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03 - DÝŠINA - NOVÁ HUŤ ..." sheetId="2" r:id="rId2"/>
    <sheet name="101 - SILNICE III-18014 V..." sheetId="3" r:id="rId3"/>
    <sheet name="102 - CHODNÍK" sheetId="4" r:id="rId4"/>
    <sheet name="Pokyny pro vyplnění" sheetId="5" r:id="rId5"/>
  </sheets>
  <definedNames>
    <definedName name="_xlnm.Print_Area" localSheetId="0">'Rekapitulace stavby'!$D$4:$AO$33,'Rekapitulace stavby'!$C$39:$AQ$55</definedName>
    <definedName name="_xlnm._FilterDatabase" localSheetId="1" hidden="1">'0103 - DÝŠINA - NOVÁ HUŤ ...'!$C$72:$K$83</definedName>
    <definedName name="_xlnm.Print_Area" localSheetId="1">'0103 - DÝŠINA - NOVÁ HUŤ ...'!$C$4:$J$34,'0103 - DÝŠINA - NOVÁ HUŤ ...'!$C$40:$J$56,'0103 - DÝŠINA - NOVÁ HUŤ ...'!$C$62:$K$83</definedName>
    <definedName name="_xlnm._FilterDatabase" localSheetId="2" hidden="1">'101 - SILNICE III-18014 V...'!$C$82:$K$256</definedName>
    <definedName name="_xlnm.Print_Area" localSheetId="2">'101 - SILNICE III-18014 V...'!$C$4:$J$36,'101 - SILNICE III-18014 V...'!$C$42:$J$64,'101 - SILNICE III-18014 V...'!$C$70:$K$256</definedName>
    <definedName name="_xlnm._FilterDatabase" localSheetId="3" hidden="1">'102 - CHODNÍK'!$C$83:$K$364</definedName>
    <definedName name="_xlnm.Print_Area" localSheetId="3">'102 - CHODNÍK'!$C$4:$J$36,'102 - CHODNÍK'!$C$42:$J$65,'102 - CHODNÍK'!$C$71:$K$364</definedName>
    <definedName name="_xlnm.Print_Area" localSheetId="4">'Pokyny pro vyplnění'!$B$2:$K$69,'Pokyny pro vyplnění'!$B$72:$K$116,'Pokyny pro vyplnění'!$B$119:$K$188,'Pokyny pro vyplnění'!$B$196:$K$216</definedName>
    <definedName name="_xlnm.Print_Titles" localSheetId="0">'Rekapitulace stavby'!$49:$49</definedName>
    <definedName name="_xlnm.Print_Titles" localSheetId="1">'0103 - DÝŠINA - NOVÁ HUŤ ...'!$72:$72</definedName>
    <definedName name="_xlnm.Print_Titles" localSheetId="2">'101 - SILNICE III-18014 V...'!$82:$82</definedName>
    <definedName name="_xlnm.Print_Titles" localSheetId="3">'102 - CHODNÍK'!$83:$83</definedName>
  </definedNames>
  <calcPr fullCalcOnLoad="1"/>
</workbook>
</file>

<file path=xl/sharedStrings.xml><?xml version="1.0" encoding="utf-8"?>
<sst xmlns="http://schemas.openxmlformats.org/spreadsheetml/2006/main" count="5411" uniqueCount="1024">
  <si>
    <t>Export VZ</t>
  </si>
  <si>
    <t>List obsahuje:</t>
  </si>
  <si>
    <t>1) Rekapitulace stavby</t>
  </si>
  <si>
    <t>2) Rekapitulace objektů stavby a soupisů prací</t>
  </si>
  <si>
    <t>3.0</t>
  </si>
  <si>
    <t>ZAMOK</t>
  </si>
  <si>
    <t>False</t>
  </si>
  <si>
    <t>{301e5bdb-67c6-481d-8bcb-9b7972226f58}</t>
  </si>
  <si>
    <t>0,01</t>
  </si>
  <si>
    <t>21</t>
  </si>
  <si>
    <t>15</t>
  </si>
  <si>
    <t>REKAPITULACE STAVBY</t>
  </si>
  <si>
    <t>v ---  níže se nacházejí doplnkové a pomocné údaje k sestavám  --- v</t>
  </si>
  <si>
    <t>Návod na vyplnění</t>
  </si>
  <si>
    <t>0,001</t>
  </si>
  <si>
    <t>Kód:</t>
  </si>
  <si>
    <t>0103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</si>
  <si>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</si>
  <si>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</si>
  <si>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DÝŠINA - NOVÁ HUŤ CHODNÍK PODÉL  SIL. III/18014 – II.etapa</t>
  </si>
  <si>
    <t>KSO:</t>
  </si>
  <si>
    <t/>
  </si>
  <si>
    <t>CC-CZ:</t>
  </si>
  <si>
    <t>Místo:</t>
  </si>
  <si>
    <t xml:space="preserve"> </t>
  </si>
  <si>
    <t>Datum:</t>
  </si>
  <si>
    <t>10. 4. 2018</t>
  </si>
  <si>
    <t>Zadavatel:</t>
  </si>
  <si>
    <t>IČ:</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</si>
  <si>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</si>
  <si>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</si>
  <si>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</si>
  <si>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</si>
  <si>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</si>
  <si>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</si>
  <si>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</si>
  <si>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</si>
  <si>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</si>
  <si>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</si>
  <si>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</si>
  <si>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</si>
  <si>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</si>
  <si>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</si>
  <si>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</si>
  <si>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</si>
  <si>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</si>
  <si>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</si>
  <si>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</si>
  <si>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</si>
  <si>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</si>
  <si>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</si>
  <si>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</si>
  <si>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</si>
  <si>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</si>
  <si>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</si>
  <si>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</si>
  <si>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</si>
  <si>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</si>
  <si>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</si>
  <si>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</si>
  <si>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</si>
  <si>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</si>
  <si>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</si>
  <si>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</si>
  <si>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</si>
  <si>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</si>
  <si>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</si>
  <si>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</si>
  <si>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</si>
  <si>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</si>
  <si>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</si>
  <si>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</si>
  <si>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</si>
  <si>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</si>
  <si>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</si>
  <si>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</si>
  <si>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</si>
  <si>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101</t>
  </si>
  <si>
    <t>SILNICE III/18014 VČETNĚ ODVODNĚNÍ</t>
  </si>
  <si>
    <t>{3fa98525-6b4f-4a53-94e9-1ac249a6cbfc}</t>
  </si>
  <si>
    <t>2</t>
  </si>
  <si>
    <t>102</t>
  </si>
  <si>
    <t>CHODNÍK</t>
  </si>
  <si>
    <t>{076314a0-1130-4edb-9ea3-fac4f9c6777c}</t>
  </si>
  <si>
    <t>1) Krycí list soupisu</t>
  </si>
  <si>
    <t>2) Rekapitulace</t>
  </si>
  <si>
    <t>3) Soupis prací</t>
  </si>
  <si>
    <t>Zpět na list:</t>
  </si>
  <si>
    <t>Rekapitulace stavby</t>
  </si>
  <si>
    <t>KRYCÍ LIST SOUPISU</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</si>
  <si>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</si>
  <si>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</si>
  <si>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</si>
  <si>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</si>
  <si>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</si>
  <si>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</si>
  <si>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</si>
  <si>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</si>
  <si>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</si>
  <si>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</si>
  <si>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</si>
  <si>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</si>
  <si>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</si>
  <si>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</si>
  <si>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</si>
  <si>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</si>
  <si>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</si>
  <si>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</si>
  <si>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</si>
  <si>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</si>
  <si>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</si>
  <si>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</si>
  <si>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</si>
  <si>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Vedlejší rozpočtové náklady</t>
  </si>
  <si>
    <t>5</t>
  </si>
  <si>
    <t>ROZPOCET</t>
  </si>
  <si>
    <t>VRN1</t>
  </si>
  <si>
    <t>Průzkumné, geodetické a projektové práce</t>
  </si>
  <si>
    <t>K</t>
  </si>
  <si>
    <t>012103000</t>
  </si>
  <si>
    <t>Geodetické práce před výstavbou - VYTYČENÍ STAVBY</t>
  </si>
  <si>
    <t>kus</t>
  </si>
  <si>
    <t>CS ÚRS 2018 01</t>
  </si>
  <si>
    <t>1024</t>
  </si>
  <si>
    <t>-486507361</t>
  </si>
  <si>
    <t>012303000</t>
  </si>
  <si>
    <t>Geodetické práce po výstavbě - skutečné zaměření stavby</t>
  </si>
  <si>
    <t>1640999141</t>
  </si>
  <si>
    <t>3</t>
  </si>
  <si>
    <t>012403000</t>
  </si>
  <si>
    <t>Geometrický plán - vypořádání pozemků</t>
  </si>
  <si>
    <t>2091702557</t>
  </si>
  <si>
    <t>4</t>
  </si>
  <si>
    <t>013254000</t>
  </si>
  <si>
    <t>Dokumentace skutečného provedení stavby</t>
  </si>
  <si>
    <t>-1967471941</t>
  </si>
  <si>
    <t>VRN3</t>
  </si>
  <si>
    <t>Zařízení staveniště</t>
  </si>
  <si>
    <t>034303000-1</t>
  </si>
  <si>
    <t>Dopravní značení na staveništi - DIO - UZAVÍRKA 1</t>
  </si>
  <si>
    <t>…</t>
  </si>
  <si>
    <t>-2027794157</t>
  </si>
  <si>
    <t>6</t>
  </si>
  <si>
    <t>034303000-2</t>
  </si>
  <si>
    <t>Dopravní značení na staveništi DIO - UZAVÍRKA 2 VČETNĚ ZAŘÍZENÍ NÁHRADNÍ ZASTÁVKY MHD</t>
  </si>
  <si>
    <t>-1954599295</t>
  </si>
  <si>
    <t>7</t>
  </si>
  <si>
    <t>034303000-3</t>
  </si>
  <si>
    <t>Dopravní značení na staveništi-DIO - VÝSTAVBA CHODNÍKU</t>
  </si>
  <si>
    <t>239486270</t>
  </si>
  <si>
    <t>Objekt:</t>
  </si>
  <si>
    <t>101 - SILNICE III/18014 VČETNĚ ODVODNĚNÍ</t>
  </si>
  <si>
    <t>HSV - Práce a dodávky HSV</t>
  </si>
  <si>
    <t xml:space="preserve">    1 - Zemní práce</t>
  </si>
  <si>
    <t xml:space="preserve">    4 - Vodorovné konstrukce</t>
  </si>
  <si>
    <t xml:space="preserve">    5 - Komunikace pozemní</t>
  </si>
  <si>
    <t xml:space="preserve">    8 - Trubní vedení</t>
  </si>
  <si>
    <t xml:space="preserve">    9 - Ostatní konstrukce a práce, bourání</t>
  </si>
  <si>
    <t xml:space="preserve">    997 - Přesun sutě</t>
  </si>
  <si>
    <t>HSV</t>
  </si>
  <si>
    <t>Práce a dodávky HSV</t>
  </si>
  <si>
    <t>Zemní práce</t>
  </si>
  <si>
    <t>113107144</t>
  </si>
  <si>
    <t>Odstranění podkladů nebo krytů ručně s přemístěním hmot na skládku na vzdálenost do 3 m nebo s naložením na dopravní prostředek živičných, o tl. vrstvy přes 150 do 200 mm</t>
  </si>
  <si>
    <t>m2</t>
  </si>
  <si>
    <t>-1701304030</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</si>
  <si>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</si>
  <si>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</si>
  <si>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</si>
  <si>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52+8+15</t>
  </si>
  <si>
    <t>113154254</t>
  </si>
  <si>
    <t>Frézování živičného podkladu nebo krytu s naložením na dopravní prostředek plochy přes 500 do 1 000 m2 s překážkami v trase pruhu šířky do 1 m, tloušťky vrstvy 100 mm</t>
  </si>
  <si>
    <t>-2125704664</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</si>
  <si>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</si>
  <si>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P</t>
  </si>
  <si>
    <t>Poznámka k položce:
TL 70mm</t>
  </si>
  <si>
    <t>113154263</t>
  </si>
  <si>
    <t>Frézování živičného podkladu nebo krytu s naložením na dopravní prostředek plochy přes 500 do 1 000 m2 s překážkami v trase pruhu šířky přes 1 m do 2 m, tloušťky vrstvy 50 mm</t>
  </si>
  <si>
    <t>1272491242</t>
  </si>
  <si>
    <t>122202201</t>
  </si>
  <si>
    <t>Odkopávky a prokopávky nezapažené pro silnice s přemístěním výkopku v příčných profilech na vzdálenost do 15 m nebo s naložením na dopravní prostředek v hornině tř. 3 do 100 m3</t>
  </si>
  <si>
    <t>m3</t>
  </si>
  <si>
    <t>726469186</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</si>
  <si>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</si>
  <si>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50*0,5</t>
  </si>
  <si>
    <t>60*0,6</t>
  </si>
  <si>
    <t>Součet</t>
  </si>
  <si>
    <t>122202209</t>
  </si>
  <si>
    <t>Odkopávky a prokopávky nezapažené pro silnice s přemístěním výkopku v příčných profilech na vzdálenost do 15 m nebo s naložením na dopravní prostředek v hornině tř. 3 Příplatek k cenám za lepivost horniny tř. 3</t>
  </si>
  <si>
    <t>903355230</t>
  </si>
  <si>
    <t>61*0,3 'Přepočtené koeficientem množství</t>
  </si>
  <si>
    <t>132201201</t>
  </si>
  <si>
    <t>Hloubení zapažených i nezapažených rýh šířky přes 600 do 2 000 mm s urovnáním dna do předepsaného profilu a spádu v hornině tř. 3 do 100 m3</t>
  </si>
  <si>
    <t>-1503948445</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</si>
  <si>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</si>
  <si>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15*1*2</t>
  </si>
  <si>
    <t>132201209</t>
  </si>
  <si>
    <t>Hloubení zapažených i nezapažených rýh šířky přes 600 do 2 000 mm s urovnáním dna do předepsaného profilu a spádu v hornině tř. 3 Příplatek k cenám za lepivost horniny tř. 3</t>
  </si>
  <si>
    <t>-1527704580</t>
  </si>
  <si>
    <t>30*0,3 'Přepočtené koeficientem množství</t>
  </si>
  <si>
    <t>8</t>
  </si>
  <si>
    <t>162701105</t>
  </si>
  <si>
    <t>Vodorovné přemístění výkopku nebo sypaniny po suchu na obvyklém dopravním prostředku, bez naložení výkopku, avšak se složením bez rozhrnutí z horniny tř. 1 až 4 na vzdálenost přes 9 000 do 10 000 m</t>
  </si>
  <si>
    <t>-188112389</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</si>
  <si>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</si>
  <si>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Poznámka k položce:
skládka do 15km</t>
  </si>
  <si>
    <t>výkop silnice</t>
  </si>
  <si>
    <t>55</t>
  </si>
  <si>
    <t>výkop přípojky</t>
  </si>
  <si>
    <t>30</t>
  </si>
  <si>
    <t>9</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</si>
  <si>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</si>
  <si>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</si>
  <si>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-1088813729</t>
  </si>
  <si>
    <t>85*5 'Přepočtené koeficientem množství</t>
  </si>
  <si>
    <t>10</t>
  </si>
  <si>
    <t>174101101</t>
  </si>
  <si>
    <t>Zásyp sypaninou z jakékoliv horniny s uložením výkopku ve vrstvách se zhutněním jam, šachet, rýh nebo kolem objektů v těchto vykopávkách</t>
  </si>
  <si>
    <t>2006353381</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</si>
  <si>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</si>
  <si>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15*1*1</t>
  </si>
  <si>
    <t>11</t>
  </si>
  <si>
    <t>M</t>
  </si>
  <si>
    <t>58344199</t>
  </si>
  <si>
    <t>štěrkodrť frakce 0-63</t>
  </si>
  <si>
    <t>t</t>
  </si>
  <si>
    <t>840762256</t>
  </si>
  <si>
    <t>15*2 'Přepočtené koeficientem množství</t>
  </si>
  <si>
    <t>12</t>
  </si>
  <si>
    <t>175111101</t>
  </si>
  <si>
    <t>Obsypání potrubí ručně sypaninou z vhodných hornin tř. 1 až 4 nebo materiálem připraveným podél výkopu ve vzdálenosti do 3 m od jeho kraje, pro jakoukoliv hloubku výkopu a míru zhutnění bez prohození sypaniny sítem</t>
  </si>
  <si>
    <t>-1387374874</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</si>
  <si>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</si>
  <si>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0,35*15</t>
  </si>
  <si>
    <t>13</t>
  </si>
  <si>
    <t>58331351</t>
  </si>
  <si>
    <t>kamenivo těžené drobné frakce 0-4</t>
  </si>
  <si>
    <t>1852596698</t>
  </si>
  <si>
    <t>5,25*2 'Přepočtené koeficientem množství</t>
  </si>
  <si>
    <t>14</t>
  </si>
  <si>
    <t>181102302</t>
  </si>
  <si>
    <t>Úprava pláně na stavbách dálnic strojně v zářezech mimo skalních se zhutněním</t>
  </si>
  <si>
    <t>1124424874</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</si>
  <si>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třídy II a III.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třídy II a III betonem nebo stabilizací se oceňuje cenami části A 01 Zřízení konstrukcí katalogu 822-1 Komunikace pozemní a letiště. </t>
  </si>
  <si>
    <t>999100100</t>
  </si>
  <si>
    <t>Sanace - Výměna nevhodné podložní zeminy (odkop zeminy, odvoz, skládkovné, dovoz vhodného materiálu vč. nákupu, pokládka se zhutněním)</t>
  </si>
  <si>
    <t>957448446</t>
  </si>
  <si>
    <t>Poznámka k položce:
výměna počítána v 50%  povrchu tl. 300mm</t>
  </si>
  <si>
    <t>115*0,3</t>
  </si>
  <si>
    <t>Vodorovné konstrukce</t>
  </si>
  <si>
    <t>16</t>
  </si>
  <si>
    <t>451572111</t>
  </si>
  <si>
    <t>Lože pod potrubí, stoky a drobné objekty v otevřeném výkopu z kameniva drobného těženého 0 až 4 mm</t>
  </si>
  <si>
    <t>-85801446</t>
  </si>
  <si>
    <t xml:space="preserve">Poznámka k souboru cen:
1. Ceny -1111 a -1192 lze použít i pro zřízení sběrných vrstev nad drenážními trubkami. 2. V cenách -5111 a -1192 jsou započteny i náklady na prohození výkopku získaného při zemních pracích. </t>
  </si>
  <si>
    <t>15*0,1</t>
  </si>
  <si>
    <t>Komunikace pozemní</t>
  </si>
  <si>
    <t>17</t>
  </si>
  <si>
    <t>564861111</t>
  </si>
  <si>
    <t>Podklad ze štěrkodrti ŠD s rozprostřením a zhutněním, po zhutnění tl. 200 mm</t>
  </si>
  <si>
    <t>-96320302</t>
  </si>
  <si>
    <t>126*1,1</t>
  </si>
  <si>
    <t>18</t>
  </si>
  <si>
    <t>564952114</t>
  </si>
  <si>
    <t>Podklad z mechanicky zpevněného kameniva MZK (minerální beton) s rozprostřením a s hutněním, po zhutnění tl. 180 mm</t>
  </si>
  <si>
    <t>2078576254</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</si>
  <si>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</si>
  <si>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126*1,05</t>
  </si>
  <si>
    <t>19</t>
  </si>
  <si>
    <t>565155111</t>
  </si>
  <si>
    <t>Asfaltový beton vrstva podkladní ACP 16 (obalované kamenivo střednězrnné - OKS) s rozprostřením a zhutněním v pruhu šířky do 3 m, po zhutnění tl. 70 mm</t>
  </si>
  <si>
    <t>-1802609814</t>
  </si>
  <si>
    <t xml:space="preserve">Poznámka k souboru cen:
1. ČSN EN 13108-1 připouští pro ACP 16 pouze tl. 50 až 80 mm. </t>
  </si>
  <si>
    <t>15+110+111</t>
  </si>
  <si>
    <t>20</t>
  </si>
  <si>
    <t>573231111</t>
  </si>
  <si>
    <t>Postřik spojovací PS bez posypu kamenivem ze silniční emulze, v množství 0,70 kg/m2</t>
  </si>
  <si>
    <t>1037962800</t>
  </si>
  <si>
    <t>frézování</t>
  </si>
  <si>
    <t>1456</t>
  </si>
  <si>
    <t>ACp</t>
  </si>
  <si>
    <t>336</t>
  </si>
  <si>
    <t>577144111</t>
  </si>
  <si>
    <t>Asfaltový beton vrstva obrusná ACO 11 (ABS) s rozprostřením a se zhutněním z nemodifikovaného asfaltu v pruhu šířky do 3 m tř. I, po zhutnění tl. 50 mm</t>
  </si>
  <si>
    <t>-111648581</t>
  </si>
  <si>
    <t xml:space="preserve">Poznámka k souboru cen:
1. ČSN EN 13108-1 připouští pro ACO 11 pouze tl. 35 až 50 mm. </t>
  </si>
  <si>
    <t>Trubní vedení</t>
  </si>
  <si>
    <t>22</t>
  </si>
  <si>
    <t>837395121</t>
  </si>
  <si>
    <t>Výsek a montáž odbočné tvarovky na kameninovém potrubí DN 400 včetně průchody s integorvaným kulovým kloubem DN150 - napojení PVC přípojky na stáv. potrubí</t>
  </si>
  <si>
    <t>-1509715147</t>
  </si>
  <si>
    <t xml:space="preserve">Poznámka k souboru cen:
1. Ceny jsou určeny pro dodatečné osazení odbočné tvarovky na dosavadním potrubí. 2. V cenách jsou započteny i náklady na odsekání betonu a nové obetonování betonem tř. C 8/10. 3. V cenách nejsou započteny náklady na dodání kameninové trouby a kameninové tvarovky; tyto náklady se oceňují ve specifikaci. Ztratné lze u trub dohodnout ve výši 1,5 %. </t>
  </si>
  <si>
    <t>23</t>
  </si>
  <si>
    <t>871310310</t>
  </si>
  <si>
    <t>Montáž kanalizačního potrubí z plastů z polypropylenu PP hladkého plnostěnného SN 10 DN 150</t>
  </si>
  <si>
    <t>m</t>
  </si>
  <si>
    <t>1724385708</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</si>
  <si>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</si>
  <si>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24</t>
  </si>
  <si>
    <t>28617003</t>
  </si>
  <si>
    <t>trubka kanalizační PP plnostěnná třívrstvá DN 150x1000 mm SN 10</t>
  </si>
  <si>
    <t>-1836200595</t>
  </si>
  <si>
    <t>25</t>
  </si>
  <si>
    <t>877310310</t>
  </si>
  <si>
    <t>Montáž tvarovek na kanalizačním plastovém potrubí z polypropylenu PP hladkého plnostěnného kolen DN 150</t>
  </si>
  <si>
    <t>1586732071</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</si>
  <si>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</si>
  <si>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26</t>
  </si>
  <si>
    <t>28617182</t>
  </si>
  <si>
    <t>koleno kanalizační PP SN 16 45 ° DN 150</t>
  </si>
  <si>
    <t>-158537459</t>
  </si>
  <si>
    <t>27</t>
  </si>
  <si>
    <t>895941111</t>
  </si>
  <si>
    <t>Zřízení vpusti kanalizační uliční z betonových dílců typ UV-50 normální</t>
  </si>
  <si>
    <t>-333673856</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</si>
  <si>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</si>
  <si>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28</t>
  </si>
  <si>
    <t>59223852</t>
  </si>
  <si>
    <t>dno betonové pro uliční vpusť s kalovou prohlubní 45x30x5 cm</t>
  </si>
  <si>
    <t>-1693540908</t>
  </si>
  <si>
    <t>29</t>
  </si>
  <si>
    <t>59223854</t>
  </si>
  <si>
    <t>skruž betonová pro uliční vpusť s výtokovým otvorem PVC, 45x35x5 cm-se sifonem 3z</t>
  </si>
  <si>
    <t>973976896</t>
  </si>
  <si>
    <t>59223858</t>
  </si>
  <si>
    <t>skruž betonová pro uliční vpusť horní 45 x 57 x 5 cm</t>
  </si>
  <si>
    <t>1935313152</t>
  </si>
  <si>
    <t>31</t>
  </si>
  <si>
    <t>59223864</t>
  </si>
  <si>
    <t>prstenec betonový pro uliční vpusť vyrovnávací 39 x 6 x 13 cm</t>
  </si>
  <si>
    <t>-1408781324</t>
  </si>
  <si>
    <t>32</t>
  </si>
  <si>
    <t>899101211</t>
  </si>
  <si>
    <t>Zrušení uliční vpustě včetně demontáž poklopů litinových a ocelových včetně rámů, hmotnosti jednotlivě do 50 kg</t>
  </si>
  <si>
    <t>CS ÚRS 2017 01</t>
  </si>
  <si>
    <t>965220056</t>
  </si>
  <si>
    <t>33</t>
  </si>
  <si>
    <t>899204112</t>
  </si>
  <si>
    <t>Osazení mříží litinových včetně rámů a košů na bahno pro třídu zatížení D400, E600</t>
  </si>
  <si>
    <t>-2062552121</t>
  </si>
  <si>
    <t xml:space="preserve">Poznámka k souboru cen:
1. V cenách nejsou započteny náklady na dodání mříží, rámů a košů na bahno; tyto náklady se oceňují ve specifikaci. </t>
  </si>
  <si>
    <t>34</t>
  </si>
  <si>
    <t>55242328</t>
  </si>
  <si>
    <t xml:space="preserve">mříž D 400 -  plastová mříž 
</t>
  </si>
  <si>
    <t>2045958021</t>
  </si>
  <si>
    <t>35</t>
  </si>
  <si>
    <t>28661784</t>
  </si>
  <si>
    <t>revizní šachty D 400-kalový koš pro D 315</t>
  </si>
  <si>
    <t>1891835107</t>
  </si>
  <si>
    <t>36</t>
  </si>
  <si>
    <t>899231111</t>
  </si>
  <si>
    <t xml:space="preserve">Výšková úprava uličního vstupu nebo vpusti do 200 mm </t>
  </si>
  <si>
    <t>-943507461</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</si>
  <si>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</si>
  <si>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Poznámka k položce:
ULIČNÍ VPUSŤ NA ZAČÁTKU ÚPRAVY</t>
  </si>
  <si>
    <t>37</t>
  </si>
  <si>
    <t>899331111</t>
  </si>
  <si>
    <t>1585151391</t>
  </si>
  <si>
    <t>38</t>
  </si>
  <si>
    <t>899401112</t>
  </si>
  <si>
    <t>Osazení poklopů litinových šoupátkových</t>
  </si>
  <si>
    <t>-2038871128</t>
  </si>
  <si>
    <t>39</t>
  </si>
  <si>
    <t>42291352</t>
  </si>
  <si>
    <t>poklop litinový šoupátkový pro zemní soupravy osazení do terénu a do vozovky</t>
  </si>
  <si>
    <t>1322405253</t>
  </si>
  <si>
    <t>Poznámka k položce:
typ dle požadavků správce vodovdou  Vodárna a.s.</t>
  </si>
  <si>
    <t>40</t>
  </si>
  <si>
    <t>899432111</t>
  </si>
  <si>
    <t>Výšková úprava uličního vstupu nebo vpusti do 200 mm krycího hrnce, šoupěte, nebo hydrantu bez úpravy armatur</t>
  </si>
  <si>
    <t>1393286762</t>
  </si>
  <si>
    <t xml:space="preserve">Poznámka k položce:
PLYNOVODNÍ </t>
  </si>
  <si>
    <t>Ostatní konstrukce a práce, bourání</t>
  </si>
  <si>
    <t>41</t>
  </si>
  <si>
    <t>914111111</t>
  </si>
  <si>
    <t>Montáž svislé dopravní značky základní velikosti do 1 m2 objímkami na sloupky nebo konzoly</t>
  </si>
  <si>
    <t>1511172049</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</si>
  <si>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</si>
  <si>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42</t>
  </si>
  <si>
    <t>40445477</t>
  </si>
  <si>
    <t>značka dopravní svislá retroreflexní fólie tř 1 FeZn prolis 500x500mm</t>
  </si>
  <si>
    <t>1575437264</t>
  </si>
  <si>
    <t>P2</t>
  </si>
  <si>
    <t>43</t>
  </si>
  <si>
    <t>914511112</t>
  </si>
  <si>
    <t>Montáž sloupku dopravních značek délky do 3,5 m do hliníkové patky</t>
  </si>
  <si>
    <t>1178534314</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</si>
  <si>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</si>
  <si>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44</t>
  </si>
  <si>
    <t>40445225</t>
  </si>
  <si>
    <t>sloupek Zn pro dopravní značku D 60mm v 350mm</t>
  </si>
  <si>
    <t>456812243</t>
  </si>
  <si>
    <t>45</t>
  </si>
  <si>
    <t>40445240</t>
  </si>
  <si>
    <t>patka hliníková pro sloupek D 60 mm</t>
  </si>
  <si>
    <t>-1651131426</t>
  </si>
  <si>
    <t>46</t>
  </si>
  <si>
    <t>916111123</t>
  </si>
  <si>
    <t>Osazení silniční obruby z kostek v jedné řadě s ložem tl. přes 50 do 100 mm, s vyplněním a zatřením spár cementovou maltou z drobných kostek s boční opěrou z betonu prostého tř. C 12/15, do lože z betonu prostého téže značky</t>
  </si>
  <si>
    <t>1184367205</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</si>
  <si>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</si>
  <si>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91+40+251+1</t>
  </si>
  <si>
    <t>47</t>
  </si>
  <si>
    <t>59245020-1</t>
  </si>
  <si>
    <t>dlažba skladebná betonová 20x10x8 cm přírodní - PŘÍDLAŽBA</t>
  </si>
  <si>
    <t>337426935</t>
  </si>
  <si>
    <t>383*0,1 'Přepočtené koeficientem množství</t>
  </si>
  <si>
    <t>48</t>
  </si>
  <si>
    <t>916131213</t>
  </si>
  <si>
    <t>Osazení silničního obrubníku betonového se zřízením lože, s vyplněním a zatřením spár cementovou maltou stojatého s boční opěrou z betonu prostého, do lože z betonu prostého</t>
  </si>
  <si>
    <t>-1930131720</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</si>
  <si>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</si>
  <si>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49</t>
  </si>
  <si>
    <t>59217031</t>
  </si>
  <si>
    <t>obrubník betonový silniční 100 x 15 x 25 cm</t>
  </si>
  <si>
    <t>-1199965522</t>
  </si>
  <si>
    <t>50</t>
  </si>
  <si>
    <t>916231213</t>
  </si>
  <si>
    <t>Osazení chodníkového obrubníku betonového se zřízením lože, s vyplněním a zatřením spár cementovou maltou stojatého s boční opěrou z betonu prostého, do lože z betonu prostého</t>
  </si>
  <si>
    <t>-1637646823</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</si>
  <si>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</si>
  <si>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51</t>
  </si>
  <si>
    <t>59217036</t>
  </si>
  <si>
    <t>obrubník betonový parkový přírodní 50x8x25 cm</t>
  </si>
  <si>
    <t>-212863335</t>
  </si>
  <si>
    <t>52</t>
  </si>
  <si>
    <t>919721201</t>
  </si>
  <si>
    <t>Geomříž pro vyztužení asfaltového povrchu z polypropylénu</t>
  </si>
  <si>
    <t>-909791971</t>
  </si>
  <si>
    <t xml:space="preserve">Poznámka k souboru cen: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</si>
  <si>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53</t>
  </si>
  <si>
    <t>919732211</t>
  </si>
  <si>
    <t>Styčná pracovní spára při napojení nového živičného povrchu na stávající se zalitím za tepla modifikovanou asfaltovou hmotou s posypem vápenným hydrátem šířky do 15 mm, hloubky do 25 mm včetně prořezání spáry</t>
  </si>
  <si>
    <t>-1874655928</t>
  </si>
  <si>
    <t xml:space="preserve">Poznámka k souboru cen:
1. V cenách jsou započteny i náklady na vyčištění spár, na impregnaci a zalití spár včetně dodání hmot. </t>
  </si>
  <si>
    <t>54</t>
  </si>
  <si>
    <t>919735112</t>
  </si>
  <si>
    <t>Řezání stávajícího živičného krytu nebo podkladu hloubky přes 50 do 100 mm</t>
  </si>
  <si>
    <t>810913705</t>
  </si>
  <si>
    <t xml:space="preserve">Poznámka k souboru cen:
1. V cenách jsou započteny i náklady na spotřebu vody. </t>
  </si>
  <si>
    <t>192+2+125+65+60+40</t>
  </si>
  <si>
    <t>966006211</t>
  </si>
  <si>
    <t>Odstranění (demontáž) svislých dopravních značek s odklizením materiálu na skládku na vzdálenost do 20 m nebo s naložením na dopravní prostředek ze sloupů, sloupků nebo konzol</t>
  </si>
  <si>
    <t>1428762065</t>
  </si>
  <si>
    <t xml:space="preserve">Poznámka k souboru cen:
1. Přemístění demontovaných značek na vzdálenost přes 20 m se oceňuje cenami souborů cen 997 22-1 Vodorovná doprava vybouraných hmot. </t>
  </si>
  <si>
    <t>997</t>
  </si>
  <si>
    <t>Přesun sutě</t>
  </si>
  <si>
    <t>56</t>
  </si>
  <si>
    <t>997221551</t>
  </si>
  <si>
    <t>Vodorovná doprava suti bez naložení, ale se složením a s hrubým urovnáním ze sypkých materiálů, na vzdálenost do 1 km</t>
  </si>
  <si>
    <t>1581781578</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</si>
  <si>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</si>
  <si>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Poznámka k položce:
SKLÁDKA DO 15KM</t>
  </si>
  <si>
    <t xml:space="preserve">FRÉZOVÁNÍ </t>
  </si>
  <si>
    <t>86,016+186,88</t>
  </si>
  <si>
    <t>57</t>
  </si>
  <si>
    <t>997221559</t>
  </si>
  <si>
    <t>Vodorovná doprava suti bez naložení, ale se složením a s hrubým urovnáním Příplatek k ceně za každý další i započatý 1 km přes 1 km</t>
  </si>
  <si>
    <t>1109451713</t>
  </si>
  <si>
    <t>Poznámka k položce:
SKLÁDKA VOCHOV 21KM</t>
  </si>
  <si>
    <t>FRÉZOVÁNÍ</t>
  </si>
  <si>
    <t>272,896*42 'Přepočtené koeficientem množství</t>
  </si>
  <si>
    <t>58</t>
  </si>
  <si>
    <t>997221571</t>
  </si>
  <si>
    <t>Vodorovná doprava vybouraných hmot bez naložení, ale se složením a s hrubým urovnáním na vzdálenost do 1 km</t>
  </si>
  <si>
    <t>147673095</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</si>
  <si>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</si>
  <si>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VYBOURANÝ ASFALT</t>
  </si>
  <si>
    <t>33,75</t>
  </si>
  <si>
    <t>59</t>
  </si>
  <si>
    <t>997221579</t>
  </si>
  <si>
    <t>Vodorovná doprava vybouraných hmot bez naložení, ale se složením a s hrubým urovnáním na vzdálenost Příplatek k ceně za každý další i započatý 1 km přes 1 km</t>
  </si>
  <si>
    <t>-2022514771</t>
  </si>
  <si>
    <t>33,75*14 'Přepočtené koeficientem množství</t>
  </si>
  <si>
    <t>60</t>
  </si>
  <si>
    <t>997221845</t>
  </si>
  <si>
    <t>Poplatek za uložení stavebního odpadu na skládce (skládkovné) asfaltového bez obsahu dehtu zatříděného do Katalogu odpadů pod kódem 170 302</t>
  </si>
  <si>
    <t>2022288806</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</si>
  <si>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</si>
  <si>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Poznámka k položce:
FRÉZOVANÝ ASFALT BUDE ULOŽEN NA SKLÁDCE VOCHOV BEZ POPLATKU</t>
  </si>
  <si>
    <t>61</t>
  </si>
  <si>
    <t>997221855</t>
  </si>
  <si>
    <t>Poplatek za uložení stavebního odpadu na skládce (skládkovné) zeminy a kameniva zatříděného do Katalogu odpadů pod kódem 170 504</t>
  </si>
  <si>
    <t>860162722</t>
  </si>
  <si>
    <t>KOMUNIKACE</t>
  </si>
  <si>
    <t>PŘÍPOJKY</t>
  </si>
  <si>
    <t>85*2 'Přepočtené koeficientem množství</t>
  </si>
  <si>
    <t>102 - CHODNÍK</t>
  </si>
  <si>
    <t xml:space="preserve">    3 - Svislé a kompletní konstrukce</t>
  </si>
  <si>
    <t>103111200</t>
  </si>
  <si>
    <t xml:space="preserve">dodávka ornice - naložení v deponii , přivezení na místo, složení ornice na místo určení </t>
  </si>
  <si>
    <t>717580848</t>
  </si>
  <si>
    <t>350*0,1</t>
  </si>
  <si>
    <t>111201101</t>
  </si>
  <si>
    <t>Odstranění křovin a stromů s odstraněním kořenů průměru kmene do 100 mm do sklonu terénu 1 : 5, při celkové ploše do 1 000 m2</t>
  </si>
  <si>
    <t>1376406944</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</si>
  <si>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</si>
  <si>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</si>
  <si>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</si>
  <si>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1762749810</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</si>
  <si>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</si>
  <si>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VCHOD K RD</t>
  </si>
  <si>
    <t>1,5</t>
  </si>
  <si>
    <t>113106123</t>
  </si>
  <si>
    <t>Rozebrání dlažeb komunikací pro pěší s přemístěním hmot na skládku na vzdálenost do 3 m nebo s naložením na dopravní prostředek s ložem z kameniva nebo živice a s jakoukoliv výplní spár ručně ze zámkové dlažby</t>
  </si>
  <si>
    <t>-1373445070</t>
  </si>
  <si>
    <t>113107183</t>
  </si>
  <si>
    <t>Odstranění podkladů nebo krytů strojně plochy jednotlivě přes 50 m2 do 200 m2 s přemístěním hmot na skládku na vzdálenost do 20 m nebo s naložením na dopravní prostředek živičných, o tl. vrstvy přes 100 do 150 mm</t>
  </si>
  <si>
    <t>-1901983369</t>
  </si>
  <si>
    <t>113107336</t>
  </si>
  <si>
    <t>Odstranění podkladů nebo krytů strojně plochy jednotlivě do 50 m2 s přemístěním hmot na skládku na vzdálenost do 3 m nebo s naložením na dopravní prostředek z betonu vyztuženého sítěmi, o tl. vrstvy přes 100 do 150 mm</t>
  </si>
  <si>
    <t>-1855928410</t>
  </si>
  <si>
    <t>VJEZDY K RD</t>
  </si>
  <si>
    <t>32,5</t>
  </si>
  <si>
    <t>113154253</t>
  </si>
  <si>
    <t>Frézování živičného podkladu nebo krytu s naložením na dopravní prostředek plochy přes 500 do 1 000 m2 s překážkami v trase pruhu šířky do 1 m, tloušťky vrstvy 50 mm</t>
  </si>
  <si>
    <t>-1595273815</t>
  </si>
  <si>
    <t>113202111</t>
  </si>
  <si>
    <t>Vytrhání obrub s vybouráním lože, s přemístěním hmot na skládku na vzdálenost do 3 m nebo s naložením na dopravní prostředek z krajníků nebo obrubníků stojatých</t>
  </si>
  <si>
    <t>2105257783</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</si>
  <si>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</si>
  <si>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122202202</t>
  </si>
  <si>
    <t>Odkopávky a prokopávky nezapažené pro silnice s přemístěním výkopku v příčných profilech na vzdálenost do 15 m nebo s naložením na dopravní prostředek v hornině tř. 3 přes 100 do 1 000 m3</t>
  </si>
  <si>
    <t>-1394384075</t>
  </si>
  <si>
    <t>524*0,25</t>
  </si>
  <si>
    <t>196*0,32</t>
  </si>
  <si>
    <t>-1876006448</t>
  </si>
  <si>
    <t>193,72*0,3 'Přepočtené koeficientem množství</t>
  </si>
  <si>
    <t>130901122</t>
  </si>
  <si>
    <t>Bourání konstrukcí v hloubených vykopávkách - ručně z betonu prostého prokládaného kamenem</t>
  </si>
  <si>
    <t>1904158492</t>
  </si>
  <si>
    <t xml:space="preserve">Poznámka k souboru cen:
1. Ceny jsou určeny pouze pro bourání konstrukcí ze zdiva nebo z betonu ve výkopišti při provádění zemních prací, jsou-li zdivo nebo beton obklopeny horninou nebo sypaninou tak, že k nim bez vykopávky není přístup. 2. Ceny lze použít i pro bourání konstrukcí při vykopávkách zářezů. 3. Ceny nelze použít pro bourání konstrukcí a) na suchu ze zdiva nebo z betonu jako samostatnou stavební práci, i když jsou bourané konstrukce pod úrovní terénu, jako např. zdi, stropy a klenby v suterénu, b) pod vodou - ze zdiva nebo z betonu prostého, zakazuje-li projekt použití trhavin, - z betonu železového nebo předpjatého a ocelových konstrukcí. 4. Svislé, příp. vodorovné přemístění materiálu z rozbouraných konstrukcí ve výkopišti se oceňuje jako přemístění výkopku z hornin 5 až 7 cenami souboru cen 161 10-11 Svislé přemístění výkopku, příp. 162 . 0-1 . Vodorovné přemístění výkopku se složením, ale bez naložení a rozprostření. 5. Bourání konstrukce ze zdiva nebo z betonu prostého pod vodou se oceňuje cenou 127 40-1112 Vykopávka pod vodou v hornině tř. 5 s použitím trhavin. 6. V cenách jsou započteny i náklady na přemístění suti na hromady na vzdálenost do 20 m nebo naložení na dopravní prostředek. 7. Objem vybouraného materiálu pro přemístění se rovná objemu konstrukcí před rozbouráním. </t>
  </si>
  <si>
    <t>Poznámka k položce:
BOURÁNÍ SCHODIŠTĚ PŘED č.p 87</t>
  </si>
  <si>
    <t>1051913149</t>
  </si>
  <si>
    <t>11,5*1*2</t>
  </si>
  <si>
    <t>707210348</t>
  </si>
  <si>
    <t>23*0,33 'Přepočtené koeficientem množství</t>
  </si>
  <si>
    <t>132212101</t>
  </si>
  <si>
    <t>Hloubení zapažených i nezapažených rýh šířky do 600 mm ručním nebo pneumatickým nářadím s urovnáním dna do předepsaného profilu a spádu v horninách tř. 3 soudržných</t>
  </si>
  <si>
    <t>-995937312</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</si>
  <si>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</si>
  <si>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Poznámka k položce:
plynovodní přípojka - chránička</t>
  </si>
  <si>
    <t>2,5*1*0,8</t>
  </si>
  <si>
    <t>132212109</t>
  </si>
  <si>
    <t>Hloubení zapažených i nezapažených rýh šířky do 600 mm ručním nebo pneumatickým nářadím s urovnáním dna do předepsaného profilu a spádu v horninách tř. 3 Příplatek k cenám za lepivost horniny tř. 3</t>
  </si>
  <si>
    <t>-1025869740</t>
  </si>
  <si>
    <t>2*0,33 'Přepočtené koeficientem množství</t>
  </si>
  <si>
    <t>162301501</t>
  </si>
  <si>
    <t>Vodorovné přemístění smýcených křovin do průměru kmene 100 mm na vzdálenost do 5 000 m</t>
  </si>
  <si>
    <t>1870338031</t>
  </si>
  <si>
    <t xml:space="preserve">Poznámka k souboru cen:
1. Ceny nelze použít pro přemístění křovin do 50 m; toto přemístění je započteno v cenách souboru cen 111 20-11 Odstranění křovin a stromů s odstraněním kořenů této části a 111 20-32 Odstranění křovin a stromů s ponecháním kořenů části A 03 Zemní práce pro objekty oborů 831 až 833. 2. V cenách jsou započteny i náklady na složení křovin z dopravního prostředku do hromad na vykázaném místě. </t>
  </si>
  <si>
    <t>Poznámka k položce:
sběrný dvůr Dýšina - cca 1,5km</t>
  </si>
  <si>
    <t>2132680579</t>
  </si>
  <si>
    <t>193,72+23+2</t>
  </si>
  <si>
    <t>-779457106</t>
  </si>
  <si>
    <t xml:space="preserve">Poznámka k položce:
skládka do 15km
</t>
  </si>
  <si>
    <t>218,72*5 'Přepočtené koeficientem množství</t>
  </si>
  <si>
    <t>171201211</t>
  </si>
  <si>
    <t>-2045408328</t>
  </si>
  <si>
    <t xml:space="preserve">Poznámka k souboru cen:
1. Ceny uvedené v souboru cen lze po dohodě upravit podle místních podmínek. </t>
  </si>
  <si>
    <t>218,72*2 'Přepočtené koeficientem množství</t>
  </si>
  <si>
    <t>319850266</t>
  </si>
  <si>
    <t>přípojky</t>
  </si>
  <si>
    <t>1,25*1*11,5</t>
  </si>
  <si>
    <t>chránička plyn</t>
  </si>
  <si>
    <t>1,25*0,8*2,5</t>
  </si>
  <si>
    <t>šupata a pasy</t>
  </si>
  <si>
    <t>780968462</t>
  </si>
  <si>
    <t>21,875*2 'Přepočtené koeficientem množství</t>
  </si>
  <si>
    <t>-381856742</t>
  </si>
  <si>
    <t>0,35*11,5</t>
  </si>
  <si>
    <t>58331345</t>
  </si>
  <si>
    <t>kamenivo těžené drobné tříděné frakce 0-4</t>
  </si>
  <si>
    <t>808487285</t>
  </si>
  <si>
    <t>4,025*2 'Přepočtené koeficientem množství</t>
  </si>
  <si>
    <t>181301101</t>
  </si>
  <si>
    <t>Rozprostření a urovnání ornice v rovině nebo ve svahu sklonu do 1:5 při souvislé ploše do 500 m2, tl. vrstvy do 100 mm</t>
  </si>
  <si>
    <t>-198390973</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</si>
  <si>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</si>
  <si>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181411131</t>
  </si>
  <si>
    <t>Založení trávníku na půdě předem připravené plochy do 1000 m2 výsevem včetně utažení parkového v rovině nebo na svahu do 1:5</t>
  </si>
  <si>
    <t>-328984070</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</si>
  <si>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</si>
  <si>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t>
  </si>
  <si>
    <t>osivo směs travní parková</t>
  </si>
  <si>
    <t>kg</t>
  </si>
  <si>
    <t>1018408471</t>
  </si>
  <si>
    <t>350*0,015 'Přepočtené koeficientem množství</t>
  </si>
  <si>
    <t>181951101</t>
  </si>
  <si>
    <t>Úprava pláně vyrovnáním výškových rozdílů v hornině tř. 1 až 4 bez zhutnění</t>
  </si>
  <si>
    <t>-821105062</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</si>
  <si>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</si>
  <si>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181951102</t>
  </si>
  <si>
    <t>Úprava pláně vyrovnáním výškových rozdílů v hornině tř. 1 až 4 se zhutněním</t>
  </si>
  <si>
    <t>509038477</t>
  </si>
  <si>
    <t>nový chodník</t>
  </si>
  <si>
    <t>524,5</t>
  </si>
  <si>
    <t>stáv. chodník</t>
  </si>
  <si>
    <t>63</t>
  </si>
  <si>
    <t>vjezdy+parkoviště</t>
  </si>
  <si>
    <t>196</t>
  </si>
  <si>
    <t>Svislé a kompletní konstrukce</t>
  </si>
  <si>
    <t>339921111</t>
  </si>
  <si>
    <t>Osazování palisád betonových jednotlivých se zabetonováním výšky palisády do 500 mm</t>
  </si>
  <si>
    <t>-1055355543</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</si>
  <si>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</si>
  <si>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podél oplocení</t>
  </si>
  <si>
    <t>64,5</t>
  </si>
  <si>
    <t>59228407</t>
  </si>
  <si>
    <t>palisáda tyčová hranatá betonová přírodní 11x11x40</t>
  </si>
  <si>
    <t>1123688273</t>
  </si>
  <si>
    <t>339921112</t>
  </si>
  <si>
    <t>Osazování palisád betonových jednotlivých se zabetonováním výšky palisády přes 500 do 1000 mm</t>
  </si>
  <si>
    <t>-482721188</t>
  </si>
  <si>
    <t>před č.p. 87</t>
  </si>
  <si>
    <t>7,5</t>
  </si>
  <si>
    <t>u oplocení - zabezpečení svahu</t>
  </si>
  <si>
    <t>2,5</t>
  </si>
  <si>
    <t>59228414</t>
  </si>
  <si>
    <t>palisáda tyčová půlkulatá betonová přírodní 17,5X20X100 cm</t>
  </si>
  <si>
    <t>1253258280</t>
  </si>
  <si>
    <t>10*5,8 'Přepočtené koeficientem množství</t>
  </si>
  <si>
    <t>783160616</t>
  </si>
  <si>
    <t>0,1*11,5</t>
  </si>
  <si>
    <t>564851111</t>
  </si>
  <si>
    <t>Podklad ze štěrkodrti ŠD s rozprostřením a zhutněním, po zhutnění tl. 150 mm</t>
  </si>
  <si>
    <t>-1787071529</t>
  </si>
  <si>
    <t>43757415</t>
  </si>
  <si>
    <t>569951133</t>
  </si>
  <si>
    <t>Zpevnění krajnic nebo komunikací pro pěší s rozprostřením a zhutněním, po zhutnění asfaltovým recyklátem tl. 150 mm</t>
  </si>
  <si>
    <t>1266535072</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</si>
  <si>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</si>
  <si>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Poznámka k položce:
vjezdy a vchody na účelové komunikace</t>
  </si>
  <si>
    <t>-2086059876</t>
  </si>
  <si>
    <t>577145111</t>
  </si>
  <si>
    <t>Asfaltový beton vrstva obrusná ACO 16 (ABH) s rozprostřením a zhutněním z nemodifikovaného asfaltu, po zhutnění v pruhu šířky do 3 m tl. 50 mm</t>
  </si>
  <si>
    <t>-660486075</t>
  </si>
  <si>
    <t xml:space="preserve">Poznámka k souboru cen:
1. ČSN EN 13108-1 připouští pro ACO 16 pouze tl. 45 až 60 mm. </t>
  </si>
  <si>
    <t>596211113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</si>
  <si>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</si>
  <si>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2139114429</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</si>
  <si>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</si>
  <si>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Poznámka k položce:
stávající chodník bude předlážděn stávající dlažbou případně doplněn</t>
  </si>
  <si>
    <t>stávající chodník</t>
  </si>
  <si>
    <t>515</t>
  </si>
  <si>
    <t>bezbariérové tvarovky</t>
  </si>
  <si>
    <t>59245018</t>
  </si>
  <si>
    <t>dlažba skladebná betonová 20x10x6 cm přírodní</t>
  </si>
  <si>
    <t>-431392339</t>
  </si>
  <si>
    <t>59245006</t>
  </si>
  <si>
    <t>dlažba skladebná betonová základní pro nevidomé 20 x 10 x 6 cm barevná</t>
  </si>
  <si>
    <t>-1377121708</t>
  </si>
  <si>
    <t>596211115</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</si>
  <si>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Příplatek k cenám za dlažbu z prvků více než dvou barev</t>
  </si>
  <si>
    <t>873611440</t>
  </si>
  <si>
    <t>Poznámka k položce:
stávající chodník bude předlážděn stávajíc dlažbou případně doplněn</t>
  </si>
  <si>
    <t>596212213</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</si>
  <si>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300 m2</t>
  </si>
  <si>
    <t>524574065</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</si>
  <si>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</si>
  <si>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parkoviště</t>
  </si>
  <si>
    <t>vjezdy</t>
  </si>
  <si>
    <t>148</t>
  </si>
  <si>
    <t>bezbariérové</t>
  </si>
  <si>
    <t>59245020</t>
  </si>
  <si>
    <t>dlažba skladebná betonová 20x10x8 cm přírodní</t>
  </si>
  <si>
    <t>-1766542993</t>
  </si>
  <si>
    <t>přídlažba</t>
  </si>
  <si>
    <t>61,7*0,1</t>
  </si>
  <si>
    <t>59245006.LSV</t>
  </si>
  <si>
    <t>dlažba barevná 20x10x8, 8 cm, červená</t>
  </si>
  <si>
    <t>1288990463</t>
  </si>
  <si>
    <t>-508631668</t>
  </si>
  <si>
    <t>871260310</t>
  </si>
  <si>
    <t>Montáž kanalizačního potrubí z plastů z polypropylenu PP hladkého plnostěnného SN 10 DN 100</t>
  </si>
  <si>
    <t>-467393027</t>
  </si>
  <si>
    <t>3,5+4+3+1</t>
  </si>
  <si>
    <t>28617001</t>
  </si>
  <si>
    <t>trubka kanalizační PP plnostěnná třívrstvá DN 100x1000 mm SN 10</t>
  </si>
  <si>
    <t>-557716699</t>
  </si>
  <si>
    <t>877260310</t>
  </si>
  <si>
    <t>Montáž tvarovek na kanalizačním plastovém potrubí z polypropylenu PP hladkého plnostěnného kolen DN 100</t>
  </si>
  <si>
    <t>-485904482</t>
  </si>
  <si>
    <t>28617180</t>
  </si>
  <si>
    <t>koleno kanalizační PP SN 16 45 ° DN 100</t>
  </si>
  <si>
    <t>1775418280</t>
  </si>
  <si>
    <t>877310330</t>
  </si>
  <si>
    <t>Montáž tvarovek na kanalizačním plastovém potrubí z polypropylenu PP hladkého plnostěnného spojek nebo redukcí DN 150</t>
  </si>
  <si>
    <t>15580698</t>
  </si>
  <si>
    <t>28611934</t>
  </si>
  <si>
    <t>redukce kanalizační plastová nesouosá KG 150/100</t>
  </si>
  <si>
    <t>-850554397</t>
  </si>
  <si>
    <t>877355121</t>
  </si>
  <si>
    <t xml:space="preserve">Výřez a montáž odbočné včetně tvarovky na potrubí z trub z tvrdého PVC </t>
  </si>
  <si>
    <t>1775991790</t>
  </si>
  <si>
    <t xml:space="preserve">Poznámka k souboru cen:
1. Ceny jsou určeny pro dodatečné osazení odbočných tvarovek na stávající potrubí. 2. V cenách nejsou započteny náklady na dodání 1 ks odbočné tvarovky a 1 ks přesuvky, popř. 1 ks trouby a těsnících kroužků; tyto náklady se oceňují ve specifikaci. Ztratné lze dohodnout u trub kanalizačních z tvrdého PVC ve výši 1,5 %. </t>
  </si>
  <si>
    <t>Poznámka k položce:
napojení žlábku na přípojku svodu</t>
  </si>
  <si>
    <t>85</t>
  </si>
  <si>
    <t>891261112</t>
  </si>
  <si>
    <t>Montáž vodovodních armatur na potrubí šoupátek nebo klapek uzavíracích v otevřeném výkopu nebo v šachtách s osazením zemní soupravy (bez poklopů) DN 100</t>
  </si>
  <si>
    <t>1347035578</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</si>
  <si>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</si>
  <si>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86</t>
  </si>
  <si>
    <t>42221304</t>
  </si>
  <si>
    <t>šoupátko pitná voda, litina GGG 50, krátká stavební délka, PN10/16 DN 100 x 190 mm</t>
  </si>
  <si>
    <t>-520638869</t>
  </si>
  <si>
    <t>83</t>
  </si>
  <si>
    <t>891261811</t>
  </si>
  <si>
    <t>Demontáž vodovodních armatur na potrubí šoupátek nebo klapek uzavíracích v otevřeném výkopu nebo v šachtách DN 100</t>
  </si>
  <si>
    <t>596409010</t>
  </si>
  <si>
    <t>91</t>
  </si>
  <si>
    <t>891269911</t>
  </si>
  <si>
    <t>Výměna vodovodních armatur na potrubí navrtávacích pasů s ventilem Jt 1 MPa, na potrubí z trub litinových, ocelových nebo plastických hmot DN 100</t>
  </si>
  <si>
    <t>1451417295</t>
  </si>
  <si>
    <t xml:space="preserve">Poznámka k souboru cen:
1. Ceny jsou určeny pouze pro případy havárií nebo běžných oprav venkovních vodovodů. 2. Ceny nelze použít při zřízení nových venkovních vodovodů. 3. V cenách 891 ..-.9.1 Výměna vodovodních armatur na potrubí jsou zahrnuty náklady na demontáž stávajících a montáž nových armatur. 4. V cenách jsou započteny i náklady: a) u hlavních ventilů ceny -3911 na osazení zemních souprav, b) u navrtávacích pasů ceny -9911 na výkop montážních jamek; na opravu izolace ocelových trubek a na osazení zemních souprav. 5. V cenách nejsou započteny náklady na: a) dodání šoupátek, ventilů, montážních vložek, kompenzátorů, koncových nebo zpětných klapek, hydrantů, zemních souprav, šoupátkových koleček, šoupátkových a hydrantových klíčů, navrtávacích pasů, tvarovek a kompenzačních nástavců; tyto armatury se oceňují ve specifikaci, b) obsyp odvodňovacího zařízení hydrantů ze štěrku nebo štěrkopísku; obsyp se oceňuje příslušnými cenami souboru cen 451 5 . - . 1 Lože pod potrubí, stoky a drobné objekty části A 01 tohoto katalogu, c)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6. V cenách 891 52-4921 a -5911 nejsou započteny náklady na dodání těsnících pryžových kroužků. Tyto se oceňují ve specifikaci, nejsou-li zahrnuty v ceně trub. </t>
  </si>
  <si>
    <t>Poznámka k položce:
není známa přesná poloha přípojek a dimenze a anipočet - není v podkladech od správce
předpoklad je na každý dům 1 přípojka tzn 13ks</t>
  </si>
  <si>
    <t>92</t>
  </si>
  <si>
    <t>42273533</t>
  </si>
  <si>
    <t>navrtávací pasy se závitovým výstupem z tvárné litiny, pro vodovodní PE a PVC potrubí 40-1”</t>
  </si>
  <si>
    <t>-337227563</t>
  </si>
  <si>
    <t>DN 100 - plast</t>
  </si>
  <si>
    <t>DN 150 - litina</t>
  </si>
  <si>
    <t>87</t>
  </si>
  <si>
    <t>891311112</t>
  </si>
  <si>
    <t>Montáž vodovodních armatur na potrubí šoupátek nebo klapek uzavíracích v otevřeném výkopu nebo v šachtách s osazením zemní soupravy (bez poklopů) DN 150</t>
  </si>
  <si>
    <t>435354764</t>
  </si>
  <si>
    <t>88</t>
  </si>
  <si>
    <t>42221306</t>
  </si>
  <si>
    <t>šoupátko pitná voda, litina GGG 50, krátká stavební délka, PN10/16 DN 150 x 210 mm</t>
  </si>
  <si>
    <t>-1641480058</t>
  </si>
  <si>
    <t>84</t>
  </si>
  <si>
    <t>891311811</t>
  </si>
  <si>
    <t>Demontáž vodovodních armatur na potrubí šoupátek nebo klapek uzavíracích v otevřeném výkopu nebo v šachtách DN 150</t>
  </si>
  <si>
    <t>56402011</t>
  </si>
  <si>
    <t>93</t>
  </si>
  <si>
    <t>891319911</t>
  </si>
  <si>
    <t>Výměna vodovodních armatur na potrubí navrtávacích pasů s ventilem Jt 1 MPa, na potrubí z trub litinových, ocelových nebo plastických hmot DN 150</t>
  </si>
  <si>
    <t>1103147188</t>
  </si>
  <si>
    <t>-2099593163</t>
  </si>
  <si>
    <t>1376072821</t>
  </si>
  <si>
    <t>-1431825090</t>
  </si>
  <si>
    <t>-1926315646</t>
  </si>
  <si>
    <t>899623141</t>
  </si>
  <si>
    <t>Obetonování potrubí nebo zdiva stok betonem prostým v otevřeném výkopu, beton tř. C 12/15</t>
  </si>
  <si>
    <t>-432927080</t>
  </si>
  <si>
    <t xml:space="preserve">Poznámka k souboru cen:
1. Obetonování zdiva stok ve štole se oceňuje cenami souboru cen 359 31-02 Výplň za rubem cihelného zdiva stok části A 03 tohoto katalogu. </t>
  </si>
  <si>
    <t>0,35*2,5</t>
  </si>
  <si>
    <t>899914112</t>
  </si>
  <si>
    <t xml:space="preserve">Montáž dělené chráničky včetně chráničky v otevřeném výkopu - plynovodní přípojka u č.p 87 </t>
  </si>
  <si>
    <t>1657330238</t>
  </si>
  <si>
    <t>1003583387</t>
  </si>
  <si>
    <t>40445510</t>
  </si>
  <si>
    <t>značka dopravní svislá retroreflexní fólie tř 1 FeZn-Al rám  (trojúhelník) - P4</t>
  </si>
  <si>
    <t>-1604556625</t>
  </si>
  <si>
    <t>62</t>
  </si>
  <si>
    <t>Osazení silniční obruby z dlažebních kostek v jedné řadě s ložem tl. přes 50 do 100 mm, s vyplněním a zatřením spár cementovou maltou z drobných kostek s boční opěrou z betonu prostého tř. C 12/15, do lože z betonu prostého téže značky</t>
  </si>
  <si>
    <t>-736658294</t>
  </si>
  <si>
    <t>56,5+1,55+3,12</t>
  </si>
  <si>
    <t>-1257846216</t>
  </si>
  <si>
    <t>rovné</t>
  </si>
  <si>
    <t>56,5+11,5</t>
  </si>
  <si>
    <t>schodnice u objektu (pumpa)</t>
  </si>
  <si>
    <t>R1</t>
  </si>
  <si>
    <t>3*1,55</t>
  </si>
  <si>
    <t>R2</t>
  </si>
  <si>
    <t>3,12</t>
  </si>
  <si>
    <t>64</t>
  </si>
  <si>
    <t>-1397930345</t>
  </si>
  <si>
    <t>schod</t>
  </si>
  <si>
    <t>65</t>
  </si>
  <si>
    <t>59217035</t>
  </si>
  <si>
    <t>obrubník betonový obloukový vnější 78 x 15 x 25cm</t>
  </si>
  <si>
    <t>308608295</t>
  </si>
  <si>
    <t>66</t>
  </si>
  <si>
    <t>1073602926</t>
  </si>
  <si>
    <t>obrubník 500/200/50</t>
  </si>
  <si>
    <t>245</t>
  </si>
  <si>
    <t>obrubník 500/250/80</t>
  </si>
  <si>
    <t>67</t>
  </si>
  <si>
    <t>329107917</t>
  </si>
  <si>
    <t>68</t>
  </si>
  <si>
    <t>59217011</t>
  </si>
  <si>
    <t>obrubník betonový zahradní 50x5x20 cm</t>
  </si>
  <si>
    <t>-145254811</t>
  </si>
  <si>
    <t>69</t>
  </si>
  <si>
    <t>935113111</t>
  </si>
  <si>
    <t>Osazení odvodňovacího žlabu s krycím roštem polymerbetonového šířky do 200 mm</t>
  </si>
  <si>
    <t>2101462972</t>
  </si>
  <si>
    <t xml:space="preserve">Poznámka k souboru cen:
1. V cenách jsou započteny i náklady na předepsané obetonování a lože z betonu. 2. V cenách nejsou započteny náklady na odvodňovací žlab s příslušenstvím; tyto náklady se oceňují ve specifikaci. </t>
  </si>
  <si>
    <t>4,5+3,5+4+3,0</t>
  </si>
  <si>
    <t>70</t>
  </si>
  <si>
    <t>56241001</t>
  </si>
  <si>
    <t>žlab PE vyztužený skelnými vlákny zátěž A15-D 400 kN světlá š 100mm</t>
  </si>
  <si>
    <t>-1623592159</t>
  </si>
  <si>
    <t>71</t>
  </si>
  <si>
    <t>56241406</t>
  </si>
  <si>
    <t>čelní stěna plná začátek/konec žlabu z PE  š 100 mm, PP</t>
  </si>
  <si>
    <t>583941850</t>
  </si>
  <si>
    <t>72</t>
  </si>
  <si>
    <t>56241404</t>
  </si>
  <si>
    <t>vpusť s kalovým košem bez roštu zátěž A15-D 400 kN pro žlaby PE š 100mm</t>
  </si>
  <si>
    <t>-2027719968</t>
  </si>
  <si>
    <t>73</t>
  </si>
  <si>
    <t>56241012</t>
  </si>
  <si>
    <t>rošt mřížkový C250  dl 1m o š 100mm</t>
  </si>
  <si>
    <t>-1852333716</t>
  </si>
  <si>
    <t>74</t>
  </si>
  <si>
    <t>-1321657834</t>
  </si>
  <si>
    <t>75</t>
  </si>
  <si>
    <t>966008111</t>
  </si>
  <si>
    <t>Bourání trubního propustku s odklizením a uložením vybouraného materiálu na skládku na vzdálenost do 3 m nebo s naložením na dopravní prostředek z trub DN do 300 mm</t>
  </si>
  <si>
    <t>-1168938051</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</si>
  <si>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</si>
  <si>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76</t>
  </si>
  <si>
    <t>966008212</t>
  </si>
  <si>
    <t>Bourání odvodňovacího žlabu s odklizením a uložením vybouraného materiálu na skládku na vzdálenost do 10 m nebo s naložením na dopravní prostředek z betonových příkopových tvárnic nebo desek šířky přes 500 do 800 mm</t>
  </si>
  <si>
    <t>-640830831</t>
  </si>
  <si>
    <t xml:space="preserve">Poznámka k souboru cen: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</si>
  <si>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77</t>
  </si>
  <si>
    <t>446539396</t>
  </si>
  <si>
    <t>Poznámka k položce:
asf. recyklát uložen do sběrného dvora Dýšina</t>
  </si>
  <si>
    <t>78</t>
  </si>
  <si>
    <t>1355079493</t>
  </si>
  <si>
    <t>79</t>
  </si>
  <si>
    <t>997221561</t>
  </si>
  <si>
    <t>Vodorovná doprava suti bez naložení, ale se složením a s hrubým urovnáním z kusových materiálů, na vzdálenost do 1 km</t>
  </si>
  <si>
    <t>-736234980</t>
  </si>
  <si>
    <t>asfalt</t>
  </si>
  <si>
    <t>17,7</t>
  </si>
  <si>
    <t>beton</t>
  </si>
  <si>
    <t>63,7+2,25+9,02+0,38+10,72</t>
  </si>
  <si>
    <t>80</t>
  </si>
  <si>
    <t>997221569</t>
  </si>
  <si>
    <t>95761989</t>
  </si>
  <si>
    <t>103,77*14 'Přepočtené koeficientem množství</t>
  </si>
  <si>
    <t>81</t>
  </si>
  <si>
    <t>997221815</t>
  </si>
  <si>
    <t>Poplatek za uložení stavebního odpadu na skládce (skládkovné) z prostého betonu zatříděného do Katalogu odpadů pod kódem 170 101</t>
  </si>
  <si>
    <t>848239839</t>
  </si>
  <si>
    <t>82</t>
  </si>
  <si>
    <t>465217629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</si>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</sst>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6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7"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17"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8" xfId="0" applyNumberFormat="1" applyFont="1" applyBorder="1" applyAlignment="1" applyProtection="1">
      <alignment vertical="center"/>
      <protection/>
    </xf>
    <xf numFmtId="0" fontId="5" fillId="0" borderId="0" xfId="0" applyFont="1" applyAlignment="1">
      <alignment horizontal="lef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0"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1"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2" fillId="0" borderId="15" xfId="0" applyNumberFormat="1" applyFont="1" applyBorder="1" applyAlignment="1" applyProtection="1">
      <alignment/>
      <protection/>
    </xf>
    <xf numFmtId="166" fontId="32" fillId="0" borderId="16" xfId="0" applyNumberFormat="1" applyFont="1" applyBorder="1" applyAlignment="1" applyProtection="1">
      <alignment/>
      <protection/>
    </xf>
    <xf numFmtId="4" fontId="33"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19" fillId="0" borderId="0" xfId="0" applyFont="1" applyBorder="1" applyAlignment="1" applyProtection="1">
      <alignment horizontal="left" vertical="center" wrapText="1"/>
      <protection/>
    </xf>
    <xf numFmtId="0" fontId="19" fillId="0" borderId="0" xfId="0" applyFont="1" applyAlignment="1" applyProtection="1">
      <alignment horizontal="left" vertical="center" wrapText="1"/>
      <protection/>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36" fillId="0" borderId="27" xfId="0" applyFont="1" applyBorder="1" applyAlignment="1" applyProtection="1">
      <alignment horizontal="center" vertical="center"/>
      <protection/>
    </xf>
    <xf numFmtId="49" fontId="36" fillId="0" borderId="27" xfId="0" applyNumberFormat="1" applyFont="1" applyBorder="1" applyAlignment="1" applyProtection="1">
      <alignment horizontal="left" vertical="center" wrapText="1"/>
      <protection/>
    </xf>
    <xf numFmtId="0" fontId="36" fillId="0" borderId="27" xfId="0" applyFont="1" applyBorder="1" applyAlignment="1" applyProtection="1">
      <alignment horizontal="left" vertical="center" wrapText="1"/>
      <protection/>
    </xf>
    <xf numFmtId="0" fontId="36" fillId="0" borderId="27" xfId="0" applyFont="1" applyBorder="1" applyAlignment="1" applyProtection="1">
      <alignment horizontal="center" vertical="center" wrapText="1"/>
      <protection/>
    </xf>
    <xf numFmtId="167" fontId="36" fillId="0" borderId="27" xfId="0" applyNumberFormat="1" applyFont="1" applyBorder="1" applyAlignment="1" applyProtection="1">
      <alignment vertical="center"/>
      <protection/>
    </xf>
    <xf numFmtId="4" fontId="36" fillId="3" borderId="27" xfId="0" applyNumberFormat="1" applyFont="1" applyFill="1" applyBorder="1" applyAlignment="1" applyProtection="1">
      <alignment vertical="center"/>
      <protection locked="0"/>
    </xf>
    <xf numFmtId="4" fontId="36" fillId="0" borderId="27" xfId="0" applyNumberFormat="1" applyFont="1" applyBorder="1" applyAlignment="1" applyProtection="1">
      <alignment vertical="center"/>
      <protection/>
    </xf>
    <xf numFmtId="0" fontId="36" fillId="0" borderId="4" xfId="0" applyFont="1" applyBorder="1" applyAlignment="1">
      <alignment vertical="center"/>
    </xf>
    <xf numFmtId="0" fontId="36" fillId="3" borderId="27"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24"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8"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3" xfId="0" applyFont="1" applyBorder="1" applyAlignment="1" applyProtection="1">
      <alignment horizontal="left" vertical="center"/>
      <protection locked="0"/>
    </xf>
    <xf numFmtId="0" fontId="28"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8"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8"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6"/>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spans="2:71"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21</v>
      </c>
      <c r="AO7" s="28"/>
      <c r="AP7" s="28"/>
      <c r="AQ7" s="30"/>
      <c r="BE7" s="38"/>
      <c r="BS7" s="23" t="s">
        <v>8</v>
      </c>
    </row>
    <row r="8" spans="2:71"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8</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8</v>
      </c>
    </row>
    <row r="10" spans="2:71"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21</v>
      </c>
      <c r="AO10" s="28"/>
      <c r="AP10" s="28"/>
      <c r="AQ10" s="30"/>
      <c r="BE10" s="38"/>
      <c r="BS10" s="23" t="s">
        <v>8</v>
      </c>
    </row>
    <row r="11" spans="2:71" ht="18.45" customHeight="1">
      <c r="B11" s="27"/>
      <c r="C11" s="28"/>
      <c r="D11" s="28"/>
      <c r="E11" s="34" t="s">
        <v>24</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29</v>
      </c>
      <c r="AL11" s="28"/>
      <c r="AM11" s="28"/>
      <c r="AN11" s="34" t="s">
        <v>21</v>
      </c>
      <c r="AO11" s="28"/>
      <c r="AP11" s="28"/>
      <c r="AQ11" s="30"/>
      <c r="BE11" s="38"/>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spans="2:71" ht="14.4" customHeight="1">
      <c r="B13" s="27"/>
      <c r="C13" s="28"/>
      <c r="D13" s="39" t="s">
        <v>30</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31</v>
      </c>
      <c r="AO13" s="28"/>
      <c r="AP13" s="28"/>
      <c r="AQ13" s="30"/>
      <c r="BE13" s="38"/>
      <c r="BS13" s="23" t="s">
        <v>8</v>
      </c>
    </row>
    <row r="14" spans="2:71" ht="13.5">
      <c r="B14" s="27"/>
      <c r="C14" s="28"/>
      <c r="D14" s="28"/>
      <c r="E14" s="41" t="s">
        <v>31</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29</v>
      </c>
      <c r="AL14" s="28"/>
      <c r="AM14" s="28"/>
      <c r="AN14" s="41" t="s">
        <v>31</v>
      </c>
      <c r="AO14" s="28"/>
      <c r="AP14" s="28"/>
      <c r="AQ14" s="30"/>
      <c r="BE14" s="38"/>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32</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21</v>
      </c>
      <c r="AO16" s="28"/>
      <c r="AP16" s="28"/>
      <c r="AQ16" s="30"/>
      <c r="BE16" s="38"/>
      <c r="BS16" s="23" t="s">
        <v>6</v>
      </c>
    </row>
    <row r="17" spans="2:71" ht="18.45" customHeight="1">
      <c r="B17" s="27"/>
      <c r="C17" s="28"/>
      <c r="D17" s="28"/>
      <c r="E17" s="34" t="s">
        <v>24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29</v>
      </c>
      <c r="AL17" s="28"/>
      <c r="AM17" s="28"/>
      <c r="AN17" s="34" t="s">
        <v>21</v>
      </c>
      <c r="AO17" s="28"/>
      <c r="AP17" s="28"/>
      <c r="AQ17" s="30"/>
      <c r="BE17" s="38"/>
      <c r="BS17" s="23" t="s">
        <v>33</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34</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57" customHeight="1">
      <c r="B20" s="27"/>
      <c r="C20" s="28"/>
      <c r="D20" s="28"/>
      <c r="E20" s="43" t="s">
        <v>35</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36</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37</v>
      </c>
      <c r="M25" s="51"/>
      <c r="N25" s="51"/>
      <c r="O25" s="51"/>
      <c r="P25" s="46"/>
      <c r="Q25" s="46"/>
      <c r="R25" s="46"/>
      <c r="S25" s="46"/>
      <c r="T25" s="46"/>
      <c r="U25" s="46"/>
      <c r="V25" s="46"/>
      <c r="W25" s="51" t="s">
        <v>38</v>
      </c>
      <c r="X25" s="51"/>
      <c r="Y25" s="51"/>
      <c r="Z25" s="51"/>
      <c r="AA25" s="51"/>
      <c r="AB25" s="51"/>
      <c r="AC25" s="51"/>
      <c r="AD25" s="51"/>
      <c r="AE25" s="51"/>
      <c r="AF25" s="46"/>
      <c r="AG25" s="46"/>
      <c r="AH25" s="46"/>
      <c r="AI25" s="46"/>
      <c r="AJ25" s="46"/>
      <c r="AK25" s="51" t="s">
        <v>39</v>
      </c>
      <c r="AL25" s="51"/>
      <c r="AM25" s="51"/>
      <c r="AN25" s="51"/>
      <c r="AO25" s="51"/>
      <c r="AP25" s="46"/>
      <c r="AQ25" s="50"/>
      <c r="BE25" s="38"/>
    </row>
    <row r="26" spans="2:57" s="2" customFormat="1" ht="14.4" customHeight="1">
      <c r="B26" s="52"/>
      <c r="C26" s="53"/>
      <c r="D26" s="54" t="s">
        <v>40</v>
      </c>
      <c r="E26" s="53"/>
      <c r="F26" s="54" t="s">
        <v>41</v>
      </c>
      <c r="G26" s="53"/>
      <c r="H26" s="53"/>
      <c r="I26" s="53"/>
      <c r="J26" s="53"/>
      <c r="K26" s="53"/>
      <c r="L26" s="55">
        <v>0.21</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pans="2:57" s="2" customFormat="1" ht="14.4" customHeight="1">
      <c r="B27" s="52"/>
      <c r="C27" s="53"/>
      <c r="D27" s="53"/>
      <c r="E27" s="53"/>
      <c r="F27" s="54" t="s">
        <v>42</v>
      </c>
      <c r="G27" s="53"/>
      <c r="H27" s="53"/>
      <c r="I27" s="53"/>
      <c r="J27" s="53"/>
      <c r="K27" s="53"/>
      <c r="L27" s="55">
        <v>0.15</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spans="2:57" s="2" customFormat="1" ht="14.4" customHeight="1" hidden="1">
      <c r="B28" s="52"/>
      <c r="C28" s="53"/>
      <c r="D28" s="53"/>
      <c r="E28" s="53"/>
      <c r="F28" s="54" t="s">
        <v>43</v>
      </c>
      <c r="G28" s="53"/>
      <c r="H28" s="53"/>
      <c r="I28" s="53"/>
      <c r="J28" s="53"/>
      <c r="K28" s="53"/>
      <c r="L28" s="55">
        <v>0.21</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hidden="1">
      <c r="B29" s="52"/>
      <c r="C29" s="53"/>
      <c r="D29" s="53"/>
      <c r="E29" s="53"/>
      <c r="F29" s="54" t="s">
        <v>44</v>
      </c>
      <c r="G29" s="53"/>
      <c r="H29" s="53"/>
      <c r="I29" s="53"/>
      <c r="J29" s="53"/>
      <c r="K29" s="53"/>
      <c r="L29" s="55">
        <v>0.15</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45</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46</v>
      </c>
      <c r="E32" s="60"/>
      <c r="F32" s="60"/>
      <c r="G32" s="60"/>
      <c r="H32" s="60"/>
      <c r="I32" s="60"/>
      <c r="J32" s="60"/>
      <c r="K32" s="60"/>
      <c r="L32" s="60"/>
      <c r="M32" s="60"/>
      <c r="N32" s="60"/>
      <c r="O32" s="60"/>
      <c r="P32" s="60"/>
      <c r="Q32" s="60"/>
      <c r="R32" s="60"/>
      <c r="S32" s="60"/>
      <c r="T32" s="61" t="s">
        <v>47</v>
      </c>
      <c r="U32" s="60"/>
      <c r="V32" s="60"/>
      <c r="W32" s="60"/>
      <c r="X32" s="62" t="s">
        <v>48</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49</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15</v>
      </c>
      <c r="D41" s="76"/>
      <c r="E41" s="76"/>
      <c r="F41" s="76"/>
      <c r="G41" s="76"/>
      <c r="H41" s="76"/>
      <c r="I41" s="76"/>
      <c r="J41" s="76"/>
      <c r="K41" s="76"/>
      <c r="L41" s="76" t="str">
        <f>K5</f>
        <v>0103</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18</v>
      </c>
      <c r="D42" s="80"/>
      <c r="E42" s="80"/>
      <c r="F42" s="80"/>
      <c r="G42" s="80"/>
      <c r="H42" s="80"/>
      <c r="I42" s="80"/>
      <c r="J42" s="80"/>
      <c r="K42" s="80"/>
      <c r="L42" s="81" t="str">
        <f>K6</f>
        <v xml:space="preserve">DÝŠINA - NOVÁ HUŤ CHODNÍK PODÉL  SIL. III/18014 – II.etapa</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23</v>
      </c>
      <c r="D44" s="73"/>
      <c r="E44" s="73"/>
      <c r="F44" s="73"/>
      <c r="G44" s="73"/>
      <c r="H44" s="73"/>
      <c r="I44" s="73"/>
      <c r="J44" s="73"/>
      <c r="K44" s="73"/>
      <c r="L44" s="83" t="str">
        <f>IF(K8="","",K8)</f>
        <v xml:space="preserve"> </v>
      </c>
      <c r="M44" s="73"/>
      <c r="N44" s="73"/>
      <c r="O44" s="73"/>
      <c r="P44" s="73"/>
      <c r="Q44" s="73"/>
      <c r="R44" s="73"/>
      <c r="S44" s="73"/>
      <c r="T44" s="73"/>
      <c r="U44" s="73"/>
      <c r="V44" s="73"/>
      <c r="W44" s="73"/>
      <c r="X44" s="73"/>
      <c r="Y44" s="73"/>
      <c r="Z44" s="73"/>
      <c r="AA44" s="73"/>
      <c r="AB44" s="73"/>
      <c r="AC44" s="73"/>
      <c r="AD44" s="73"/>
      <c r="AE44" s="73"/>
      <c r="AF44" s="73"/>
      <c r="AG44" s="73"/>
      <c r="AH44" s="73"/>
      <c r="AI44" s="75" t="s">
        <v>25</v>
      </c>
      <c r="AJ44" s="73"/>
      <c r="AK44" s="73"/>
      <c r="AL44" s="73"/>
      <c r="AM44" s="84" t="str">
        <f>IF(AN8="","",AN8)</f>
        <v>10. 4. 2018</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27</v>
      </c>
      <c r="D46" s="73"/>
      <c r="E46" s="73"/>
      <c r="F46" s="73"/>
      <c r="G46" s="73"/>
      <c r="H46" s="73"/>
      <c r="I46" s="73"/>
      <c r="J46" s="73"/>
      <c r="K46" s="73"/>
      <c r="L46" s="76" t="str">
        <f>IF(E11="","",E11)</f>
        <v xml:space="preserve"> </v>
      </c>
      <c r="M46" s="73"/>
      <c r="N46" s="73"/>
      <c r="O46" s="73"/>
      <c r="P46" s="73"/>
      <c r="Q46" s="73"/>
      <c r="R46" s="73"/>
      <c r="S46" s="73"/>
      <c r="T46" s="73"/>
      <c r="U46" s="73"/>
      <c r="V46" s="73"/>
      <c r="W46" s="73"/>
      <c r="X46" s="73"/>
      <c r="Y46" s="73"/>
      <c r="Z46" s="73"/>
      <c r="AA46" s="73"/>
      <c r="AB46" s="73"/>
      <c r="AC46" s="73"/>
      <c r="AD46" s="73"/>
      <c r="AE46" s="73"/>
      <c r="AF46" s="73"/>
      <c r="AG46" s="73"/>
      <c r="AH46" s="73"/>
      <c r="AI46" s="75" t="s">
        <v>32</v>
      </c>
      <c r="AJ46" s="73"/>
      <c r="AK46" s="73"/>
      <c r="AL46" s="73"/>
      <c r="AM46" s="76" t="str">
        <f>IF(E17="","",E17)</f>
        <v xml:space="preserve"> </v>
      </c>
      <c r="AN46" s="76"/>
      <c r="AO46" s="76"/>
      <c r="AP46" s="76"/>
      <c r="AQ46" s="73"/>
      <c r="AR46" s="71"/>
      <c r="AS46" s="85" t="s">
        <v>50</v>
      </c>
      <c r="AT46" s="86"/>
      <c r="AU46" s="87"/>
      <c r="AV46" s="87"/>
      <c r="AW46" s="87"/>
      <c r="AX46" s="87"/>
      <c r="AY46" s="87"/>
      <c r="AZ46" s="87"/>
      <c r="BA46" s="87"/>
      <c r="BB46" s="87"/>
      <c r="BC46" s="87"/>
      <c r="BD46" s="88"/>
    </row>
    <row r="47" spans="2:56" s="1" customFormat="1" ht="13.5">
      <c r="B47" s="45"/>
      <c r="C47" s="75" t="s">
        <v>30</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51</v>
      </c>
      <c r="D49" s="96"/>
      <c r="E49" s="96"/>
      <c r="F49" s="96"/>
      <c r="G49" s="96"/>
      <c r="H49" s="97"/>
      <c r="I49" s="98" t="s">
        <v>52</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53</v>
      </c>
      <c r="AH49" s="96"/>
      <c r="AI49" s="96"/>
      <c r="AJ49" s="96"/>
      <c r="AK49" s="96"/>
      <c r="AL49" s="96"/>
      <c r="AM49" s="96"/>
      <c r="AN49" s="98" t="s">
        <v>54</v>
      </c>
      <c r="AO49" s="96"/>
      <c r="AP49" s="96"/>
      <c r="AQ49" s="100" t="s">
        <v>55</v>
      </c>
      <c r="AR49" s="71"/>
      <c r="AS49" s="101" t="s">
        <v>56</v>
      </c>
      <c r="AT49" s="102" t="s">
        <v>57</v>
      </c>
      <c r="AU49" s="102" t="s">
        <v>58</v>
      </c>
      <c r="AV49" s="102" t="s">
        <v>59</v>
      </c>
      <c r="AW49" s="102" t="s">
        <v>60</v>
      </c>
      <c r="AX49" s="102" t="s">
        <v>61</v>
      </c>
      <c r="AY49" s="102" t="s">
        <v>62</v>
      </c>
      <c r="AZ49" s="102" t="s">
        <v>63</v>
      </c>
      <c r="BA49" s="102" t="s">
        <v>64</v>
      </c>
      <c r="BB49" s="102" t="s">
        <v>65</v>
      </c>
      <c r="BC49" s="102" t="s">
        <v>66</v>
      </c>
      <c r="BD49" s="103" t="s">
        <v>67</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68</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ROUND(SUM(AG52:AG54),2)</f>
        <v>0</v>
      </c>
      <c r="AH51" s="109"/>
      <c r="AI51" s="109"/>
      <c r="AJ51" s="109"/>
      <c r="AK51" s="109"/>
      <c r="AL51" s="109"/>
      <c r="AM51" s="109"/>
      <c r="AN51" s="110">
        <f>SUM(AG51,AT51)</f>
        <v>0</v>
      </c>
      <c r="AO51" s="110"/>
      <c r="AP51" s="110"/>
      <c r="AQ51" s="111" t="s">
        <v>21</v>
      </c>
      <c r="AR51" s="82"/>
      <c r="AS51" s="112">
        <f>ROUND(SUM(AS52:AS54),2)</f>
        <v>0</v>
      </c>
      <c r="AT51" s="113">
        <f>ROUND(SUM(AV51:AW51),2)</f>
        <v>0</v>
      </c>
      <c r="AU51" s="114">
        <f>ROUND(SUM(AU52:AU54),5)</f>
        <v>0</v>
      </c>
      <c r="AV51" s="113">
        <f>ROUND(AZ51*L26,2)</f>
        <v>0</v>
      </c>
      <c r="AW51" s="113">
        <f>ROUND(BA51*L27,2)</f>
        <v>0</v>
      </c>
      <c r="AX51" s="113">
        <f>ROUND(BB51*L26,2)</f>
        <v>0</v>
      </c>
      <c r="AY51" s="113">
        <f>ROUND(BC51*L27,2)</f>
        <v>0</v>
      </c>
      <c r="AZ51" s="113">
        <f>ROUND(SUM(AZ52:AZ54),2)</f>
        <v>0</v>
      </c>
      <c r="BA51" s="113">
        <f>ROUND(SUM(BA52:BA54),2)</f>
        <v>0</v>
      </c>
      <c r="BB51" s="113">
        <f>ROUND(SUM(BB52:BB54),2)</f>
        <v>0</v>
      </c>
      <c r="BC51" s="113">
        <f>ROUND(SUM(BC52:BC54),2)</f>
        <v>0</v>
      </c>
      <c r="BD51" s="115">
        <f>ROUND(SUM(BD52:BD54),2)</f>
        <v>0</v>
      </c>
      <c r="BS51" s="116" t="s">
        <v>69</v>
      </c>
      <c r="BT51" s="116" t="s">
        <v>70</v>
      </c>
      <c r="BV51" s="116" t="s">
        <v>71</v>
      </c>
      <c r="BW51" s="116" t="s">
        <v>7</v>
      </c>
      <c r="BX51" s="116" t="s">
        <v>72</v>
      </c>
      <c r="CL51" s="116" t="s">
        <v>21</v>
      </c>
    </row>
    <row r="52" spans="1:90" s="5" customFormat="1" ht="31.5" customHeight="1">
      <c r="A52" s="117" t="s">
        <v>73</v>
      </c>
      <c r="B52" s="118"/>
      <c r="C52" s="119"/>
      <c r="D52" s="120" t="s">
        <v>16</v>
      </c>
      <c r="E52" s="120"/>
      <c r="F52" s="120"/>
      <c r="G52" s="120"/>
      <c r="H52" s="120"/>
      <c r="I52" s="121"/>
      <c r="J52" s="120" t="s">
        <v>19</v>
      </c>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2">
        <f>'0103 - DÝŠINA - NOVÁ HUŤ ...'!J25</f>
        <v>0</v>
      </c>
      <c r="AH52" s="121"/>
      <c r="AI52" s="121"/>
      <c r="AJ52" s="121"/>
      <c r="AK52" s="121"/>
      <c r="AL52" s="121"/>
      <c r="AM52" s="121"/>
      <c r="AN52" s="122">
        <f>SUM(AG52,AT52)</f>
        <v>0</v>
      </c>
      <c r="AO52" s="121"/>
      <c r="AP52" s="121"/>
      <c r="AQ52" s="123" t="s">
        <v>74</v>
      </c>
      <c r="AR52" s="124"/>
      <c r="AS52" s="125">
        <v>0</v>
      </c>
      <c r="AT52" s="126">
        <f>ROUND(SUM(AV52:AW52),2)</f>
        <v>0</v>
      </c>
      <c r="AU52" s="127">
        <f>'0103 - DÝŠINA - NOVÁ HUŤ ...'!P73</f>
        <v>0</v>
      </c>
      <c r="AV52" s="126">
        <f>'0103 - DÝŠINA - NOVÁ HUŤ ...'!J28</f>
        <v>0</v>
      </c>
      <c r="AW52" s="126">
        <f>'0103 - DÝŠINA - NOVÁ HUŤ ...'!J29</f>
        <v>0</v>
      </c>
      <c r="AX52" s="126">
        <f>'0103 - DÝŠINA - NOVÁ HUŤ ...'!J30</f>
        <v>0</v>
      </c>
      <c r="AY52" s="126">
        <f>'0103 - DÝŠINA - NOVÁ HUŤ ...'!J31</f>
        <v>0</v>
      </c>
      <c r="AZ52" s="126">
        <f>'0103 - DÝŠINA - NOVÁ HUŤ ...'!F28</f>
        <v>0</v>
      </c>
      <c r="BA52" s="126">
        <f>'0103 - DÝŠINA - NOVÁ HUŤ ...'!F29</f>
        <v>0</v>
      </c>
      <c r="BB52" s="126">
        <f>'0103 - DÝŠINA - NOVÁ HUŤ ...'!F30</f>
        <v>0</v>
      </c>
      <c r="BC52" s="126">
        <f>'0103 - DÝŠINA - NOVÁ HUŤ ...'!F31</f>
        <v>0</v>
      </c>
      <c r="BD52" s="128">
        <f>'0103 - DÝŠINA - NOVÁ HUŤ ...'!F32</f>
        <v>0</v>
      </c>
      <c r="BT52" s="129" t="s">
        <v>75</v>
      </c>
      <c r="BU52" s="129" t="s">
        <v>76</v>
      </c>
      <c r="BV52" s="129" t="s">
        <v>71</v>
      </c>
      <c r="BW52" s="129" t="s">
        <v>7</v>
      </c>
      <c r="BX52" s="129" t="s">
        <v>72</v>
      </c>
      <c r="CL52" s="129" t="s">
        <v>21</v>
      </c>
    </row>
    <row r="53" spans="1:91" s="5" customFormat="1" ht="16.5" customHeight="1">
      <c r="A53" s="117" t="s">
        <v>73</v>
      </c>
      <c r="B53" s="118"/>
      <c r="C53" s="119"/>
      <c r="D53" s="120" t="s">
        <v>77</v>
      </c>
      <c r="E53" s="120"/>
      <c r="F53" s="120"/>
      <c r="G53" s="120"/>
      <c r="H53" s="120"/>
      <c r="I53" s="121"/>
      <c r="J53" s="120" t="s">
        <v>78</v>
      </c>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2">
        <f>'101 - SILNICE III-18014 V...'!J27</f>
        <v>0</v>
      </c>
      <c r="AH53" s="121"/>
      <c r="AI53" s="121"/>
      <c r="AJ53" s="121"/>
      <c r="AK53" s="121"/>
      <c r="AL53" s="121"/>
      <c r="AM53" s="121"/>
      <c r="AN53" s="122">
        <f>SUM(AG53,AT53)</f>
        <v>0</v>
      </c>
      <c r="AO53" s="121"/>
      <c r="AP53" s="121"/>
      <c r="AQ53" s="123" t="s">
        <v>74</v>
      </c>
      <c r="AR53" s="124"/>
      <c r="AS53" s="125">
        <v>0</v>
      </c>
      <c r="AT53" s="126">
        <f>ROUND(SUM(AV53:AW53),2)</f>
        <v>0</v>
      </c>
      <c r="AU53" s="127">
        <f>'101 - SILNICE III-18014 V...'!P83</f>
        <v>0</v>
      </c>
      <c r="AV53" s="126">
        <f>'101 - SILNICE III-18014 V...'!J30</f>
        <v>0</v>
      </c>
      <c r="AW53" s="126">
        <f>'101 - SILNICE III-18014 V...'!J31</f>
        <v>0</v>
      </c>
      <c r="AX53" s="126">
        <f>'101 - SILNICE III-18014 V...'!J32</f>
        <v>0</v>
      </c>
      <c r="AY53" s="126">
        <f>'101 - SILNICE III-18014 V...'!J33</f>
        <v>0</v>
      </c>
      <c r="AZ53" s="126">
        <f>'101 - SILNICE III-18014 V...'!F30</f>
        <v>0</v>
      </c>
      <c r="BA53" s="126">
        <f>'101 - SILNICE III-18014 V...'!F31</f>
        <v>0</v>
      </c>
      <c r="BB53" s="126">
        <f>'101 - SILNICE III-18014 V...'!F32</f>
        <v>0</v>
      </c>
      <c r="BC53" s="126">
        <f>'101 - SILNICE III-18014 V...'!F33</f>
        <v>0</v>
      </c>
      <c r="BD53" s="128">
        <f>'101 - SILNICE III-18014 V...'!F34</f>
        <v>0</v>
      </c>
      <c r="BT53" s="129" t="s">
        <v>75</v>
      </c>
      <c r="BV53" s="129" t="s">
        <v>71</v>
      </c>
      <c r="BW53" s="129" t="s">
        <v>79</v>
      </c>
      <c r="BX53" s="129" t="s">
        <v>7</v>
      </c>
      <c r="CL53" s="129" t="s">
        <v>21</v>
      </c>
      <c r="CM53" s="129" t="s">
        <v>80</v>
      </c>
    </row>
    <row r="54" spans="1:91" s="5" customFormat="1" ht="16.5" customHeight="1">
      <c r="A54" s="117" t="s">
        <v>73</v>
      </c>
      <c r="B54" s="118"/>
      <c r="C54" s="119"/>
      <c r="D54" s="120" t="s">
        <v>81</v>
      </c>
      <c r="E54" s="120"/>
      <c r="F54" s="120"/>
      <c r="G54" s="120"/>
      <c r="H54" s="120"/>
      <c r="I54" s="121"/>
      <c r="J54" s="120" t="s">
        <v>82</v>
      </c>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2">
        <f>'102 - CHODNÍK'!J27</f>
        <v>0</v>
      </c>
      <c r="AH54" s="121"/>
      <c r="AI54" s="121"/>
      <c r="AJ54" s="121"/>
      <c r="AK54" s="121"/>
      <c r="AL54" s="121"/>
      <c r="AM54" s="121"/>
      <c r="AN54" s="122">
        <f>SUM(AG54,AT54)</f>
        <v>0</v>
      </c>
      <c r="AO54" s="121"/>
      <c r="AP54" s="121"/>
      <c r="AQ54" s="123" t="s">
        <v>74</v>
      </c>
      <c r="AR54" s="124"/>
      <c r="AS54" s="130">
        <v>0</v>
      </c>
      <c r="AT54" s="131">
        <f>ROUND(SUM(AV54:AW54),2)</f>
        <v>0</v>
      </c>
      <c r="AU54" s="132">
        <f>'102 - CHODNÍK'!P84</f>
        <v>0</v>
      </c>
      <c r="AV54" s="131">
        <f>'102 - CHODNÍK'!J30</f>
        <v>0</v>
      </c>
      <c r="AW54" s="131">
        <f>'102 - CHODNÍK'!J31</f>
        <v>0</v>
      </c>
      <c r="AX54" s="131">
        <f>'102 - CHODNÍK'!J32</f>
        <v>0</v>
      </c>
      <c r="AY54" s="131">
        <f>'102 - CHODNÍK'!J33</f>
        <v>0</v>
      </c>
      <c r="AZ54" s="131">
        <f>'102 - CHODNÍK'!F30</f>
        <v>0</v>
      </c>
      <c r="BA54" s="131">
        <f>'102 - CHODNÍK'!F31</f>
        <v>0</v>
      </c>
      <c r="BB54" s="131">
        <f>'102 - CHODNÍK'!F32</f>
        <v>0</v>
      </c>
      <c r="BC54" s="131">
        <f>'102 - CHODNÍK'!F33</f>
        <v>0</v>
      </c>
      <c r="BD54" s="133">
        <f>'102 - CHODNÍK'!F34</f>
        <v>0</v>
      </c>
      <c r="BT54" s="129" t="s">
        <v>75</v>
      </c>
      <c r="BV54" s="129" t="s">
        <v>71</v>
      </c>
      <c r="BW54" s="129" t="s">
        <v>83</v>
      </c>
      <c r="BX54" s="129" t="s">
        <v>7</v>
      </c>
      <c r="CL54" s="129" t="s">
        <v>21</v>
      </c>
      <c r="CM54" s="129" t="s">
        <v>80</v>
      </c>
    </row>
    <row r="55" spans="2:44" s="1" customFormat="1" ht="30" customHeight="1">
      <c r="B55" s="45"/>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1"/>
    </row>
    <row r="56" spans="2:44" s="1" customFormat="1" ht="6.95" customHeight="1">
      <c r="B56" s="66"/>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71"/>
    </row>
  </sheetData>
  <sheetProtection password="CC35" sheet="1" objects="1" scenarios="1" formatColumns="0" formatRows="0"/>
  <mergeCells count="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G51:AM51"/>
    <mergeCell ref="AN51:AP51"/>
    <mergeCell ref="AR2:BE2"/>
  </mergeCells>
  <hyperlinks>
    <hyperlink ref="K1:S1" location="C2" display="1) Rekapitulace stavby"/>
    <hyperlink ref="W1:AI1" location="C51" display="2) Rekapitulace objektů stavby a soupisů prací"/>
    <hyperlink ref="A52" location="'0103 - DÝŠINA - NOVÁ HUŤ ...'!C2" display="/"/>
    <hyperlink ref="A53" location="'101 - SILNICE III-18014 V...'!C2" display="/"/>
    <hyperlink ref="A54" location="'102 - CHODNÍK'!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8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5"/>
      <c r="C1" s="135"/>
      <c r="D1" s="136" t="s">
        <v>1</v>
      </c>
      <c r="E1" s="135"/>
      <c r="F1" s="137" t="s">
        <v>84</v>
      </c>
      <c r="G1" s="137" t="s">
        <v>85</v>
      </c>
      <c r="H1" s="137"/>
      <c r="I1" s="138"/>
      <c r="J1" s="137" t="s">
        <v>86</v>
      </c>
      <c r="K1" s="136" t="s">
        <v>87</v>
      </c>
      <c r="L1" s="137" t="s">
        <v>88</v>
      </c>
      <c r="M1" s="137"/>
      <c r="N1" s="137"/>
      <c r="O1" s="137"/>
      <c r="P1" s="137"/>
      <c r="Q1" s="137"/>
      <c r="R1" s="137"/>
      <c r="S1" s="137"/>
      <c r="T1" s="137"/>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7</v>
      </c>
    </row>
    <row r="3" spans="2:46" ht="6.95" customHeight="1">
      <c r="B3" s="24"/>
      <c r="C3" s="25"/>
      <c r="D3" s="25"/>
      <c r="E3" s="25"/>
      <c r="F3" s="25"/>
      <c r="G3" s="25"/>
      <c r="H3" s="25"/>
      <c r="I3" s="139"/>
      <c r="J3" s="25"/>
      <c r="K3" s="26"/>
      <c r="AT3" s="23" t="s">
        <v>80</v>
      </c>
    </row>
    <row r="4" spans="2:46" ht="36.95" customHeight="1">
      <c r="B4" s="27"/>
      <c r="C4" s="28"/>
      <c r="D4" s="29" t="s">
        <v>89</v>
      </c>
      <c r="E4" s="28"/>
      <c r="F4" s="28"/>
      <c r="G4" s="28"/>
      <c r="H4" s="28"/>
      <c r="I4" s="140"/>
      <c r="J4" s="28"/>
      <c r="K4" s="30"/>
      <c r="M4" s="31" t="s">
        <v>12</v>
      </c>
      <c r="AT4" s="23" t="s">
        <v>6</v>
      </c>
    </row>
    <row r="5" spans="2:11" ht="6.95" customHeight="1">
      <c r="B5" s="27"/>
      <c r="C5" s="28"/>
      <c r="D5" s="28"/>
      <c r="E5" s="28"/>
      <c r="F5" s="28"/>
      <c r="G5" s="28"/>
      <c r="H5" s="28"/>
      <c r="I5" s="140"/>
      <c r="J5" s="28"/>
      <c r="K5" s="30"/>
    </row>
    <row r="6" spans="2:11" s="1" customFormat="1" ht="13.5">
      <c r="B6" s="45"/>
      <c r="C6" s="46"/>
      <c r="D6" s="39" t="s">
        <v>18</v>
      </c>
      <c r="E6" s="46"/>
      <c r="F6" s="46"/>
      <c r="G6" s="46"/>
      <c r="H6" s="46"/>
      <c r="I6" s="141"/>
      <c r="J6" s="46"/>
      <c r="K6" s="50"/>
    </row>
    <row r="7" spans="2:11" s="1" customFormat="1" ht="36.95" customHeight="1">
      <c r="B7" s="45"/>
      <c r="C7" s="46"/>
      <c r="D7" s="46"/>
      <c r="E7" s="142" t="s">
        <v>19</v>
      </c>
      <c r="F7" s="46"/>
      <c r="G7" s="46"/>
      <c r="H7" s="46"/>
      <c r="I7" s="141"/>
      <c r="J7" s="46"/>
      <c r="K7" s="50"/>
    </row>
    <row r="8" spans="2:11" s="1" customFormat="1" ht="13.5">
      <c r="B8" s="45"/>
      <c r="C8" s="46"/>
      <c r="D8" s="46"/>
      <c r="E8" s="46"/>
      <c r="F8" s="46"/>
      <c r="G8" s="46"/>
      <c r="H8" s="46"/>
      <c r="I8" s="141"/>
      <c r="J8" s="46"/>
      <c r="K8" s="50"/>
    </row>
    <row r="9" spans="2:11" s="1" customFormat="1" ht="14.4" customHeight="1">
      <c r="B9" s="45"/>
      <c r="C9" s="46"/>
      <c r="D9" s="39" t="s">
        <v>20</v>
      </c>
      <c r="E9" s="46"/>
      <c r="F9" s="34" t="s">
        <v>21</v>
      </c>
      <c r="G9" s="46"/>
      <c r="H9" s="46"/>
      <c r="I9" s="143" t="s">
        <v>22</v>
      </c>
      <c r="J9" s="34" t="s">
        <v>21</v>
      </c>
      <c r="K9" s="50"/>
    </row>
    <row r="10" spans="2:11" s="1" customFormat="1" ht="14.4" customHeight="1">
      <c r="B10" s="45"/>
      <c r="C10" s="46"/>
      <c r="D10" s="39" t="s">
        <v>23</v>
      </c>
      <c r="E10" s="46"/>
      <c r="F10" s="34" t="s">
        <v>24</v>
      </c>
      <c r="G10" s="46"/>
      <c r="H10" s="46"/>
      <c r="I10" s="143" t="s">
        <v>25</v>
      </c>
      <c r="J10" s="144" t="str">
        <f>'Rekapitulace stavby'!AN8</f>
        <v>10. 4. 2018</v>
      </c>
      <c r="K10" s="50"/>
    </row>
    <row r="11" spans="2:11" s="1" customFormat="1" ht="10.8" customHeight="1">
      <c r="B11" s="45"/>
      <c r="C11" s="46"/>
      <c r="D11" s="46"/>
      <c r="E11" s="46"/>
      <c r="F11" s="46"/>
      <c r="G11" s="46"/>
      <c r="H11" s="46"/>
      <c r="I11" s="141"/>
      <c r="J11" s="46"/>
      <c r="K11" s="50"/>
    </row>
    <row r="12" spans="2:11" s="1" customFormat="1" ht="14.4" customHeight="1">
      <c r="B12" s="45"/>
      <c r="C12" s="46"/>
      <c r="D12" s="39" t="s">
        <v>27</v>
      </c>
      <c r="E12" s="46"/>
      <c r="F12" s="46"/>
      <c r="G12" s="46"/>
      <c r="H12" s="46"/>
      <c r="I12" s="143" t="s">
        <v>28</v>
      </c>
      <c r="J12" s="34" t="str">
        <f>IF('Rekapitulace stavby'!AN10="","",'Rekapitulace stavby'!AN10)</f>
        <v/>
      </c>
      <c r="K12" s="50"/>
    </row>
    <row r="13" spans="2:11" s="1" customFormat="1" ht="18" customHeight="1">
      <c r="B13" s="45"/>
      <c r="C13" s="46"/>
      <c r="D13" s="46"/>
      <c r="E13" s="34" t="str">
        <f>IF('Rekapitulace stavby'!E11="","",'Rekapitulace stavby'!E11)</f>
        <v xml:space="preserve"> </v>
      </c>
      <c r="F13" s="46"/>
      <c r="G13" s="46"/>
      <c r="H13" s="46"/>
      <c r="I13" s="143" t="s">
        <v>29</v>
      </c>
      <c r="J13" s="34" t="str">
        <f>IF('Rekapitulace stavby'!AN11="","",'Rekapitulace stavby'!AN11)</f>
        <v/>
      </c>
      <c r="K13" s="50"/>
    </row>
    <row r="14" spans="2:11" s="1" customFormat="1" ht="6.95" customHeight="1">
      <c r="B14" s="45"/>
      <c r="C14" s="46"/>
      <c r="D14" s="46"/>
      <c r="E14" s="46"/>
      <c r="F14" s="46"/>
      <c r="G14" s="46"/>
      <c r="H14" s="46"/>
      <c r="I14" s="141"/>
      <c r="J14" s="46"/>
      <c r="K14" s="50"/>
    </row>
    <row r="15" spans="2:11" s="1" customFormat="1" ht="14.4" customHeight="1">
      <c r="B15" s="45"/>
      <c r="C15" s="46"/>
      <c r="D15" s="39" t="s">
        <v>30</v>
      </c>
      <c r="E15" s="46"/>
      <c r="F15" s="46"/>
      <c r="G15" s="46"/>
      <c r="H15" s="46"/>
      <c r="I15" s="143" t="s">
        <v>28</v>
      </c>
      <c r="J15" s="34" t="str">
        <f>IF('Rekapitulace stavby'!AN13="Vyplň údaj","",IF('Rekapitulace stavby'!AN13="","",'Rekapitulace stavby'!AN13))</f>
        <v/>
      </c>
      <c r="K15" s="50"/>
    </row>
    <row r="16" spans="2:11" s="1" customFormat="1" ht="18" customHeight="1">
      <c r="B16" s="45"/>
      <c r="C16" s="46"/>
      <c r="D16" s="46"/>
      <c r="E16" s="34" t="str">
        <f>IF('Rekapitulace stavby'!E14="Vyplň údaj","",IF('Rekapitulace stavby'!E14="","",'Rekapitulace stavby'!E14))</f>
        <v/>
      </c>
      <c r="F16" s="46"/>
      <c r="G16" s="46"/>
      <c r="H16" s="46"/>
      <c r="I16" s="143" t="s">
        <v>29</v>
      </c>
      <c r="J16" s="34" t="str">
        <f>IF('Rekapitulace stavby'!AN14="Vyplň údaj","",IF('Rekapitulace stavby'!AN14="","",'Rekapitulace stavby'!AN14))</f>
        <v/>
      </c>
      <c r="K16" s="50"/>
    </row>
    <row r="17" spans="2:11" s="1" customFormat="1" ht="6.95" customHeight="1">
      <c r="B17" s="45"/>
      <c r="C17" s="46"/>
      <c r="D17" s="46"/>
      <c r="E17" s="46"/>
      <c r="F17" s="46"/>
      <c r="G17" s="46"/>
      <c r="H17" s="46"/>
      <c r="I17" s="141"/>
      <c r="J17" s="46"/>
      <c r="K17" s="50"/>
    </row>
    <row r="18" spans="2:11" s="1" customFormat="1" ht="14.4" customHeight="1">
      <c r="B18" s="45"/>
      <c r="C18" s="46"/>
      <c r="D18" s="39" t="s">
        <v>32</v>
      </c>
      <c r="E18" s="46"/>
      <c r="F18" s="46"/>
      <c r="G18" s="46"/>
      <c r="H18" s="46"/>
      <c r="I18" s="143" t="s">
        <v>28</v>
      </c>
      <c r="J18" s="34" t="str">
        <f>IF('Rekapitulace stavby'!AN16="","",'Rekapitulace stavby'!AN16)</f>
        <v/>
      </c>
      <c r="K18" s="50"/>
    </row>
    <row r="19" spans="2:11" s="1" customFormat="1" ht="18" customHeight="1">
      <c r="B19" s="45"/>
      <c r="C19" s="46"/>
      <c r="D19" s="46"/>
      <c r="E19" s="34" t="str">
        <f>IF('Rekapitulace stavby'!E17="","",'Rekapitulace stavby'!E17)</f>
        <v xml:space="preserve"> </v>
      </c>
      <c r="F19" s="46"/>
      <c r="G19" s="46"/>
      <c r="H19" s="46"/>
      <c r="I19" s="143" t="s">
        <v>29</v>
      </c>
      <c r="J19" s="34" t="str">
        <f>IF('Rekapitulace stavby'!AN17="","",'Rekapitulace stavby'!AN17)</f>
        <v/>
      </c>
      <c r="K19" s="50"/>
    </row>
    <row r="20" spans="2:11" s="1" customFormat="1" ht="6.95" customHeight="1">
      <c r="B20" s="45"/>
      <c r="C20" s="46"/>
      <c r="D20" s="46"/>
      <c r="E20" s="46"/>
      <c r="F20" s="46"/>
      <c r="G20" s="46"/>
      <c r="H20" s="46"/>
      <c r="I20" s="141"/>
      <c r="J20" s="46"/>
      <c r="K20" s="50"/>
    </row>
    <row r="21" spans="2:11" s="1" customFormat="1" ht="14.4" customHeight="1">
      <c r="B21" s="45"/>
      <c r="C21" s="46"/>
      <c r="D21" s="39" t="s">
        <v>34</v>
      </c>
      <c r="E21" s="46"/>
      <c r="F21" s="46"/>
      <c r="G21" s="46"/>
      <c r="H21" s="46"/>
      <c r="I21" s="141"/>
      <c r="J21" s="46"/>
      <c r="K21" s="50"/>
    </row>
    <row r="22" spans="2:11" s="6" customFormat="1" ht="71.25" customHeight="1">
      <c r="B22" s="145"/>
      <c r="C22" s="146"/>
      <c r="D22" s="146"/>
      <c r="E22" s="43" t="s">
        <v>35</v>
      </c>
      <c r="F22" s="43"/>
      <c r="G22" s="43"/>
      <c r="H22" s="43"/>
      <c r="I22" s="147"/>
      <c r="J22" s="146"/>
      <c r="K22" s="148"/>
    </row>
    <row r="23" spans="2:11" s="1" customFormat="1" ht="6.95" customHeight="1">
      <c r="B23" s="45"/>
      <c r="C23" s="46"/>
      <c r="D23" s="46"/>
      <c r="E23" s="46"/>
      <c r="F23" s="46"/>
      <c r="G23" s="46"/>
      <c r="H23" s="46"/>
      <c r="I23" s="141"/>
      <c r="J23" s="46"/>
      <c r="K23" s="50"/>
    </row>
    <row r="24" spans="2:11" s="1" customFormat="1" ht="6.95" customHeight="1">
      <c r="B24" s="45"/>
      <c r="C24" s="46"/>
      <c r="D24" s="105"/>
      <c r="E24" s="105"/>
      <c r="F24" s="105"/>
      <c r="G24" s="105"/>
      <c r="H24" s="105"/>
      <c r="I24" s="149"/>
      <c r="J24" s="105"/>
      <c r="K24" s="150"/>
    </row>
    <row r="25" spans="2:11" s="1" customFormat="1" ht="25.4" customHeight="1">
      <c r="B25" s="45"/>
      <c r="C25" s="46"/>
      <c r="D25" s="151" t="s">
        <v>36</v>
      </c>
      <c r="E25" s="46"/>
      <c r="F25" s="46"/>
      <c r="G25" s="46"/>
      <c r="H25" s="46"/>
      <c r="I25" s="141"/>
      <c r="J25" s="152">
        <f>ROUND(J73,2)</f>
        <v>0</v>
      </c>
      <c r="K25" s="50"/>
    </row>
    <row r="26" spans="2:11" s="1" customFormat="1" ht="6.95" customHeight="1">
      <c r="B26" s="45"/>
      <c r="C26" s="46"/>
      <c r="D26" s="105"/>
      <c r="E26" s="105"/>
      <c r="F26" s="105"/>
      <c r="G26" s="105"/>
      <c r="H26" s="105"/>
      <c r="I26" s="149"/>
      <c r="J26" s="105"/>
      <c r="K26" s="150"/>
    </row>
    <row r="27" spans="2:11" s="1" customFormat="1" ht="14.4" customHeight="1">
      <c r="B27" s="45"/>
      <c r="C27" s="46"/>
      <c r="D27" s="46"/>
      <c r="E27" s="46"/>
      <c r="F27" s="51" t="s">
        <v>38</v>
      </c>
      <c r="G27" s="46"/>
      <c r="H27" s="46"/>
      <c r="I27" s="153" t="s">
        <v>37</v>
      </c>
      <c r="J27" s="51" t="s">
        <v>39</v>
      </c>
      <c r="K27" s="50"/>
    </row>
    <row r="28" spans="2:11" s="1" customFormat="1" ht="14.4" customHeight="1">
      <c r="B28" s="45"/>
      <c r="C28" s="46"/>
      <c r="D28" s="54" t="s">
        <v>40</v>
      </c>
      <c r="E28" s="54" t="s">
        <v>41</v>
      </c>
      <c r="F28" s="154">
        <f>ROUND(SUM(BE73:BE83),2)</f>
        <v>0</v>
      </c>
      <c r="G28" s="46"/>
      <c r="H28" s="46"/>
      <c r="I28" s="155">
        <v>0.21</v>
      </c>
      <c r="J28" s="154">
        <f>ROUND(ROUND((SUM(BE73:BE83)),2)*I28,2)</f>
        <v>0</v>
      </c>
      <c r="K28" s="50"/>
    </row>
    <row r="29" spans="2:11" s="1" customFormat="1" ht="14.4" customHeight="1">
      <c r="B29" s="45"/>
      <c r="C29" s="46"/>
      <c r="D29" s="46"/>
      <c r="E29" s="54" t="s">
        <v>42</v>
      </c>
      <c r="F29" s="154">
        <f>ROUND(SUM(BF73:BF83),2)</f>
        <v>0</v>
      </c>
      <c r="G29" s="46"/>
      <c r="H29" s="46"/>
      <c r="I29" s="155">
        <v>0.15</v>
      </c>
      <c r="J29" s="154">
        <f>ROUND(ROUND((SUM(BF73:BF83)),2)*I29,2)</f>
        <v>0</v>
      </c>
      <c r="K29" s="50"/>
    </row>
    <row r="30" spans="2:11" s="1" customFormat="1" ht="14.4" customHeight="1" hidden="1">
      <c r="B30" s="45"/>
      <c r="C30" s="46"/>
      <c r="D30" s="46"/>
      <c r="E30" s="54" t="s">
        <v>43</v>
      </c>
      <c r="F30" s="154">
        <f>ROUND(SUM(BG73:BG83),2)</f>
        <v>0</v>
      </c>
      <c r="G30" s="46"/>
      <c r="H30" s="46"/>
      <c r="I30" s="155">
        <v>0.21</v>
      </c>
      <c r="J30" s="154">
        <v>0</v>
      </c>
      <c r="K30" s="50"/>
    </row>
    <row r="31" spans="2:11" s="1" customFormat="1" ht="14.4" customHeight="1" hidden="1">
      <c r="B31" s="45"/>
      <c r="C31" s="46"/>
      <c r="D31" s="46"/>
      <c r="E31" s="54" t="s">
        <v>44</v>
      </c>
      <c r="F31" s="154">
        <f>ROUND(SUM(BH73:BH83),2)</f>
        <v>0</v>
      </c>
      <c r="G31" s="46"/>
      <c r="H31" s="46"/>
      <c r="I31" s="155">
        <v>0.15</v>
      </c>
      <c r="J31" s="154">
        <v>0</v>
      </c>
      <c r="K31" s="50"/>
    </row>
    <row r="32" spans="2:11" s="1" customFormat="1" ht="14.4" customHeight="1" hidden="1">
      <c r="B32" s="45"/>
      <c r="C32" s="46"/>
      <c r="D32" s="46"/>
      <c r="E32" s="54" t="s">
        <v>45</v>
      </c>
      <c r="F32" s="154">
        <f>ROUND(SUM(BI73:BI83),2)</f>
        <v>0</v>
      </c>
      <c r="G32" s="46"/>
      <c r="H32" s="46"/>
      <c r="I32" s="155">
        <v>0</v>
      </c>
      <c r="J32" s="154">
        <v>0</v>
      </c>
      <c r="K32" s="50"/>
    </row>
    <row r="33" spans="2:11" s="1" customFormat="1" ht="6.95" customHeight="1">
      <c r="B33" s="45"/>
      <c r="C33" s="46"/>
      <c r="D33" s="46"/>
      <c r="E33" s="46"/>
      <c r="F33" s="46"/>
      <c r="G33" s="46"/>
      <c r="H33" s="46"/>
      <c r="I33" s="141"/>
      <c r="J33" s="46"/>
      <c r="K33" s="50"/>
    </row>
    <row r="34" spans="2:11" s="1" customFormat="1" ht="25.4" customHeight="1">
      <c r="B34" s="45"/>
      <c r="C34" s="156"/>
      <c r="D34" s="157" t="s">
        <v>46</v>
      </c>
      <c r="E34" s="97"/>
      <c r="F34" s="97"/>
      <c r="G34" s="158" t="s">
        <v>47</v>
      </c>
      <c r="H34" s="159" t="s">
        <v>48</v>
      </c>
      <c r="I34" s="160"/>
      <c r="J34" s="161">
        <f>SUM(J25:J32)</f>
        <v>0</v>
      </c>
      <c r="K34" s="162"/>
    </row>
    <row r="35" spans="2:11" s="1" customFormat="1" ht="14.4" customHeight="1">
      <c r="B35" s="66"/>
      <c r="C35" s="67"/>
      <c r="D35" s="67"/>
      <c r="E35" s="67"/>
      <c r="F35" s="67"/>
      <c r="G35" s="67"/>
      <c r="H35" s="67"/>
      <c r="I35" s="163"/>
      <c r="J35" s="67"/>
      <c r="K35" s="68"/>
    </row>
    <row r="39" spans="2:11" s="1" customFormat="1" ht="6.95" customHeight="1">
      <c r="B39" s="164"/>
      <c r="C39" s="165"/>
      <c r="D39" s="165"/>
      <c r="E39" s="165"/>
      <c r="F39" s="165"/>
      <c r="G39" s="165"/>
      <c r="H39" s="165"/>
      <c r="I39" s="166"/>
      <c r="J39" s="165"/>
      <c r="K39" s="167"/>
    </row>
    <row r="40" spans="2:11" s="1" customFormat="1" ht="36.95" customHeight="1">
      <c r="B40" s="45"/>
      <c r="C40" s="29" t="s">
        <v>90</v>
      </c>
      <c r="D40" s="46"/>
      <c r="E40" s="46"/>
      <c r="F40" s="46"/>
      <c r="G40" s="46"/>
      <c r="H40" s="46"/>
      <c r="I40" s="141"/>
      <c r="J40" s="46"/>
      <c r="K40" s="50"/>
    </row>
    <row r="41" spans="2:11" s="1" customFormat="1" ht="6.95" customHeight="1">
      <c r="B41" s="45"/>
      <c r="C41" s="46"/>
      <c r="D41" s="46"/>
      <c r="E41" s="46"/>
      <c r="F41" s="46"/>
      <c r="G41" s="46"/>
      <c r="H41" s="46"/>
      <c r="I41" s="141"/>
      <c r="J41" s="46"/>
      <c r="K41" s="50"/>
    </row>
    <row r="42" spans="2:11" s="1" customFormat="1" ht="14.4" customHeight="1">
      <c r="B42" s="45"/>
      <c r="C42" s="39" t="s">
        <v>18</v>
      </c>
      <c r="D42" s="46"/>
      <c r="E42" s="46"/>
      <c r="F42" s="46"/>
      <c r="G42" s="46"/>
      <c r="H42" s="46"/>
      <c r="I42" s="141"/>
      <c r="J42" s="46"/>
      <c r="K42" s="50"/>
    </row>
    <row r="43" spans="2:11" s="1" customFormat="1" ht="17.25" customHeight="1">
      <c r="B43" s="45"/>
      <c r="C43" s="46"/>
      <c r="D43" s="46"/>
      <c r="E43" s="142" t="str">
        <f>E7</f>
        <v xml:space="preserve">DÝŠINA - NOVÁ HUŤ CHODNÍK PODÉL  SIL. III/18014 – II.etapa</v>
      </c>
      <c r="F43" s="46"/>
      <c r="G43" s="46"/>
      <c r="H43" s="46"/>
      <c r="I43" s="141"/>
      <c r="J43" s="46"/>
      <c r="K43" s="50"/>
    </row>
    <row r="44" spans="2:11" s="1" customFormat="1" ht="6.95" customHeight="1">
      <c r="B44" s="45"/>
      <c r="C44" s="46"/>
      <c r="D44" s="46"/>
      <c r="E44" s="46"/>
      <c r="F44" s="46"/>
      <c r="G44" s="46"/>
      <c r="H44" s="46"/>
      <c r="I44" s="141"/>
      <c r="J44" s="46"/>
      <c r="K44" s="50"/>
    </row>
    <row r="45" spans="2:11" s="1" customFormat="1" ht="18" customHeight="1">
      <c r="B45" s="45"/>
      <c r="C45" s="39" t="s">
        <v>23</v>
      </c>
      <c r="D45" s="46"/>
      <c r="E45" s="46"/>
      <c r="F45" s="34" t="str">
        <f>F10</f>
        <v xml:space="preserve"> </v>
      </c>
      <c r="G45" s="46"/>
      <c r="H45" s="46"/>
      <c r="I45" s="143" t="s">
        <v>25</v>
      </c>
      <c r="J45" s="144" t="str">
        <f>IF(J10="","",J10)</f>
        <v>10. 4. 2018</v>
      </c>
      <c r="K45" s="50"/>
    </row>
    <row r="46" spans="2:11" s="1" customFormat="1" ht="6.95" customHeight="1">
      <c r="B46" s="45"/>
      <c r="C46" s="46"/>
      <c r="D46" s="46"/>
      <c r="E46" s="46"/>
      <c r="F46" s="46"/>
      <c r="G46" s="46"/>
      <c r="H46" s="46"/>
      <c r="I46" s="141"/>
      <c r="J46" s="46"/>
      <c r="K46" s="50"/>
    </row>
    <row r="47" spans="2:11" s="1" customFormat="1" ht="13.5">
      <c r="B47" s="45"/>
      <c r="C47" s="39" t="s">
        <v>27</v>
      </c>
      <c r="D47" s="46"/>
      <c r="E47" s="46"/>
      <c r="F47" s="34" t="str">
        <f>E13</f>
        <v xml:space="preserve"> </v>
      </c>
      <c r="G47" s="46"/>
      <c r="H47" s="46"/>
      <c r="I47" s="143" t="s">
        <v>32</v>
      </c>
      <c r="J47" s="43" t="str">
        <f>E19</f>
        <v xml:space="preserve"> </v>
      </c>
      <c r="K47" s="50"/>
    </row>
    <row r="48" spans="2:11" s="1" customFormat="1" ht="14.4" customHeight="1">
      <c r="B48" s="45"/>
      <c r="C48" s="39" t="s">
        <v>30</v>
      </c>
      <c r="D48" s="46"/>
      <c r="E48" s="46"/>
      <c r="F48" s="34" t="str">
        <f>IF(E16="","",E16)</f>
        <v/>
      </c>
      <c r="G48" s="46"/>
      <c r="H48" s="46"/>
      <c r="I48" s="141"/>
      <c r="J48" s="168"/>
      <c r="K48" s="50"/>
    </row>
    <row r="49" spans="2:11" s="1" customFormat="1" ht="10.3" customHeight="1">
      <c r="B49" s="45"/>
      <c r="C49" s="46"/>
      <c r="D49" s="46"/>
      <c r="E49" s="46"/>
      <c r="F49" s="46"/>
      <c r="G49" s="46"/>
      <c r="H49" s="46"/>
      <c r="I49" s="141"/>
      <c r="J49" s="46"/>
      <c r="K49" s="50"/>
    </row>
    <row r="50" spans="2:11" s="1" customFormat="1" ht="29.25" customHeight="1">
      <c r="B50" s="45"/>
      <c r="C50" s="169" t="s">
        <v>91</v>
      </c>
      <c r="D50" s="156"/>
      <c r="E50" s="156"/>
      <c r="F50" s="156"/>
      <c r="G50" s="156"/>
      <c r="H50" s="156"/>
      <c r="I50" s="170"/>
      <c r="J50" s="171" t="s">
        <v>92</v>
      </c>
      <c r="K50" s="172"/>
    </row>
    <row r="51" spans="2:11" s="1" customFormat="1" ht="10.3" customHeight="1">
      <c r="B51" s="45"/>
      <c r="C51" s="46"/>
      <c r="D51" s="46"/>
      <c r="E51" s="46"/>
      <c r="F51" s="46"/>
      <c r="G51" s="46"/>
      <c r="H51" s="46"/>
      <c r="I51" s="141"/>
      <c r="J51" s="46"/>
      <c r="K51" s="50"/>
    </row>
    <row r="52" spans="2:47" s="1" customFormat="1" ht="29.25" customHeight="1">
      <c r="B52" s="45"/>
      <c r="C52" s="173" t="s">
        <v>93</v>
      </c>
      <c r="D52" s="46"/>
      <c r="E52" s="46"/>
      <c r="F52" s="46"/>
      <c r="G52" s="46"/>
      <c r="H52" s="46"/>
      <c r="I52" s="141"/>
      <c r="J52" s="152">
        <f>J73</f>
        <v>0</v>
      </c>
      <c r="K52" s="50"/>
      <c r="AU52" s="23" t="s">
        <v>94</v>
      </c>
    </row>
    <row r="53" spans="2:11" s="7" customFormat="1" ht="24.95" customHeight="1">
      <c r="B53" s="174"/>
      <c r="C53" s="175"/>
      <c r="D53" s="176" t="s">
        <v>95</v>
      </c>
      <c r="E53" s="177"/>
      <c r="F53" s="177"/>
      <c r="G53" s="177"/>
      <c r="H53" s="177"/>
      <c r="I53" s="178"/>
      <c r="J53" s="179">
        <f>J74</f>
        <v>0</v>
      </c>
      <c r="K53" s="180"/>
    </row>
    <row r="54" spans="2:11" s="8" customFormat="1" ht="19.9" customHeight="1">
      <c r="B54" s="181"/>
      <c r="C54" s="182"/>
      <c r="D54" s="183" t="s">
        <v>96</v>
      </c>
      <c r="E54" s="184"/>
      <c r="F54" s="184"/>
      <c r="G54" s="184"/>
      <c r="H54" s="184"/>
      <c r="I54" s="185"/>
      <c r="J54" s="186">
        <f>J75</f>
        <v>0</v>
      </c>
      <c r="K54" s="187"/>
    </row>
    <row r="55" spans="2:11" s="8" customFormat="1" ht="19.9" customHeight="1">
      <c r="B55" s="181"/>
      <c r="C55" s="182"/>
      <c r="D55" s="183" t="s">
        <v>97</v>
      </c>
      <c r="E55" s="184"/>
      <c r="F55" s="184"/>
      <c r="G55" s="184"/>
      <c r="H55" s="184"/>
      <c r="I55" s="185"/>
      <c r="J55" s="186">
        <f>J80</f>
        <v>0</v>
      </c>
      <c r="K55" s="187"/>
    </row>
    <row r="56" spans="2:11" s="1" customFormat="1" ht="21.8" customHeight="1">
      <c r="B56" s="45"/>
      <c r="C56" s="46"/>
      <c r="D56" s="46"/>
      <c r="E56" s="46"/>
      <c r="F56" s="46"/>
      <c r="G56" s="46"/>
      <c r="H56" s="46"/>
      <c r="I56" s="141"/>
      <c r="J56" s="46"/>
      <c r="K56" s="50"/>
    </row>
    <row r="57" spans="2:11" s="1" customFormat="1" ht="6.95" customHeight="1">
      <c r="B57" s="66"/>
      <c r="C57" s="67"/>
      <c r="D57" s="67"/>
      <c r="E57" s="67"/>
      <c r="F57" s="67"/>
      <c r="G57" s="67"/>
      <c r="H57" s="67"/>
      <c r="I57" s="163"/>
      <c r="J57" s="67"/>
      <c r="K57" s="68"/>
    </row>
    <row r="61" spans="2:12" s="1" customFormat="1" ht="6.95" customHeight="1">
      <c r="B61" s="69"/>
      <c r="C61" s="70"/>
      <c r="D61" s="70"/>
      <c r="E61" s="70"/>
      <c r="F61" s="70"/>
      <c r="G61" s="70"/>
      <c r="H61" s="70"/>
      <c r="I61" s="166"/>
      <c r="J61" s="70"/>
      <c r="K61" s="70"/>
      <c r="L61" s="71"/>
    </row>
    <row r="62" spans="2:12" s="1" customFormat="1" ht="36.95" customHeight="1">
      <c r="B62" s="45"/>
      <c r="C62" s="72" t="s">
        <v>98</v>
      </c>
      <c r="D62" s="73"/>
      <c r="E62" s="73"/>
      <c r="F62" s="73"/>
      <c r="G62" s="73"/>
      <c r="H62" s="73"/>
      <c r="I62" s="188"/>
      <c r="J62" s="73"/>
      <c r="K62" s="73"/>
      <c r="L62" s="71"/>
    </row>
    <row r="63" spans="2:12" s="1" customFormat="1" ht="6.95" customHeight="1">
      <c r="B63" s="45"/>
      <c r="C63" s="73"/>
      <c r="D63" s="73"/>
      <c r="E63" s="73"/>
      <c r="F63" s="73"/>
      <c r="G63" s="73"/>
      <c r="H63" s="73"/>
      <c r="I63" s="188"/>
      <c r="J63" s="73"/>
      <c r="K63" s="73"/>
      <c r="L63" s="71"/>
    </row>
    <row r="64" spans="2:12" s="1" customFormat="1" ht="14.4" customHeight="1">
      <c r="B64" s="45"/>
      <c r="C64" s="75" t="s">
        <v>18</v>
      </c>
      <c r="D64" s="73"/>
      <c r="E64" s="73"/>
      <c r="F64" s="73"/>
      <c r="G64" s="73"/>
      <c r="H64" s="73"/>
      <c r="I64" s="188"/>
      <c r="J64" s="73"/>
      <c r="K64" s="73"/>
      <c r="L64" s="71"/>
    </row>
    <row r="65" spans="2:12" s="1" customFormat="1" ht="17.25" customHeight="1">
      <c r="B65" s="45"/>
      <c r="C65" s="73"/>
      <c r="D65" s="73"/>
      <c r="E65" s="81" t="str">
        <f>E7</f>
        <v xml:space="preserve">DÝŠINA - NOVÁ HUŤ CHODNÍK PODÉL  SIL. III/18014 – II.etapa</v>
      </c>
      <c r="F65" s="73"/>
      <c r="G65" s="73"/>
      <c r="H65" s="73"/>
      <c r="I65" s="188"/>
      <c r="J65" s="73"/>
      <c r="K65" s="73"/>
      <c r="L65" s="71"/>
    </row>
    <row r="66" spans="2:12" s="1" customFormat="1" ht="6.95" customHeight="1">
      <c r="B66" s="45"/>
      <c r="C66" s="73"/>
      <c r="D66" s="73"/>
      <c r="E66" s="73"/>
      <c r="F66" s="73"/>
      <c r="G66" s="73"/>
      <c r="H66" s="73"/>
      <c r="I66" s="188"/>
      <c r="J66" s="73"/>
      <c r="K66" s="73"/>
      <c r="L66" s="71"/>
    </row>
    <row r="67" spans="2:12" s="1" customFormat="1" ht="18" customHeight="1">
      <c r="B67" s="45"/>
      <c r="C67" s="75" t="s">
        <v>23</v>
      </c>
      <c r="D67" s="73"/>
      <c r="E67" s="73"/>
      <c r="F67" s="189" t="str">
        <f>F10</f>
        <v xml:space="preserve"> </v>
      </c>
      <c r="G67" s="73"/>
      <c r="H67" s="73"/>
      <c r="I67" s="190" t="s">
        <v>25</v>
      </c>
      <c r="J67" s="84" t="str">
        <f>IF(J10="","",J10)</f>
        <v>10. 4. 2018</v>
      </c>
      <c r="K67" s="73"/>
      <c r="L67" s="71"/>
    </row>
    <row r="68" spans="2:12" s="1" customFormat="1" ht="6.95" customHeight="1">
      <c r="B68" s="45"/>
      <c r="C68" s="73"/>
      <c r="D68" s="73"/>
      <c r="E68" s="73"/>
      <c r="F68" s="73"/>
      <c r="G68" s="73"/>
      <c r="H68" s="73"/>
      <c r="I68" s="188"/>
      <c r="J68" s="73"/>
      <c r="K68" s="73"/>
      <c r="L68" s="71"/>
    </row>
    <row r="69" spans="2:12" s="1" customFormat="1" ht="13.5">
      <c r="B69" s="45"/>
      <c r="C69" s="75" t="s">
        <v>27</v>
      </c>
      <c r="D69" s="73"/>
      <c r="E69" s="73"/>
      <c r="F69" s="189" t="str">
        <f>E13</f>
        <v xml:space="preserve"> </v>
      </c>
      <c r="G69" s="73"/>
      <c r="H69" s="73"/>
      <c r="I69" s="190" t="s">
        <v>32</v>
      </c>
      <c r="J69" s="189" t="str">
        <f>E19</f>
        <v xml:space="preserve"> </v>
      </c>
      <c r="K69" s="73"/>
      <c r="L69" s="71"/>
    </row>
    <row r="70" spans="2:12" s="1" customFormat="1" ht="14.4" customHeight="1">
      <c r="B70" s="45"/>
      <c r="C70" s="75" t="s">
        <v>30</v>
      </c>
      <c r="D70" s="73"/>
      <c r="E70" s="73"/>
      <c r="F70" s="189" t="str">
        <f>IF(E16="","",E16)</f>
        <v/>
      </c>
      <c r="G70" s="73"/>
      <c r="H70" s="73"/>
      <c r="I70" s="188"/>
      <c r="J70" s="73"/>
      <c r="K70" s="73"/>
      <c r="L70" s="71"/>
    </row>
    <row r="71" spans="2:12" s="1" customFormat="1" ht="10.3" customHeight="1">
      <c r="B71" s="45"/>
      <c r="C71" s="73"/>
      <c r="D71" s="73"/>
      <c r="E71" s="73"/>
      <c r="F71" s="73"/>
      <c r="G71" s="73"/>
      <c r="H71" s="73"/>
      <c r="I71" s="188"/>
      <c r="J71" s="73"/>
      <c r="K71" s="73"/>
      <c r="L71" s="71"/>
    </row>
    <row r="72" spans="2:20" s="9" customFormat="1" ht="29.25" customHeight="1">
      <c r="B72" s="191"/>
      <c r="C72" s="192" t="s">
        <v>99</v>
      </c>
      <c r="D72" s="193" t="s">
        <v>55</v>
      </c>
      <c r="E72" s="193" t="s">
        <v>51</v>
      </c>
      <c r="F72" s="193" t="s">
        <v>100</v>
      </c>
      <c r="G72" s="193" t="s">
        <v>101</v>
      </c>
      <c r="H72" s="193" t="s">
        <v>102</v>
      </c>
      <c r="I72" s="194" t="s">
        <v>103</v>
      </c>
      <c r="J72" s="193" t="s">
        <v>92</v>
      </c>
      <c r="K72" s="195" t="s">
        <v>104</v>
      </c>
      <c r="L72" s="196"/>
      <c r="M72" s="101" t="s">
        <v>105</v>
      </c>
      <c r="N72" s="102" t="s">
        <v>40</v>
      </c>
      <c r="O72" s="102" t="s">
        <v>106</v>
      </c>
      <c r="P72" s="102" t="s">
        <v>107</v>
      </c>
      <c r="Q72" s="102" t="s">
        <v>108</v>
      </c>
      <c r="R72" s="102" t="s">
        <v>109</v>
      </c>
      <c r="S72" s="102" t="s">
        <v>110</v>
      </c>
      <c r="T72" s="103" t="s">
        <v>111</v>
      </c>
    </row>
    <row r="73" spans="2:63" s="1" customFormat="1" ht="29.25" customHeight="1">
      <c r="B73" s="45"/>
      <c r="C73" s="107" t="s">
        <v>93</v>
      </c>
      <c r="D73" s="73"/>
      <c r="E73" s="73"/>
      <c r="F73" s="73"/>
      <c r="G73" s="73"/>
      <c r="H73" s="73"/>
      <c r="I73" s="188"/>
      <c r="J73" s="197">
        <f>BK73</f>
        <v>0</v>
      </c>
      <c r="K73" s="73"/>
      <c r="L73" s="71"/>
      <c r="M73" s="104"/>
      <c r="N73" s="105"/>
      <c r="O73" s="105"/>
      <c r="P73" s="198">
        <f>P74</f>
        <v>0</v>
      </c>
      <c r="Q73" s="105"/>
      <c r="R73" s="198">
        <f>R74</f>
        <v>0</v>
      </c>
      <c r="S73" s="105"/>
      <c r="T73" s="199">
        <f>T74</f>
        <v>0</v>
      </c>
      <c r="AT73" s="23" t="s">
        <v>69</v>
      </c>
      <c r="AU73" s="23" t="s">
        <v>94</v>
      </c>
      <c r="BK73" s="200">
        <f>BK74</f>
        <v>0</v>
      </c>
    </row>
    <row r="74" spans="2:63" s="10" customFormat="1" ht="37.4" customHeight="1">
      <c r="B74" s="201"/>
      <c r="C74" s="202"/>
      <c r="D74" s="203" t="s">
        <v>69</v>
      </c>
      <c r="E74" s="204" t="s">
        <v>112</v>
      </c>
      <c r="F74" s="204" t="s">
        <v>113</v>
      </c>
      <c r="G74" s="202"/>
      <c r="H74" s="202"/>
      <c r="I74" s="205"/>
      <c r="J74" s="206">
        <f>BK74</f>
        <v>0</v>
      </c>
      <c r="K74" s="202"/>
      <c r="L74" s="207"/>
      <c r="M74" s="208"/>
      <c r="N74" s="209"/>
      <c r="O74" s="209"/>
      <c r="P74" s="210">
        <f>P75+P80</f>
        <v>0</v>
      </c>
      <c r="Q74" s="209"/>
      <c r="R74" s="210">
        <f>R75+R80</f>
        <v>0</v>
      </c>
      <c r="S74" s="209"/>
      <c r="T74" s="211">
        <f>T75+T80</f>
        <v>0</v>
      </c>
      <c r="AR74" s="212" t="s">
        <v>114</v>
      </c>
      <c r="AT74" s="213" t="s">
        <v>69</v>
      </c>
      <c r="AU74" s="213" t="s">
        <v>70</v>
      </c>
      <c r="AY74" s="212" t="s">
        <v>115</v>
      </c>
      <c r="BK74" s="214">
        <f>BK75+BK80</f>
        <v>0</v>
      </c>
    </row>
    <row r="75" spans="2:63" s="10" customFormat="1" ht="19.9" customHeight="1">
      <c r="B75" s="201"/>
      <c r="C75" s="202"/>
      <c r="D75" s="203" t="s">
        <v>69</v>
      </c>
      <c r="E75" s="215" t="s">
        <v>116</v>
      </c>
      <c r="F75" s="215" t="s">
        <v>117</v>
      </c>
      <c r="G75" s="202"/>
      <c r="H75" s="202"/>
      <c r="I75" s="205"/>
      <c r="J75" s="216">
        <f>BK75</f>
        <v>0</v>
      </c>
      <c r="K75" s="202"/>
      <c r="L75" s="207"/>
      <c r="M75" s="208"/>
      <c r="N75" s="209"/>
      <c r="O75" s="209"/>
      <c r="P75" s="210">
        <f>SUM(P76:P79)</f>
        <v>0</v>
      </c>
      <c r="Q75" s="209"/>
      <c r="R75" s="210">
        <f>SUM(R76:R79)</f>
        <v>0</v>
      </c>
      <c r="S75" s="209"/>
      <c r="T75" s="211">
        <f>SUM(T76:T79)</f>
        <v>0</v>
      </c>
      <c r="AR75" s="212" t="s">
        <v>114</v>
      </c>
      <c r="AT75" s="213" t="s">
        <v>69</v>
      </c>
      <c r="AU75" s="213" t="s">
        <v>75</v>
      </c>
      <c r="AY75" s="212" t="s">
        <v>115</v>
      </c>
      <c r="BK75" s="214">
        <f>SUM(BK76:BK79)</f>
        <v>0</v>
      </c>
    </row>
    <row r="76" spans="2:65" s="1" customFormat="1" ht="16.5" customHeight="1">
      <c r="B76" s="45"/>
      <c r="C76" s="217" t="s">
        <v>75</v>
      </c>
      <c r="D76" s="217" t="s">
        <v>118</v>
      </c>
      <c r="E76" s="218" t="s">
        <v>119</v>
      </c>
      <c r="F76" s="219" t="s">
        <v>120</v>
      </c>
      <c r="G76" s="220" t="s">
        <v>121</v>
      </c>
      <c r="H76" s="221">
        <v>1</v>
      </c>
      <c r="I76" s="222"/>
      <c r="J76" s="223">
        <f>ROUND(I76*H76,2)</f>
        <v>0</v>
      </c>
      <c r="K76" s="219" t="s">
        <v>122</v>
      </c>
      <c r="L76" s="71"/>
      <c r="M76" s="224" t="s">
        <v>21</v>
      </c>
      <c r="N76" s="225" t="s">
        <v>41</v>
      </c>
      <c r="O76" s="46"/>
      <c r="P76" s="226">
        <f>O76*H76</f>
        <v>0</v>
      </c>
      <c r="Q76" s="226">
        <v>0</v>
      </c>
      <c r="R76" s="226">
        <f>Q76*H76</f>
        <v>0</v>
      </c>
      <c r="S76" s="226">
        <v>0</v>
      </c>
      <c r="T76" s="227">
        <f>S76*H76</f>
        <v>0</v>
      </c>
      <c r="AR76" s="23" t="s">
        <v>123</v>
      </c>
      <c r="AT76" s="23" t="s">
        <v>118</v>
      </c>
      <c r="AU76" s="23" t="s">
        <v>80</v>
      </c>
      <c r="AY76" s="23" t="s">
        <v>115</v>
      </c>
      <c r="BE76" s="228">
        <f>IF(N76="základní",J76,0)</f>
        <v>0</v>
      </c>
      <c r="BF76" s="228">
        <f>IF(N76="snížená",J76,0)</f>
        <v>0</v>
      </c>
      <c r="BG76" s="228">
        <f>IF(N76="zákl. přenesená",J76,0)</f>
        <v>0</v>
      </c>
      <c r="BH76" s="228">
        <f>IF(N76="sníž. přenesená",J76,0)</f>
        <v>0</v>
      </c>
      <c r="BI76" s="228">
        <f>IF(N76="nulová",J76,0)</f>
        <v>0</v>
      </c>
      <c r="BJ76" s="23" t="s">
        <v>75</v>
      </c>
      <c r="BK76" s="228">
        <f>ROUND(I76*H76,2)</f>
        <v>0</v>
      </c>
      <c r="BL76" s="23" t="s">
        <v>123</v>
      </c>
      <c r="BM76" s="23" t="s">
        <v>124</v>
      </c>
    </row>
    <row r="77" spans="2:65" s="1" customFormat="1" ht="16.5" customHeight="1">
      <c r="B77" s="45"/>
      <c r="C77" s="217" t="s">
        <v>80</v>
      </c>
      <c r="D77" s="217" t="s">
        <v>118</v>
      </c>
      <c r="E77" s="218" t="s">
        <v>125</v>
      </c>
      <c r="F77" s="219" t="s">
        <v>126</v>
      </c>
      <c r="G77" s="220" t="s">
        <v>121</v>
      </c>
      <c r="H77" s="221">
        <v>1</v>
      </c>
      <c r="I77" s="222"/>
      <c r="J77" s="223">
        <f>ROUND(I77*H77,2)</f>
        <v>0</v>
      </c>
      <c r="K77" s="219" t="s">
        <v>122</v>
      </c>
      <c r="L77" s="71"/>
      <c r="M77" s="224" t="s">
        <v>21</v>
      </c>
      <c r="N77" s="225" t="s">
        <v>41</v>
      </c>
      <c r="O77" s="46"/>
      <c r="P77" s="226">
        <f>O77*H77</f>
        <v>0</v>
      </c>
      <c r="Q77" s="226">
        <v>0</v>
      </c>
      <c r="R77" s="226">
        <f>Q77*H77</f>
        <v>0</v>
      </c>
      <c r="S77" s="226">
        <v>0</v>
      </c>
      <c r="T77" s="227">
        <f>S77*H77</f>
        <v>0</v>
      </c>
      <c r="AR77" s="23" t="s">
        <v>123</v>
      </c>
      <c r="AT77" s="23" t="s">
        <v>118</v>
      </c>
      <c r="AU77" s="23" t="s">
        <v>80</v>
      </c>
      <c r="AY77" s="23" t="s">
        <v>115</v>
      </c>
      <c r="BE77" s="228">
        <f>IF(N77="základní",J77,0)</f>
        <v>0</v>
      </c>
      <c r="BF77" s="228">
        <f>IF(N77="snížená",J77,0)</f>
        <v>0</v>
      </c>
      <c r="BG77" s="228">
        <f>IF(N77="zákl. přenesená",J77,0)</f>
        <v>0</v>
      </c>
      <c r="BH77" s="228">
        <f>IF(N77="sníž. přenesená",J77,0)</f>
        <v>0</v>
      </c>
      <c r="BI77" s="228">
        <f>IF(N77="nulová",J77,0)</f>
        <v>0</v>
      </c>
      <c r="BJ77" s="23" t="s">
        <v>75</v>
      </c>
      <c r="BK77" s="228">
        <f>ROUND(I77*H77,2)</f>
        <v>0</v>
      </c>
      <c r="BL77" s="23" t="s">
        <v>123</v>
      </c>
      <c r="BM77" s="23" t="s">
        <v>127</v>
      </c>
    </row>
    <row r="78" spans="2:65" s="1" customFormat="1" ht="16.5" customHeight="1">
      <c r="B78" s="45"/>
      <c r="C78" s="217" t="s">
        <v>128</v>
      </c>
      <c r="D78" s="217" t="s">
        <v>118</v>
      </c>
      <c r="E78" s="218" t="s">
        <v>129</v>
      </c>
      <c r="F78" s="219" t="s">
        <v>130</v>
      </c>
      <c r="G78" s="220" t="s">
        <v>121</v>
      </c>
      <c r="H78" s="221">
        <v>1</v>
      </c>
      <c r="I78" s="222"/>
      <c r="J78" s="223">
        <f>ROUND(I78*H78,2)</f>
        <v>0</v>
      </c>
      <c r="K78" s="219" t="s">
        <v>122</v>
      </c>
      <c r="L78" s="71"/>
      <c r="M78" s="224" t="s">
        <v>21</v>
      </c>
      <c r="N78" s="225" t="s">
        <v>41</v>
      </c>
      <c r="O78" s="46"/>
      <c r="P78" s="226">
        <f>O78*H78</f>
        <v>0</v>
      </c>
      <c r="Q78" s="226">
        <v>0</v>
      </c>
      <c r="R78" s="226">
        <f>Q78*H78</f>
        <v>0</v>
      </c>
      <c r="S78" s="226">
        <v>0</v>
      </c>
      <c r="T78" s="227">
        <f>S78*H78</f>
        <v>0</v>
      </c>
      <c r="AR78" s="23" t="s">
        <v>123</v>
      </c>
      <c r="AT78" s="23" t="s">
        <v>118</v>
      </c>
      <c r="AU78" s="23" t="s">
        <v>80</v>
      </c>
      <c r="AY78" s="23" t="s">
        <v>115</v>
      </c>
      <c r="BE78" s="228">
        <f>IF(N78="základní",J78,0)</f>
        <v>0</v>
      </c>
      <c r="BF78" s="228">
        <f>IF(N78="snížená",J78,0)</f>
        <v>0</v>
      </c>
      <c r="BG78" s="228">
        <f>IF(N78="zákl. přenesená",J78,0)</f>
        <v>0</v>
      </c>
      <c r="BH78" s="228">
        <f>IF(N78="sníž. přenesená",J78,0)</f>
        <v>0</v>
      </c>
      <c r="BI78" s="228">
        <f>IF(N78="nulová",J78,0)</f>
        <v>0</v>
      </c>
      <c r="BJ78" s="23" t="s">
        <v>75</v>
      </c>
      <c r="BK78" s="228">
        <f>ROUND(I78*H78,2)</f>
        <v>0</v>
      </c>
      <c r="BL78" s="23" t="s">
        <v>123</v>
      </c>
      <c r="BM78" s="23" t="s">
        <v>131</v>
      </c>
    </row>
    <row r="79" spans="2:65" s="1" customFormat="1" ht="16.5" customHeight="1">
      <c r="B79" s="45"/>
      <c r="C79" s="217" t="s">
        <v>132</v>
      </c>
      <c r="D79" s="217" t="s">
        <v>118</v>
      </c>
      <c r="E79" s="218" t="s">
        <v>133</v>
      </c>
      <c r="F79" s="219" t="s">
        <v>134</v>
      </c>
      <c r="G79" s="220" t="s">
        <v>121</v>
      </c>
      <c r="H79" s="221">
        <v>1</v>
      </c>
      <c r="I79" s="222"/>
      <c r="J79" s="223">
        <f>ROUND(I79*H79,2)</f>
        <v>0</v>
      </c>
      <c r="K79" s="219" t="s">
        <v>122</v>
      </c>
      <c r="L79" s="71"/>
      <c r="M79" s="224" t="s">
        <v>21</v>
      </c>
      <c r="N79" s="225" t="s">
        <v>41</v>
      </c>
      <c r="O79" s="46"/>
      <c r="P79" s="226">
        <f>O79*H79</f>
        <v>0</v>
      </c>
      <c r="Q79" s="226">
        <v>0</v>
      </c>
      <c r="R79" s="226">
        <f>Q79*H79</f>
        <v>0</v>
      </c>
      <c r="S79" s="226">
        <v>0</v>
      </c>
      <c r="T79" s="227">
        <f>S79*H79</f>
        <v>0</v>
      </c>
      <c r="AR79" s="23" t="s">
        <v>123</v>
      </c>
      <c r="AT79" s="23" t="s">
        <v>118</v>
      </c>
      <c r="AU79" s="23" t="s">
        <v>80</v>
      </c>
      <c r="AY79" s="23" t="s">
        <v>115</v>
      </c>
      <c r="BE79" s="228">
        <f>IF(N79="základní",J79,0)</f>
        <v>0</v>
      </c>
      <c r="BF79" s="228">
        <f>IF(N79="snížená",J79,0)</f>
        <v>0</v>
      </c>
      <c r="BG79" s="228">
        <f>IF(N79="zákl. přenesená",J79,0)</f>
        <v>0</v>
      </c>
      <c r="BH79" s="228">
        <f>IF(N79="sníž. přenesená",J79,0)</f>
        <v>0</v>
      </c>
      <c r="BI79" s="228">
        <f>IF(N79="nulová",J79,0)</f>
        <v>0</v>
      </c>
      <c r="BJ79" s="23" t="s">
        <v>75</v>
      </c>
      <c r="BK79" s="228">
        <f>ROUND(I79*H79,2)</f>
        <v>0</v>
      </c>
      <c r="BL79" s="23" t="s">
        <v>123</v>
      </c>
      <c r="BM79" s="23" t="s">
        <v>135</v>
      </c>
    </row>
    <row r="80" spans="2:63" s="10" customFormat="1" ht="29.85" customHeight="1">
      <c r="B80" s="201"/>
      <c r="C80" s="202"/>
      <c r="D80" s="203" t="s">
        <v>69</v>
      </c>
      <c r="E80" s="215" t="s">
        <v>136</v>
      </c>
      <c r="F80" s="215" t="s">
        <v>137</v>
      </c>
      <c r="G80" s="202"/>
      <c r="H80" s="202"/>
      <c r="I80" s="205"/>
      <c r="J80" s="216">
        <f>BK80</f>
        <v>0</v>
      </c>
      <c r="K80" s="202"/>
      <c r="L80" s="207"/>
      <c r="M80" s="208"/>
      <c r="N80" s="209"/>
      <c r="O80" s="209"/>
      <c r="P80" s="210">
        <f>SUM(P81:P83)</f>
        <v>0</v>
      </c>
      <c r="Q80" s="209"/>
      <c r="R80" s="210">
        <f>SUM(R81:R83)</f>
        <v>0</v>
      </c>
      <c r="S80" s="209"/>
      <c r="T80" s="211">
        <f>SUM(T81:T83)</f>
        <v>0</v>
      </c>
      <c r="AR80" s="212" t="s">
        <v>114</v>
      </c>
      <c r="AT80" s="213" t="s">
        <v>69</v>
      </c>
      <c r="AU80" s="213" t="s">
        <v>75</v>
      </c>
      <c r="AY80" s="212" t="s">
        <v>115</v>
      </c>
      <c r="BK80" s="214">
        <f>SUM(BK81:BK83)</f>
        <v>0</v>
      </c>
    </row>
    <row r="81" spans="2:65" s="1" customFormat="1" ht="16.5" customHeight="1">
      <c r="B81" s="45"/>
      <c r="C81" s="217" t="s">
        <v>114</v>
      </c>
      <c r="D81" s="217" t="s">
        <v>118</v>
      </c>
      <c r="E81" s="218" t="s">
        <v>138</v>
      </c>
      <c r="F81" s="219" t="s">
        <v>139</v>
      </c>
      <c r="G81" s="220" t="s">
        <v>140</v>
      </c>
      <c r="H81" s="221">
        <v>1</v>
      </c>
      <c r="I81" s="222"/>
      <c r="J81" s="223">
        <f>ROUND(I81*H81,2)</f>
        <v>0</v>
      </c>
      <c r="K81" s="219" t="s">
        <v>21</v>
      </c>
      <c r="L81" s="71"/>
      <c r="M81" s="224" t="s">
        <v>21</v>
      </c>
      <c r="N81" s="225" t="s">
        <v>41</v>
      </c>
      <c r="O81" s="46"/>
      <c r="P81" s="226">
        <f>O81*H81</f>
        <v>0</v>
      </c>
      <c r="Q81" s="226">
        <v>0</v>
      </c>
      <c r="R81" s="226">
        <f>Q81*H81</f>
        <v>0</v>
      </c>
      <c r="S81" s="226">
        <v>0</v>
      </c>
      <c r="T81" s="227">
        <f>S81*H81</f>
        <v>0</v>
      </c>
      <c r="AR81" s="23" t="s">
        <v>123</v>
      </c>
      <c r="AT81" s="23" t="s">
        <v>118</v>
      </c>
      <c r="AU81" s="23" t="s">
        <v>80</v>
      </c>
      <c r="AY81" s="23" t="s">
        <v>115</v>
      </c>
      <c r="BE81" s="228">
        <f>IF(N81="základní",J81,0)</f>
        <v>0</v>
      </c>
      <c r="BF81" s="228">
        <f>IF(N81="snížená",J81,0)</f>
        <v>0</v>
      </c>
      <c r="BG81" s="228">
        <f>IF(N81="zákl. přenesená",J81,0)</f>
        <v>0</v>
      </c>
      <c r="BH81" s="228">
        <f>IF(N81="sníž. přenesená",J81,0)</f>
        <v>0</v>
      </c>
      <c r="BI81" s="228">
        <f>IF(N81="nulová",J81,0)</f>
        <v>0</v>
      </c>
      <c r="BJ81" s="23" t="s">
        <v>75</v>
      </c>
      <c r="BK81" s="228">
        <f>ROUND(I81*H81,2)</f>
        <v>0</v>
      </c>
      <c r="BL81" s="23" t="s">
        <v>123</v>
      </c>
      <c r="BM81" s="23" t="s">
        <v>141</v>
      </c>
    </row>
    <row r="82" spans="2:65" s="1" customFormat="1" ht="25.5" customHeight="1">
      <c r="B82" s="45"/>
      <c r="C82" s="217" t="s">
        <v>142</v>
      </c>
      <c r="D82" s="217" t="s">
        <v>118</v>
      </c>
      <c r="E82" s="218" t="s">
        <v>143</v>
      </c>
      <c r="F82" s="219" t="s">
        <v>144</v>
      </c>
      <c r="G82" s="220" t="s">
        <v>121</v>
      </c>
      <c r="H82" s="221">
        <v>1</v>
      </c>
      <c r="I82" s="222"/>
      <c r="J82" s="223">
        <f>ROUND(I82*H82,2)</f>
        <v>0</v>
      </c>
      <c r="K82" s="219" t="s">
        <v>21</v>
      </c>
      <c r="L82" s="71"/>
      <c r="M82" s="224" t="s">
        <v>21</v>
      </c>
      <c r="N82" s="225" t="s">
        <v>41</v>
      </c>
      <c r="O82" s="46"/>
      <c r="P82" s="226">
        <f>O82*H82</f>
        <v>0</v>
      </c>
      <c r="Q82" s="226">
        <v>0</v>
      </c>
      <c r="R82" s="226">
        <f>Q82*H82</f>
        <v>0</v>
      </c>
      <c r="S82" s="226">
        <v>0</v>
      </c>
      <c r="T82" s="227">
        <f>S82*H82</f>
        <v>0</v>
      </c>
      <c r="AR82" s="23" t="s">
        <v>123</v>
      </c>
      <c r="AT82" s="23" t="s">
        <v>118</v>
      </c>
      <c r="AU82" s="23" t="s">
        <v>80</v>
      </c>
      <c r="AY82" s="23" t="s">
        <v>115</v>
      </c>
      <c r="BE82" s="228">
        <f>IF(N82="základní",J82,0)</f>
        <v>0</v>
      </c>
      <c r="BF82" s="228">
        <f>IF(N82="snížená",J82,0)</f>
        <v>0</v>
      </c>
      <c r="BG82" s="228">
        <f>IF(N82="zákl. přenesená",J82,0)</f>
        <v>0</v>
      </c>
      <c r="BH82" s="228">
        <f>IF(N82="sníž. přenesená",J82,0)</f>
        <v>0</v>
      </c>
      <c r="BI82" s="228">
        <f>IF(N82="nulová",J82,0)</f>
        <v>0</v>
      </c>
      <c r="BJ82" s="23" t="s">
        <v>75</v>
      </c>
      <c r="BK82" s="228">
        <f>ROUND(I82*H82,2)</f>
        <v>0</v>
      </c>
      <c r="BL82" s="23" t="s">
        <v>123</v>
      </c>
      <c r="BM82" s="23" t="s">
        <v>145</v>
      </c>
    </row>
    <row r="83" spans="2:65" s="1" customFormat="1" ht="16.5" customHeight="1">
      <c r="B83" s="45"/>
      <c r="C83" s="217" t="s">
        <v>146</v>
      </c>
      <c r="D83" s="217" t="s">
        <v>118</v>
      </c>
      <c r="E83" s="218" t="s">
        <v>147</v>
      </c>
      <c r="F83" s="219" t="s">
        <v>148</v>
      </c>
      <c r="G83" s="220" t="s">
        <v>121</v>
      </c>
      <c r="H83" s="221">
        <v>1</v>
      </c>
      <c r="I83" s="222"/>
      <c r="J83" s="223">
        <f>ROUND(I83*H83,2)</f>
        <v>0</v>
      </c>
      <c r="K83" s="219" t="s">
        <v>21</v>
      </c>
      <c r="L83" s="71"/>
      <c r="M83" s="224" t="s">
        <v>21</v>
      </c>
      <c r="N83" s="229" t="s">
        <v>41</v>
      </c>
      <c r="O83" s="230"/>
      <c r="P83" s="231">
        <f>O83*H83</f>
        <v>0</v>
      </c>
      <c r="Q83" s="231">
        <v>0</v>
      </c>
      <c r="R83" s="231">
        <f>Q83*H83</f>
        <v>0</v>
      </c>
      <c r="S83" s="231">
        <v>0</v>
      </c>
      <c r="T83" s="232">
        <f>S83*H83</f>
        <v>0</v>
      </c>
      <c r="AR83" s="23" t="s">
        <v>123</v>
      </c>
      <c r="AT83" s="23" t="s">
        <v>118</v>
      </c>
      <c r="AU83" s="23" t="s">
        <v>80</v>
      </c>
      <c r="AY83" s="23" t="s">
        <v>115</v>
      </c>
      <c r="BE83" s="228">
        <f>IF(N83="základní",J83,0)</f>
        <v>0</v>
      </c>
      <c r="BF83" s="228">
        <f>IF(N83="snížená",J83,0)</f>
        <v>0</v>
      </c>
      <c r="BG83" s="228">
        <f>IF(N83="zákl. přenesená",J83,0)</f>
        <v>0</v>
      </c>
      <c r="BH83" s="228">
        <f>IF(N83="sníž. přenesená",J83,0)</f>
        <v>0</v>
      </c>
      <c r="BI83" s="228">
        <f>IF(N83="nulová",J83,0)</f>
        <v>0</v>
      </c>
      <c r="BJ83" s="23" t="s">
        <v>75</v>
      </c>
      <c r="BK83" s="228">
        <f>ROUND(I83*H83,2)</f>
        <v>0</v>
      </c>
      <c r="BL83" s="23" t="s">
        <v>123</v>
      </c>
      <c r="BM83" s="23" t="s">
        <v>149</v>
      </c>
    </row>
    <row r="84" spans="2:12" s="1" customFormat="1" ht="6.95" customHeight="1">
      <c r="B84" s="66"/>
      <c r="C84" s="67"/>
      <c r="D84" s="67"/>
      <c r="E84" s="67"/>
      <c r="F84" s="67"/>
      <c r="G84" s="67"/>
      <c r="H84" s="67"/>
      <c r="I84" s="163"/>
      <c r="J84" s="67"/>
      <c r="K84" s="67"/>
      <c r="L84" s="71"/>
    </row>
  </sheetData>
  <sheetProtection password="CC35" sheet="1" objects="1" scenarios="1" formatColumns="0" formatRows="0" autoFilter="0"/>
  <autoFilter ref="C72:K83"/>
  <mergeCells count="7">
    <mergeCell ref="E7:H7"/>
    <mergeCell ref="E22:H22"/>
    <mergeCell ref="E43:H43"/>
    <mergeCell ref="J47:J48"/>
    <mergeCell ref="E65:H65"/>
    <mergeCell ref="G1:H1"/>
    <mergeCell ref="L2:V2"/>
  </mergeCells>
  <hyperlinks>
    <hyperlink ref="F1:G1" location="C2" display="1) Krycí list soupisu"/>
    <hyperlink ref="G1:H1" location="C50" display="2) Rekapitulace"/>
    <hyperlink ref="J1" location="C7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25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5"/>
      <c r="C1" s="135"/>
      <c r="D1" s="136" t="s">
        <v>1</v>
      </c>
      <c r="E1" s="135"/>
      <c r="F1" s="137" t="s">
        <v>84</v>
      </c>
      <c r="G1" s="137" t="s">
        <v>85</v>
      </c>
      <c r="H1" s="137"/>
      <c r="I1" s="138"/>
      <c r="J1" s="137" t="s">
        <v>86</v>
      </c>
      <c r="K1" s="136" t="s">
        <v>87</v>
      </c>
      <c r="L1" s="137" t="s">
        <v>88</v>
      </c>
      <c r="M1" s="137"/>
      <c r="N1" s="137"/>
      <c r="O1" s="137"/>
      <c r="P1" s="137"/>
      <c r="Q1" s="137"/>
      <c r="R1" s="137"/>
      <c r="S1" s="137"/>
      <c r="T1" s="137"/>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79</v>
      </c>
    </row>
    <row r="3" spans="2:46" ht="6.95" customHeight="1">
      <c r="B3" s="24"/>
      <c r="C3" s="25"/>
      <c r="D3" s="25"/>
      <c r="E3" s="25"/>
      <c r="F3" s="25"/>
      <c r="G3" s="25"/>
      <c r="H3" s="25"/>
      <c r="I3" s="139"/>
      <c r="J3" s="25"/>
      <c r="K3" s="26"/>
      <c r="AT3" s="23" t="s">
        <v>80</v>
      </c>
    </row>
    <row r="4" spans="2:46" ht="36.95" customHeight="1">
      <c r="B4" s="27"/>
      <c r="C4" s="28"/>
      <c r="D4" s="29" t="s">
        <v>89</v>
      </c>
      <c r="E4" s="28"/>
      <c r="F4" s="28"/>
      <c r="G4" s="28"/>
      <c r="H4" s="28"/>
      <c r="I4" s="140"/>
      <c r="J4" s="28"/>
      <c r="K4" s="30"/>
      <c r="M4" s="31" t="s">
        <v>12</v>
      </c>
      <c r="AT4" s="23" t="s">
        <v>6</v>
      </c>
    </row>
    <row r="5" spans="2:11" ht="6.95" customHeight="1">
      <c r="B5" s="27"/>
      <c r="C5" s="28"/>
      <c r="D5" s="28"/>
      <c r="E5" s="28"/>
      <c r="F5" s="28"/>
      <c r="G5" s="28"/>
      <c r="H5" s="28"/>
      <c r="I5" s="140"/>
      <c r="J5" s="28"/>
      <c r="K5" s="30"/>
    </row>
    <row r="6" spans="2:11" ht="13.5">
      <c r="B6" s="27"/>
      <c r="C6" s="28"/>
      <c r="D6" s="39" t="s">
        <v>18</v>
      </c>
      <c r="E6" s="28"/>
      <c r="F6" s="28"/>
      <c r="G6" s="28"/>
      <c r="H6" s="28"/>
      <c r="I6" s="140"/>
      <c r="J6" s="28"/>
      <c r="K6" s="30"/>
    </row>
    <row r="7" spans="2:11" ht="16.5" customHeight="1">
      <c r="B7" s="27"/>
      <c r="C7" s="28"/>
      <c r="D7" s="28"/>
      <c r="E7" s="233" t="str">
        <f>'Rekapitulace stavby'!K6</f>
        <v xml:space="preserve">DÝŠINA - NOVÁ HUŤ CHODNÍK PODÉL  SIL. III/18014 – II.etapa</v>
      </c>
      <c r="F7" s="39"/>
      <c r="G7" s="39"/>
      <c r="H7" s="39"/>
      <c r="I7" s="140"/>
      <c r="J7" s="28"/>
      <c r="K7" s="30"/>
    </row>
    <row r="8" spans="2:11" s="1" customFormat="1" ht="13.5">
      <c r="B8" s="45"/>
      <c r="C8" s="46"/>
      <c r="D8" s="39" t="s">
        <v>150</v>
      </c>
      <c r="E8" s="46"/>
      <c r="F8" s="46"/>
      <c r="G8" s="46"/>
      <c r="H8" s="46"/>
      <c r="I8" s="141"/>
      <c r="J8" s="46"/>
      <c r="K8" s="50"/>
    </row>
    <row r="9" spans="2:11" s="1" customFormat="1" ht="36.95" customHeight="1">
      <c r="B9" s="45"/>
      <c r="C9" s="46"/>
      <c r="D9" s="46"/>
      <c r="E9" s="142" t="s">
        <v>151</v>
      </c>
      <c r="F9" s="46"/>
      <c r="G9" s="46"/>
      <c r="H9" s="46"/>
      <c r="I9" s="141"/>
      <c r="J9" s="46"/>
      <c r="K9" s="50"/>
    </row>
    <row r="10" spans="2:11" s="1" customFormat="1" ht="13.5">
      <c r="B10" s="45"/>
      <c r="C10" s="46"/>
      <c r="D10" s="46"/>
      <c r="E10" s="46"/>
      <c r="F10" s="46"/>
      <c r="G10" s="46"/>
      <c r="H10" s="46"/>
      <c r="I10" s="141"/>
      <c r="J10" s="46"/>
      <c r="K10" s="50"/>
    </row>
    <row r="11" spans="2:11" s="1" customFormat="1" ht="14.4" customHeight="1">
      <c r="B11" s="45"/>
      <c r="C11" s="46"/>
      <c r="D11" s="39" t="s">
        <v>20</v>
      </c>
      <c r="E11" s="46"/>
      <c r="F11" s="34" t="s">
        <v>21</v>
      </c>
      <c r="G11" s="46"/>
      <c r="H11" s="46"/>
      <c r="I11" s="143" t="s">
        <v>22</v>
      </c>
      <c r="J11" s="34" t="s">
        <v>21</v>
      </c>
      <c r="K11" s="50"/>
    </row>
    <row r="12" spans="2:11" s="1" customFormat="1" ht="14.4" customHeight="1">
      <c r="B12" s="45"/>
      <c r="C12" s="46"/>
      <c r="D12" s="39" t="s">
        <v>23</v>
      </c>
      <c r="E12" s="46"/>
      <c r="F12" s="34" t="s">
        <v>24</v>
      </c>
      <c r="G12" s="46"/>
      <c r="H12" s="46"/>
      <c r="I12" s="143" t="s">
        <v>25</v>
      </c>
      <c r="J12" s="144" t="str">
        <f>'Rekapitulace stavby'!AN8</f>
        <v>10. 4. 2018</v>
      </c>
      <c r="K12" s="50"/>
    </row>
    <row r="13" spans="2:11" s="1" customFormat="1" ht="10.8" customHeight="1">
      <c r="B13" s="45"/>
      <c r="C13" s="46"/>
      <c r="D13" s="46"/>
      <c r="E13" s="46"/>
      <c r="F13" s="46"/>
      <c r="G13" s="46"/>
      <c r="H13" s="46"/>
      <c r="I13" s="141"/>
      <c r="J13" s="46"/>
      <c r="K13" s="50"/>
    </row>
    <row r="14" spans="2:11" s="1" customFormat="1" ht="14.4" customHeight="1">
      <c r="B14" s="45"/>
      <c r="C14" s="46"/>
      <c r="D14" s="39" t="s">
        <v>27</v>
      </c>
      <c r="E14" s="46"/>
      <c r="F14" s="46"/>
      <c r="G14" s="46"/>
      <c r="H14" s="46"/>
      <c r="I14" s="143" t="s">
        <v>28</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3" t="s">
        <v>29</v>
      </c>
      <c r="J15" s="34" t="str">
        <f>IF('Rekapitulace stavby'!AN11="","",'Rekapitulace stavby'!AN11)</f>
        <v/>
      </c>
      <c r="K15" s="50"/>
    </row>
    <row r="16" spans="2:11" s="1" customFormat="1" ht="6.95" customHeight="1">
      <c r="B16" s="45"/>
      <c r="C16" s="46"/>
      <c r="D16" s="46"/>
      <c r="E16" s="46"/>
      <c r="F16" s="46"/>
      <c r="G16" s="46"/>
      <c r="H16" s="46"/>
      <c r="I16" s="141"/>
      <c r="J16" s="46"/>
      <c r="K16" s="50"/>
    </row>
    <row r="17" spans="2:11" s="1" customFormat="1" ht="14.4" customHeight="1">
      <c r="B17" s="45"/>
      <c r="C17" s="46"/>
      <c r="D17" s="39" t="s">
        <v>30</v>
      </c>
      <c r="E17" s="46"/>
      <c r="F17" s="46"/>
      <c r="G17" s="46"/>
      <c r="H17" s="46"/>
      <c r="I17" s="143"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3" t="s">
        <v>29</v>
      </c>
      <c r="J18" s="34" t="str">
        <f>IF('Rekapitulace stavby'!AN14="Vyplň údaj","",IF('Rekapitulace stavby'!AN14="","",'Rekapitulace stavby'!AN14))</f>
        <v/>
      </c>
      <c r="K18" s="50"/>
    </row>
    <row r="19" spans="2:11" s="1" customFormat="1" ht="6.95" customHeight="1">
      <c r="B19" s="45"/>
      <c r="C19" s="46"/>
      <c r="D19" s="46"/>
      <c r="E19" s="46"/>
      <c r="F19" s="46"/>
      <c r="G19" s="46"/>
      <c r="H19" s="46"/>
      <c r="I19" s="141"/>
      <c r="J19" s="46"/>
      <c r="K19" s="50"/>
    </row>
    <row r="20" spans="2:11" s="1" customFormat="1" ht="14.4" customHeight="1">
      <c r="B20" s="45"/>
      <c r="C20" s="46"/>
      <c r="D20" s="39" t="s">
        <v>32</v>
      </c>
      <c r="E20" s="46"/>
      <c r="F20" s="46"/>
      <c r="G20" s="46"/>
      <c r="H20" s="46"/>
      <c r="I20" s="143" t="s">
        <v>28</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3" t="s">
        <v>29</v>
      </c>
      <c r="J21" s="34" t="str">
        <f>IF('Rekapitulace stavby'!AN17="","",'Rekapitulace stavby'!AN17)</f>
        <v/>
      </c>
      <c r="K21" s="50"/>
    </row>
    <row r="22" spans="2:11" s="1" customFormat="1" ht="6.95" customHeight="1">
      <c r="B22" s="45"/>
      <c r="C22" s="46"/>
      <c r="D22" s="46"/>
      <c r="E22" s="46"/>
      <c r="F22" s="46"/>
      <c r="G22" s="46"/>
      <c r="H22" s="46"/>
      <c r="I22" s="141"/>
      <c r="J22" s="46"/>
      <c r="K22" s="50"/>
    </row>
    <row r="23" spans="2:11" s="1" customFormat="1" ht="14.4" customHeight="1">
      <c r="B23" s="45"/>
      <c r="C23" s="46"/>
      <c r="D23" s="39" t="s">
        <v>34</v>
      </c>
      <c r="E23" s="46"/>
      <c r="F23" s="46"/>
      <c r="G23" s="46"/>
      <c r="H23" s="46"/>
      <c r="I23" s="141"/>
      <c r="J23" s="46"/>
      <c r="K23" s="50"/>
    </row>
    <row r="24" spans="2:11" s="6" customFormat="1" ht="16.5" customHeight="1">
      <c r="B24" s="145"/>
      <c r="C24" s="146"/>
      <c r="D24" s="146"/>
      <c r="E24" s="43" t="s">
        <v>21</v>
      </c>
      <c r="F24" s="43"/>
      <c r="G24" s="43"/>
      <c r="H24" s="43"/>
      <c r="I24" s="147"/>
      <c r="J24" s="146"/>
      <c r="K24" s="148"/>
    </row>
    <row r="25" spans="2:11" s="1" customFormat="1" ht="6.95" customHeight="1">
      <c r="B25" s="45"/>
      <c r="C25" s="46"/>
      <c r="D25" s="46"/>
      <c r="E25" s="46"/>
      <c r="F25" s="46"/>
      <c r="G25" s="46"/>
      <c r="H25" s="46"/>
      <c r="I25" s="141"/>
      <c r="J25" s="46"/>
      <c r="K25" s="50"/>
    </row>
    <row r="26" spans="2:11" s="1" customFormat="1" ht="6.95" customHeight="1">
      <c r="B26" s="45"/>
      <c r="C26" s="46"/>
      <c r="D26" s="105"/>
      <c r="E26" s="105"/>
      <c r="F26" s="105"/>
      <c r="G26" s="105"/>
      <c r="H26" s="105"/>
      <c r="I26" s="149"/>
      <c r="J26" s="105"/>
      <c r="K26" s="150"/>
    </row>
    <row r="27" spans="2:11" s="1" customFormat="1" ht="25.4" customHeight="1">
      <c r="B27" s="45"/>
      <c r="C27" s="46"/>
      <c r="D27" s="151" t="s">
        <v>36</v>
      </c>
      <c r="E27" s="46"/>
      <c r="F27" s="46"/>
      <c r="G27" s="46"/>
      <c r="H27" s="46"/>
      <c r="I27" s="141"/>
      <c r="J27" s="152">
        <f>ROUND(J83,2)</f>
        <v>0</v>
      </c>
      <c r="K27" s="50"/>
    </row>
    <row r="28" spans="2:11" s="1" customFormat="1" ht="6.95" customHeight="1">
      <c r="B28" s="45"/>
      <c r="C28" s="46"/>
      <c r="D28" s="105"/>
      <c r="E28" s="105"/>
      <c r="F28" s="105"/>
      <c r="G28" s="105"/>
      <c r="H28" s="105"/>
      <c r="I28" s="149"/>
      <c r="J28" s="105"/>
      <c r="K28" s="150"/>
    </row>
    <row r="29" spans="2:11" s="1" customFormat="1" ht="14.4" customHeight="1">
      <c r="B29" s="45"/>
      <c r="C29" s="46"/>
      <c r="D29" s="46"/>
      <c r="E29" s="46"/>
      <c r="F29" s="51" t="s">
        <v>38</v>
      </c>
      <c r="G29" s="46"/>
      <c r="H29" s="46"/>
      <c r="I29" s="153" t="s">
        <v>37</v>
      </c>
      <c r="J29" s="51" t="s">
        <v>39</v>
      </c>
      <c r="K29" s="50"/>
    </row>
    <row r="30" spans="2:11" s="1" customFormat="1" ht="14.4" customHeight="1">
      <c r="B30" s="45"/>
      <c r="C30" s="46"/>
      <c r="D30" s="54" t="s">
        <v>40</v>
      </c>
      <c r="E30" s="54" t="s">
        <v>41</v>
      </c>
      <c r="F30" s="154">
        <f>ROUND(SUM(BE83:BE256),2)</f>
        <v>0</v>
      </c>
      <c r="G30" s="46"/>
      <c r="H30" s="46"/>
      <c r="I30" s="155">
        <v>0.21</v>
      </c>
      <c r="J30" s="154">
        <f>ROUND(ROUND((SUM(BE83:BE256)),2)*I30,2)</f>
        <v>0</v>
      </c>
      <c r="K30" s="50"/>
    </row>
    <row r="31" spans="2:11" s="1" customFormat="1" ht="14.4" customHeight="1">
      <c r="B31" s="45"/>
      <c r="C31" s="46"/>
      <c r="D31" s="46"/>
      <c r="E31" s="54" t="s">
        <v>42</v>
      </c>
      <c r="F31" s="154">
        <f>ROUND(SUM(BF83:BF256),2)</f>
        <v>0</v>
      </c>
      <c r="G31" s="46"/>
      <c r="H31" s="46"/>
      <c r="I31" s="155">
        <v>0.15</v>
      </c>
      <c r="J31" s="154">
        <f>ROUND(ROUND((SUM(BF83:BF256)),2)*I31,2)</f>
        <v>0</v>
      </c>
      <c r="K31" s="50"/>
    </row>
    <row r="32" spans="2:11" s="1" customFormat="1" ht="14.4" customHeight="1" hidden="1">
      <c r="B32" s="45"/>
      <c r="C32" s="46"/>
      <c r="D32" s="46"/>
      <c r="E32" s="54" t="s">
        <v>43</v>
      </c>
      <c r="F32" s="154">
        <f>ROUND(SUM(BG83:BG256),2)</f>
        <v>0</v>
      </c>
      <c r="G32" s="46"/>
      <c r="H32" s="46"/>
      <c r="I32" s="155">
        <v>0.21</v>
      </c>
      <c r="J32" s="154">
        <v>0</v>
      </c>
      <c r="K32" s="50"/>
    </row>
    <row r="33" spans="2:11" s="1" customFormat="1" ht="14.4" customHeight="1" hidden="1">
      <c r="B33" s="45"/>
      <c r="C33" s="46"/>
      <c r="D33" s="46"/>
      <c r="E33" s="54" t="s">
        <v>44</v>
      </c>
      <c r="F33" s="154">
        <f>ROUND(SUM(BH83:BH256),2)</f>
        <v>0</v>
      </c>
      <c r="G33" s="46"/>
      <c r="H33" s="46"/>
      <c r="I33" s="155">
        <v>0.15</v>
      </c>
      <c r="J33" s="154">
        <v>0</v>
      </c>
      <c r="K33" s="50"/>
    </row>
    <row r="34" spans="2:11" s="1" customFormat="1" ht="14.4" customHeight="1" hidden="1">
      <c r="B34" s="45"/>
      <c r="C34" s="46"/>
      <c r="D34" s="46"/>
      <c r="E34" s="54" t="s">
        <v>45</v>
      </c>
      <c r="F34" s="154">
        <f>ROUND(SUM(BI83:BI256),2)</f>
        <v>0</v>
      </c>
      <c r="G34" s="46"/>
      <c r="H34" s="46"/>
      <c r="I34" s="155">
        <v>0</v>
      </c>
      <c r="J34" s="154">
        <v>0</v>
      </c>
      <c r="K34" s="50"/>
    </row>
    <row r="35" spans="2:11" s="1" customFormat="1" ht="6.95" customHeight="1">
      <c r="B35" s="45"/>
      <c r="C35" s="46"/>
      <c r="D35" s="46"/>
      <c r="E35" s="46"/>
      <c r="F35" s="46"/>
      <c r="G35" s="46"/>
      <c r="H35" s="46"/>
      <c r="I35" s="141"/>
      <c r="J35" s="46"/>
      <c r="K35" s="50"/>
    </row>
    <row r="36" spans="2:11" s="1" customFormat="1" ht="25.4" customHeight="1">
      <c r="B36" s="45"/>
      <c r="C36" s="156"/>
      <c r="D36" s="157" t="s">
        <v>46</v>
      </c>
      <c r="E36" s="97"/>
      <c r="F36" s="97"/>
      <c r="G36" s="158" t="s">
        <v>47</v>
      </c>
      <c r="H36" s="159" t="s">
        <v>48</v>
      </c>
      <c r="I36" s="160"/>
      <c r="J36" s="161">
        <f>SUM(J27:J34)</f>
        <v>0</v>
      </c>
      <c r="K36" s="162"/>
    </row>
    <row r="37" spans="2:11" s="1" customFormat="1" ht="14.4" customHeight="1">
      <c r="B37" s="66"/>
      <c r="C37" s="67"/>
      <c r="D37" s="67"/>
      <c r="E37" s="67"/>
      <c r="F37" s="67"/>
      <c r="G37" s="67"/>
      <c r="H37" s="67"/>
      <c r="I37" s="163"/>
      <c r="J37" s="67"/>
      <c r="K37" s="68"/>
    </row>
    <row r="41" spans="2:11" s="1" customFormat="1" ht="6.95" customHeight="1">
      <c r="B41" s="164"/>
      <c r="C41" s="165"/>
      <c r="D41" s="165"/>
      <c r="E41" s="165"/>
      <c r="F41" s="165"/>
      <c r="G41" s="165"/>
      <c r="H41" s="165"/>
      <c r="I41" s="166"/>
      <c r="J41" s="165"/>
      <c r="K41" s="167"/>
    </row>
    <row r="42" spans="2:11" s="1" customFormat="1" ht="36.95" customHeight="1">
      <c r="B42" s="45"/>
      <c r="C42" s="29" t="s">
        <v>90</v>
      </c>
      <c r="D42" s="46"/>
      <c r="E42" s="46"/>
      <c r="F42" s="46"/>
      <c r="G42" s="46"/>
      <c r="H42" s="46"/>
      <c r="I42" s="141"/>
      <c r="J42" s="46"/>
      <c r="K42" s="50"/>
    </row>
    <row r="43" spans="2:11" s="1" customFormat="1" ht="6.95" customHeight="1">
      <c r="B43" s="45"/>
      <c r="C43" s="46"/>
      <c r="D43" s="46"/>
      <c r="E43" s="46"/>
      <c r="F43" s="46"/>
      <c r="G43" s="46"/>
      <c r="H43" s="46"/>
      <c r="I43" s="141"/>
      <c r="J43" s="46"/>
      <c r="K43" s="50"/>
    </row>
    <row r="44" spans="2:11" s="1" customFormat="1" ht="14.4" customHeight="1">
      <c r="B44" s="45"/>
      <c r="C44" s="39" t="s">
        <v>18</v>
      </c>
      <c r="D44" s="46"/>
      <c r="E44" s="46"/>
      <c r="F44" s="46"/>
      <c r="G44" s="46"/>
      <c r="H44" s="46"/>
      <c r="I44" s="141"/>
      <c r="J44" s="46"/>
      <c r="K44" s="50"/>
    </row>
    <row r="45" spans="2:11" s="1" customFormat="1" ht="16.5" customHeight="1">
      <c r="B45" s="45"/>
      <c r="C45" s="46"/>
      <c r="D45" s="46"/>
      <c r="E45" s="233" t="str">
        <f>E7</f>
        <v xml:space="preserve">DÝŠINA - NOVÁ HUŤ CHODNÍK PODÉL  SIL. III/18014 – II.etapa</v>
      </c>
      <c r="F45" s="39"/>
      <c r="G45" s="39"/>
      <c r="H45" s="39"/>
      <c r="I45" s="141"/>
      <c r="J45" s="46"/>
      <c r="K45" s="50"/>
    </row>
    <row r="46" spans="2:11" s="1" customFormat="1" ht="14.4" customHeight="1">
      <c r="B46" s="45"/>
      <c r="C46" s="39" t="s">
        <v>150</v>
      </c>
      <c r="D46" s="46"/>
      <c r="E46" s="46"/>
      <c r="F46" s="46"/>
      <c r="G46" s="46"/>
      <c r="H46" s="46"/>
      <c r="I46" s="141"/>
      <c r="J46" s="46"/>
      <c r="K46" s="50"/>
    </row>
    <row r="47" spans="2:11" s="1" customFormat="1" ht="17.25" customHeight="1">
      <c r="B47" s="45"/>
      <c r="C47" s="46"/>
      <c r="D47" s="46"/>
      <c r="E47" s="142" t="str">
        <f>E9</f>
        <v>101 - SILNICE III/18014 VČETNĚ ODVODNĚNÍ</v>
      </c>
      <c r="F47" s="46"/>
      <c r="G47" s="46"/>
      <c r="H47" s="46"/>
      <c r="I47" s="141"/>
      <c r="J47" s="46"/>
      <c r="K47" s="50"/>
    </row>
    <row r="48" spans="2:11" s="1" customFormat="1" ht="6.95" customHeight="1">
      <c r="B48" s="45"/>
      <c r="C48" s="46"/>
      <c r="D48" s="46"/>
      <c r="E48" s="46"/>
      <c r="F48" s="46"/>
      <c r="G48" s="46"/>
      <c r="H48" s="46"/>
      <c r="I48" s="141"/>
      <c r="J48" s="46"/>
      <c r="K48" s="50"/>
    </row>
    <row r="49" spans="2:11" s="1" customFormat="1" ht="18" customHeight="1">
      <c r="B49" s="45"/>
      <c r="C49" s="39" t="s">
        <v>23</v>
      </c>
      <c r="D49" s="46"/>
      <c r="E49" s="46"/>
      <c r="F49" s="34" t="str">
        <f>F12</f>
        <v xml:space="preserve"> </v>
      </c>
      <c r="G49" s="46"/>
      <c r="H49" s="46"/>
      <c r="I49" s="143" t="s">
        <v>25</v>
      </c>
      <c r="J49" s="144" t="str">
        <f>IF(J12="","",J12)</f>
        <v>10. 4. 2018</v>
      </c>
      <c r="K49" s="50"/>
    </row>
    <row r="50" spans="2:11" s="1" customFormat="1" ht="6.95" customHeight="1">
      <c r="B50" s="45"/>
      <c r="C50" s="46"/>
      <c r="D50" s="46"/>
      <c r="E50" s="46"/>
      <c r="F50" s="46"/>
      <c r="G50" s="46"/>
      <c r="H50" s="46"/>
      <c r="I50" s="141"/>
      <c r="J50" s="46"/>
      <c r="K50" s="50"/>
    </row>
    <row r="51" spans="2:11" s="1" customFormat="1" ht="13.5">
      <c r="B51" s="45"/>
      <c r="C51" s="39" t="s">
        <v>27</v>
      </c>
      <c r="D51" s="46"/>
      <c r="E51" s="46"/>
      <c r="F51" s="34" t="str">
        <f>E15</f>
        <v xml:space="preserve"> </v>
      </c>
      <c r="G51" s="46"/>
      <c r="H51" s="46"/>
      <c r="I51" s="143" t="s">
        <v>32</v>
      </c>
      <c r="J51" s="43" t="str">
        <f>E21</f>
        <v xml:space="preserve"> </v>
      </c>
      <c r="K51" s="50"/>
    </row>
    <row r="52" spans="2:11" s="1" customFormat="1" ht="14.4" customHeight="1">
      <c r="B52" s="45"/>
      <c r="C52" s="39" t="s">
        <v>30</v>
      </c>
      <c r="D52" s="46"/>
      <c r="E52" s="46"/>
      <c r="F52" s="34" t="str">
        <f>IF(E18="","",E18)</f>
        <v/>
      </c>
      <c r="G52" s="46"/>
      <c r="H52" s="46"/>
      <c r="I52" s="141"/>
      <c r="J52" s="168"/>
      <c r="K52" s="50"/>
    </row>
    <row r="53" spans="2:11" s="1" customFormat="1" ht="10.3" customHeight="1">
      <c r="B53" s="45"/>
      <c r="C53" s="46"/>
      <c r="D53" s="46"/>
      <c r="E53" s="46"/>
      <c r="F53" s="46"/>
      <c r="G53" s="46"/>
      <c r="H53" s="46"/>
      <c r="I53" s="141"/>
      <c r="J53" s="46"/>
      <c r="K53" s="50"/>
    </row>
    <row r="54" spans="2:11" s="1" customFormat="1" ht="29.25" customHeight="1">
      <c r="B54" s="45"/>
      <c r="C54" s="169" t="s">
        <v>91</v>
      </c>
      <c r="D54" s="156"/>
      <c r="E54" s="156"/>
      <c r="F54" s="156"/>
      <c r="G54" s="156"/>
      <c r="H54" s="156"/>
      <c r="I54" s="170"/>
      <c r="J54" s="171" t="s">
        <v>92</v>
      </c>
      <c r="K54" s="172"/>
    </row>
    <row r="55" spans="2:11" s="1" customFormat="1" ht="10.3" customHeight="1">
      <c r="B55" s="45"/>
      <c r="C55" s="46"/>
      <c r="D55" s="46"/>
      <c r="E55" s="46"/>
      <c r="F55" s="46"/>
      <c r="G55" s="46"/>
      <c r="H55" s="46"/>
      <c r="I55" s="141"/>
      <c r="J55" s="46"/>
      <c r="K55" s="50"/>
    </row>
    <row r="56" spans="2:47" s="1" customFormat="1" ht="29.25" customHeight="1">
      <c r="B56" s="45"/>
      <c r="C56" s="173" t="s">
        <v>93</v>
      </c>
      <c r="D56" s="46"/>
      <c r="E56" s="46"/>
      <c r="F56" s="46"/>
      <c r="G56" s="46"/>
      <c r="H56" s="46"/>
      <c r="I56" s="141"/>
      <c r="J56" s="152">
        <f>J83</f>
        <v>0</v>
      </c>
      <c r="K56" s="50"/>
      <c r="AU56" s="23" t="s">
        <v>94</v>
      </c>
    </row>
    <row r="57" spans="2:11" s="7" customFormat="1" ht="24.95" customHeight="1">
      <c r="B57" s="174"/>
      <c r="C57" s="175"/>
      <c r="D57" s="176" t="s">
        <v>152</v>
      </c>
      <c r="E57" s="177"/>
      <c r="F57" s="177"/>
      <c r="G57" s="177"/>
      <c r="H57" s="177"/>
      <c r="I57" s="178"/>
      <c r="J57" s="179">
        <f>J84</f>
        <v>0</v>
      </c>
      <c r="K57" s="180"/>
    </row>
    <row r="58" spans="2:11" s="8" customFormat="1" ht="19.9" customHeight="1">
      <c r="B58" s="181"/>
      <c r="C58" s="182"/>
      <c r="D58" s="183" t="s">
        <v>153</v>
      </c>
      <c r="E58" s="184"/>
      <c r="F58" s="184"/>
      <c r="G58" s="184"/>
      <c r="H58" s="184"/>
      <c r="I58" s="185"/>
      <c r="J58" s="186">
        <f>J85</f>
        <v>0</v>
      </c>
      <c r="K58" s="187"/>
    </row>
    <row r="59" spans="2:11" s="8" customFormat="1" ht="19.9" customHeight="1">
      <c r="B59" s="181"/>
      <c r="C59" s="182"/>
      <c r="D59" s="183" t="s">
        <v>154</v>
      </c>
      <c r="E59" s="184"/>
      <c r="F59" s="184"/>
      <c r="G59" s="184"/>
      <c r="H59" s="184"/>
      <c r="I59" s="185"/>
      <c r="J59" s="186">
        <f>J135</f>
        <v>0</v>
      </c>
      <c r="K59" s="187"/>
    </row>
    <row r="60" spans="2:11" s="8" customFormat="1" ht="19.9" customHeight="1">
      <c r="B60" s="181"/>
      <c r="C60" s="182"/>
      <c r="D60" s="183" t="s">
        <v>155</v>
      </c>
      <c r="E60" s="184"/>
      <c r="F60" s="184"/>
      <c r="G60" s="184"/>
      <c r="H60" s="184"/>
      <c r="I60" s="185"/>
      <c r="J60" s="186">
        <f>J139</f>
        <v>0</v>
      </c>
      <c r="K60" s="187"/>
    </row>
    <row r="61" spans="2:11" s="8" customFormat="1" ht="19.9" customHeight="1">
      <c r="B61" s="181"/>
      <c r="C61" s="182"/>
      <c r="D61" s="183" t="s">
        <v>156</v>
      </c>
      <c r="E61" s="184"/>
      <c r="F61" s="184"/>
      <c r="G61" s="184"/>
      <c r="H61" s="184"/>
      <c r="I61" s="185"/>
      <c r="J61" s="186">
        <f>J161</f>
        <v>0</v>
      </c>
      <c r="K61" s="187"/>
    </row>
    <row r="62" spans="2:11" s="8" customFormat="1" ht="19.9" customHeight="1">
      <c r="B62" s="181"/>
      <c r="C62" s="182"/>
      <c r="D62" s="183" t="s">
        <v>157</v>
      </c>
      <c r="E62" s="184"/>
      <c r="F62" s="184"/>
      <c r="G62" s="184"/>
      <c r="H62" s="184"/>
      <c r="I62" s="185"/>
      <c r="J62" s="186">
        <f>J192</f>
        <v>0</v>
      </c>
      <c r="K62" s="187"/>
    </row>
    <row r="63" spans="2:11" s="8" customFormat="1" ht="19.9" customHeight="1">
      <c r="B63" s="181"/>
      <c r="C63" s="182"/>
      <c r="D63" s="183" t="s">
        <v>158</v>
      </c>
      <c r="E63" s="184"/>
      <c r="F63" s="184"/>
      <c r="G63" s="184"/>
      <c r="H63" s="184"/>
      <c r="I63" s="185"/>
      <c r="J63" s="186">
        <f>J222</f>
        <v>0</v>
      </c>
      <c r="K63" s="187"/>
    </row>
    <row r="64" spans="2:11" s="1" customFormat="1" ht="21.8" customHeight="1">
      <c r="B64" s="45"/>
      <c r="C64" s="46"/>
      <c r="D64" s="46"/>
      <c r="E64" s="46"/>
      <c r="F64" s="46"/>
      <c r="G64" s="46"/>
      <c r="H64" s="46"/>
      <c r="I64" s="141"/>
      <c r="J64" s="46"/>
      <c r="K64" s="50"/>
    </row>
    <row r="65" spans="2:11" s="1" customFormat="1" ht="6.95" customHeight="1">
      <c r="B65" s="66"/>
      <c r="C65" s="67"/>
      <c r="D65" s="67"/>
      <c r="E65" s="67"/>
      <c r="F65" s="67"/>
      <c r="G65" s="67"/>
      <c r="H65" s="67"/>
      <c r="I65" s="163"/>
      <c r="J65" s="67"/>
      <c r="K65" s="68"/>
    </row>
    <row r="69" spans="2:12" s="1" customFormat="1" ht="6.95" customHeight="1">
      <c r="B69" s="69"/>
      <c r="C69" s="70"/>
      <c r="D69" s="70"/>
      <c r="E69" s="70"/>
      <c r="F69" s="70"/>
      <c r="G69" s="70"/>
      <c r="H69" s="70"/>
      <c r="I69" s="166"/>
      <c r="J69" s="70"/>
      <c r="K69" s="70"/>
      <c r="L69" s="71"/>
    </row>
    <row r="70" spans="2:12" s="1" customFormat="1" ht="36.95" customHeight="1">
      <c r="B70" s="45"/>
      <c r="C70" s="72" t="s">
        <v>98</v>
      </c>
      <c r="D70" s="73"/>
      <c r="E70" s="73"/>
      <c r="F70" s="73"/>
      <c r="G70" s="73"/>
      <c r="H70" s="73"/>
      <c r="I70" s="188"/>
      <c r="J70" s="73"/>
      <c r="K70" s="73"/>
      <c r="L70" s="71"/>
    </row>
    <row r="71" spans="2:12" s="1" customFormat="1" ht="6.95" customHeight="1">
      <c r="B71" s="45"/>
      <c r="C71" s="73"/>
      <c r="D71" s="73"/>
      <c r="E71" s="73"/>
      <c r="F71" s="73"/>
      <c r="G71" s="73"/>
      <c r="H71" s="73"/>
      <c r="I71" s="188"/>
      <c r="J71" s="73"/>
      <c r="K71" s="73"/>
      <c r="L71" s="71"/>
    </row>
    <row r="72" spans="2:12" s="1" customFormat="1" ht="14.4" customHeight="1">
      <c r="B72" s="45"/>
      <c r="C72" s="75" t="s">
        <v>18</v>
      </c>
      <c r="D72" s="73"/>
      <c r="E72" s="73"/>
      <c r="F72" s="73"/>
      <c r="G72" s="73"/>
      <c r="H72" s="73"/>
      <c r="I72" s="188"/>
      <c r="J72" s="73"/>
      <c r="K72" s="73"/>
      <c r="L72" s="71"/>
    </row>
    <row r="73" spans="2:12" s="1" customFormat="1" ht="16.5" customHeight="1">
      <c r="B73" s="45"/>
      <c r="C73" s="73"/>
      <c r="D73" s="73"/>
      <c r="E73" s="234" t="str">
        <f>E7</f>
        <v xml:space="preserve">DÝŠINA - NOVÁ HUŤ CHODNÍK PODÉL  SIL. III/18014 – II.etapa</v>
      </c>
      <c r="F73" s="75"/>
      <c r="G73" s="75"/>
      <c r="H73" s="75"/>
      <c r="I73" s="188"/>
      <c r="J73" s="73"/>
      <c r="K73" s="73"/>
      <c r="L73" s="71"/>
    </row>
    <row r="74" spans="2:12" s="1" customFormat="1" ht="14.4" customHeight="1">
      <c r="B74" s="45"/>
      <c r="C74" s="75" t="s">
        <v>150</v>
      </c>
      <c r="D74" s="73"/>
      <c r="E74" s="73"/>
      <c r="F74" s="73"/>
      <c r="G74" s="73"/>
      <c r="H74" s="73"/>
      <c r="I74" s="188"/>
      <c r="J74" s="73"/>
      <c r="K74" s="73"/>
      <c r="L74" s="71"/>
    </row>
    <row r="75" spans="2:12" s="1" customFormat="1" ht="17.25" customHeight="1">
      <c r="B75" s="45"/>
      <c r="C75" s="73"/>
      <c r="D75" s="73"/>
      <c r="E75" s="81" t="str">
        <f>E9</f>
        <v>101 - SILNICE III/18014 VČETNĚ ODVODNĚNÍ</v>
      </c>
      <c r="F75" s="73"/>
      <c r="G75" s="73"/>
      <c r="H75" s="73"/>
      <c r="I75" s="188"/>
      <c r="J75" s="73"/>
      <c r="K75" s="73"/>
      <c r="L75" s="71"/>
    </row>
    <row r="76" spans="2:12" s="1" customFormat="1" ht="6.95" customHeight="1">
      <c r="B76" s="45"/>
      <c r="C76" s="73"/>
      <c r="D76" s="73"/>
      <c r="E76" s="73"/>
      <c r="F76" s="73"/>
      <c r="G76" s="73"/>
      <c r="H76" s="73"/>
      <c r="I76" s="188"/>
      <c r="J76" s="73"/>
      <c r="K76" s="73"/>
      <c r="L76" s="71"/>
    </row>
    <row r="77" spans="2:12" s="1" customFormat="1" ht="18" customHeight="1">
      <c r="B77" s="45"/>
      <c r="C77" s="75" t="s">
        <v>23</v>
      </c>
      <c r="D77" s="73"/>
      <c r="E77" s="73"/>
      <c r="F77" s="189" t="str">
        <f>F12</f>
        <v xml:space="preserve"> </v>
      </c>
      <c r="G77" s="73"/>
      <c r="H77" s="73"/>
      <c r="I77" s="190" t="s">
        <v>25</v>
      </c>
      <c r="J77" s="84" t="str">
        <f>IF(J12="","",J12)</f>
        <v>10. 4. 2018</v>
      </c>
      <c r="K77" s="73"/>
      <c r="L77" s="71"/>
    </row>
    <row r="78" spans="2:12" s="1" customFormat="1" ht="6.95" customHeight="1">
      <c r="B78" s="45"/>
      <c r="C78" s="73"/>
      <c r="D78" s="73"/>
      <c r="E78" s="73"/>
      <c r="F78" s="73"/>
      <c r="G78" s="73"/>
      <c r="H78" s="73"/>
      <c r="I78" s="188"/>
      <c r="J78" s="73"/>
      <c r="K78" s="73"/>
      <c r="L78" s="71"/>
    </row>
    <row r="79" spans="2:12" s="1" customFormat="1" ht="13.5">
      <c r="B79" s="45"/>
      <c r="C79" s="75" t="s">
        <v>27</v>
      </c>
      <c r="D79" s="73"/>
      <c r="E79" s="73"/>
      <c r="F79" s="189" t="str">
        <f>E15</f>
        <v xml:space="preserve"> </v>
      </c>
      <c r="G79" s="73"/>
      <c r="H79" s="73"/>
      <c r="I79" s="190" t="s">
        <v>32</v>
      </c>
      <c r="J79" s="189" t="str">
        <f>E21</f>
        <v xml:space="preserve"> </v>
      </c>
      <c r="K79" s="73"/>
      <c r="L79" s="71"/>
    </row>
    <row r="80" spans="2:12" s="1" customFormat="1" ht="14.4" customHeight="1">
      <c r="B80" s="45"/>
      <c r="C80" s="75" t="s">
        <v>30</v>
      </c>
      <c r="D80" s="73"/>
      <c r="E80" s="73"/>
      <c r="F80" s="189" t="str">
        <f>IF(E18="","",E18)</f>
        <v/>
      </c>
      <c r="G80" s="73"/>
      <c r="H80" s="73"/>
      <c r="I80" s="188"/>
      <c r="J80" s="73"/>
      <c r="K80" s="73"/>
      <c r="L80" s="71"/>
    </row>
    <row r="81" spans="2:12" s="1" customFormat="1" ht="10.3" customHeight="1">
      <c r="B81" s="45"/>
      <c r="C81" s="73"/>
      <c r="D81" s="73"/>
      <c r="E81" s="73"/>
      <c r="F81" s="73"/>
      <c r="G81" s="73"/>
      <c r="H81" s="73"/>
      <c r="I81" s="188"/>
      <c r="J81" s="73"/>
      <c r="K81" s="73"/>
      <c r="L81" s="71"/>
    </row>
    <row r="82" spans="2:20" s="9" customFormat="1" ht="29.25" customHeight="1">
      <c r="B82" s="191"/>
      <c r="C82" s="192" t="s">
        <v>99</v>
      </c>
      <c r="D82" s="193" t="s">
        <v>55</v>
      </c>
      <c r="E82" s="193" t="s">
        <v>51</v>
      </c>
      <c r="F82" s="193" t="s">
        <v>100</v>
      </c>
      <c r="G82" s="193" t="s">
        <v>101</v>
      </c>
      <c r="H82" s="193" t="s">
        <v>102</v>
      </c>
      <c r="I82" s="194" t="s">
        <v>103</v>
      </c>
      <c r="J82" s="193" t="s">
        <v>92</v>
      </c>
      <c r="K82" s="195" t="s">
        <v>104</v>
      </c>
      <c r="L82" s="196"/>
      <c r="M82" s="101" t="s">
        <v>105</v>
      </c>
      <c r="N82" s="102" t="s">
        <v>40</v>
      </c>
      <c r="O82" s="102" t="s">
        <v>106</v>
      </c>
      <c r="P82" s="102" t="s">
        <v>107</v>
      </c>
      <c r="Q82" s="102" t="s">
        <v>108</v>
      </c>
      <c r="R82" s="102" t="s">
        <v>109</v>
      </c>
      <c r="S82" s="102" t="s">
        <v>110</v>
      </c>
      <c r="T82" s="103" t="s">
        <v>111</v>
      </c>
    </row>
    <row r="83" spans="2:63" s="1" customFormat="1" ht="29.25" customHeight="1">
      <c r="B83" s="45"/>
      <c r="C83" s="107" t="s">
        <v>93</v>
      </c>
      <c r="D83" s="73"/>
      <c r="E83" s="73"/>
      <c r="F83" s="73"/>
      <c r="G83" s="73"/>
      <c r="H83" s="73"/>
      <c r="I83" s="188"/>
      <c r="J83" s="197">
        <f>BK83</f>
        <v>0</v>
      </c>
      <c r="K83" s="73"/>
      <c r="L83" s="71"/>
      <c r="M83" s="104"/>
      <c r="N83" s="105"/>
      <c r="O83" s="105"/>
      <c r="P83" s="198">
        <f>P84</f>
        <v>0</v>
      </c>
      <c r="Q83" s="105"/>
      <c r="R83" s="198">
        <f>R84</f>
        <v>206.72376000000003</v>
      </c>
      <c r="S83" s="105"/>
      <c r="T83" s="199">
        <f>T84</f>
        <v>306.75800000000004</v>
      </c>
      <c r="AT83" s="23" t="s">
        <v>69</v>
      </c>
      <c r="AU83" s="23" t="s">
        <v>94</v>
      </c>
      <c r="BK83" s="200">
        <f>BK84</f>
        <v>0</v>
      </c>
    </row>
    <row r="84" spans="2:63" s="10" customFormat="1" ht="37.4" customHeight="1">
      <c r="B84" s="201"/>
      <c r="C84" s="202"/>
      <c r="D84" s="203" t="s">
        <v>69</v>
      </c>
      <c r="E84" s="204" t="s">
        <v>159</v>
      </c>
      <c r="F84" s="204" t="s">
        <v>160</v>
      </c>
      <c r="G84" s="202"/>
      <c r="H84" s="202"/>
      <c r="I84" s="205"/>
      <c r="J84" s="206">
        <f>BK84</f>
        <v>0</v>
      </c>
      <c r="K84" s="202"/>
      <c r="L84" s="207"/>
      <c r="M84" s="208"/>
      <c r="N84" s="209"/>
      <c r="O84" s="209"/>
      <c r="P84" s="210">
        <f>P85+P135+P139+P161+P192+P222</f>
        <v>0</v>
      </c>
      <c r="Q84" s="209"/>
      <c r="R84" s="210">
        <f>R85+R135+R139+R161+R192+R222</f>
        <v>206.72376000000003</v>
      </c>
      <c r="S84" s="209"/>
      <c r="T84" s="211">
        <f>T85+T135+T139+T161+T192+T222</f>
        <v>306.75800000000004</v>
      </c>
      <c r="AR84" s="212" t="s">
        <v>75</v>
      </c>
      <c r="AT84" s="213" t="s">
        <v>69</v>
      </c>
      <c r="AU84" s="213" t="s">
        <v>70</v>
      </c>
      <c r="AY84" s="212" t="s">
        <v>115</v>
      </c>
      <c r="BK84" s="214">
        <f>BK85+BK135+BK139+BK161+BK192+BK222</f>
        <v>0</v>
      </c>
    </row>
    <row r="85" spans="2:63" s="10" customFormat="1" ht="19.9" customHeight="1">
      <c r="B85" s="201"/>
      <c r="C85" s="202"/>
      <c r="D85" s="203" t="s">
        <v>69</v>
      </c>
      <c r="E85" s="215" t="s">
        <v>75</v>
      </c>
      <c r="F85" s="215" t="s">
        <v>161</v>
      </c>
      <c r="G85" s="202"/>
      <c r="H85" s="202"/>
      <c r="I85" s="205"/>
      <c r="J85" s="216">
        <f>BK85</f>
        <v>0</v>
      </c>
      <c r="K85" s="202"/>
      <c r="L85" s="207"/>
      <c r="M85" s="208"/>
      <c r="N85" s="209"/>
      <c r="O85" s="209"/>
      <c r="P85" s="210">
        <f>SUM(P86:P134)</f>
        <v>0</v>
      </c>
      <c r="Q85" s="209"/>
      <c r="R85" s="210">
        <f>SUM(R86:R134)</f>
        <v>40.67172</v>
      </c>
      <c r="S85" s="209"/>
      <c r="T85" s="211">
        <f>SUM(T86:T134)</f>
        <v>306.646</v>
      </c>
      <c r="AR85" s="212" t="s">
        <v>75</v>
      </c>
      <c r="AT85" s="213" t="s">
        <v>69</v>
      </c>
      <c r="AU85" s="213" t="s">
        <v>75</v>
      </c>
      <c r="AY85" s="212" t="s">
        <v>115</v>
      </c>
      <c r="BK85" s="214">
        <f>SUM(BK86:BK134)</f>
        <v>0</v>
      </c>
    </row>
    <row r="86" spans="2:65" s="1" customFormat="1" ht="38.25" customHeight="1">
      <c r="B86" s="45"/>
      <c r="C86" s="217" t="s">
        <v>75</v>
      </c>
      <c r="D86" s="217" t="s">
        <v>118</v>
      </c>
      <c r="E86" s="218" t="s">
        <v>162</v>
      </c>
      <c r="F86" s="219" t="s">
        <v>163</v>
      </c>
      <c r="G86" s="220" t="s">
        <v>164</v>
      </c>
      <c r="H86" s="221">
        <v>75</v>
      </c>
      <c r="I86" s="222"/>
      <c r="J86" s="223">
        <f>ROUND(I86*H86,2)</f>
        <v>0</v>
      </c>
      <c r="K86" s="219" t="s">
        <v>122</v>
      </c>
      <c r="L86" s="71"/>
      <c r="M86" s="224" t="s">
        <v>21</v>
      </c>
      <c r="N86" s="225" t="s">
        <v>41</v>
      </c>
      <c r="O86" s="46"/>
      <c r="P86" s="226">
        <f>O86*H86</f>
        <v>0</v>
      </c>
      <c r="Q86" s="226">
        <v>0</v>
      </c>
      <c r="R86" s="226">
        <f>Q86*H86</f>
        <v>0</v>
      </c>
      <c r="S86" s="226">
        <v>0.45</v>
      </c>
      <c r="T86" s="227">
        <f>S86*H86</f>
        <v>33.75</v>
      </c>
      <c r="AR86" s="23" t="s">
        <v>132</v>
      </c>
      <c r="AT86" s="23" t="s">
        <v>118</v>
      </c>
      <c r="AU86" s="23" t="s">
        <v>80</v>
      </c>
      <c r="AY86" s="23" t="s">
        <v>115</v>
      </c>
      <c r="BE86" s="228">
        <f>IF(N86="základní",J86,0)</f>
        <v>0</v>
      </c>
      <c r="BF86" s="228">
        <f>IF(N86="snížená",J86,0)</f>
        <v>0</v>
      </c>
      <c r="BG86" s="228">
        <f>IF(N86="zákl. přenesená",J86,0)</f>
        <v>0</v>
      </c>
      <c r="BH86" s="228">
        <f>IF(N86="sníž. přenesená",J86,0)</f>
        <v>0</v>
      </c>
      <c r="BI86" s="228">
        <f>IF(N86="nulová",J86,0)</f>
        <v>0</v>
      </c>
      <c r="BJ86" s="23" t="s">
        <v>75</v>
      </c>
      <c r="BK86" s="228">
        <f>ROUND(I86*H86,2)</f>
        <v>0</v>
      </c>
      <c r="BL86" s="23" t="s">
        <v>132</v>
      </c>
      <c r="BM86" s="23" t="s">
        <v>165</v>
      </c>
    </row>
    <row r="87" spans="2:47" s="1" customFormat="1" ht="13.5">
      <c r="B87" s="45"/>
      <c r="C87" s="73"/>
      <c r="D87" s="235" t="s">
        <v>166</v>
      </c>
      <c r="E87" s="73"/>
      <c r="F87" s="236" t="s">
        <v>167</v>
      </c>
      <c r="G87" s="73"/>
      <c r="H87" s="73"/>
      <c r="I87" s="188"/>
      <c r="J87" s="73"/>
      <c r="K87" s="73"/>
      <c r="L87" s="71"/>
      <c r="M87" s="237"/>
      <c r="N87" s="46"/>
      <c r="O87" s="46"/>
      <c r="P87" s="46"/>
      <c r="Q87" s="46"/>
      <c r="R87" s="46"/>
      <c r="S87" s="46"/>
      <c r="T87" s="94"/>
      <c r="AT87" s="23" t="s">
        <v>166</v>
      </c>
      <c r="AU87" s="23" t="s">
        <v>80</v>
      </c>
    </row>
    <row r="88" spans="2:51" s="11" customFormat="1" ht="13.5">
      <c r="B88" s="238"/>
      <c r="C88" s="239"/>
      <c r="D88" s="235" t="s">
        <v>168</v>
      </c>
      <c r="E88" s="240" t="s">
        <v>21</v>
      </c>
      <c r="F88" s="241" t="s">
        <v>169</v>
      </c>
      <c r="G88" s="239"/>
      <c r="H88" s="242">
        <v>75</v>
      </c>
      <c r="I88" s="243"/>
      <c r="J88" s="239"/>
      <c r="K88" s="239"/>
      <c r="L88" s="244"/>
      <c r="M88" s="245"/>
      <c r="N88" s="246"/>
      <c r="O88" s="246"/>
      <c r="P88" s="246"/>
      <c r="Q88" s="246"/>
      <c r="R88" s="246"/>
      <c r="S88" s="246"/>
      <c r="T88" s="247"/>
      <c r="AT88" s="248" t="s">
        <v>168</v>
      </c>
      <c r="AU88" s="248" t="s">
        <v>80</v>
      </c>
      <c r="AV88" s="11" t="s">
        <v>80</v>
      </c>
      <c r="AW88" s="11" t="s">
        <v>33</v>
      </c>
      <c r="AX88" s="11" t="s">
        <v>75</v>
      </c>
      <c r="AY88" s="248" t="s">
        <v>115</v>
      </c>
    </row>
    <row r="89" spans="2:65" s="1" customFormat="1" ht="38.25" customHeight="1">
      <c r="B89" s="45"/>
      <c r="C89" s="217" t="s">
        <v>80</v>
      </c>
      <c r="D89" s="217" t="s">
        <v>118</v>
      </c>
      <c r="E89" s="218" t="s">
        <v>170</v>
      </c>
      <c r="F89" s="219" t="s">
        <v>171</v>
      </c>
      <c r="G89" s="220" t="s">
        <v>164</v>
      </c>
      <c r="H89" s="221">
        <v>336</v>
      </c>
      <c r="I89" s="222"/>
      <c r="J89" s="223">
        <f>ROUND(I89*H89,2)</f>
        <v>0</v>
      </c>
      <c r="K89" s="219" t="s">
        <v>122</v>
      </c>
      <c r="L89" s="71"/>
      <c r="M89" s="224" t="s">
        <v>21</v>
      </c>
      <c r="N89" s="225" t="s">
        <v>41</v>
      </c>
      <c r="O89" s="46"/>
      <c r="P89" s="226">
        <f>O89*H89</f>
        <v>0</v>
      </c>
      <c r="Q89" s="226">
        <v>0.00012</v>
      </c>
      <c r="R89" s="226">
        <f>Q89*H89</f>
        <v>0.04032</v>
      </c>
      <c r="S89" s="226">
        <v>0.256</v>
      </c>
      <c r="T89" s="227">
        <f>S89*H89</f>
        <v>86.016</v>
      </c>
      <c r="AR89" s="23" t="s">
        <v>132</v>
      </c>
      <c r="AT89" s="23" t="s">
        <v>118</v>
      </c>
      <c r="AU89" s="23" t="s">
        <v>80</v>
      </c>
      <c r="AY89" s="23" t="s">
        <v>115</v>
      </c>
      <c r="BE89" s="228">
        <f>IF(N89="základní",J89,0)</f>
        <v>0</v>
      </c>
      <c r="BF89" s="228">
        <f>IF(N89="snížená",J89,0)</f>
        <v>0</v>
      </c>
      <c r="BG89" s="228">
        <f>IF(N89="zákl. přenesená",J89,0)</f>
        <v>0</v>
      </c>
      <c r="BH89" s="228">
        <f>IF(N89="sníž. přenesená",J89,0)</f>
        <v>0</v>
      </c>
      <c r="BI89" s="228">
        <f>IF(N89="nulová",J89,0)</f>
        <v>0</v>
      </c>
      <c r="BJ89" s="23" t="s">
        <v>75</v>
      </c>
      <c r="BK89" s="228">
        <f>ROUND(I89*H89,2)</f>
        <v>0</v>
      </c>
      <c r="BL89" s="23" t="s">
        <v>132</v>
      </c>
      <c r="BM89" s="23" t="s">
        <v>172</v>
      </c>
    </row>
    <row r="90" spans="2:47" s="1" customFormat="1" ht="13.5">
      <c r="B90" s="45"/>
      <c r="C90" s="73"/>
      <c r="D90" s="235" t="s">
        <v>166</v>
      </c>
      <c r="E90" s="73"/>
      <c r="F90" s="236" t="s">
        <v>173</v>
      </c>
      <c r="G90" s="73"/>
      <c r="H90" s="73"/>
      <c r="I90" s="188"/>
      <c r="J90" s="73"/>
      <c r="K90" s="73"/>
      <c r="L90" s="71"/>
      <c r="M90" s="237"/>
      <c r="N90" s="46"/>
      <c r="O90" s="46"/>
      <c r="P90" s="46"/>
      <c r="Q90" s="46"/>
      <c r="R90" s="46"/>
      <c r="S90" s="46"/>
      <c r="T90" s="94"/>
      <c r="AT90" s="23" t="s">
        <v>166</v>
      </c>
      <c r="AU90" s="23" t="s">
        <v>80</v>
      </c>
    </row>
    <row r="91" spans="2:47" s="1" customFormat="1" ht="13.5">
      <c r="B91" s="45"/>
      <c r="C91" s="73"/>
      <c r="D91" s="235" t="s">
        <v>174</v>
      </c>
      <c r="E91" s="73"/>
      <c r="F91" s="236" t="s">
        <v>175</v>
      </c>
      <c r="G91" s="73"/>
      <c r="H91" s="73"/>
      <c r="I91" s="188"/>
      <c r="J91" s="73"/>
      <c r="K91" s="73"/>
      <c r="L91" s="71"/>
      <c r="M91" s="237"/>
      <c r="N91" s="46"/>
      <c r="O91" s="46"/>
      <c r="P91" s="46"/>
      <c r="Q91" s="46"/>
      <c r="R91" s="46"/>
      <c r="S91" s="46"/>
      <c r="T91" s="94"/>
      <c r="AT91" s="23" t="s">
        <v>174</v>
      </c>
      <c r="AU91" s="23" t="s">
        <v>80</v>
      </c>
    </row>
    <row r="92" spans="2:65" s="1" customFormat="1" ht="38.25" customHeight="1">
      <c r="B92" s="45"/>
      <c r="C92" s="217" t="s">
        <v>128</v>
      </c>
      <c r="D92" s="217" t="s">
        <v>118</v>
      </c>
      <c r="E92" s="218" t="s">
        <v>176</v>
      </c>
      <c r="F92" s="219" t="s">
        <v>177</v>
      </c>
      <c r="G92" s="220" t="s">
        <v>164</v>
      </c>
      <c r="H92" s="221">
        <v>1460</v>
      </c>
      <c r="I92" s="222"/>
      <c r="J92" s="223">
        <f>ROUND(I92*H92,2)</f>
        <v>0</v>
      </c>
      <c r="K92" s="219" t="s">
        <v>122</v>
      </c>
      <c r="L92" s="71"/>
      <c r="M92" s="224" t="s">
        <v>21</v>
      </c>
      <c r="N92" s="225" t="s">
        <v>41</v>
      </c>
      <c r="O92" s="46"/>
      <c r="P92" s="226">
        <f>O92*H92</f>
        <v>0</v>
      </c>
      <c r="Q92" s="226">
        <v>9E-05</v>
      </c>
      <c r="R92" s="226">
        <f>Q92*H92</f>
        <v>0.13140000000000002</v>
      </c>
      <c r="S92" s="226">
        <v>0.128</v>
      </c>
      <c r="T92" s="227">
        <f>S92*H92</f>
        <v>186.88</v>
      </c>
      <c r="AR92" s="23" t="s">
        <v>132</v>
      </c>
      <c r="AT92" s="23" t="s">
        <v>118</v>
      </c>
      <c r="AU92" s="23" t="s">
        <v>80</v>
      </c>
      <c r="AY92" s="23" t="s">
        <v>115</v>
      </c>
      <c r="BE92" s="228">
        <f>IF(N92="základní",J92,0)</f>
        <v>0</v>
      </c>
      <c r="BF92" s="228">
        <f>IF(N92="snížená",J92,0)</f>
        <v>0</v>
      </c>
      <c r="BG92" s="228">
        <f>IF(N92="zákl. přenesená",J92,0)</f>
        <v>0</v>
      </c>
      <c r="BH92" s="228">
        <f>IF(N92="sníž. přenesená",J92,0)</f>
        <v>0</v>
      </c>
      <c r="BI92" s="228">
        <f>IF(N92="nulová",J92,0)</f>
        <v>0</v>
      </c>
      <c r="BJ92" s="23" t="s">
        <v>75</v>
      </c>
      <c r="BK92" s="228">
        <f>ROUND(I92*H92,2)</f>
        <v>0</v>
      </c>
      <c r="BL92" s="23" t="s">
        <v>132</v>
      </c>
      <c r="BM92" s="23" t="s">
        <v>178</v>
      </c>
    </row>
    <row r="93" spans="2:47" s="1" customFormat="1" ht="13.5">
      <c r="B93" s="45"/>
      <c r="C93" s="73"/>
      <c r="D93" s="235" t="s">
        <v>166</v>
      </c>
      <c r="E93" s="73"/>
      <c r="F93" s="236" t="s">
        <v>173</v>
      </c>
      <c r="G93" s="73"/>
      <c r="H93" s="73"/>
      <c r="I93" s="188"/>
      <c r="J93" s="73"/>
      <c r="K93" s="73"/>
      <c r="L93" s="71"/>
      <c r="M93" s="237"/>
      <c r="N93" s="46"/>
      <c r="O93" s="46"/>
      <c r="P93" s="46"/>
      <c r="Q93" s="46"/>
      <c r="R93" s="46"/>
      <c r="S93" s="46"/>
      <c r="T93" s="94"/>
      <c r="AT93" s="23" t="s">
        <v>166</v>
      </c>
      <c r="AU93" s="23" t="s">
        <v>80</v>
      </c>
    </row>
    <row r="94" spans="2:65" s="1" customFormat="1" ht="38.25" customHeight="1">
      <c r="B94" s="45"/>
      <c r="C94" s="217" t="s">
        <v>132</v>
      </c>
      <c r="D94" s="217" t="s">
        <v>118</v>
      </c>
      <c r="E94" s="218" t="s">
        <v>179</v>
      </c>
      <c r="F94" s="219" t="s">
        <v>180</v>
      </c>
      <c r="G94" s="220" t="s">
        <v>181</v>
      </c>
      <c r="H94" s="221">
        <v>61</v>
      </c>
      <c r="I94" s="222"/>
      <c r="J94" s="223">
        <f>ROUND(I94*H94,2)</f>
        <v>0</v>
      </c>
      <c r="K94" s="219" t="s">
        <v>122</v>
      </c>
      <c r="L94" s="71"/>
      <c r="M94" s="224" t="s">
        <v>21</v>
      </c>
      <c r="N94" s="225" t="s">
        <v>41</v>
      </c>
      <c r="O94" s="46"/>
      <c r="P94" s="226">
        <f>O94*H94</f>
        <v>0</v>
      </c>
      <c r="Q94" s="226">
        <v>0</v>
      </c>
      <c r="R94" s="226">
        <f>Q94*H94</f>
        <v>0</v>
      </c>
      <c r="S94" s="226">
        <v>0</v>
      </c>
      <c r="T94" s="227">
        <f>S94*H94</f>
        <v>0</v>
      </c>
      <c r="AR94" s="23" t="s">
        <v>132</v>
      </c>
      <c r="AT94" s="23" t="s">
        <v>118</v>
      </c>
      <c r="AU94" s="23" t="s">
        <v>80</v>
      </c>
      <c r="AY94" s="23" t="s">
        <v>115</v>
      </c>
      <c r="BE94" s="228">
        <f>IF(N94="základní",J94,0)</f>
        <v>0</v>
      </c>
      <c r="BF94" s="228">
        <f>IF(N94="snížená",J94,0)</f>
        <v>0</v>
      </c>
      <c r="BG94" s="228">
        <f>IF(N94="zákl. přenesená",J94,0)</f>
        <v>0</v>
      </c>
      <c r="BH94" s="228">
        <f>IF(N94="sníž. přenesená",J94,0)</f>
        <v>0</v>
      </c>
      <c r="BI94" s="228">
        <f>IF(N94="nulová",J94,0)</f>
        <v>0</v>
      </c>
      <c r="BJ94" s="23" t="s">
        <v>75</v>
      </c>
      <c r="BK94" s="228">
        <f>ROUND(I94*H94,2)</f>
        <v>0</v>
      </c>
      <c r="BL94" s="23" t="s">
        <v>132</v>
      </c>
      <c r="BM94" s="23" t="s">
        <v>182</v>
      </c>
    </row>
    <row r="95" spans="2:47" s="1" customFormat="1" ht="13.5">
      <c r="B95" s="45"/>
      <c r="C95" s="73"/>
      <c r="D95" s="235" t="s">
        <v>166</v>
      </c>
      <c r="E95" s="73"/>
      <c r="F95" s="236" t="s">
        <v>183</v>
      </c>
      <c r="G95" s="73"/>
      <c r="H95" s="73"/>
      <c r="I95" s="188"/>
      <c r="J95" s="73"/>
      <c r="K95" s="73"/>
      <c r="L95" s="71"/>
      <c r="M95" s="237"/>
      <c r="N95" s="46"/>
      <c r="O95" s="46"/>
      <c r="P95" s="46"/>
      <c r="Q95" s="46"/>
      <c r="R95" s="46"/>
      <c r="S95" s="46"/>
      <c r="T95" s="94"/>
      <c r="AT95" s="23" t="s">
        <v>166</v>
      </c>
      <c r="AU95" s="23" t="s">
        <v>80</v>
      </c>
    </row>
    <row r="96" spans="2:51" s="11" customFormat="1" ht="13.5">
      <c r="B96" s="238"/>
      <c r="C96" s="239"/>
      <c r="D96" s="235" t="s">
        <v>168</v>
      </c>
      <c r="E96" s="240" t="s">
        <v>21</v>
      </c>
      <c r="F96" s="241" t="s">
        <v>184</v>
      </c>
      <c r="G96" s="239"/>
      <c r="H96" s="242">
        <v>25</v>
      </c>
      <c r="I96" s="243"/>
      <c r="J96" s="239"/>
      <c r="K96" s="239"/>
      <c r="L96" s="244"/>
      <c r="M96" s="245"/>
      <c r="N96" s="246"/>
      <c r="O96" s="246"/>
      <c r="P96" s="246"/>
      <c r="Q96" s="246"/>
      <c r="R96" s="246"/>
      <c r="S96" s="246"/>
      <c r="T96" s="247"/>
      <c r="AT96" s="248" t="s">
        <v>168</v>
      </c>
      <c r="AU96" s="248" t="s">
        <v>80</v>
      </c>
      <c r="AV96" s="11" t="s">
        <v>80</v>
      </c>
      <c r="AW96" s="11" t="s">
        <v>33</v>
      </c>
      <c r="AX96" s="11" t="s">
        <v>70</v>
      </c>
      <c r="AY96" s="248" t="s">
        <v>115</v>
      </c>
    </row>
    <row r="97" spans="2:51" s="11" customFormat="1" ht="13.5">
      <c r="B97" s="238"/>
      <c r="C97" s="239"/>
      <c r="D97" s="235" t="s">
        <v>168</v>
      </c>
      <c r="E97" s="240" t="s">
        <v>21</v>
      </c>
      <c r="F97" s="241" t="s">
        <v>185</v>
      </c>
      <c r="G97" s="239"/>
      <c r="H97" s="242">
        <v>36</v>
      </c>
      <c r="I97" s="243"/>
      <c r="J97" s="239"/>
      <c r="K97" s="239"/>
      <c r="L97" s="244"/>
      <c r="M97" s="245"/>
      <c r="N97" s="246"/>
      <c r="O97" s="246"/>
      <c r="P97" s="246"/>
      <c r="Q97" s="246"/>
      <c r="R97" s="246"/>
      <c r="S97" s="246"/>
      <c r="T97" s="247"/>
      <c r="AT97" s="248" t="s">
        <v>168</v>
      </c>
      <c r="AU97" s="248" t="s">
        <v>80</v>
      </c>
      <c r="AV97" s="11" t="s">
        <v>80</v>
      </c>
      <c r="AW97" s="11" t="s">
        <v>33</v>
      </c>
      <c r="AX97" s="11" t="s">
        <v>70</v>
      </c>
      <c r="AY97" s="248" t="s">
        <v>115</v>
      </c>
    </row>
    <row r="98" spans="2:51" s="12" customFormat="1" ht="13.5">
      <c r="B98" s="249"/>
      <c r="C98" s="250"/>
      <c r="D98" s="235" t="s">
        <v>168</v>
      </c>
      <c r="E98" s="251" t="s">
        <v>21</v>
      </c>
      <c r="F98" s="252" t="s">
        <v>186</v>
      </c>
      <c r="G98" s="250"/>
      <c r="H98" s="253">
        <v>61</v>
      </c>
      <c r="I98" s="254"/>
      <c r="J98" s="250"/>
      <c r="K98" s="250"/>
      <c r="L98" s="255"/>
      <c r="M98" s="256"/>
      <c r="N98" s="257"/>
      <c r="O98" s="257"/>
      <c r="P98" s="257"/>
      <c r="Q98" s="257"/>
      <c r="R98" s="257"/>
      <c r="S98" s="257"/>
      <c r="T98" s="258"/>
      <c r="AT98" s="259" t="s">
        <v>168</v>
      </c>
      <c r="AU98" s="259" t="s">
        <v>80</v>
      </c>
      <c r="AV98" s="12" t="s">
        <v>132</v>
      </c>
      <c r="AW98" s="12" t="s">
        <v>33</v>
      </c>
      <c r="AX98" s="12" t="s">
        <v>75</v>
      </c>
      <c r="AY98" s="259" t="s">
        <v>115</v>
      </c>
    </row>
    <row r="99" spans="2:65" s="1" customFormat="1" ht="38.25" customHeight="1">
      <c r="B99" s="45"/>
      <c r="C99" s="217" t="s">
        <v>114</v>
      </c>
      <c r="D99" s="217" t="s">
        <v>118</v>
      </c>
      <c r="E99" s="218" t="s">
        <v>187</v>
      </c>
      <c r="F99" s="219" t="s">
        <v>188</v>
      </c>
      <c r="G99" s="220" t="s">
        <v>181</v>
      </c>
      <c r="H99" s="221">
        <v>18.3</v>
      </c>
      <c r="I99" s="222"/>
      <c r="J99" s="223">
        <f>ROUND(I99*H99,2)</f>
        <v>0</v>
      </c>
      <c r="K99" s="219" t="s">
        <v>122</v>
      </c>
      <c r="L99" s="71"/>
      <c r="M99" s="224" t="s">
        <v>21</v>
      </c>
      <c r="N99" s="225" t="s">
        <v>41</v>
      </c>
      <c r="O99" s="46"/>
      <c r="P99" s="226">
        <f>O99*H99</f>
        <v>0</v>
      </c>
      <c r="Q99" s="226">
        <v>0</v>
      </c>
      <c r="R99" s="226">
        <f>Q99*H99</f>
        <v>0</v>
      </c>
      <c r="S99" s="226">
        <v>0</v>
      </c>
      <c r="T99" s="227">
        <f>S99*H99</f>
        <v>0</v>
      </c>
      <c r="AR99" s="23" t="s">
        <v>132</v>
      </c>
      <c r="AT99" s="23" t="s">
        <v>118</v>
      </c>
      <c r="AU99" s="23" t="s">
        <v>80</v>
      </c>
      <c r="AY99" s="23" t="s">
        <v>115</v>
      </c>
      <c r="BE99" s="228">
        <f>IF(N99="základní",J99,0)</f>
        <v>0</v>
      </c>
      <c r="BF99" s="228">
        <f>IF(N99="snížená",J99,0)</f>
        <v>0</v>
      </c>
      <c r="BG99" s="228">
        <f>IF(N99="zákl. přenesená",J99,0)</f>
        <v>0</v>
      </c>
      <c r="BH99" s="228">
        <f>IF(N99="sníž. přenesená",J99,0)</f>
        <v>0</v>
      </c>
      <c r="BI99" s="228">
        <f>IF(N99="nulová",J99,0)</f>
        <v>0</v>
      </c>
      <c r="BJ99" s="23" t="s">
        <v>75</v>
      </c>
      <c r="BK99" s="228">
        <f>ROUND(I99*H99,2)</f>
        <v>0</v>
      </c>
      <c r="BL99" s="23" t="s">
        <v>132</v>
      </c>
      <c r="BM99" s="23" t="s">
        <v>189</v>
      </c>
    </row>
    <row r="100" spans="2:47" s="1" customFormat="1" ht="13.5">
      <c r="B100" s="45"/>
      <c r="C100" s="73"/>
      <c r="D100" s="235" t="s">
        <v>166</v>
      </c>
      <c r="E100" s="73"/>
      <c r="F100" s="236" t="s">
        <v>183</v>
      </c>
      <c r="G100" s="73"/>
      <c r="H100" s="73"/>
      <c r="I100" s="188"/>
      <c r="J100" s="73"/>
      <c r="K100" s="73"/>
      <c r="L100" s="71"/>
      <c r="M100" s="237"/>
      <c r="N100" s="46"/>
      <c r="O100" s="46"/>
      <c r="P100" s="46"/>
      <c r="Q100" s="46"/>
      <c r="R100" s="46"/>
      <c r="S100" s="46"/>
      <c r="T100" s="94"/>
      <c r="AT100" s="23" t="s">
        <v>166</v>
      </c>
      <c r="AU100" s="23" t="s">
        <v>80</v>
      </c>
    </row>
    <row r="101" spans="2:51" s="11" customFormat="1" ht="13.5">
      <c r="B101" s="238"/>
      <c r="C101" s="239"/>
      <c r="D101" s="235" t="s">
        <v>168</v>
      </c>
      <c r="E101" s="239"/>
      <c r="F101" s="241" t="s">
        <v>190</v>
      </c>
      <c r="G101" s="239"/>
      <c r="H101" s="242">
        <v>18.3</v>
      </c>
      <c r="I101" s="243"/>
      <c r="J101" s="239"/>
      <c r="K101" s="239"/>
      <c r="L101" s="244"/>
      <c r="M101" s="245"/>
      <c r="N101" s="246"/>
      <c r="O101" s="246"/>
      <c r="P101" s="246"/>
      <c r="Q101" s="246"/>
      <c r="R101" s="246"/>
      <c r="S101" s="246"/>
      <c r="T101" s="247"/>
      <c r="AT101" s="248" t="s">
        <v>168</v>
      </c>
      <c r="AU101" s="248" t="s">
        <v>80</v>
      </c>
      <c r="AV101" s="11" t="s">
        <v>80</v>
      </c>
      <c r="AW101" s="11" t="s">
        <v>6</v>
      </c>
      <c r="AX101" s="11" t="s">
        <v>75</v>
      </c>
      <c r="AY101" s="248" t="s">
        <v>115</v>
      </c>
    </row>
    <row r="102" spans="2:65" s="1" customFormat="1" ht="25.5" customHeight="1">
      <c r="B102" s="45"/>
      <c r="C102" s="217" t="s">
        <v>142</v>
      </c>
      <c r="D102" s="217" t="s">
        <v>118</v>
      </c>
      <c r="E102" s="218" t="s">
        <v>191</v>
      </c>
      <c r="F102" s="219" t="s">
        <v>192</v>
      </c>
      <c r="G102" s="220" t="s">
        <v>181</v>
      </c>
      <c r="H102" s="221">
        <v>30</v>
      </c>
      <c r="I102" s="222"/>
      <c r="J102" s="223">
        <f>ROUND(I102*H102,2)</f>
        <v>0</v>
      </c>
      <c r="K102" s="219" t="s">
        <v>122</v>
      </c>
      <c r="L102" s="71"/>
      <c r="M102" s="224" t="s">
        <v>21</v>
      </c>
      <c r="N102" s="225" t="s">
        <v>41</v>
      </c>
      <c r="O102" s="46"/>
      <c r="P102" s="226">
        <f>O102*H102</f>
        <v>0</v>
      </c>
      <c r="Q102" s="226">
        <v>0</v>
      </c>
      <c r="R102" s="226">
        <f>Q102*H102</f>
        <v>0</v>
      </c>
      <c r="S102" s="226">
        <v>0</v>
      </c>
      <c r="T102" s="227">
        <f>S102*H102</f>
        <v>0</v>
      </c>
      <c r="AR102" s="23" t="s">
        <v>132</v>
      </c>
      <c r="AT102" s="23" t="s">
        <v>118</v>
      </c>
      <c r="AU102" s="23" t="s">
        <v>80</v>
      </c>
      <c r="AY102" s="23" t="s">
        <v>115</v>
      </c>
      <c r="BE102" s="228">
        <f>IF(N102="základní",J102,0)</f>
        <v>0</v>
      </c>
      <c r="BF102" s="228">
        <f>IF(N102="snížená",J102,0)</f>
        <v>0</v>
      </c>
      <c r="BG102" s="228">
        <f>IF(N102="zákl. přenesená",J102,0)</f>
        <v>0</v>
      </c>
      <c r="BH102" s="228">
        <f>IF(N102="sníž. přenesená",J102,0)</f>
        <v>0</v>
      </c>
      <c r="BI102" s="228">
        <f>IF(N102="nulová",J102,0)</f>
        <v>0</v>
      </c>
      <c r="BJ102" s="23" t="s">
        <v>75</v>
      </c>
      <c r="BK102" s="228">
        <f>ROUND(I102*H102,2)</f>
        <v>0</v>
      </c>
      <c r="BL102" s="23" t="s">
        <v>132</v>
      </c>
      <c r="BM102" s="23" t="s">
        <v>193</v>
      </c>
    </row>
    <row r="103" spans="2:47" s="1" customFormat="1" ht="13.5">
      <c r="B103" s="45"/>
      <c r="C103" s="73"/>
      <c r="D103" s="235" t="s">
        <v>166</v>
      </c>
      <c r="E103" s="73"/>
      <c r="F103" s="236" t="s">
        <v>194</v>
      </c>
      <c r="G103" s="73"/>
      <c r="H103" s="73"/>
      <c r="I103" s="188"/>
      <c r="J103" s="73"/>
      <c r="K103" s="73"/>
      <c r="L103" s="71"/>
      <c r="M103" s="237"/>
      <c r="N103" s="46"/>
      <c r="O103" s="46"/>
      <c r="P103" s="46"/>
      <c r="Q103" s="46"/>
      <c r="R103" s="46"/>
      <c r="S103" s="46"/>
      <c r="T103" s="94"/>
      <c r="AT103" s="23" t="s">
        <v>166</v>
      </c>
      <c r="AU103" s="23" t="s">
        <v>80</v>
      </c>
    </row>
    <row r="104" spans="2:51" s="11" customFormat="1" ht="13.5">
      <c r="B104" s="238"/>
      <c r="C104" s="239"/>
      <c r="D104" s="235" t="s">
        <v>168</v>
      </c>
      <c r="E104" s="240" t="s">
        <v>21</v>
      </c>
      <c r="F104" s="241" t="s">
        <v>195</v>
      </c>
      <c r="G104" s="239"/>
      <c r="H104" s="242">
        <v>30</v>
      </c>
      <c r="I104" s="243"/>
      <c r="J104" s="239"/>
      <c r="K104" s="239"/>
      <c r="L104" s="244"/>
      <c r="M104" s="245"/>
      <c r="N104" s="246"/>
      <c r="O104" s="246"/>
      <c r="P104" s="246"/>
      <c r="Q104" s="246"/>
      <c r="R104" s="246"/>
      <c r="S104" s="246"/>
      <c r="T104" s="247"/>
      <c r="AT104" s="248" t="s">
        <v>168</v>
      </c>
      <c r="AU104" s="248" t="s">
        <v>80</v>
      </c>
      <c r="AV104" s="11" t="s">
        <v>80</v>
      </c>
      <c r="AW104" s="11" t="s">
        <v>33</v>
      </c>
      <c r="AX104" s="11" t="s">
        <v>75</v>
      </c>
      <c r="AY104" s="248" t="s">
        <v>115</v>
      </c>
    </row>
    <row r="105" spans="2:65" s="1" customFormat="1" ht="38.25" customHeight="1">
      <c r="B105" s="45"/>
      <c r="C105" s="217" t="s">
        <v>146</v>
      </c>
      <c r="D105" s="217" t="s">
        <v>118</v>
      </c>
      <c r="E105" s="218" t="s">
        <v>196</v>
      </c>
      <c r="F105" s="219" t="s">
        <v>197</v>
      </c>
      <c r="G105" s="220" t="s">
        <v>181</v>
      </c>
      <c r="H105" s="221">
        <v>9</v>
      </c>
      <c r="I105" s="222"/>
      <c r="J105" s="223">
        <f>ROUND(I105*H105,2)</f>
        <v>0</v>
      </c>
      <c r="K105" s="219" t="s">
        <v>122</v>
      </c>
      <c r="L105" s="71"/>
      <c r="M105" s="224" t="s">
        <v>21</v>
      </c>
      <c r="N105" s="225" t="s">
        <v>41</v>
      </c>
      <c r="O105" s="46"/>
      <c r="P105" s="226">
        <f>O105*H105</f>
        <v>0</v>
      </c>
      <c r="Q105" s="226">
        <v>0</v>
      </c>
      <c r="R105" s="226">
        <f>Q105*H105</f>
        <v>0</v>
      </c>
      <c r="S105" s="226">
        <v>0</v>
      </c>
      <c r="T105" s="227">
        <f>S105*H105</f>
        <v>0</v>
      </c>
      <c r="AR105" s="23" t="s">
        <v>132</v>
      </c>
      <c r="AT105" s="23" t="s">
        <v>118</v>
      </c>
      <c r="AU105" s="23" t="s">
        <v>80</v>
      </c>
      <c r="AY105" s="23" t="s">
        <v>115</v>
      </c>
      <c r="BE105" s="228">
        <f>IF(N105="základní",J105,0)</f>
        <v>0</v>
      </c>
      <c r="BF105" s="228">
        <f>IF(N105="snížená",J105,0)</f>
        <v>0</v>
      </c>
      <c r="BG105" s="228">
        <f>IF(N105="zákl. přenesená",J105,0)</f>
        <v>0</v>
      </c>
      <c r="BH105" s="228">
        <f>IF(N105="sníž. přenesená",J105,0)</f>
        <v>0</v>
      </c>
      <c r="BI105" s="228">
        <f>IF(N105="nulová",J105,0)</f>
        <v>0</v>
      </c>
      <c r="BJ105" s="23" t="s">
        <v>75</v>
      </c>
      <c r="BK105" s="228">
        <f>ROUND(I105*H105,2)</f>
        <v>0</v>
      </c>
      <c r="BL105" s="23" t="s">
        <v>132</v>
      </c>
      <c r="BM105" s="23" t="s">
        <v>198</v>
      </c>
    </row>
    <row r="106" spans="2:47" s="1" customFormat="1" ht="13.5">
      <c r="B106" s="45"/>
      <c r="C106" s="73"/>
      <c r="D106" s="235" t="s">
        <v>166</v>
      </c>
      <c r="E106" s="73"/>
      <c r="F106" s="236" t="s">
        <v>194</v>
      </c>
      <c r="G106" s="73"/>
      <c r="H106" s="73"/>
      <c r="I106" s="188"/>
      <c r="J106" s="73"/>
      <c r="K106" s="73"/>
      <c r="L106" s="71"/>
      <c r="M106" s="237"/>
      <c r="N106" s="46"/>
      <c r="O106" s="46"/>
      <c r="P106" s="46"/>
      <c r="Q106" s="46"/>
      <c r="R106" s="46"/>
      <c r="S106" s="46"/>
      <c r="T106" s="94"/>
      <c r="AT106" s="23" t="s">
        <v>166</v>
      </c>
      <c r="AU106" s="23" t="s">
        <v>80</v>
      </c>
    </row>
    <row r="107" spans="2:51" s="11" customFormat="1" ht="13.5">
      <c r="B107" s="238"/>
      <c r="C107" s="239"/>
      <c r="D107" s="235" t="s">
        <v>168</v>
      </c>
      <c r="E107" s="239"/>
      <c r="F107" s="241" t="s">
        <v>199</v>
      </c>
      <c r="G107" s="239"/>
      <c r="H107" s="242">
        <v>9</v>
      </c>
      <c r="I107" s="243"/>
      <c r="J107" s="239"/>
      <c r="K107" s="239"/>
      <c r="L107" s="244"/>
      <c r="M107" s="245"/>
      <c r="N107" s="246"/>
      <c r="O107" s="246"/>
      <c r="P107" s="246"/>
      <c r="Q107" s="246"/>
      <c r="R107" s="246"/>
      <c r="S107" s="246"/>
      <c r="T107" s="247"/>
      <c r="AT107" s="248" t="s">
        <v>168</v>
      </c>
      <c r="AU107" s="248" t="s">
        <v>80</v>
      </c>
      <c r="AV107" s="11" t="s">
        <v>80</v>
      </c>
      <c r="AW107" s="11" t="s">
        <v>6</v>
      </c>
      <c r="AX107" s="11" t="s">
        <v>75</v>
      </c>
      <c r="AY107" s="248" t="s">
        <v>115</v>
      </c>
    </row>
    <row r="108" spans="2:65" s="1" customFormat="1" ht="38.25" customHeight="1">
      <c r="B108" s="45"/>
      <c r="C108" s="217" t="s">
        <v>200</v>
      </c>
      <c r="D108" s="217" t="s">
        <v>118</v>
      </c>
      <c r="E108" s="218" t="s">
        <v>201</v>
      </c>
      <c r="F108" s="219" t="s">
        <v>202</v>
      </c>
      <c r="G108" s="220" t="s">
        <v>181</v>
      </c>
      <c r="H108" s="221">
        <v>85</v>
      </c>
      <c r="I108" s="222"/>
      <c r="J108" s="223">
        <f>ROUND(I108*H108,2)</f>
        <v>0</v>
      </c>
      <c r="K108" s="219" t="s">
        <v>122</v>
      </c>
      <c r="L108" s="71"/>
      <c r="M108" s="224" t="s">
        <v>21</v>
      </c>
      <c r="N108" s="225" t="s">
        <v>41</v>
      </c>
      <c r="O108" s="46"/>
      <c r="P108" s="226">
        <f>O108*H108</f>
        <v>0</v>
      </c>
      <c r="Q108" s="226">
        <v>0</v>
      </c>
      <c r="R108" s="226">
        <f>Q108*H108</f>
        <v>0</v>
      </c>
      <c r="S108" s="226">
        <v>0</v>
      </c>
      <c r="T108" s="227">
        <f>S108*H108</f>
        <v>0</v>
      </c>
      <c r="AR108" s="23" t="s">
        <v>132</v>
      </c>
      <c r="AT108" s="23" t="s">
        <v>118</v>
      </c>
      <c r="AU108" s="23" t="s">
        <v>80</v>
      </c>
      <c r="AY108" s="23" t="s">
        <v>115</v>
      </c>
      <c r="BE108" s="228">
        <f>IF(N108="základní",J108,0)</f>
        <v>0</v>
      </c>
      <c r="BF108" s="228">
        <f>IF(N108="snížená",J108,0)</f>
        <v>0</v>
      </c>
      <c r="BG108" s="228">
        <f>IF(N108="zákl. přenesená",J108,0)</f>
        <v>0</v>
      </c>
      <c r="BH108" s="228">
        <f>IF(N108="sníž. přenesená",J108,0)</f>
        <v>0</v>
      </c>
      <c r="BI108" s="228">
        <f>IF(N108="nulová",J108,0)</f>
        <v>0</v>
      </c>
      <c r="BJ108" s="23" t="s">
        <v>75</v>
      </c>
      <c r="BK108" s="228">
        <f>ROUND(I108*H108,2)</f>
        <v>0</v>
      </c>
      <c r="BL108" s="23" t="s">
        <v>132</v>
      </c>
      <c r="BM108" s="23" t="s">
        <v>203</v>
      </c>
    </row>
    <row r="109" spans="2:47" s="1" customFormat="1" ht="13.5">
      <c r="B109" s="45"/>
      <c r="C109" s="73"/>
      <c r="D109" s="235" t="s">
        <v>166</v>
      </c>
      <c r="E109" s="73"/>
      <c r="F109" s="236" t="s">
        <v>204</v>
      </c>
      <c r="G109" s="73"/>
      <c r="H109" s="73"/>
      <c r="I109" s="188"/>
      <c r="J109" s="73"/>
      <c r="K109" s="73"/>
      <c r="L109" s="71"/>
      <c r="M109" s="237"/>
      <c r="N109" s="46"/>
      <c r="O109" s="46"/>
      <c r="P109" s="46"/>
      <c r="Q109" s="46"/>
      <c r="R109" s="46"/>
      <c r="S109" s="46"/>
      <c r="T109" s="94"/>
      <c r="AT109" s="23" t="s">
        <v>166</v>
      </c>
      <c r="AU109" s="23" t="s">
        <v>80</v>
      </c>
    </row>
    <row r="110" spans="2:47" s="1" customFormat="1" ht="13.5">
      <c r="B110" s="45"/>
      <c r="C110" s="73"/>
      <c r="D110" s="235" t="s">
        <v>174</v>
      </c>
      <c r="E110" s="73"/>
      <c r="F110" s="236" t="s">
        <v>205</v>
      </c>
      <c r="G110" s="73"/>
      <c r="H110" s="73"/>
      <c r="I110" s="188"/>
      <c r="J110" s="73"/>
      <c r="K110" s="73"/>
      <c r="L110" s="71"/>
      <c r="M110" s="237"/>
      <c r="N110" s="46"/>
      <c r="O110" s="46"/>
      <c r="P110" s="46"/>
      <c r="Q110" s="46"/>
      <c r="R110" s="46"/>
      <c r="S110" s="46"/>
      <c r="T110" s="94"/>
      <c r="AT110" s="23" t="s">
        <v>174</v>
      </c>
      <c r="AU110" s="23" t="s">
        <v>80</v>
      </c>
    </row>
    <row r="111" spans="2:51" s="13" customFormat="1" ht="13.5">
      <c r="B111" s="260"/>
      <c r="C111" s="261"/>
      <c r="D111" s="235" t="s">
        <v>168</v>
      </c>
      <c r="E111" s="262" t="s">
        <v>21</v>
      </c>
      <c r="F111" s="263" t="s">
        <v>206</v>
      </c>
      <c r="G111" s="261"/>
      <c r="H111" s="262" t="s">
        <v>21</v>
      </c>
      <c r="I111" s="264"/>
      <c r="J111" s="261"/>
      <c r="K111" s="261"/>
      <c r="L111" s="265"/>
      <c r="M111" s="266"/>
      <c r="N111" s="267"/>
      <c r="O111" s="267"/>
      <c r="P111" s="267"/>
      <c r="Q111" s="267"/>
      <c r="R111" s="267"/>
      <c r="S111" s="267"/>
      <c r="T111" s="268"/>
      <c r="AT111" s="269" t="s">
        <v>168</v>
      </c>
      <c r="AU111" s="269" t="s">
        <v>80</v>
      </c>
      <c r="AV111" s="13" t="s">
        <v>75</v>
      </c>
      <c r="AW111" s="13" t="s">
        <v>33</v>
      </c>
      <c r="AX111" s="13" t="s">
        <v>70</v>
      </c>
      <c r="AY111" s="269" t="s">
        <v>115</v>
      </c>
    </row>
    <row r="112" spans="2:51" s="11" customFormat="1" ht="13.5">
      <c r="B112" s="238"/>
      <c r="C112" s="239"/>
      <c r="D112" s="235" t="s">
        <v>168</v>
      </c>
      <c r="E112" s="240" t="s">
        <v>21</v>
      </c>
      <c r="F112" s="241" t="s">
        <v>207</v>
      </c>
      <c r="G112" s="239"/>
      <c r="H112" s="242">
        <v>55</v>
      </c>
      <c r="I112" s="243"/>
      <c r="J112" s="239"/>
      <c r="K112" s="239"/>
      <c r="L112" s="244"/>
      <c r="M112" s="245"/>
      <c r="N112" s="246"/>
      <c r="O112" s="246"/>
      <c r="P112" s="246"/>
      <c r="Q112" s="246"/>
      <c r="R112" s="246"/>
      <c r="S112" s="246"/>
      <c r="T112" s="247"/>
      <c r="AT112" s="248" t="s">
        <v>168</v>
      </c>
      <c r="AU112" s="248" t="s">
        <v>80</v>
      </c>
      <c r="AV112" s="11" t="s">
        <v>80</v>
      </c>
      <c r="AW112" s="11" t="s">
        <v>33</v>
      </c>
      <c r="AX112" s="11" t="s">
        <v>70</v>
      </c>
      <c r="AY112" s="248" t="s">
        <v>115</v>
      </c>
    </row>
    <row r="113" spans="2:51" s="13" customFormat="1" ht="13.5">
      <c r="B113" s="260"/>
      <c r="C113" s="261"/>
      <c r="D113" s="235" t="s">
        <v>168</v>
      </c>
      <c r="E113" s="262" t="s">
        <v>21</v>
      </c>
      <c r="F113" s="263" t="s">
        <v>208</v>
      </c>
      <c r="G113" s="261"/>
      <c r="H113" s="262" t="s">
        <v>21</v>
      </c>
      <c r="I113" s="264"/>
      <c r="J113" s="261"/>
      <c r="K113" s="261"/>
      <c r="L113" s="265"/>
      <c r="M113" s="266"/>
      <c r="N113" s="267"/>
      <c r="O113" s="267"/>
      <c r="P113" s="267"/>
      <c r="Q113" s="267"/>
      <c r="R113" s="267"/>
      <c r="S113" s="267"/>
      <c r="T113" s="268"/>
      <c r="AT113" s="269" t="s">
        <v>168</v>
      </c>
      <c r="AU113" s="269" t="s">
        <v>80</v>
      </c>
      <c r="AV113" s="13" t="s">
        <v>75</v>
      </c>
      <c r="AW113" s="13" t="s">
        <v>33</v>
      </c>
      <c r="AX113" s="13" t="s">
        <v>70</v>
      </c>
      <c r="AY113" s="269" t="s">
        <v>115</v>
      </c>
    </row>
    <row r="114" spans="2:51" s="11" customFormat="1" ht="13.5">
      <c r="B114" s="238"/>
      <c r="C114" s="239"/>
      <c r="D114" s="235" t="s">
        <v>168</v>
      </c>
      <c r="E114" s="240" t="s">
        <v>21</v>
      </c>
      <c r="F114" s="241" t="s">
        <v>209</v>
      </c>
      <c r="G114" s="239"/>
      <c r="H114" s="242">
        <v>30</v>
      </c>
      <c r="I114" s="243"/>
      <c r="J114" s="239"/>
      <c r="K114" s="239"/>
      <c r="L114" s="244"/>
      <c r="M114" s="245"/>
      <c r="N114" s="246"/>
      <c r="O114" s="246"/>
      <c r="P114" s="246"/>
      <c r="Q114" s="246"/>
      <c r="R114" s="246"/>
      <c r="S114" s="246"/>
      <c r="T114" s="247"/>
      <c r="AT114" s="248" t="s">
        <v>168</v>
      </c>
      <c r="AU114" s="248" t="s">
        <v>80</v>
      </c>
      <c r="AV114" s="11" t="s">
        <v>80</v>
      </c>
      <c r="AW114" s="11" t="s">
        <v>33</v>
      </c>
      <c r="AX114" s="11" t="s">
        <v>70</v>
      </c>
      <c r="AY114" s="248" t="s">
        <v>115</v>
      </c>
    </row>
    <row r="115" spans="2:51" s="12" customFormat="1" ht="13.5">
      <c r="B115" s="249"/>
      <c r="C115" s="250"/>
      <c r="D115" s="235" t="s">
        <v>168</v>
      </c>
      <c r="E115" s="251" t="s">
        <v>21</v>
      </c>
      <c r="F115" s="252" t="s">
        <v>186</v>
      </c>
      <c r="G115" s="250"/>
      <c r="H115" s="253">
        <v>85</v>
      </c>
      <c r="I115" s="254"/>
      <c r="J115" s="250"/>
      <c r="K115" s="250"/>
      <c r="L115" s="255"/>
      <c r="M115" s="256"/>
      <c r="N115" s="257"/>
      <c r="O115" s="257"/>
      <c r="P115" s="257"/>
      <c r="Q115" s="257"/>
      <c r="R115" s="257"/>
      <c r="S115" s="257"/>
      <c r="T115" s="258"/>
      <c r="AT115" s="259" t="s">
        <v>168</v>
      </c>
      <c r="AU115" s="259" t="s">
        <v>80</v>
      </c>
      <c r="AV115" s="12" t="s">
        <v>132</v>
      </c>
      <c r="AW115" s="12" t="s">
        <v>33</v>
      </c>
      <c r="AX115" s="12" t="s">
        <v>75</v>
      </c>
      <c r="AY115" s="259" t="s">
        <v>115</v>
      </c>
    </row>
    <row r="116" spans="2:65" s="1" customFormat="1" ht="51" customHeight="1">
      <c r="B116" s="45"/>
      <c r="C116" s="217" t="s">
        <v>210</v>
      </c>
      <c r="D116" s="217" t="s">
        <v>118</v>
      </c>
      <c r="E116" s="218" t="s">
        <v>211</v>
      </c>
      <c r="F116" s="219" t="s">
        <v>212</v>
      </c>
      <c r="G116" s="220" t="s">
        <v>181</v>
      </c>
      <c r="H116" s="221">
        <v>425</v>
      </c>
      <c r="I116" s="222"/>
      <c r="J116" s="223">
        <f>ROUND(I116*H116,2)</f>
        <v>0</v>
      </c>
      <c r="K116" s="219" t="s">
        <v>122</v>
      </c>
      <c r="L116" s="71"/>
      <c r="M116" s="224" t="s">
        <v>21</v>
      </c>
      <c r="N116" s="225" t="s">
        <v>41</v>
      </c>
      <c r="O116" s="46"/>
      <c r="P116" s="226">
        <f>O116*H116</f>
        <v>0</v>
      </c>
      <c r="Q116" s="226">
        <v>0</v>
      </c>
      <c r="R116" s="226">
        <f>Q116*H116</f>
        <v>0</v>
      </c>
      <c r="S116" s="226">
        <v>0</v>
      </c>
      <c r="T116" s="227">
        <f>S116*H116</f>
        <v>0</v>
      </c>
      <c r="AR116" s="23" t="s">
        <v>132</v>
      </c>
      <c r="AT116" s="23" t="s">
        <v>118</v>
      </c>
      <c r="AU116" s="23" t="s">
        <v>80</v>
      </c>
      <c r="AY116" s="23" t="s">
        <v>115</v>
      </c>
      <c r="BE116" s="228">
        <f>IF(N116="základní",J116,0)</f>
        <v>0</v>
      </c>
      <c r="BF116" s="228">
        <f>IF(N116="snížená",J116,0)</f>
        <v>0</v>
      </c>
      <c r="BG116" s="228">
        <f>IF(N116="zákl. přenesená",J116,0)</f>
        <v>0</v>
      </c>
      <c r="BH116" s="228">
        <f>IF(N116="sníž. přenesená",J116,0)</f>
        <v>0</v>
      </c>
      <c r="BI116" s="228">
        <f>IF(N116="nulová",J116,0)</f>
        <v>0</v>
      </c>
      <c r="BJ116" s="23" t="s">
        <v>75</v>
      </c>
      <c r="BK116" s="228">
        <f>ROUND(I116*H116,2)</f>
        <v>0</v>
      </c>
      <c r="BL116" s="23" t="s">
        <v>132</v>
      </c>
      <c r="BM116" s="23" t="s">
        <v>213</v>
      </c>
    </row>
    <row r="117" spans="2:47" s="1" customFormat="1" ht="13.5">
      <c r="B117" s="45"/>
      <c r="C117" s="73"/>
      <c r="D117" s="235" t="s">
        <v>166</v>
      </c>
      <c r="E117" s="73"/>
      <c r="F117" s="236" t="s">
        <v>204</v>
      </c>
      <c r="G117" s="73"/>
      <c r="H117" s="73"/>
      <c r="I117" s="188"/>
      <c r="J117" s="73"/>
      <c r="K117" s="73"/>
      <c r="L117" s="71"/>
      <c r="M117" s="237"/>
      <c r="N117" s="46"/>
      <c r="O117" s="46"/>
      <c r="P117" s="46"/>
      <c r="Q117" s="46"/>
      <c r="R117" s="46"/>
      <c r="S117" s="46"/>
      <c r="T117" s="94"/>
      <c r="AT117" s="23" t="s">
        <v>166</v>
      </c>
      <c r="AU117" s="23" t="s">
        <v>80</v>
      </c>
    </row>
    <row r="118" spans="2:47" s="1" customFormat="1" ht="13.5">
      <c r="B118" s="45"/>
      <c r="C118" s="73"/>
      <c r="D118" s="235" t="s">
        <v>174</v>
      </c>
      <c r="E118" s="73"/>
      <c r="F118" s="236" t="s">
        <v>205</v>
      </c>
      <c r="G118" s="73"/>
      <c r="H118" s="73"/>
      <c r="I118" s="188"/>
      <c r="J118" s="73"/>
      <c r="K118" s="73"/>
      <c r="L118" s="71"/>
      <c r="M118" s="237"/>
      <c r="N118" s="46"/>
      <c r="O118" s="46"/>
      <c r="P118" s="46"/>
      <c r="Q118" s="46"/>
      <c r="R118" s="46"/>
      <c r="S118" s="46"/>
      <c r="T118" s="94"/>
      <c r="AT118" s="23" t="s">
        <v>174</v>
      </c>
      <c r="AU118" s="23" t="s">
        <v>80</v>
      </c>
    </row>
    <row r="119" spans="2:51" s="11" customFormat="1" ht="13.5">
      <c r="B119" s="238"/>
      <c r="C119" s="239"/>
      <c r="D119" s="235" t="s">
        <v>168</v>
      </c>
      <c r="E119" s="239"/>
      <c r="F119" s="241" t="s">
        <v>214</v>
      </c>
      <c r="G119" s="239"/>
      <c r="H119" s="242">
        <v>425</v>
      </c>
      <c r="I119" s="243"/>
      <c r="J119" s="239"/>
      <c r="K119" s="239"/>
      <c r="L119" s="244"/>
      <c r="M119" s="245"/>
      <c r="N119" s="246"/>
      <c r="O119" s="246"/>
      <c r="P119" s="246"/>
      <c r="Q119" s="246"/>
      <c r="R119" s="246"/>
      <c r="S119" s="246"/>
      <c r="T119" s="247"/>
      <c r="AT119" s="248" t="s">
        <v>168</v>
      </c>
      <c r="AU119" s="248" t="s">
        <v>80</v>
      </c>
      <c r="AV119" s="11" t="s">
        <v>80</v>
      </c>
      <c r="AW119" s="11" t="s">
        <v>6</v>
      </c>
      <c r="AX119" s="11" t="s">
        <v>75</v>
      </c>
      <c r="AY119" s="248" t="s">
        <v>115</v>
      </c>
    </row>
    <row r="120" spans="2:65" s="1" customFormat="1" ht="25.5" customHeight="1">
      <c r="B120" s="45"/>
      <c r="C120" s="217" t="s">
        <v>215</v>
      </c>
      <c r="D120" s="217" t="s">
        <v>118</v>
      </c>
      <c r="E120" s="218" t="s">
        <v>216</v>
      </c>
      <c r="F120" s="219" t="s">
        <v>217</v>
      </c>
      <c r="G120" s="220" t="s">
        <v>181</v>
      </c>
      <c r="H120" s="221">
        <v>15</v>
      </c>
      <c r="I120" s="222"/>
      <c r="J120" s="223">
        <f>ROUND(I120*H120,2)</f>
        <v>0</v>
      </c>
      <c r="K120" s="219" t="s">
        <v>122</v>
      </c>
      <c r="L120" s="71"/>
      <c r="M120" s="224" t="s">
        <v>21</v>
      </c>
      <c r="N120" s="225" t="s">
        <v>41</v>
      </c>
      <c r="O120" s="46"/>
      <c r="P120" s="226">
        <f>O120*H120</f>
        <v>0</v>
      </c>
      <c r="Q120" s="226">
        <v>0</v>
      </c>
      <c r="R120" s="226">
        <f>Q120*H120</f>
        <v>0</v>
      </c>
      <c r="S120" s="226">
        <v>0</v>
      </c>
      <c r="T120" s="227">
        <f>S120*H120</f>
        <v>0</v>
      </c>
      <c r="AR120" s="23" t="s">
        <v>132</v>
      </c>
      <c r="AT120" s="23" t="s">
        <v>118</v>
      </c>
      <c r="AU120" s="23" t="s">
        <v>80</v>
      </c>
      <c r="AY120" s="23" t="s">
        <v>115</v>
      </c>
      <c r="BE120" s="228">
        <f>IF(N120="základní",J120,0)</f>
        <v>0</v>
      </c>
      <c r="BF120" s="228">
        <f>IF(N120="snížená",J120,0)</f>
        <v>0</v>
      </c>
      <c r="BG120" s="228">
        <f>IF(N120="zákl. přenesená",J120,0)</f>
        <v>0</v>
      </c>
      <c r="BH120" s="228">
        <f>IF(N120="sníž. přenesená",J120,0)</f>
        <v>0</v>
      </c>
      <c r="BI120" s="228">
        <f>IF(N120="nulová",J120,0)</f>
        <v>0</v>
      </c>
      <c r="BJ120" s="23" t="s">
        <v>75</v>
      </c>
      <c r="BK120" s="228">
        <f>ROUND(I120*H120,2)</f>
        <v>0</v>
      </c>
      <c r="BL120" s="23" t="s">
        <v>132</v>
      </c>
      <c r="BM120" s="23" t="s">
        <v>218</v>
      </c>
    </row>
    <row r="121" spans="2:47" s="1" customFormat="1" ht="13.5">
      <c r="B121" s="45"/>
      <c r="C121" s="73"/>
      <c r="D121" s="235" t="s">
        <v>166</v>
      </c>
      <c r="E121" s="73"/>
      <c r="F121" s="236" t="s">
        <v>219</v>
      </c>
      <c r="G121" s="73"/>
      <c r="H121" s="73"/>
      <c r="I121" s="188"/>
      <c r="J121" s="73"/>
      <c r="K121" s="73"/>
      <c r="L121" s="71"/>
      <c r="M121" s="237"/>
      <c r="N121" s="46"/>
      <c r="O121" s="46"/>
      <c r="P121" s="46"/>
      <c r="Q121" s="46"/>
      <c r="R121" s="46"/>
      <c r="S121" s="46"/>
      <c r="T121" s="94"/>
      <c r="AT121" s="23" t="s">
        <v>166</v>
      </c>
      <c r="AU121" s="23" t="s">
        <v>80</v>
      </c>
    </row>
    <row r="122" spans="2:51" s="11" customFormat="1" ht="13.5">
      <c r="B122" s="238"/>
      <c r="C122" s="239"/>
      <c r="D122" s="235" t="s">
        <v>168</v>
      </c>
      <c r="E122" s="240" t="s">
        <v>21</v>
      </c>
      <c r="F122" s="241" t="s">
        <v>220</v>
      </c>
      <c r="G122" s="239"/>
      <c r="H122" s="242">
        <v>15</v>
      </c>
      <c r="I122" s="243"/>
      <c r="J122" s="239"/>
      <c r="K122" s="239"/>
      <c r="L122" s="244"/>
      <c r="M122" s="245"/>
      <c r="N122" s="246"/>
      <c r="O122" s="246"/>
      <c r="P122" s="246"/>
      <c r="Q122" s="246"/>
      <c r="R122" s="246"/>
      <c r="S122" s="246"/>
      <c r="T122" s="247"/>
      <c r="AT122" s="248" t="s">
        <v>168</v>
      </c>
      <c r="AU122" s="248" t="s">
        <v>80</v>
      </c>
      <c r="AV122" s="11" t="s">
        <v>80</v>
      </c>
      <c r="AW122" s="11" t="s">
        <v>33</v>
      </c>
      <c r="AX122" s="11" t="s">
        <v>75</v>
      </c>
      <c r="AY122" s="248" t="s">
        <v>115</v>
      </c>
    </row>
    <row r="123" spans="2:65" s="1" customFormat="1" ht="16.5" customHeight="1">
      <c r="B123" s="45"/>
      <c r="C123" s="270" t="s">
        <v>221</v>
      </c>
      <c r="D123" s="270" t="s">
        <v>222</v>
      </c>
      <c r="E123" s="271" t="s">
        <v>223</v>
      </c>
      <c r="F123" s="272" t="s">
        <v>224</v>
      </c>
      <c r="G123" s="273" t="s">
        <v>225</v>
      </c>
      <c r="H123" s="274">
        <v>30</v>
      </c>
      <c r="I123" s="275"/>
      <c r="J123" s="276">
        <f>ROUND(I123*H123,2)</f>
        <v>0</v>
      </c>
      <c r="K123" s="272" t="s">
        <v>122</v>
      </c>
      <c r="L123" s="277"/>
      <c r="M123" s="278" t="s">
        <v>21</v>
      </c>
      <c r="N123" s="279" t="s">
        <v>41</v>
      </c>
      <c r="O123" s="46"/>
      <c r="P123" s="226">
        <f>O123*H123</f>
        <v>0</v>
      </c>
      <c r="Q123" s="226">
        <v>1</v>
      </c>
      <c r="R123" s="226">
        <f>Q123*H123</f>
        <v>30</v>
      </c>
      <c r="S123" s="226">
        <v>0</v>
      </c>
      <c r="T123" s="227">
        <f>S123*H123</f>
        <v>0</v>
      </c>
      <c r="AR123" s="23" t="s">
        <v>200</v>
      </c>
      <c r="AT123" s="23" t="s">
        <v>222</v>
      </c>
      <c r="AU123" s="23" t="s">
        <v>80</v>
      </c>
      <c r="AY123" s="23" t="s">
        <v>115</v>
      </c>
      <c r="BE123" s="228">
        <f>IF(N123="základní",J123,0)</f>
        <v>0</v>
      </c>
      <c r="BF123" s="228">
        <f>IF(N123="snížená",J123,0)</f>
        <v>0</v>
      </c>
      <c r="BG123" s="228">
        <f>IF(N123="zákl. přenesená",J123,0)</f>
        <v>0</v>
      </c>
      <c r="BH123" s="228">
        <f>IF(N123="sníž. přenesená",J123,0)</f>
        <v>0</v>
      </c>
      <c r="BI123" s="228">
        <f>IF(N123="nulová",J123,0)</f>
        <v>0</v>
      </c>
      <c r="BJ123" s="23" t="s">
        <v>75</v>
      </c>
      <c r="BK123" s="228">
        <f>ROUND(I123*H123,2)</f>
        <v>0</v>
      </c>
      <c r="BL123" s="23" t="s">
        <v>132</v>
      </c>
      <c r="BM123" s="23" t="s">
        <v>226</v>
      </c>
    </row>
    <row r="124" spans="2:51" s="11" customFormat="1" ht="13.5">
      <c r="B124" s="238"/>
      <c r="C124" s="239"/>
      <c r="D124" s="235" t="s">
        <v>168</v>
      </c>
      <c r="E124" s="239"/>
      <c r="F124" s="241" t="s">
        <v>227</v>
      </c>
      <c r="G124" s="239"/>
      <c r="H124" s="242">
        <v>30</v>
      </c>
      <c r="I124" s="243"/>
      <c r="J124" s="239"/>
      <c r="K124" s="239"/>
      <c r="L124" s="244"/>
      <c r="M124" s="245"/>
      <c r="N124" s="246"/>
      <c r="O124" s="246"/>
      <c r="P124" s="246"/>
      <c r="Q124" s="246"/>
      <c r="R124" s="246"/>
      <c r="S124" s="246"/>
      <c r="T124" s="247"/>
      <c r="AT124" s="248" t="s">
        <v>168</v>
      </c>
      <c r="AU124" s="248" t="s">
        <v>80</v>
      </c>
      <c r="AV124" s="11" t="s">
        <v>80</v>
      </c>
      <c r="AW124" s="11" t="s">
        <v>6</v>
      </c>
      <c r="AX124" s="11" t="s">
        <v>75</v>
      </c>
      <c r="AY124" s="248" t="s">
        <v>115</v>
      </c>
    </row>
    <row r="125" spans="2:65" s="1" customFormat="1" ht="38.25" customHeight="1">
      <c r="B125" s="45"/>
      <c r="C125" s="217" t="s">
        <v>228</v>
      </c>
      <c r="D125" s="217" t="s">
        <v>118</v>
      </c>
      <c r="E125" s="218" t="s">
        <v>229</v>
      </c>
      <c r="F125" s="219" t="s">
        <v>230</v>
      </c>
      <c r="G125" s="220" t="s">
        <v>181</v>
      </c>
      <c r="H125" s="221">
        <v>5.25</v>
      </c>
      <c r="I125" s="222"/>
      <c r="J125" s="223">
        <f>ROUND(I125*H125,2)</f>
        <v>0</v>
      </c>
      <c r="K125" s="219" t="s">
        <v>122</v>
      </c>
      <c r="L125" s="71"/>
      <c r="M125" s="224" t="s">
        <v>21</v>
      </c>
      <c r="N125" s="225" t="s">
        <v>41</v>
      </c>
      <c r="O125" s="46"/>
      <c r="P125" s="226">
        <f>O125*H125</f>
        <v>0</v>
      </c>
      <c r="Q125" s="226">
        <v>0</v>
      </c>
      <c r="R125" s="226">
        <f>Q125*H125</f>
        <v>0</v>
      </c>
      <c r="S125" s="226">
        <v>0</v>
      </c>
      <c r="T125" s="227">
        <f>S125*H125</f>
        <v>0</v>
      </c>
      <c r="AR125" s="23" t="s">
        <v>132</v>
      </c>
      <c r="AT125" s="23" t="s">
        <v>118</v>
      </c>
      <c r="AU125" s="23" t="s">
        <v>80</v>
      </c>
      <c r="AY125" s="23" t="s">
        <v>115</v>
      </c>
      <c r="BE125" s="228">
        <f>IF(N125="základní",J125,0)</f>
        <v>0</v>
      </c>
      <c r="BF125" s="228">
        <f>IF(N125="snížená",J125,0)</f>
        <v>0</v>
      </c>
      <c r="BG125" s="228">
        <f>IF(N125="zákl. přenesená",J125,0)</f>
        <v>0</v>
      </c>
      <c r="BH125" s="228">
        <f>IF(N125="sníž. přenesená",J125,0)</f>
        <v>0</v>
      </c>
      <c r="BI125" s="228">
        <f>IF(N125="nulová",J125,0)</f>
        <v>0</v>
      </c>
      <c r="BJ125" s="23" t="s">
        <v>75</v>
      </c>
      <c r="BK125" s="228">
        <f>ROUND(I125*H125,2)</f>
        <v>0</v>
      </c>
      <c r="BL125" s="23" t="s">
        <v>132</v>
      </c>
      <c r="BM125" s="23" t="s">
        <v>231</v>
      </c>
    </row>
    <row r="126" spans="2:47" s="1" customFormat="1" ht="13.5">
      <c r="B126" s="45"/>
      <c r="C126" s="73"/>
      <c r="D126" s="235" t="s">
        <v>166</v>
      </c>
      <c r="E126" s="73"/>
      <c r="F126" s="236" t="s">
        <v>232</v>
      </c>
      <c r="G126" s="73"/>
      <c r="H126" s="73"/>
      <c r="I126" s="188"/>
      <c r="J126" s="73"/>
      <c r="K126" s="73"/>
      <c r="L126" s="71"/>
      <c r="M126" s="237"/>
      <c r="N126" s="46"/>
      <c r="O126" s="46"/>
      <c r="P126" s="46"/>
      <c r="Q126" s="46"/>
      <c r="R126" s="46"/>
      <c r="S126" s="46"/>
      <c r="T126" s="94"/>
      <c r="AT126" s="23" t="s">
        <v>166</v>
      </c>
      <c r="AU126" s="23" t="s">
        <v>80</v>
      </c>
    </row>
    <row r="127" spans="2:51" s="11" customFormat="1" ht="13.5">
      <c r="B127" s="238"/>
      <c r="C127" s="239"/>
      <c r="D127" s="235" t="s">
        <v>168</v>
      </c>
      <c r="E127" s="240" t="s">
        <v>21</v>
      </c>
      <c r="F127" s="241" t="s">
        <v>233</v>
      </c>
      <c r="G127" s="239"/>
      <c r="H127" s="242">
        <v>5.25</v>
      </c>
      <c r="I127" s="243"/>
      <c r="J127" s="239"/>
      <c r="K127" s="239"/>
      <c r="L127" s="244"/>
      <c r="M127" s="245"/>
      <c r="N127" s="246"/>
      <c r="O127" s="246"/>
      <c r="P127" s="246"/>
      <c r="Q127" s="246"/>
      <c r="R127" s="246"/>
      <c r="S127" s="246"/>
      <c r="T127" s="247"/>
      <c r="AT127" s="248" t="s">
        <v>168</v>
      </c>
      <c r="AU127" s="248" t="s">
        <v>80</v>
      </c>
      <c r="AV127" s="11" t="s">
        <v>80</v>
      </c>
      <c r="AW127" s="11" t="s">
        <v>33</v>
      </c>
      <c r="AX127" s="11" t="s">
        <v>75</v>
      </c>
      <c r="AY127" s="248" t="s">
        <v>115</v>
      </c>
    </row>
    <row r="128" spans="2:65" s="1" customFormat="1" ht="16.5" customHeight="1">
      <c r="B128" s="45"/>
      <c r="C128" s="270" t="s">
        <v>234</v>
      </c>
      <c r="D128" s="270" t="s">
        <v>222</v>
      </c>
      <c r="E128" s="271" t="s">
        <v>235</v>
      </c>
      <c r="F128" s="272" t="s">
        <v>236</v>
      </c>
      <c r="G128" s="273" t="s">
        <v>225</v>
      </c>
      <c r="H128" s="274">
        <v>10.5</v>
      </c>
      <c r="I128" s="275"/>
      <c r="J128" s="276">
        <f>ROUND(I128*H128,2)</f>
        <v>0</v>
      </c>
      <c r="K128" s="272" t="s">
        <v>122</v>
      </c>
      <c r="L128" s="277"/>
      <c r="M128" s="278" t="s">
        <v>21</v>
      </c>
      <c r="N128" s="279" t="s">
        <v>41</v>
      </c>
      <c r="O128" s="46"/>
      <c r="P128" s="226">
        <f>O128*H128</f>
        <v>0</v>
      </c>
      <c r="Q128" s="226">
        <v>1</v>
      </c>
      <c r="R128" s="226">
        <f>Q128*H128</f>
        <v>10.5</v>
      </c>
      <c r="S128" s="226">
        <v>0</v>
      </c>
      <c r="T128" s="227">
        <f>S128*H128</f>
        <v>0</v>
      </c>
      <c r="AR128" s="23" t="s">
        <v>200</v>
      </c>
      <c r="AT128" s="23" t="s">
        <v>222</v>
      </c>
      <c r="AU128" s="23" t="s">
        <v>80</v>
      </c>
      <c r="AY128" s="23" t="s">
        <v>115</v>
      </c>
      <c r="BE128" s="228">
        <f>IF(N128="základní",J128,0)</f>
        <v>0</v>
      </c>
      <c r="BF128" s="228">
        <f>IF(N128="snížená",J128,0)</f>
        <v>0</v>
      </c>
      <c r="BG128" s="228">
        <f>IF(N128="zákl. přenesená",J128,0)</f>
        <v>0</v>
      </c>
      <c r="BH128" s="228">
        <f>IF(N128="sníž. přenesená",J128,0)</f>
        <v>0</v>
      </c>
      <c r="BI128" s="228">
        <f>IF(N128="nulová",J128,0)</f>
        <v>0</v>
      </c>
      <c r="BJ128" s="23" t="s">
        <v>75</v>
      </c>
      <c r="BK128" s="228">
        <f>ROUND(I128*H128,2)</f>
        <v>0</v>
      </c>
      <c r="BL128" s="23" t="s">
        <v>132</v>
      </c>
      <c r="BM128" s="23" t="s">
        <v>237</v>
      </c>
    </row>
    <row r="129" spans="2:51" s="11" customFormat="1" ht="13.5">
      <c r="B129" s="238"/>
      <c r="C129" s="239"/>
      <c r="D129" s="235" t="s">
        <v>168</v>
      </c>
      <c r="E129" s="239"/>
      <c r="F129" s="241" t="s">
        <v>238</v>
      </c>
      <c r="G129" s="239"/>
      <c r="H129" s="242">
        <v>10.5</v>
      </c>
      <c r="I129" s="243"/>
      <c r="J129" s="239"/>
      <c r="K129" s="239"/>
      <c r="L129" s="244"/>
      <c r="M129" s="245"/>
      <c r="N129" s="246"/>
      <c r="O129" s="246"/>
      <c r="P129" s="246"/>
      <c r="Q129" s="246"/>
      <c r="R129" s="246"/>
      <c r="S129" s="246"/>
      <c r="T129" s="247"/>
      <c r="AT129" s="248" t="s">
        <v>168</v>
      </c>
      <c r="AU129" s="248" t="s">
        <v>80</v>
      </c>
      <c r="AV129" s="11" t="s">
        <v>80</v>
      </c>
      <c r="AW129" s="11" t="s">
        <v>6</v>
      </c>
      <c r="AX129" s="11" t="s">
        <v>75</v>
      </c>
      <c r="AY129" s="248" t="s">
        <v>115</v>
      </c>
    </row>
    <row r="130" spans="2:65" s="1" customFormat="1" ht="25.5" customHeight="1">
      <c r="B130" s="45"/>
      <c r="C130" s="217" t="s">
        <v>239</v>
      </c>
      <c r="D130" s="217" t="s">
        <v>118</v>
      </c>
      <c r="E130" s="218" t="s">
        <v>240</v>
      </c>
      <c r="F130" s="219" t="s">
        <v>241</v>
      </c>
      <c r="G130" s="220" t="s">
        <v>164</v>
      </c>
      <c r="H130" s="221">
        <v>115</v>
      </c>
      <c r="I130" s="222"/>
      <c r="J130" s="223">
        <f>ROUND(I130*H130,2)</f>
        <v>0</v>
      </c>
      <c r="K130" s="219" t="s">
        <v>122</v>
      </c>
      <c r="L130" s="71"/>
      <c r="M130" s="224" t="s">
        <v>21</v>
      </c>
      <c r="N130" s="225" t="s">
        <v>41</v>
      </c>
      <c r="O130" s="46"/>
      <c r="P130" s="226">
        <f>O130*H130</f>
        <v>0</v>
      </c>
      <c r="Q130" s="226">
        <v>0</v>
      </c>
      <c r="R130" s="226">
        <f>Q130*H130</f>
        <v>0</v>
      </c>
      <c r="S130" s="226">
        <v>0</v>
      </c>
      <c r="T130" s="227">
        <f>S130*H130</f>
        <v>0</v>
      </c>
      <c r="AR130" s="23" t="s">
        <v>132</v>
      </c>
      <c r="AT130" s="23" t="s">
        <v>118</v>
      </c>
      <c r="AU130" s="23" t="s">
        <v>80</v>
      </c>
      <c r="AY130" s="23" t="s">
        <v>115</v>
      </c>
      <c r="BE130" s="228">
        <f>IF(N130="základní",J130,0)</f>
        <v>0</v>
      </c>
      <c r="BF130" s="228">
        <f>IF(N130="snížená",J130,0)</f>
        <v>0</v>
      </c>
      <c r="BG130" s="228">
        <f>IF(N130="zákl. přenesená",J130,0)</f>
        <v>0</v>
      </c>
      <c r="BH130" s="228">
        <f>IF(N130="sníž. přenesená",J130,0)</f>
        <v>0</v>
      </c>
      <c r="BI130" s="228">
        <f>IF(N130="nulová",J130,0)</f>
        <v>0</v>
      </c>
      <c r="BJ130" s="23" t="s">
        <v>75</v>
      </c>
      <c r="BK130" s="228">
        <f>ROUND(I130*H130,2)</f>
        <v>0</v>
      </c>
      <c r="BL130" s="23" t="s">
        <v>132</v>
      </c>
      <c r="BM130" s="23" t="s">
        <v>242</v>
      </c>
    </row>
    <row r="131" spans="2:47" s="1" customFormat="1" ht="13.5">
      <c r="B131" s="45"/>
      <c r="C131" s="73"/>
      <c r="D131" s="235" t="s">
        <v>166</v>
      </c>
      <c r="E131" s="73"/>
      <c r="F131" s="236" t="s">
        <v>243</v>
      </c>
      <c r="G131" s="73"/>
      <c r="H131" s="73"/>
      <c r="I131" s="188"/>
      <c r="J131" s="73"/>
      <c r="K131" s="73"/>
      <c r="L131" s="71"/>
      <c r="M131" s="237"/>
      <c r="N131" s="46"/>
      <c r="O131" s="46"/>
      <c r="P131" s="46"/>
      <c r="Q131" s="46"/>
      <c r="R131" s="46"/>
      <c r="S131" s="46"/>
      <c r="T131" s="94"/>
      <c r="AT131" s="23" t="s">
        <v>166</v>
      </c>
      <c r="AU131" s="23" t="s">
        <v>80</v>
      </c>
    </row>
    <row r="132" spans="2:65" s="1" customFormat="1" ht="25.5" customHeight="1">
      <c r="B132" s="45"/>
      <c r="C132" s="270" t="s">
        <v>10</v>
      </c>
      <c r="D132" s="270" t="s">
        <v>222</v>
      </c>
      <c r="E132" s="271" t="s">
        <v>244</v>
      </c>
      <c r="F132" s="272" t="s">
        <v>245</v>
      </c>
      <c r="G132" s="273" t="s">
        <v>181</v>
      </c>
      <c r="H132" s="274">
        <v>34.5</v>
      </c>
      <c r="I132" s="275"/>
      <c r="J132" s="276">
        <f>ROUND(I132*H132,2)</f>
        <v>0</v>
      </c>
      <c r="K132" s="272" t="s">
        <v>21</v>
      </c>
      <c r="L132" s="277"/>
      <c r="M132" s="278" t="s">
        <v>21</v>
      </c>
      <c r="N132" s="279" t="s">
        <v>41</v>
      </c>
      <c r="O132" s="46"/>
      <c r="P132" s="226">
        <f>O132*H132</f>
        <v>0</v>
      </c>
      <c r="Q132" s="226">
        <v>0</v>
      </c>
      <c r="R132" s="226">
        <f>Q132*H132</f>
        <v>0</v>
      </c>
      <c r="S132" s="226">
        <v>0</v>
      </c>
      <c r="T132" s="227">
        <f>S132*H132</f>
        <v>0</v>
      </c>
      <c r="AR132" s="23" t="s">
        <v>200</v>
      </c>
      <c r="AT132" s="23" t="s">
        <v>222</v>
      </c>
      <c r="AU132" s="23" t="s">
        <v>80</v>
      </c>
      <c r="AY132" s="23" t="s">
        <v>115</v>
      </c>
      <c r="BE132" s="228">
        <f>IF(N132="základní",J132,0)</f>
        <v>0</v>
      </c>
      <c r="BF132" s="228">
        <f>IF(N132="snížená",J132,0)</f>
        <v>0</v>
      </c>
      <c r="BG132" s="228">
        <f>IF(N132="zákl. přenesená",J132,0)</f>
        <v>0</v>
      </c>
      <c r="BH132" s="228">
        <f>IF(N132="sníž. přenesená",J132,0)</f>
        <v>0</v>
      </c>
      <c r="BI132" s="228">
        <f>IF(N132="nulová",J132,0)</f>
        <v>0</v>
      </c>
      <c r="BJ132" s="23" t="s">
        <v>75</v>
      </c>
      <c r="BK132" s="228">
        <f>ROUND(I132*H132,2)</f>
        <v>0</v>
      </c>
      <c r="BL132" s="23" t="s">
        <v>132</v>
      </c>
      <c r="BM132" s="23" t="s">
        <v>246</v>
      </c>
    </row>
    <row r="133" spans="2:47" s="1" customFormat="1" ht="13.5">
      <c r="B133" s="45"/>
      <c r="C133" s="73"/>
      <c r="D133" s="235" t="s">
        <v>174</v>
      </c>
      <c r="E133" s="73"/>
      <c r="F133" s="236" t="s">
        <v>247</v>
      </c>
      <c r="G133" s="73"/>
      <c r="H133" s="73"/>
      <c r="I133" s="188"/>
      <c r="J133" s="73"/>
      <c r="K133" s="73"/>
      <c r="L133" s="71"/>
      <c r="M133" s="237"/>
      <c r="N133" s="46"/>
      <c r="O133" s="46"/>
      <c r="P133" s="46"/>
      <c r="Q133" s="46"/>
      <c r="R133" s="46"/>
      <c r="S133" s="46"/>
      <c r="T133" s="94"/>
      <c r="AT133" s="23" t="s">
        <v>174</v>
      </c>
      <c r="AU133" s="23" t="s">
        <v>80</v>
      </c>
    </row>
    <row r="134" spans="2:51" s="11" customFormat="1" ht="13.5">
      <c r="B134" s="238"/>
      <c r="C134" s="239"/>
      <c r="D134" s="235" t="s">
        <v>168</v>
      </c>
      <c r="E134" s="240" t="s">
        <v>21</v>
      </c>
      <c r="F134" s="241" t="s">
        <v>248</v>
      </c>
      <c r="G134" s="239"/>
      <c r="H134" s="242">
        <v>34.5</v>
      </c>
      <c r="I134" s="243"/>
      <c r="J134" s="239"/>
      <c r="K134" s="239"/>
      <c r="L134" s="244"/>
      <c r="M134" s="245"/>
      <c r="N134" s="246"/>
      <c r="O134" s="246"/>
      <c r="P134" s="246"/>
      <c r="Q134" s="246"/>
      <c r="R134" s="246"/>
      <c r="S134" s="246"/>
      <c r="T134" s="247"/>
      <c r="AT134" s="248" t="s">
        <v>168</v>
      </c>
      <c r="AU134" s="248" t="s">
        <v>80</v>
      </c>
      <c r="AV134" s="11" t="s">
        <v>80</v>
      </c>
      <c r="AW134" s="11" t="s">
        <v>33</v>
      </c>
      <c r="AX134" s="11" t="s">
        <v>75</v>
      </c>
      <c r="AY134" s="248" t="s">
        <v>115</v>
      </c>
    </row>
    <row r="135" spans="2:63" s="10" customFormat="1" ht="29.85" customHeight="1">
      <c r="B135" s="201"/>
      <c r="C135" s="202"/>
      <c r="D135" s="203" t="s">
        <v>69</v>
      </c>
      <c r="E135" s="215" t="s">
        <v>132</v>
      </c>
      <c r="F135" s="215" t="s">
        <v>249</v>
      </c>
      <c r="G135" s="202"/>
      <c r="H135" s="202"/>
      <c r="I135" s="205"/>
      <c r="J135" s="216">
        <f>BK135</f>
        <v>0</v>
      </c>
      <c r="K135" s="202"/>
      <c r="L135" s="207"/>
      <c r="M135" s="208"/>
      <c r="N135" s="209"/>
      <c r="O135" s="209"/>
      <c r="P135" s="210">
        <f>SUM(P136:P138)</f>
        <v>0</v>
      </c>
      <c r="Q135" s="209"/>
      <c r="R135" s="210">
        <f>SUM(R136:R138)</f>
        <v>0</v>
      </c>
      <c r="S135" s="209"/>
      <c r="T135" s="211">
        <f>SUM(T136:T138)</f>
        <v>0</v>
      </c>
      <c r="AR135" s="212" t="s">
        <v>75</v>
      </c>
      <c r="AT135" s="213" t="s">
        <v>69</v>
      </c>
      <c r="AU135" s="213" t="s">
        <v>75</v>
      </c>
      <c r="AY135" s="212" t="s">
        <v>115</v>
      </c>
      <c r="BK135" s="214">
        <f>SUM(BK136:BK138)</f>
        <v>0</v>
      </c>
    </row>
    <row r="136" spans="2:65" s="1" customFormat="1" ht="25.5" customHeight="1">
      <c r="B136" s="45"/>
      <c r="C136" s="217" t="s">
        <v>250</v>
      </c>
      <c r="D136" s="217" t="s">
        <v>118</v>
      </c>
      <c r="E136" s="218" t="s">
        <v>251</v>
      </c>
      <c r="F136" s="219" t="s">
        <v>252</v>
      </c>
      <c r="G136" s="220" t="s">
        <v>181</v>
      </c>
      <c r="H136" s="221">
        <v>1.5</v>
      </c>
      <c r="I136" s="222"/>
      <c r="J136" s="223">
        <f>ROUND(I136*H136,2)</f>
        <v>0</v>
      </c>
      <c r="K136" s="219" t="s">
        <v>122</v>
      </c>
      <c r="L136" s="71"/>
      <c r="M136" s="224" t="s">
        <v>21</v>
      </c>
      <c r="N136" s="225" t="s">
        <v>41</v>
      </c>
      <c r="O136" s="46"/>
      <c r="P136" s="226">
        <f>O136*H136</f>
        <v>0</v>
      </c>
      <c r="Q136" s="226">
        <v>0</v>
      </c>
      <c r="R136" s="226">
        <f>Q136*H136</f>
        <v>0</v>
      </c>
      <c r="S136" s="226">
        <v>0</v>
      </c>
      <c r="T136" s="227">
        <f>S136*H136</f>
        <v>0</v>
      </c>
      <c r="AR136" s="23" t="s">
        <v>132</v>
      </c>
      <c r="AT136" s="23" t="s">
        <v>118</v>
      </c>
      <c r="AU136" s="23" t="s">
        <v>80</v>
      </c>
      <c r="AY136" s="23" t="s">
        <v>115</v>
      </c>
      <c r="BE136" s="228">
        <f>IF(N136="základní",J136,0)</f>
        <v>0</v>
      </c>
      <c r="BF136" s="228">
        <f>IF(N136="snížená",J136,0)</f>
        <v>0</v>
      </c>
      <c r="BG136" s="228">
        <f>IF(N136="zákl. přenesená",J136,0)</f>
        <v>0</v>
      </c>
      <c r="BH136" s="228">
        <f>IF(N136="sníž. přenesená",J136,0)</f>
        <v>0</v>
      </c>
      <c r="BI136" s="228">
        <f>IF(N136="nulová",J136,0)</f>
        <v>0</v>
      </c>
      <c r="BJ136" s="23" t="s">
        <v>75</v>
      </c>
      <c r="BK136" s="228">
        <f>ROUND(I136*H136,2)</f>
        <v>0</v>
      </c>
      <c r="BL136" s="23" t="s">
        <v>132</v>
      </c>
      <c r="BM136" s="23" t="s">
        <v>253</v>
      </c>
    </row>
    <row r="137" spans="2:47" s="1" customFormat="1" ht="13.5">
      <c r="B137" s="45"/>
      <c r="C137" s="73"/>
      <c r="D137" s="235" t="s">
        <v>166</v>
      </c>
      <c r="E137" s="73"/>
      <c r="F137" s="236" t="s">
        <v>254</v>
      </c>
      <c r="G137" s="73"/>
      <c r="H137" s="73"/>
      <c r="I137" s="188"/>
      <c r="J137" s="73"/>
      <c r="K137" s="73"/>
      <c r="L137" s="71"/>
      <c r="M137" s="237"/>
      <c r="N137" s="46"/>
      <c r="O137" s="46"/>
      <c r="P137" s="46"/>
      <c r="Q137" s="46"/>
      <c r="R137" s="46"/>
      <c r="S137" s="46"/>
      <c r="T137" s="94"/>
      <c r="AT137" s="23" t="s">
        <v>166</v>
      </c>
      <c r="AU137" s="23" t="s">
        <v>80</v>
      </c>
    </row>
    <row r="138" spans="2:51" s="11" customFormat="1" ht="13.5">
      <c r="B138" s="238"/>
      <c r="C138" s="239"/>
      <c r="D138" s="235" t="s">
        <v>168</v>
      </c>
      <c r="E138" s="240" t="s">
        <v>21</v>
      </c>
      <c r="F138" s="241" t="s">
        <v>255</v>
      </c>
      <c r="G138" s="239"/>
      <c r="H138" s="242">
        <v>1.5</v>
      </c>
      <c r="I138" s="243"/>
      <c r="J138" s="239"/>
      <c r="K138" s="239"/>
      <c r="L138" s="244"/>
      <c r="M138" s="245"/>
      <c r="N138" s="246"/>
      <c r="O138" s="246"/>
      <c r="P138" s="246"/>
      <c r="Q138" s="246"/>
      <c r="R138" s="246"/>
      <c r="S138" s="246"/>
      <c r="T138" s="247"/>
      <c r="AT138" s="248" t="s">
        <v>168</v>
      </c>
      <c r="AU138" s="248" t="s">
        <v>80</v>
      </c>
      <c r="AV138" s="11" t="s">
        <v>80</v>
      </c>
      <c r="AW138" s="11" t="s">
        <v>33</v>
      </c>
      <c r="AX138" s="11" t="s">
        <v>75</v>
      </c>
      <c r="AY138" s="248" t="s">
        <v>115</v>
      </c>
    </row>
    <row r="139" spans="2:63" s="10" customFormat="1" ht="29.85" customHeight="1">
      <c r="B139" s="201"/>
      <c r="C139" s="202"/>
      <c r="D139" s="203" t="s">
        <v>69</v>
      </c>
      <c r="E139" s="215" t="s">
        <v>114</v>
      </c>
      <c r="F139" s="215" t="s">
        <v>256</v>
      </c>
      <c r="G139" s="202"/>
      <c r="H139" s="202"/>
      <c r="I139" s="205"/>
      <c r="J139" s="216">
        <f>BK139</f>
        <v>0</v>
      </c>
      <c r="K139" s="202"/>
      <c r="L139" s="207"/>
      <c r="M139" s="208"/>
      <c r="N139" s="209"/>
      <c r="O139" s="209"/>
      <c r="P139" s="210">
        <f>SUM(P140:P160)</f>
        <v>0</v>
      </c>
      <c r="Q139" s="209"/>
      <c r="R139" s="210">
        <f>SUM(R140:R160)</f>
        <v>0</v>
      </c>
      <c r="S139" s="209"/>
      <c r="T139" s="211">
        <f>SUM(T140:T160)</f>
        <v>0</v>
      </c>
      <c r="AR139" s="212" t="s">
        <v>75</v>
      </c>
      <c r="AT139" s="213" t="s">
        <v>69</v>
      </c>
      <c r="AU139" s="213" t="s">
        <v>75</v>
      </c>
      <c r="AY139" s="212" t="s">
        <v>115</v>
      </c>
      <c r="BK139" s="214">
        <f>SUM(BK140:BK160)</f>
        <v>0</v>
      </c>
    </row>
    <row r="140" spans="2:65" s="1" customFormat="1" ht="25.5" customHeight="1">
      <c r="B140" s="45"/>
      <c r="C140" s="217" t="s">
        <v>257</v>
      </c>
      <c r="D140" s="217" t="s">
        <v>118</v>
      </c>
      <c r="E140" s="218" t="s">
        <v>258</v>
      </c>
      <c r="F140" s="219" t="s">
        <v>259</v>
      </c>
      <c r="G140" s="220" t="s">
        <v>164</v>
      </c>
      <c r="H140" s="221">
        <v>138.6</v>
      </c>
      <c r="I140" s="222"/>
      <c r="J140" s="223">
        <f>ROUND(I140*H140,2)</f>
        <v>0</v>
      </c>
      <c r="K140" s="219" t="s">
        <v>122</v>
      </c>
      <c r="L140" s="71"/>
      <c r="M140" s="224" t="s">
        <v>21</v>
      </c>
      <c r="N140" s="225" t="s">
        <v>41</v>
      </c>
      <c r="O140" s="46"/>
      <c r="P140" s="226">
        <f>O140*H140</f>
        <v>0</v>
      </c>
      <c r="Q140" s="226">
        <v>0</v>
      </c>
      <c r="R140" s="226">
        <f>Q140*H140</f>
        <v>0</v>
      </c>
      <c r="S140" s="226">
        <v>0</v>
      </c>
      <c r="T140" s="227">
        <f>S140*H140</f>
        <v>0</v>
      </c>
      <c r="AR140" s="23" t="s">
        <v>132</v>
      </c>
      <c r="AT140" s="23" t="s">
        <v>118</v>
      </c>
      <c r="AU140" s="23" t="s">
        <v>80</v>
      </c>
      <c r="AY140" s="23" t="s">
        <v>115</v>
      </c>
      <c r="BE140" s="228">
        <f>IF(N140="základní",J140,0)</f>
        <v>0</v>
      </c>
      <c r="BF140" s="228">
        <f>IF(N140="snížená",J140,0)</f>
        <v>0</v>
      </c>
      <c r="BG140" s="228">
        <f>IF(N140="zákl. přenesená",J140,0)</f>
        <v>0</v>
      </c>
      <c r="BH140" s="228">
        <f>IF(N140="sníž. přenesená",J140,0)</f>
        <v>0</v>
      </c>
      <c r="BI140" s="228">
        <f>IF(N140="nulová",J140,0)</f>
        <v>0</v>
      </c>
      <c r="BJ140" s="23" t="s">
        <v>75</v>
      </c>
      <c r="BK140" s="228">
        <f>ROUND(I140*H140,2)</f>
        <v>0</v>
      </c>
      <c r="BL140" s="23" t="s">
        <v>132</v>
      </c>
      <c r="BM140" s="23" t="s">
        <v>260</v>
      </c>
    </row>
    <row r="141" spans="2:51" s="11" customFormat="1" ht="13.5">
      <c r="B141" s="238"/>
      <c r="C141" s="239"/>
      <c r="D141" s="235" t="s">
        <v>168</v>
      </c>
      <c r="E141" s="240" t="s">
        <v>21</v>
      </c>
      <c r="F141" s="241" t="s">
        <v>261</v>
      </c>
      <c r="G141" s="239"/>
      <c r="H141" s="242">
        <v>138.6</v>
      </c>
      <c r="I141" s="243"/>
      <c r="J141" s="239"/>
      <c r="K141" s="239"/>
      <c r="L141" s="244"/>
      <c r="M141" s="245"/>
      <c r="N141" s="246"/>
      <c r="O141" s="246"/>
      <c r="P141" s="246"/>
      <c r="Q141" s="246"/>
      <c r="R141" s="246"/>
      <c r="S141" s="246"/>
      <c r="T141" s="247"/>
      <c r="AT141" s="248" t="s">
        <v>168</v>
      </c>
      <c r="AU141" s="248" t="s">
        <v>80</v>
      </c>
      <c r="AV141" s="11" t="s">
        <v>80</v>
      </c>
      <c r="AW141" s="11" t="s">
        <v>33</v>
      </c>
      <c r="AX141" s="11" t="s">
        <v>75</v>
      </c>
      <c r="AY141" s="248" t="s">
        <v>115</v>
      </c>
    </row>
    <row r="142" spans="2:65" s="1" customFormat="1" ht="25.5" customHeight="1">
      <c r="B142" s="45"/>
      <c r="C142" s="217" t="s">
        <v>262</v>
      </c>
      <c r="D142" s="217" t="s">
        <v>118</v>
      </c>
      <c r="E142" s="218" t="s">
        <v>263</v>
      </c>
      <c r="F142" s="219" t="s">
        <v>264</v>
      </c>
      <c r="G142" s="220" t="s">
        <v>164</v>
      </c>
      <c r="H142" s="221">
        <v>132.3</v>
      </c>
      <c r="I142" s="222"/>
      <c r="J142" s="223">
        <f>ROUND(I142*H142,2)</f>
        <v>0</v>
      </c>
      <c r="K142" s="219" t="s">
        <v>122</v>
      </c>
      <c r="L142" s="71"/>
      <c r="M142" s="224" t="s">
        <v>21</v>
      </c>
      <c r="N142" s="225" t="s">
        <v>41</v>
      </c>
      <c r="O142" s="46"/>
      <c r="P142" s="226">
        <f>O142*H142</f>
        <v>0</v>
      </c>
      <c r="Q142" s="226">
        <v>0</v>
      </c>
      <c r="R142" s="226">
        <f>Q142*H142</f>
        <v>0</v>
      </c>
      <c r="S142" s="226">
        <v>0</v>
      </c>
      <c r="T142" s="227">
        <f>S142*H142</f>
        <v>0</v>
      </c>
      <c r="AR142" s="23" t="s">
        <v>132</v>
      </c>
      <c r="AT142" s="23" t="s">
        <v>118</v>
      </c>
      <c r="AU142" s="23" t="s">
        <v>80</v>
      </c>
      <c r="AY142" s="23" t="s">
        <v>115</v>
      </c>
      <c r="BE142" s="228">
        <f>IF(N142="základní",J142,0)</f>
        <v>0</v>
      </c>
      <c r="BF142" s="228">
        <f>IF(N142="snížená",J142,0)</f>
        <v>0</v>
      </c>
      <c r="BG142" s="228">
        <f>IF(N142="zákl. přenesená",J142,0)</f>
        <v>0</v>
      </c>
      <c r="BH142" s="228">
        <f>IF(N142="sníž. přenesená",J142,0)</f>
        <v>0</v>
      </c>
      <c r="BI142" s="228">
        <f>IF(N142="nulová",J142,0)</f>
        <v>0</v>
      </c>
      <c r="BJ142" s="23" t="s">
        <v>75</v>
      </c>
      <c r="BK142" s="228">
        <f>ROUND(I142*H142,2)</f>
        <v>0</v>
      </c>
      <c r="BL142" s="23" t="s">
        <v>132</v>
      </c>
      <c r="BM142" s="23" t="s">
        <v>265</v>
      </c>
    </row>
    <row r="143" spans="2:47" s="1" customFormat="1" ht="13.5">
      <c r="B143" s="45"/>
      <c r="C143" s="73"/>
      <c r="D143" s="235" t="s">
        <v>166</v>
      </c>
      <c r="E143" s="73"/>
      <c r="F143" s="236" t="s">
        <v>266</v>
      </c>
      <c r="G143" s="73"/>
      <c r="H143" s="73"/>
      <c r="I143" s="188"/>
      <c r="J143" s="73"/>
      <c r="K143" s="73"/>
      <c r="L143" s="71"/>
      <c r="M143" s="237"/>
      <c r="N143" s="46"/>
      <c r="O143" s="46"/>
      <c r="P143" s="46"/>
      <c r="Q143" s="46"/>
      <c r="R143" s="46"/>
      <c r="S143" s="46"/>
      <c r="T143" s="94"/>
      <c r="AT143" s="23" t="s">
        <v>166</v>
      </c>
      <c r="AU143" s="23" t="s">
        <v>80</v>
      </c>
    </row>
    <row r="144" spans="2:51" s="11" customFormat="1" ht="13.5">
      <c r="B144" s="238"/>
      <c r="C144" s="239"/>
      <c r="D144" s="235" t="s">
        <v>168</v>
      </c>
      <c r="E144" s="240" t="s">
        <v>21</v>
      </c>
      <c r="F144" s="241" t="s">
        <v>267</v>
      </c>
      <c r="G144" s="239"/>
      <c r="H144" s="242">
        <v>132.3</v>
      </c>
      <c r="I144" s="243"/>
      <c r="J144" s="239"/>
      <c r="K144" s="239"/>
      <c r="L144" s="244"/>
      <c r="M144" s="245"/>
      <c r="N144" s="246"/>
      <c r="O144" s="246"/>
      <c r="P144" s="246"/>
      <c r="Q144" s="246"/>
      <c r="R144" s="246"/>
      <c r="S144" s="246"/>
      <c r="T144" s="247"/>
      <c r="AT144" s="248" t="s">
        <v>168</v>
      </c>
      <c r="AU144" s="248" t="s">
        <v>80</v>
      </c>
      <c r="AV144" s="11" t="s">
        <v>80</v>
      </c>
      <c r="AW144" s="11" t="s">
        <v>33</v>
      </c>
      <c r="AX144" s="11" t="s">
        <v>75</v>
      </c>
      <c r="AY144" s="248" t="s">
        <v>115</v>
      </c>
    </row>
    <row r="145" spans="2:65" s="1" customFormat="1" ht="38.25" customHeight="1">
      <c r="B145" s="45"/>
      <c r="C145" s="217" t="s">
        <v>268</v>
      </c>
      <c r="D145" s="217" t="s">
        <v>118</v>
      </c>
      <c r="E145" s="218" t="s">
        <v>269</v>
      </c>
      <c r="F145" s="219" t="s">
        <v>270</v>
      </c>
      <c r="G145" s="220" t="s">
        <v>164</v>
      </c>
      <c r="H145" s="221">
        <v>236</v>
      </c>
      <c r="I145" s="222"/>
      <c r="J145" s="223">
        <f>ROUND(I145*H145,2)</f>
        <v>0</v>
      </c>
      <c r="K145" s="219" t="s">
        <v>122</v>
      </c>
      <c r="L145" s="71"/>
      <c r="M145" s="224" t="s">
        <v>21</v>
      </c>
      <c r="N145" s="225" t="s">
        <v>41</v>
      </c>
      <c r="O145" s="46"/>
      <c r="P145" s="226">
        <f>O145*H145</f>
        <v>0</v>
      </c>
      <c r="Q145" s="226">
        <v>0</v>
      </c>
      <c r="R145" s="226">
        <f>Q145*H145</f>
        <v>0</v>
      </c>
      <c r="S145" s="226">
        <v>0</v>
      </c>
      <c r="T145" s="227">
        <f>S145*H145</f>
        <v>0</v>
      </c>
      <c r="AR145" s="23" t="s">
        <v>132</v>
      </c>
      <c r="AT145" s="23" t="s">
        <v>118</v>
      </c>
      <c r="AU145" s="23" t="s">
        <v>80</v>
      </c>
      <c r="AY145" s="23" t="s">
        <v>115</v>
      </c>
      <c r="BE145" s="228">
        <f>IF(N145="základní",J145,0)</f>
        <v>0</v>
      </c>
      <c r="BF145" s="228">
        <f>IF(N145="snížená",J145,0)</f>
        <v>0</v>
      </c>
      <c r="BG145" s="228">
        <f>IF(N145="zákl. přenesená",J145,0)</f>
        <v>0</v>
      </c>
      <c r="BH145" s="228">
        <f>IF(N145="sníž. přenesená",J145,0)</f>
        <v>0</v>
      </c>
      <c r="BI145" s="228">
        <f>IF(N145="nulová",J145,0)</f>
        <v>0</v>
      </c>
      <c r="BJ145" s="23" t="s">
        <v>75</v>
      </c>
      <c r="BK145" s="228">
        <f>ROUND(I145*H145,2)</f>
        <v>0</v>
      </c>
      <c r="BL145" s="23" t="s">
        <v>132</v>
      </c>
      <c r="BM145" s="23" t="s">
        <v>271</v>
      </c>
    </row>
    <row r="146" spans="2:47" s="1" customFormat="1" ht="13.5">
      <c r="B146" s="45"/>
      <c r="C146" s="73"/>
      <c r="D146" s="235" t="s">
        <v>166</v>
      </c>
      <c r="E146" s="73"/>
      <c r="F146" s="236" t="s">
        <v>272</v>
      </c>
      <c r="G146" s="73"/>
      <c r="H146" s="73"/>
      <c r="I146" s="188"/>
      <c r="J146" s="73"/>
      <c r="K146" s="73"/>
      <c r="L146" s="71"/>
      <c r="M146" s="237"/>
      <c r="N146" s="46"/>
      <c r="O146" s="46"/>
      <c r="P146" s="46"/>
      <c r="Q146" s="46"/>
      <c r="R146" s="46"/>
      <c r="S146" s="46"/>
      <c r="T146" s="94"/>
      <c r="AT146" s="23" t="s">
        <v>166</v>
      </c>
      <c r="AU146" s="23" t="s">
        <v>80</v>
      </c>
    </row>
    <row r="147" spans="2:51" s="11" customFormat="1" ht="13.5">
      <c r="B147" s="238"/>
      <c r="C147" s="239"/>
      <c r="D147" s="235" t="s">
        <v>168</v>
      </c>
      <c r="E147" s="240" t="s">
        <v>21</v>
      </c>
      <c r="F147" s="241" t="s">
        <v>273</v>
      </c>
      <c r="G147" s="239"/>
      <c r="H147" s="242">
        <v>236</v>
      </c>
      <c r="I147" s="243"/>
      <c r="J147" s="239"/>
      <c r="K147" s="239"/>
      <c r="L147" s="244"/>
      <c r="M147" s="245"/>
      <c r="N147" s="246"/>
      <c r="O147" s="246"/>
      <c r="P147" s="246"/>
      <c r="Q147" s="246"/>
      <c r="R147" s="246"/>
      <c r="S147" s="246"/>
      <c r="T147" s="247"/>
      <c r="AT147" s="248" t="s">
        <v>168</v>
      </c>
      <c r="AU147" s="248" t="s">
        <v>80</v>
      </c>
      <c r="AV147" s="11" t="s">
        <v>80</v>
      </c>
      <c r="AW147" s="11" t="s">
        <v>33</v>
      </c>
      <c r="AX147" s="11" t="s">
        <v>75</v>
      </c>
      <c r="AY147" s="248" t="s">
        <v>115</v>
      </c>
    </row>
    <row r="148" spans="2:65" s="1" customFormat="1" ht="25.5" customHeight="1">
      <c r="B148" s="45"/>
      <c r="C148" s="217" t="s">
        <v>274</v>
      </c>
      <c r="D148" s="217" t="s">
        <v>118</v>
      </c>
      <c r="E148" s="218" t="s">
        <v>275</v>
      </c>
      <c r="F148" s="219" t="s">
        <v>276</v>
      </c>
      <c r="G148" s="220" t="s">
        <v>164</v>
      </c>
      <c r="H148" s="221">
        <v>1792</v>
      </c>
      <c r="I148" s="222"/>
      <c r="J148" s="223">
        <f>ROUND(I148*H148,2)</f>
        <v>0</v>
      </c>
      <c r="K148" s="219" t="s">
        <v>122</v>
      </c>
      <c r="L148" s="71"/>
      <c r="M148" s="224" t="s">
        <v>21</v>
      </c>
      <c r="N148" s="225" t="s">
        <v>41</v>
      </c>
      <c r="O148" s="46"/>
      <c r="P148" s="226">
        <f>O148*H148</f>
        <v>0</v>
      </c>
      <c r="Q148" s="226">
        <v>0</v>
      </c>
      <c r="R148" s="226">
        <f>Q148*H148</f>
        <v>0</v>
      </c>
      <c r="S148" s="226">
        <v>0</v>
      </c>
      <c r="T148" s="227">
        <f>S148*H148</f>
        <v>0</v>
      </c>
      <c r="AR148" s="23" t="s">
        <v>132</v>
      </c>
      <c r="AT148" s="23" t="s">
        <v>118</v>
      </c>
      <c r="AU148" s="23" t="s">
        <v>80</v>
      </c>
      <c r="AY148" s="23" t="s">
        <v>115</v>
      </c>
      <c r="BE148" s="228">
        <f>IF(N148="základní",J148,0)</f>
        <v>0</v>
      </c>
      <c r="BF148" s="228">
        <f>IF(N148="snížená",J148,0)</f>
        <v>0</v>
      </c>
      <c r="BG148" s="228">
        <f>IF(N148="zákl. přenesená",J148,0)</f>
        <v>0</v>
      </c>
      <c r="BH148" s="228">
        <f>IF(N148="sníž. přenesená",J148,0)</f>
        <v>0</v>
      </c>
      <c r="BI148" s="228">
        <f>IF(N148="nulová",J148,0)</f>
        <v>0</v>
      </c>
      <c r="BJ148" s="23" t="s">
        <v>75</v>
      </c>
      <c r="BK148" s="228">
        <f>ROUND(I148*H148,2)</f>
        <v>0</v>
      </c>
      <c r="BL148" s="23" t="s">
        <v>132</v>
      </c>
      <c r="BM148" s="23" t="s">
        <v>277</v>
      </c>
    </row>
    <row r="149" spans="2:51" s="13" customFormat="1" ht="13.5">
      <c r="B149" s="260"/>
      <c r="C149" s="261"/>
      <c r="D149" s="235" t="s">
        <v>168</v>
      </c>
      <c r="E149" s="262" t="s">
        <v>21</v>
      </c>
      <c r="F149" s="263" t="s">
        <v>278</v>
      </c>
      <c r="G149" s="261"/>
      <c r="H149" s="262" t="s">
        <v>21</v>
      </c>
      <c r="I149" s="264"/>
      <c r="J149" s="261"/>
      <c r="K149" s="261"/>
      <c r="L149" s="265"/>
      <c r="M149" s="266"/>
      <c r="N149" s="267"/>
      <c r="O149" s="267"/>
      <c r="P149" s="267"/>
      <c r="Q149" s="267"/>
      <c r="R149" s="267"/>
      <c r="S149" s="267"/>
      <c r="T149" s="268"/>
      <c r="AT149" s="269" t="s">
        <v>168</v>
      </c>
      <c r="AU149" s="269" t="s">
        <v>80</v>
      </c>
      <c r="AV149" s="13" t="s">
        <v>75</v>
      </c>
      <c r="AW149" s="13" t="s">
        <v>33</v>
      </c>
      <c r="AX149" s="13" t="s">
        <v>70</v>
      </c>
      <c r="AY149" s="269" t="s">
        <v>115</v>
      </c>
    </row>
    <row r="150" spans="2:51" s="11" customFormat="1" ht="13.5">
      <c r="B150" s="238"/>
      <c r="C150" s="239"/>
      <c r="D150" s="235" t="s">
        <v>168</v>
      </c>
      <c r="E150" s="240" t="s">
        <v>21</v>
      </c>
      <c r="F150" s="241" t="s">
        <v>279</v>
      </c>
      <c r="G150" s="239"/>
      <c r="H150" s="242">
        <v>1456</v>
      </c>
      <c r="I150" s="243"/>
      <c r="J150" s="239"/>
      <c r="K150" s="239"/>
      <c r="L150" s="244"/>
      <c r="M150" s="245"/>
      <c r="N150" s="246"/>
      <c r="O150" s="246"/>
      <c r="P150" s="246"/>
      <c r="Q150" s="246"/>
      <c r="R150" s="246"/>
      <c r="S150" s="246"/>
      <c r="T150" s="247"/>
      <c r="AT150" s="248" t="s">
        <v>168</v>
      </c>
      <c r="AU150" s="248" t="s">
        <v>80</v>
      </c>
      <c r="AV150" s="11" t="s">
        <v>80</v>
      </c>
      <c r="AW150" s="11" t="s">
        <v>33</v>
      </c>
      <c r="AX150" s="11" t="s">
        <v>70</v>
      </c>
      <c r="AY150" s="248" t="s">
        <v>115</v>
      </c>
    </row>
    <row r="151" spans="2:51" s="13" customFormat="1" ht="13.5">
      <c r="B151" s="260"/>
      <c r="C151" s="261"/>
      <c r="D151" s="235" t="s">
        <v>168</v>
      </c>
      <c r="E151" s="262" t="s">
        <v>21</v>
      </c>
      <c r="F151" s="263" t="s">
        <v>280</v>
      </c>
      <c r="G151" s="261"/>
      <c r="H151" s="262" t="s">
        <v>21</v>
      </c>
      <c r="I151" s="264"/>
      <c r="J151" s="261"/>
      <c r="K151" s="261"/>
      <c r="L151" s="265"/>
      <c r="M151" s="266"/>
      <c r="N151" s="267"/>
      <c r="O151" s="267"/>
      <c r="P151" s="267"/>
      <c r="Q151" s="267"/>
      <c r="R151" s="267"/>
      <c r="S151" s="267"/>
      <c r="T151" s="268"/>
      <c r="AT151" s="269" t="s">
        <v>168</v>
      </c>
      <c r="AU151" s="269" t="s">
        <v>80</v>
      </c>
      <c r="AV151" s="13" t="s">
        <v>75</v>
      </c>
      <c r="AW151" s="13" t="s">
        <v>33</v>
      </c>
      <c r="AX151" s="13" t="s">
        <v>70</v>
      </c>
      <c r="AY151" s="269" t="s">
        <v>115</v>
      </c>
    </row>
    <row r="152" spans="2:51" s="11" customFormat="1" ht="13.5">
      <c r="B152" s="238"/>
      <c r="C152" s="239"/>
      <c r="D152" s="235" t="s">
        <v>168</v>
      </c>
      <c r="E152" s="240" t="s">
        <v>21</v>
      </c>
      <c r="F152" s="241" t="s">
        <v>281</v>
      </c>
      <c r="G152" s="239"/>
      <c r="H152" s="242">
        <v>336</v>
      </c>
      <c r="I152" s="243"/>
      <c r="J152" s="239"/>
      <c r="K152" s="239"/>
      <c r="L152" s="244"/>
      <c r="M152" s="245"/>
      <c r="N152" s="246"/>
      <c r="O152" s="246"/>
      <c r="P152" s="246"/>
      <c r="Q152" s="246"/>
      <c r="R152" s="246"/>
      <c r="S152" s="246"/>
      <c r="T152" s="247"/>
      <c r="AT152" s="248" t="s">
        <v>168</v>
      </c>
      <c r="AU152" s="248" t="s">
        <v>80</v>
      </c>
      <c r="AV152" s="11" t="s">
        <v>80</v>
      </c>
      <c r="AW152" s="11" t="s">
        <v>33</v>
      </c>
      <c r="AX152" s="11" t="s">
        <v>70</v>
      </c>
      <c r="AY152" s="248" t="s">
        <v>115</v>
      </c>
    </row>
    <row r="153" spans="2:51" s="12" customFormat="1" ht="13.5">
      <c r="B153" s="249"/>
      <c r="C153" s="250"/>
      <c r="D153" s="235" t="s">
        <v>168</v>
      </c>
      <c r="E153" s="251" t="s">
        <v>21</v>
      </c>
      <c r="F153" s="252" t="s">
        <v>186</v>
      </c>
      <c r="G153" s="250"/>
      <c r="H153" s="253">
        <v>1792</v>
      </c>
      <c r="I153" s="254"/>
      <c r="J153" s="250"/>
      <c r="K153" s="250"/>
      <c r="L153" s="255"/>
      <c r="M153" s="256"/>
      <c r="N153" s="257"/>
      <c r="O153" s="257"/>
      <c r="P153" s="257"/>
      <c r="Q153" s="257"/>
      <c r="R153" s="257"/>
      <c r="S153" s="257"/>
      <c r="T153" s="258"/>
      <c r="AT153" s="259" t="s">
        <v>168</v>
      </c>
      <c r="AU153" s="259" t="s">
        <v>80</v>
      </c>
      <c r="AV153" s="12" t="s">
        <v>132</v>
      </c>
      <c r="AW153" s="12" t="s">
        <v>33</v>
      </c>
      <c r="AX153" s="12" t="s">
        <v>75</v>
      </c>
      <c r="AY153" s="259" t="s">
        <v>115</v>
      </c>
    </row>
    <row r="154" spans="2:65" s="1" customFormat="1" ht="38.25" customHeight="1">
      <c r="B154" s="45"/>
      <c r="C154" s="217" t="s">
        <v>9</v>
      </c>
      <c r="D154" s="217" t="s">
        <v>118</v>
      </c>
      <c r="E154" s="218" t="s">
        <v>282</v>
      </c>
      <c r="F154" s="219" t="s">
        <v>283</v>
      </c>
      <c r="G154" s="220" t="s">
        <v>164</v>
      </c>
      <c r="H154" s="221">
        <v>1792</v>
      </c>
      <c r="I154" s="222"/>
      <c r="J154" s="223">
        <f>ROUND(I154*H154,2)</f>
        <v>0</v>
      </c>
      <c r="K154" s="219" t="s">
        <v>122</v>
      </c>
      <c r="L154" s="71"/>
      <c r="M154" s="224" t="s">
        <v>21</v>
      </c>
      <c r="N154" s="225" t="s">
        <v>41</v>
      </c>
      <c r="O154" s="46"/>
      <c r="P154" s="226">
        <f>O154*H154</f>
        <v>0</v>
      </c>
      <c r="Q154" s="226">
        <v>0</v>
      </c>
      <c r="R154" s="226">
        <f>Q154*H154</f>
        <v>0</v>
      </c>
      <c r="S154" s="226">
        <v>0</v>
      </c>
      <c r="T154" s="227">
        <f>S154*H154</f>
        <v>0</v>
      </c>
      <c r="AR154" s="23" t="s">
        <v>132</v>
      </c>
      <c r="AT154" s="23" t="s">
        <v>118</v>
      </c>
      <c r="AU154" s="23" t="s">
        <v>80</v>
      </c>
      <c r="AY154" s="23" t="s">
        <v>115</v>
      </c>
      <c r="BE154" s="228">
        <f>IF(N154="základní",J154,0)</f>
        <v>0</v>
      </c>
      <c r="BF154" s="228">
        <f>IF(N154="snížená",J154,0)</f>
        <v>0</v>
      </c>
      <c r="BG154" s="228">
        <f>IF(N154="zákl. přenesená",J154,0)</f>
        <v>0</v>
      </c>
      <c r="BH154" s="228">
        <f>IF(N154="sníž. přenesená",J154,0)</f>
        <v>0</v>
      </c>
      <c r="BI154" s="228">
        <f>IF(N154="nulová",J154,0)</f>
        <v>0</v>
      </c>
      <c r="BJ154" s="23" t="s">
        <v>75</v>
      </c>
      <c r="BK154" s="228">
        <f>ROUND(I154*H154,2)</f>
        <v>0</v>
      </c>
      <c r="BL154" s="23" t="s">
        <v>132</v>
      </c>
      <c r="BM154" s="23" t="s">
        <v>284</v>
      </c>
    </row>
    <row r="155" spans="2:47" s="1" customFormat="1" ht="13.5">
      <c r="B155" s="45"/>
      <c r="C155" s="73"/>
      <c r="D155" s="235" t="s">
        <v>166</v>
      </c>
      <c r="E155" s="73"/>
      <c r="F155" s="236" t="s">
        <v>285</v>
      </c>
      <c r="G155" s="73"/>
      <c r="H155" s="73"/>
      <c r="I155" s="188"/>
      <c r="J155" s="73"/>
      <c r="K155" s="73"/>
      <c r="L155" s="71"/>
      <c r="M155" s="237"/>
      <c r="N155" s="46"/>
      <c r="O155" s="46"/>
      <c r="P155" s="46"/>
      <c r="Q155" s="46"/>
      <c r="R155" s="46"/>
      <c r="S155" s="46"/>
      <c r="T155" s="94"/>
      <c r="AT155" s="23" t="s">
        <v>166</v>
      </c>
      <c r="AU155" s="23" t="s">
        <v>80</v>
      </c>
    </row>
    <row r="156" spans="2:51" s="13" customFormat="1" ht="13.5">
      <c r="B156" s="260"/>
      <c r="C156" s="261"/>
      <c r="D156" s="235" t="s">
        <v>168</v>
      </c>
      <c r="E156" s="262" t="s">
        <v>21</v>
      </c>
      <c r="F156" s="263" t="s">
        <v>278</v>
      </c>
      <c r="G156" s="261"/>
      <c r="H156" s="262" t="s">
        <v>21</v>
      </c>
      <c r="I156" s="264"/>
      <c r="J156" s="261"/>
      <c r="K156" s="261"/>
      <c r="L156" s="265"/>
      <c r="M156" s="266"/>
      <c r="N156" s="267"/>
      <c r="O156" s="267"/>
      <c r="P156" s="267"/>
      <c r="Q156" s="267"/>
      <c r="R156" s="267"/>
      <c r="S156" s="267"/>
      <c r="T156" s="268"/>
      <c r="AT156" s="269" t="s">
        <v>168</v>
      </c>
      <c r="AU156" s="269" t="s">
        <v>80</v>
      </c>
      <c r="AV156" s="13" t="s">
        <v>75</v>
      </c>
      <c r="AW156" s="13" t="s">
        <v>33</v>
      </c>
      <c r="AX156" s="13" t="s">
        <v>70</v>
      </c>
      <c r="AY156" s="269" t="s">
        <v>115</v>
      </c>
    </row>
    <row r="157" spans="2:51" s="11" customFormat="1" ht="13.5">
      <c r="B157" s="238"/>
      <c r="C157" s="239"/>
      <c r="D157" s="235" t="s">
        <v>168</v>
      </c>
      <c r="E157" s="240" t="s">
        <v>21</v>
      </c>
      <c r="F157" s="241" t="s">
        <v>279</v>
      </c>
      <c r="G157" s="239"/>
      <c r="H157" s="242">
        <v>1456</v>
      </c>
      <c r="I157" s="243"/>
      <c r="J157" s="239"/>
      <c r="K157" s="239"/>
      <c r="L157" s="244"/>
      <c r="M157" s="245"/>
      <c r="N157" s="246"/>
      <c r="O157" s="246"/>
      <c r="P157" s="246"/>
      <c r="Q157" s="246"/>
      <c r="R157" s="246"/>
      <c r="S157" s="246"/>
      <c r="T157" s="247"/>
      <c r="AT157" s="248" t="s">
        <v>168</v>
      </c>
      <c r="AU157" s="248" t="s">
        <v>80</v>
      </c>
      <c r="AV157" s="11" t="s">
        <v>80</v>
      </c>
      <c r="AW157" s="11" t="s">
        <v>33</v>
      </c>
      <c r="AX157" s="11" t="s">
        <v>70</v>
      </c>
      <c r="AY157" s="248" t="s">
        <v>115</v>
      </c>
    </row>
    <row r="158" spans="2:51" s="13" customFormat="1" ht="13.5">
      <c r="B158" s="260"/>
      <c r="C158" s="261"/>
      <c r="D158" s="235" t="s">
        <v>168</v>
      </c>
      <c r="E158" s="262" t="s">
        <v>21</v>
      </c>
      <c r="F158" s="263" t="s">
        <v>280</v>
      </c>
      <c r="G158" s="261"/>
      <c r="H158" s="262" t="s">
        <v>21</v>
      </c>
      <c r="I158" s="264"/>
      <c r="J158" s="261"/>
      <c r="K158" s="261"/>
      <c r="L158" s="265"/>
      <c r="M158" s="266"/>
      <c r="N158" s="267"/>
      <c r="O158" s="267"/>
      <c r="P158" s="267"/>
      <c r="Q158" s="267"/>
      <c r="R158" s="267"/>
      <c r="S158" s="267"/>
      <c r="T158" s="268"/>
      <c r="AT158" s="269" t="s">
        <v>168</v>
      </c>
      <c r="AU158" s="269" t="s">
        <v>80</v>
      </c>
      <c r="AV158" s="13" t="s">
        <v>75</v>
      </c>
      <c r="AW158" s="13" t="s">
        <v>33</v>
      </c>
      <c r="AX158" s="13" t="s">
        <v>70</v>
      </c>
      <c r="AY158" s="269" t="s">
        <v>115</v>
      </c>
    </row>
    <row r="159" spans="2:51" s="11" customFormat="1" ht="13.5">
      <c r="B159" s="238"/>
      <c r="C159" s="239"/>
      <c r="D159" s="235" t="s">
        <v>168</v>
      </c>
      <c r="E159" s="240" t="s">
        <v>21</v>
      </c>
      <c r="F159" s="241" t="s">
        <v>281</v>
      </c>
      <c r="G159" s="239"/>
      <c r="H159" s="242">
        <v>336</v>
      </c>
      <c r="I159" s="243"/>
      <c r="J159" s="239"/>
      <c r="K159" s="239"/>
      <c r="L159" s="244"/>
      <c r="M159" s="245"/>
      <c r="N159" s="246"/>
      <c r="O159" s="246"/>
      <c r="P159" s="246"/>
      <c r="Q159" s="246"/>
      <c r="R159" s="246"/>
      <c r="S159" s="246"/>
      <c r="T159" s="247"/>
      <c r="AT159" s="248" t="s">
        <v>168</v>
      </c>
      <c r="AU159" s="248" t="s">
        <v>80</v>
      </c>
      <c r="AV159" s="11" t="s">
        <v>80</v>
      </c>
      <c r="AW159" s="11" t="s">
        <v>33</v>
      </c>
      <c r="AX159" s="11" t="s">
        <v>70</v>
      </c>
      <c r="AY159" s="248" t="s">
        <v>115</v>
      </c>
    </row>
    <row r="160" spans="2:51" s="12" customFormat="1" ht="13.5">
      <c r="B160" s="249"/>
      <c r="C160" s="250"/>
      <c r="D160" s="235" t="s">
        <v>168</v>
      </c>
      <c r="E160" s="251" t="s">
        <v>21</v>
      </c>
      <c r="F160" s="252" t="s">
        <v>186</v>
      </c>
      <c r="G160" s="250"/>
      <c r="H160" s="253">
        <v>1792</v>
      </c>
      <c r="I160" s="254"/>
      <c r="J160" s="250"/>
      <c r="K160" s="250"/>
      <c r="L160" s="255"/>
      <c r="M160" s="256"/>
      <c r="N160" s="257"/>
      <c r="O160" s="257"/>
      <c r="P160" s="257"/>
      <c r="Q160" s="257"/>
      <c r="R160" s="257"/>
      <c r="S160" s="257"/>
      <c r="T160" s="258"/>
      <c r="AT160" s="259" t="s">
        <v>168</v>
      </c>
      <c r="AU160" s="259" t="s">
        <v>80</v>
      </c>
      <c r="AV160" s="12" t="s">
        <v>132</v>
      </c>
      <c r="AW160" s="12" t="s">
        <v>33</v>
      </c>
      <c r="AX160" s="12" t="s">
        <v>75</v>
      </c>
      <c r="AY160" s="259" t="s">
        <v>115</v>
      </c>
    </row>
    <row r="161" spans="2:63" s="10" customFormat="1" ht="29.85" customHeight="1">
      <c r="B161" s="201"/>
      <c r="C161" s="202"/>
      <c r="D161" s="203" t="s">
        <v>69</v>
      </c>
      <c r="E161" s="215" t="s">
        <v>200</v>
      </c>
      <c r="F161" s="215" t="s">
        <v>286</v>
      </c>
      <c r="G161" s="202"/>
      <c r="H161" s="202"/>
      <c r="I161" s="205"/>
      <c r="J161" s="216">
        <f>BK161</f>
        <v>0</v>
      </c>
      <c r="K161" s="202"/>
      <c r="L161" s="207"/>
      <c r="M161" s="208"/>
      <c r="N161" s="209"/>
      <c r="O161" s="209"/>
      <c r="P161" s="210">
        <f>SUM(P162:P191)</f>
        <v>0</v>
      </c>
      <c r="Q161" s="209"/>
      <c r="R161" s="210">
        <f>SUM(R162:R191)</f>
        <v>29.97452</v>
      </c>
      <c r="S161" s="209"/>
      <c r="T161" s="211">
        <f>SUM(T162:T191)</f>
        <v>0.1</v>
      </c>
      <c r="AR161" s="212" t="s">
        <v>75</v>
      </c>
      <c r="AT161" s="213" t="s">
        <v>69</v>
      </c>
      <c r="AU161" s="213" t="s">
        <v>75</v>
      </c>
      <c r="AY161" s="212" t="s">
        <v>115</v>
      </c>
      <c r="BK161" s="214">
        <f>SUM(BK162:BK191)</f>
        <v>0</v>
      </c>
    </row>
    <row r="162" spans="2:65" s="1" customFormat="1" ht="38.25" customHeight="1">
      <c r="B162" s="45"/>
      <c r="C162" s="217" t="s">
        <v>287</v>
      </c>
      <c r="D162" s="217" t="s">
        <v>118</v>
      </c>
      <c r="E162" s="218" t="s">
        <v>288</v>
      </c>
      <c r="F162" s="219" t="s">
        <v>289</v>
      </c>
      <c r="G162" s="220" t="s">
        <v>121</v>
      </c>
      <c r="H162" s="221">
        <v>9</v>
      </c>
      <c r="I162" s="222"/>
      <c r="J162" s="223">
        <f>ROUND(I162*H162,2)</f>
        <v>0</v>
      </c>
      <c r="K162" s="219" t="s">
        <v>122</v>
      </c>
      <c r="L162" s="71"/>
      <c r="M162" s="224" t="s">
        <v>21</v>
      </c>
      <c r="N162" s="225" t="s">
        <v>41</v>
      </c>
      <c r="O162" s="46"/>
      <c r="P162" s="226">
        <f>O162*H162</f>
        <v>0</v>
      </c>
      <c r="Q162" s="226">
        <v>1.79198</v>
      </c>
      <c r="R162" s="226">
        <f>Q162*H162</f>
        <v>16.12782</v>
      </c>
      <c r="S162" s="226">
        <v>0</v>
      </c>
      <c r="T162" s="227">
        <f>S162*H162</f>
        <v>0</v>
      </c>
      <c r="AR162" s="23" t="s">
        <v>132</v>
      </c>
      <c r="AT162" s="23" t="s">
        <v>118</v>
      </c>
      <c r="AU162" s="23" t="s">
        <v>80</v>
      </c>
      <c r="AY162" s="23" t="s">
        <v>115</v>
      </c>
      <c r="BE162" s="228">
        <f>IF(N162="základní",J162,0)</f>
        <v>0</v>
      </c>
      <c r="BF162" s="228">
        <f>IF(N162="snížená",J162,0)</f>
        <v>0</v>
      </c>
      <c r="BG162" s="228">
        <f>IF(N162="zákl. přenesená",J162,0)</f>
        <v>0</v>
      </c>
      <c r="BH162" s="228">
        <f>IF(N162="sníž. přenesená",J162,0)</f>
        <v>0</v>
      </c>
      <c r="BI162" s="228">
        <f>IF(N162="nulová",J162,0)</f>
        <v>0</v>
      </c>
      <c r="BJ162" s="23" t="s">
        <v>75</v>
      </c>
      <c r="BK162" s="228">
        <f>ROUND(I162*H162,2)</f>
        <v>0</v>
      </c>
      <c r="BL162" s="23" t="s">
        <v>132</v>
      </c>
      <c r="BM162" s="23" t="s">
        <v>290</v>
      </c>
    </row>
    <row r="163" spans="2:47" s="1" customFormat="1" ht="13.5">
      <c r="B163" s="45"/>
      <c r="C163" s="73"/>
      <c r="D163" s="235" t="s">
        <v>166</v>
      </c>
      <c r="E163" s="73"/>
      <c r="F163" s="236" t="s">
        <v>291</v>
      </c>
      <c r="G163" s="73"/>
      <c r="H163" s="73"/>
      <c r="I163" s="188"/>
      <c r="J163" s="73"/>
      <c r="K163" s="73"/>
      <c r="L163" s="71"/>
      <c r="M163" s="237"/>
      <c r="N163" s="46"/>
      <c r="O163" s="46"/>
      <c r="P163" s="46"/>
      <c r="Q163" s="46"/>
      <c r="R163" s="46"/>
      <c r="S163" s="46"/>
      <c r="T163" s="94"/>
      <c r="AT163" s="23" t="s">
        <v>166</v>
      </c>
      <c r="AU163" s="23" t="s">
        <v>80</v>
      </c>
    </row>
    <row r="164" spans="2:65" s="1" customFormat="1" ht="25.5" customHeight="1">
      <c r="B164" s="45"/>
      <c r="C164" s="217" t="s">
        <v>292</v>
      </c>
      <c r="D164" s="217" t="s">
        <v>118</v>
      </c>
      <c r="E164" s="218" t="s">
        <v>293</v>
      </c>
      <c r="F164" s="219" t="s">
        <v>294</v>
      </c>
      <c r="G164" s="220" t="s">
        <v>295</v>
      </c>
      <c r="H164" s="221">
        <v>15</v>
      </c>
      <c r="I164" s="222"/>
      <c r="J164" s="223">
        <f>ROUND(I164*H164,2)</f>
        <v>0</v>
      </c>
      <c r="K164" s="219" t="s">
        <v>122</v>
      </c>
      <c r="L164" s="71"/>
      <c r="M164" s="224" t="s">
        <v>21</v>
      </c>
      <c r="N164" s="225" t="s">
        <v>41</v>
      </c>
      <c r="O164" s="46"/>
      <c r="P164" s="226">
        <f>O164*H164</f>
        <v>0</v>
      </c>
      <c r="Q164" s="226">
        <v>1E-05</v>
      </c>
      <c r="R164" s="226">
        <f>Q164*H164</f>
        <v>0.00015000000000000001</v>
      </c>
      <c r="S164" s="226">
        <v>0</v>
      </c>
      <c r="T164" s="227">
        <f>S164*H164</f>
        <v>0</v>
      </c>
      <c r="AR164" s="23" t="s">
        <v>132</v>
      </c>
      <c r="AT164" s="23" t="s">
        <v>118</v>
      </c>
      <c r="AU164" s="23" t="s">
        <v>80</v>
      </c>
      <c r="AY164" s="23" t="s">
        <v>115</v>
      </c>
      <c r="BE164" s="228">
        <f>IF(N164="základní",J164,0)</f>
        <v>0</v>
      </c>
      <c r="BF164" s="228">
        <f>IF(N164="snížená",J164,0)</f>
        <v>0</v>
      </c>
      <c r="BG164" s="228">
        <f>IF(N164="zákl. přenesená",J164,0)</f>
        <v>0</v>
      </c>
      <c r="BH164" s="228">
        <f>IF(N164="sníž. přenesená",J164,0)</f>
        <v>0</v>
      </c>
      <c r="BI164" s="228">
        <f>IF(N164="nulová",J164,0)</f>
        <v>0</v>
      </c>
      <c r="BJ164" s="23" t="s">
        <v>75</v>
      </c>
      <c r="BK164" s="228">
        <f>ROUND(I164*H164,2)</f>
        <v>0</v>
      </c>
      <c r="BL164" s="23" t="s">
        <v>132</v>
      </c>
      <c r="BM164" s="23" t="s">
        <v>296</v>
      </c>
    </row>
    <row r="165" spans="2:47" s="1" customFormat="1" ht="13.5">
      <c r="B165" s="45"/>
      <c r="C165" s="73"/>
      <c r="D165" s="235" t="s">
        <v>166</v>
      </c>
      <c r="E165" s="73"/>
      <c r="F165" s="236" t="s">
        <v>297</v>
      </c>
      <c r="G165" s="73"/>
      <c r="H165" s="73"/>
      <c r="I165" s="188"/>
      <c r="J165" s="73"/>
      <c r="K165" s="73"/>
      <c r="L165" s="71"/>
      <c r="M165" s="237"/>
      <c r="N165" s="46"/>
      <c r="O165" s="46"/>
      <c r="P165" s="46"/>
      <c r="Q165" s="46"/>
      <c r="R165" s="46"/>
      <c r="S165" s="46"/>
      <c r="T165" s="94"/>
      <c r="AT165" s="23" t="s">
        <v>166</v>
      </c>
      <c r="AU165" s="23" t="s">
        <v>80</v>
      </c>
    </row>
    <row r="166" spans="2:65" s="1" customFormat="1" ht="16.5" customHeight="1">
      <c r="B166" s="45"/>
      <c r="C166" s="270" t="s">
        <v>298</v>
      </c>
      <c r="D166" s="270" t="s">
        <v>222</v>
      </c>
      <c r="E166" s="271" t="s">
        <v>299</v>
      </c>
      <c r="F166" s="272" t="s">
        <v>300</v>
      </c>
      <c r="G166" s="273" t="s">
        <v>295</v>
      </c>
      <c r="H166" s="274">
        <v>15</v>
      </c>
      <c r="I166" s="275"/>
      <c r="J166" s="276">
        <f>ROUND(I166*H166,2)</f>
        <v>0</v>
      </c>
      <c r="K166" s="272" t="s">
        <v>122</v>
      </c>
      <c r="L166" s="277"/>
      <c r="M166" s="278" t="s">
        <v>21</v>
      </c>
      <c r="N166" s="279" t="s">
        <v>41</v>
      </c>
      <c r="O166" s="46"/>
      <c r="P166" s="226">
        <f>O166*H166</f>
        <v>0</v>
      </c>
      <c r="Q166" s="226">
        <v>0.0029</v>
      </c>
      <c r="R166" s="226">
        <f>Q166*H166</f>
        <v>0.0435</v>
      </c>
      <c r="S166" s="226">
        <v>0</v>
      </c>
      <c r="T166" s="227">
        <f>S166*H166</f>
        <v>0</v>
      </c>
      <c r="AR166" s="23" t="s">
        <v>200</v>
      </c>
      <c r="AT166" s="23" t="s">
        <v>222</v>
      </c>
      <c r="AU166" s="23" t="s">
        <v>80</v>
      </c>
      <c r="AY166" s="23" t="s">
        <v>115</v>
      </c>
      <c r="BE166" s="228">
        <f>IF(N166="základní",J166,0)</f>
        <v>0</v>
      </c>
      <c r="BF166" s="228">
        <f>IF(N166="snížená",J166,0)</f>
        <v>0</v>
      </c>
      <c r="BG166" s="228">
        <f>IF(N166="zákl. přenesená",J166,0)</f>
        <v>0</v>
      </c>
      <c r="BH166" s="228">
        <f>IF(N166="sníž. přenesená",J166,0)</f>
        <v>0</v>
      </c>
      <c r="BI166" s="228">
        <f>IF(N166="nulová",J166,0)</f>
        <v>0</v>
      </c>
      <c r="BJ166" s="23" t="s">
        <v>75</v>
      </c>
      <c r="BK166" s="228">
        <f>ROUND(I166*H166,2)</f>
        <v>0</v>
      </c>
      <c r="BL166" s="23" t="s">
        <v>132</v>
      </c>
      <c r="BM166" s="23" t="s">
        <v>301</v>
      </c>
    </row>
    <row r="167" spans="2:65" s="1" customFormat="1" ht="25.5" customHeight="1">
      <c r="B167" s="45"/>
      <c r="C167" s="217" t="s">
        <v>302</v>
      </c>
      <c r="D167" s="217" t="s">
        <v>118</v>
      </c>
      <c r="E167" s="218" t="s">
        <v>303</v>
      </c>
      <c r="F167" s="219" t="s">
        <v>304</v>
      </c>
      <c r="G167" s="220" t="s">
        <v>121</v>
      </c>
      <c r="H167" s="221">
        <v>18</v>
      </c>
      <c r="I167" s="222"/>
      <c r="J167" s="223">
        <f>ROUND(I167*H167,2)</f>
        <v>0</v>
      </c>
      <c r="K167" s="219" t="s">
        <v>122</v>
      </c>
      <c r="L167" s="71"/>
      <c r="M167" s="224" t="s">
        <v>21</v>
      </c>
      <c r="N167" s="225" t="s">
        <v>41</v>
      </c>
      <c r="O167" s="46"/>
      <c r="P167" s="226">
        <f>O167*H167</f>
        <v>0</v>
      </c>
      <c r="Q167" s="226">
        <v>0</v>
      </c>
      <c r="R167" s="226">
        <f>Q167*H167</f>
        <v>0</v>
      </c>
      <c r="S167" s="226">
        <v>0</v>
      </c>
      <c r="T167" s="227">
        <f>S167*H167</f>
        <v>0</v>
      </c>
      <c r="AR167" s="23" t="s">
        <v>132</v>
      </c>
      <c r="AT167" s="23" t="s">
        <v>118</v>
      </c>
      <c r="AU167" s="23" t="s">
        <v>80</v>
      </c>
      <c r="AY167" s="23" t="s">
        <v>115</v>
      </c>
      <c r="BE167" s="228">
        <f>IF(N167="základní",J167,0)</f>
        <v>0</v>
      </c>
      <c r="BF167" s="228">
        <f>IF(N167="snížená",J167,0)</f>
        <v>0</v>
      </c>
      <c r="BG167" s="228">
        <f>IF(N167="zákl. přenesená",J167,0)</f>
        <v>0</v>
      </c>
      <c r="BH167" s="228">
        <f>IF(N167="sníž. přenesená",J167,0)</f>
        <v>0</v>
      </c>
      <c r="BI167" s="228">
        <f>IF(N167="nulová",J167,0)</f>
        <v>0</v>
      </c>
      <c r="BJ167" s="23" t="s">
        <v>75</v>
      </c>
      <c r="BK167" s="228">
        <f>ROUND(I167*H167,2)</f>
        <v>0</v>
      </c>
      <c r="BL167" s="23" t="s">
        <v>132</v>
      </c>
      <c r="BM167" s="23" t="s">
        <v>305</v>
      </c>
    </row>
    <row r="168" spans="2:47" s="1" customFormat="1" ht="13.5">
      <c r="B168" s="45"/>
      <c r="C168" s="73"/>
      <c r="D168" s="235" t="s">
        <v>166</v>
      </c>
      <c r="E168" s="73"/>
      <c r="F168" s="236" t="s">
        <v>306</v>
      </c>
      <c r="G168" s="73"/>
      <c r="H168" s="73"/>
      <c r="I168" s="188"/>
      <c r="J168" s="73"/>
      <c r="K168" s="73"/>
      <c r="L168" s="71"/>
      <c r="M168" s="237"/>
      <c r="N168" s="46"/>
      <c r="O168" s="46"/>
      <c r="P168" s="46"/>
      <c r="Q168" s="46"/>
      <c r="R168" s="46"/>
      <c r="S168" s="46"/>
      <c r="T168" s="94"/>
      <c r="AT168" s="23" t="s">
        <v>166</v>
      </c>
      <c r="AU168" s="23" t="s">
        <v>80</v>
      </c>
    </row>
    <row r="169" spans="2:65" s="1" customFormat="1" ht="16.5" customHeight="1">
      <c r="B169" s="45"/>
      <c r="C169" s="270" t="s">
        <v>307</v>
      </c>
      <c r="D169" s="270" t="s">
        <v>222</v>
      </c>
      <c r="E169" s="271" t="s">
        <v>308</v>
      </c>
      <c r="F169" s="272" t="s">
        <v>309</v>
      </c>
      <c r="G169" s="273" t="s">
        <v>121</v>
      </c>
      <c r="H169" s="274">
        <v>18</v>
      </c>
      <c r="I169" s="275"/>
      <c r="J169" s="276">
        <f>ROUND(I169*H169,2)</f>
        <v>0</v>
      </c>
      <c r="K169" s="272" t="s">
        <v>122</v>
      </c>
      <c r="L169" s="277"/>
      <c r="M169" s="278" t="s">
        <v>21</v>
      </c>
      <c r="N169" s="279" t="s">
        <v>41</v>
      </c>
      <c r="O169" s="46"/>
      <c r="P169" s="226">
        <f>O169*H169</f>
        <v>0</v>
      </c>
      <c r="Q169" s="226">
        <v>0.0008</v>
      </c>
      <c r="R169" s="226">
        <f>Q169*H169</f>
        <v>0.014400000000000001</v>
      </c>
      <c r="S169" s="226">
        <v>0</v>
      </c>
      <c r="T169" s="227">
        <f>S169*H169</f>
        <v>0</v>
      </c>
      <c r="AR169" s="23" t="s">
        <v>200</v>
      </c>
      <c r="AT169" s="23" t="s">
        <v>222</v>
      </c>
      <c r="AU169" s="23" t="s">
        <v>80</v>
      </c>
      <c r="AY169" s="23" t="s">
        <v>115</v>
      </c>
      <c r="BE169" s="228">
        <f>IF(N169="základní",J169,0)</f>
        <v>0</v>
      </c>
      <c r="BF169" s="228">
        <f>IF(N169="snížená",J169,0)</f>
        <v>0</v>
      </c>
      <c r="BG169" s="228">
        <f>IF(N169="zákl. přenesená",J169,0)</f>
        <v>0</v>
      </c>
      <c r="BH169" s="228">
        <f>IF(N169="sníž. přenesená",J169,0)</f>
        <v>0</v>
      </c>
      <c r="BI169" s="228">
        <f>IF(N169="nulová",J169,0)</f>
        <v>0</v>
      </c>
      <c r="BJ169" s="23" t="s">
        <v>75</v>
      </c>
      <c r="BK169" s="228">
        <f>ROUND(I169*H169,2)</f>
        <v>0</v>
      </c>
      <c r="BL169" s="23" t="s">
        <v>132</v>
      </c>
      <c r="BM169" s="23" t="s">
        <v>310</v>
      </c>
    </row>
    <row r="170" spans="2:65" s="1" customFormat="1" ht="16.5" customHeight="1">
      <c r="B170" s="45"/>
      <c r="C170" s="217" t="s">
        <v>311</v>
      </c>
      <c r="D170" s="217" t="s">
        <v>118</v>
      </c>
      <c r="E170" s="218" t="s">
        <v>312</v>
      </c>
      <c r="F170" s="219" t="s">
        <v>313</v>
      </c>
      <c r="G170" s="220" t="s">
        <v>121</v>
      </c>
      <c r="H170" s="221">
        <v>9</v>
      </c>
      <c r="I170" s="222"/>
      <c r="J170" s="223">
        <f>ROUND(I170*H170,2)</f>
        <v>0</v>
      </c>
      <c r="K170" s="219" t="s">
        <v>122</v>
      </c>
      <c r="L170" s="71"/>
      <c r="M170" s="224" t="s">
        <v>21</v>
      </c>
      <c r="N170" s="225" t="s">
        <v>41</v>
      </c>
      <c r="O170" s="46"/>
      <c r="P170" s="226">
        <f>O170*H170</f>
        <v>0</v>
      </c>
      <c r="Q170" s="226">
        <v>0.3409</v>
      </c>
      <c r="R170" s="226">
        <f>Q170*H170</f>
        <v>3.0681</v>
      </c>
      <c r="S170" s="226">
        <v>0</v>
      </c>
      <c r="T170" s="227">
        <f>S170*H170</f>
        <v>0</v>
      </c>
      <c r="AR170" s="23" t="s">
        <v>132</v>
      </c>
      <c r="AT170" s="23" t="s">
        <v>118</v>
      </c>
      <c r="AU170" s="23" t="s">
        <v>80</v>
      </c>
      <c r="AY170" s="23" t="s">
        <v>115</v>
      </c>
      <c r="BE170" s="228">
        <f>IF(N170="základní",J170,0)</f>
        <v>0</v>
      </c>
      <c r="BF170" s="228">
        <f>IF(N170="snížená",J170,0)</f>
        <v>0</v>
      </c>
      <c r="BG170" s="228">
        <f>IF(N170="zákl. přenesená",J170,0)</f>
        <v>0</v>
      </c>
      <c r="BH170" s="228">
        <f>IF(N170="sníž. přenesená",J170,0)</f>
        <v>0</v>
      </c>
      <c r="BI170" s="228">
        <f>IF(N170="nulová",J170,0)</f>
        <v>0</v>
      </c>
      <c r="BJ170" s="23" t="s">
        <v>75</v>
      </c>
      <c r="BK170" s="228">
        <f>ROUND(I170*H170,2)</f>
        <v>0</v>
      </c>
      <c r="BL170" s="23" t="s">
        <v>132</v>
      </c>
      <c r="BM170" s="23" t="s">
        <v>314</v>
      </c>
    </row>
    <row r="171" spans="2:47" s="1" customFormat="1" ht="13.5">
      <c r="B171" s="45"/>
      <c r="C171" s="73"/>
      <c r="D171" s="235" t="s">
        <v>166</v>
      </c>
      <c r="E171" s="73"/>
      <c r="F171" s="236" t="s">
        <v>315</v>
      </c>
      <c r="G171" s="73"/>
      <c r="H171" s="73"/>
      <c r="I171" s="188"/>
      <c r="J171" s="73"/>
      <c r="K171" s="73"/>
      <c r="L171" s="71"/>
      <c r="M171" s="237"/>
      <c r="N171" s="46"/>
      <c r="O171" s="46"/>
      <c r="P171" s="46"/>
      <c r="Q171" s="46"/>
      <c r="R171" s="46"/>
      <c r="S171" s="46"/>
      <c r="T171" s="94"/>
      <c r="AT171" s="23" t="s">
        <v>166</v>
      </c>
      <c r="AU171" s="23" t="s">
        <v>80</v>
      </c>
    </row>
    <row r="172" spans="2:65" s="1" customFormat="1" ht="16.5" customHeight="1">
      <c r="B172" s="45"/>
      <c r="C172" s="270" t="s">
        <v>316</v>
      </c>
      <c r="D172" s="270" t="s">
        <v>222</v>
      </c>
      <c r="E172" s="271" t="s">
        <v>317</v>
      </c>
      <c r="F172" s="272" t="s">
        <v>318</v>
      </c>
      <c r="G172" s="273" t="s">
        <v>121</v>
      </c>
      <c r="H172" s="274">
        <v>9</v>
      </c>
      <c r="I172" s="275"/>
      <c r="J172" s="276">
        <f>ROUND(I172*H172,2)</f>
        <v>0</v>
      </c>
      <c r="K172" s="272" t="s">
        <v>122</v>
      </c>
      <c r="L172" s="277"/>
      <c r="M172" s="278" t="s">
        <v>21</v>
      </c>
      <c r="N172" s="279" t="s">
        <v>41</v>
      </c>
      <c r="O172" s="46"/>
      <c r="P172" s="226">
        <f>O172*H172</f>
        <v>0</v>
      </c>
      <c r="Q172" s="226">
        <v>0.072</v>
      </c>
      <c r="R172" s="226">
        <f>Q172*H172</f>
        <v>0.6479999999999999</v>
      </c>
      <c r="S172" s="226">
        <v>0</v>
      </c>
      <c r="T172" s="227">
        <f>S172*H172</f>
        <v>0</v>
      </c>
      <c r="AR172" s="23" t="s">
        <v>200</v>
      </c>
      <c r="AT172" s="23" t="s">
        <v>222</v>
      </c>
      <c r="AU172" s="23" t="s">
        <v>80</v>
      </c>
      <c r="AY172" s="23" t="s">
        <v>115</v>
      </c>
      <c r="BE172" s="228">
        <f>IF(N172="základní",J172,0)</f>
        <v>0</v>
      </c>
      <c r="BF172" s="228">
        <f>IF(N172="snížená",J172,0)</f>
        <v>0</v>
      </c>
      <c r="BG172" s="228">
        <f>IF(N172="zákl. přenesená",J172,0)</f>
        <v>0</v>
      </c>
      <c r="BH172" s="228">
        <f>IF(N172="sníž. přenesená",J172,0)</f>
        <v>0</v>
      </c>
      <c r="BI172" s="228">
        <f>IF(N172="nulová",J172,0)</f>
        <v>0</v>
      </c>
      <c r="BJ172" s="23" t="s">
        <v>75</v>
      </c>
      <c r="BK172" s="228">
        <f>ROUND(I172*H172,2)</f>
        <v>0</v>
      </c>
      <c r="BL172" s="23" t="s">
        <v>132</v>
      </c>
      <c r="BM172" s="23" t="s">
        <v>319</v>
      </c>
    </row>
    <row r="173" spans="2:65" s="1" customFormat="1" ht="25.5" customHeight="1">
      <c r="B173" s="45"/>
      <c r="C173" s="270" t="s">
        <v>320</v>
      </c>
      <c r="D173" s="270" t="s">
        <v>222</v>
      </c>
      <c r="E173" s="271" t="s">
        <v>321</v>
      </c>
      <c r="F173" s="272" t="s">
        <v>322</v>
      </c>
      <c r="G173" s="273" t="s">
        <v>121</v>
      </c>
      <c r="H173" s="274">
        <v>9</v>
      </c>
      <c r="I173" s="275"/>
      <c r="J173" s="276">
        <f>ROUND(I173*H173,2)</f>
        <v>0</v>
      </c>
      <c r="K173" s="272" t="s">
        <v>122</v>
      </c>
      <c r="L173" s="277"/>
      <c r="M173" s="278" t="s">
        <v>21</v>
      </c>
      <c r="N173" s="279" t="s">
        <v>41</v>
      </c>
      <c r="O173" s="46"/>
      <c r="P173" s="226">
        <f>O173*H173</f>
        <v>0</v>
      </c>
      <c r="Q173" s="226">
        <v>0.08</v>
      </c>
      <c r="R173" s="226">
        <f>Q173*H173</f>
        <v>0.72</v>
      </c>
      <c r="S173" s="226">
        <v>0</v>
      </c>
      <c r="T173" s="227">
        <f>S173*H173</f>
        <v>0</v>
      </c>
      <c r="AR173" s="23" t="s">
        <v>200</v>
      </c>
      <c r="AT173" s="23" t="s">
        <v>222</v>
      </c>
      <c r="AU173" s="23" t="s">
        <v>80</v>
      </c>
      <c r="AY173" s="23" t="s">
        <v>115</v>
      </c>
      <c r="BE173" s="228">
        <f>IF(N173="základní",J173,0)</f>
        <v>0</v>
      </c>
      <c r="BF173" s="228">
        <f>IF(N173="snížená",J173,0)</f>
        <v>0</v>
      </c>
      <c r="BG173" s="228">
        <f>IF(N173="zákl. přenesená",J173,0)</f>
        <v>0</v>
      </c>
      <c r="BH173" s="228">
        <f>IF(N173="sníž. přenesená",J173,0)</f>
        <v>0</v>
      </c>
      <c r="BI173" s="228">
        <f>IF(N173="nulová",J173,0)</f>
        <v>0</v>
      </c>
      <c r="BJ173" s="23" t="s">
        <v>75</v>
      </c>
      <c r="BK173" s="228">
        <f>ROUND(I173*H173,2)</f>
        <v>0</v>
      </c>
      <c r="BL173" s="23" t="s">
        <v>132</v>
      </c>
      <c r="BM173" s="23" t="s">
        <v>323</v>
      </c>
    </row>
    <row r="174" spans="2:65" s="1" customFormat="1" ht="16.5" customHeight="1">
      <c r="B174" s="45"/>
      <c r="C174" s="270" t="s">
        <v>209</v>
      </c>
      <c r="D174" s="270" t="s">
        <v>222</v>
      </c>
      <c r="E174" s="271" t="s">
        <v>324</v>
      </c>
      <c r="F174" s="272" t="s">
        <v>325</v>
      </c>
      <c r="G174" s="273" t="s">
        <v>121</v>
      </c>
      <c r="H174" s="274">
        <v>9</v>
      </c>
      <c r="I174" s="275"/>
      <c r="J174" s="276">
        <f>ROUND(I174*H174,2)</f>
        <v>0</v>
      </c>
      <c r="K174" s="272" t="s">
        <v>122</v>
      </c>
      <c r="L174" s="277"/>
      <c r="M174" s="278" t="s">
        <v>21</v>
      </c>
      <c r="N174" s="279" t="s">
        <v>41</v>
      </c>
      <c r="O174" s="46"/>
      <c r="P174" s="226">
        <f>O174*H174</f>
        <v>0</v>
      </c>
      <c r="Q174" s="226">
        <v>0.111</v>
      </c>
      <c r="R174" s="226">
        <f>Q174*H174</f>
        <v>0.999</v>
      </c>
      <c r="S174" s="226">
        <v>0</v>
      </c>
      <c r="T174" s="227">
        <f>S174*H174</f>
        <v>0</v>
      </c>
      <c r="AR174" s="23" t="s">
        <v>200</v>
      </c>
      <c r="AT174" s="23" t="s">
        <v>222</v>
      </c>
      <c r="AU174" s="23" t="s">
        <v>80</v>
      </c>
      <c r="AY174" s="23" t="s">
        <v>115</v>
      </c>
      <c r="BE174" s="228">
        <f>IF(N174="základní",J174,0)</f>
        <v>0</v>
      </c>
      <c r="BF174" s="228">
        <f>IF(N174="snížená",J174,0)</f>
        <v>0</v>
      </c>
      <c r="BG174" s="228">
        <f>IF(N174="zákl. přenesená",J174,0)</f>
        <v>0</v>
      </c>
      <c r="BH174" s="228">
        <f>IF(N174="sníž. přenesená",J174,0)</f>
        <v>0</v>
      </c>
      <c r="BI174" s="228">
        <f>IF(N174="nulová",J174,0)</f>
        <v>0</v>
      </c>
      <c r="BJ174" s="23" t="s">
        <v>75</v>
      </c>
      <c r="BK174" s="228">
        <f>ROUND(I174*H174,2)</f>
        <v>0</v>
      </c>
      <c r="BL174" s="23" t="s">
        <v>132</v>
      </c>
      <c r="BM174" s="23" t="s">
        <v>326</v>
      </c>
    </row>
    <row r="175" spans="2:65" s="1" customFormat="1" ht="16.5" customHeight="1">
      <c r="B175" s="45"/>
      <c r="C175" s="270" t="s">
        <v>327</v>
      </c>
      <c r="D175" s="270" t="s">
        <v>222</v>
      </c>
      <c r="E175" s="271" t="s">
        <v>328</v>
      </c>
      <c r="F175" s="272" t="s">
        <v>329</v>
      </c>
      <c r="G175" s="273" t="s">
        <v>121</v>
      </c>
      <c r="H175" s="274">
        <v>9</v>
      </c>
      <c r="I175" s="275"/>
      <c r="J175" s="276">
        <f>ROUND(I175*H175,2)</f>
        <v>0</v>
      </c>
      <c r="K175" s="272" t="s">
        <v>122</v>
      </c>
      <c r="L175" s="277"/>
      <c r="M175" s="278" t="s">
        <v>21</v>
      </c>
      <c r="N175" s="279" t="s">
        <v>41</v>
      </c>
      <c r="O175" s="46"/>
      <c r="P175" s="226">
        <f>O175*H175</f>
        <v>0</v>
      </c>
      <c r="Q175" s="226">
        <v>0.027</v>
      </c>
      <c r="R175" s="226">
        <f>Q175*H175</f>
        <v>0.243</v>
      </c>
      <c r="S175" s="226">
        <v>0</v>
      </c>
      <c r="T175" s="227">
        <f>S175*H175</f>
        <v>0</v>
      </c>
      <c r="AR175" s="23" t="s">
        <v>200</v>
      </c>
      <c r="AT175" s="23" t="s">
        <v>222</v>
      </c>
      <c r="AU175" s="23" t="s">
        <v>80</v>
      </c>
      <c r="AY175" s="23" t="s">
        <v>115</v>
      </c>
      <c r="BE175" s="228">
        <f>IF(N175="základní",J175,0)</f>
        <v>0</v>
      </c>
      <c r="BF175" s="228">
        <f>IF(N175="snížená",J175,0)</f>
        <v>0</v>
      </c>
      <c r="BG175" s="228">
        <f>IF(N175="zákl. přenesená",J175,0)</f>
        <v>0</v>
      </c>
      <c r="BH175" s="228">
        <f>IF(N175="sníž. přenesená",J175,0)</f>
        <v>0</v>
      </c>
      <c r="BI175" s="228">
        <f>IF(N175="nulová",J175,0)</f>
        <v>0</v>
      </c>
      <c r="BJ175" s="23" t="s">
        <v>75</v>
      </c>
      <c r="BK175" s="228">
        <f>ROUND(I175*H175,2)</f>
        <v>0</v>
      </c>
      <c r="BL175" s="23" t="s">
        <v>132</v>
      </c>
      <c r="BM175" s="23" t="s">
        <v>330</v>
      </c>
    </row>
    <row r="176" spans="2:65" s="1" customFormat="1" ht="25.5" customHeight="1">
      <c r="B176" s="45"/>
      <c r="C176" s="217" t="s">
        <v>331</v>
      </c>
      <c r="D176" s="217" t="s">
        <v>118</v>
      </c>
      <c r="E176" s="218" t="s">
        <v>332</v>
      </c>
      <c r="F176" s="219" t="s">
        <v>333</v>
      </c>
      <c r="G176" s="220" t="s">
        <v>121</v>
      </c>
      <c r="H176" s="221">
        <v>2</v>
      </c>
      <c r="I176" s="222"/>
      <c r="J176" s="223">
        <f>ROUND(I176*H176,2)</f>
        <v>0</v>
      </c>
      <c r="K176" s="219" t="s">
        <v>334</v>
      </c>
      <c r="L176" s="71"/>
      <c r="M176" s="224" t="s">
        <v>21</v>
      </c>
      <c r="N176" s="225" t="s">
        <v>41</v>
      </c>
      <c r="O176" s="46"/>
      <c r="P176" s="226">
        <f>O176*H176</f>
        <v>0</v>
      </c>
      <c r="Q176" s="226">
        <v>0</v>
      </c>
      <c r="R176" s="226">
        <f>Q176*H176</f>
        <v>0</v>
      </c>
      <c r="S176" s="226">
        <v>0.05</v>
      </c>
      <c r="T176" s="227">
        <f>S176*H176</f>
        <v>0.1</v>
      </c>
      <c r="AR176" s="23" t="s">
        <v>132</v>
      </c>
      <c r="AT176" s="23" t="s">
        <v>118</v>
      </c>
      <c r="AU176" s="23" t="s">
        <v>80</v>
      </c>
      <c r="AY176" s="23" t="s">
        <v>115</v>
      </c>
      <c r="BE176" s="228">
        <f>IF(N176="základní",J176,0)</f>
        <v>0</v>
      </c>
      <c r="BF176" s="228">
        <f>IF(N176="snížená",J176,0)</f>
        <v>0</v>
      </c>
      <c r="BG176" s="228">
        <f>IF(N176="zákl. přenesená",J176,0)</f>
        <v>0</v>
      </c>
      <c r="BH176" s="228">
        <f>IF(N176="sníž. přenesená",J176,0)</f>
        <v>0</v>
      </c>
      <c r="BI176" s="228">
        <f>IF(N176="nulová",J176,0)</f>
        <v>0</v>
      </c>
      <c r="BJ176" s="23" t="s">
        <v>75</v>
      </c>
      <c r="BK176" s="228">
        <f>ROUND(I176*H176,2)</f>
        <v>0</v>
      </c>
      <c r="BL176" s="23" t="s">
        <v>132</v>
      </c>
      <c r="BM176" s="23" t="s">
        <v>335</v>
      </c>
    </row>
    <row r="177" spans="2:65" s="1" customFormat="1" ht="25.5" customHeight="1">
      <c r="B177" s="45"/>
      <c r="C177" s="217" t="s">
        <v>336</v>
      </c>
      <c r="D177" s="217" t="s">
        <v>118</v>
      </c>
      <c r="E177" s="218" t="s">
        <v>337</v>
      </c>
      <c r="F177" s="219" t="s">
        <v>338</v>
      </c>
      <c r="G177" s="220" t="s">
        <v>121</v>
      </c>
      <c r="H177" s="221">
        <v>9</v>
      </c>
      <c r="I177" s="222"/>
      <c r="J177" s="223">
        <f>ROUND(I177*H177,2)</f>
        <v>0</v>
      </c>
      <c r="K177" s="219" t="s">
        <v>122</v>
      </c>
      <c r="L177" s="71"/>
      <c r="M177" s="224" t="s">
        <v>21</v>
      </c>
      <c r="N177" s="225" t="s">
        <v>41</v>
      </c>
      <c r="O177" s="46"/>
      <c r="P177" s="226">
        <f>O177*H177</f>
        <v>0</v>
      </c>
      <c r="Q177" s="226">
        <v>0.21734</v>
      </c>
      <c r="R177" s="226">
        <f>Q177*H177</f>
        <v>1.9560600000000001</v>
      </c>
      <c r="S177" s="226">
        <v>0</v>
      </c>
      <c r="T177" s="227">
        <f>S177*H177</f>
        <v>0</v>
      </c>
      <c r="AR177" s="23" t="s">
        <v>132</v>
      </c>
      <c r="AT177" s="23" t="s">
        <v>118</v>
      </c>
      <c r="AU177" s="23" t="s">
        <v>80</v>
      </c>
      <c r="AY177" s="23" t="s">
        <v>115</v>
      </c>
      <c r="BE177" s="228">
        <f>IF(N177="základní",J177,0)</f>
        <v>0</v>
      </c>
      <c r="BF177" s="228">
        <f>IF(N177="snížená",J177,0)</f>
        <v>0</v>
      </c>
      <c r="BG177" s="228">
        <f>IF(N177="zákl. přenesená",J177,0)</f>
        <v>0</v>
      </c>
      <c r="BH177" s="228">
        <f>IF(N177="sníž. přenesená",J177,0)</f>
        <v>0</v>
      </c>
      <c r="BI177" s="228">
        <f>IF(N177="nulová",J177,0)</f>
        <v>0</v>
      </c>
      <c r="BJ177" s="23" t="s">
        <v>75</v>
      </c>
      <c r="BK177" s="228">
        <f>ROUND(I177*H177,2)</f>
        <v>0</v>
      </c>
      <c r="BL177" s="23" t="s">
        <v>132</v>
      </c>
      <c r="BM177" s="23" t="s">
        <v>339</v>
      </c>
    </row>
    <row r="178" spans="2:47" s="1" customFormat="1" ht="13.5">
      <c r="B178" s="45"/>
      <c r="C178" s="73"/>
      <c r="D178" s="235" t="s">
        <v>166</v>
      </c>
      <c r="E178" s="73"/>
      <c r="F178" s="236" t="s">
        <v>340</v>
      </c>
      <c r="G178" s="73"/>
      <c r="H178" s="73"/>
      <c r="I178" s="188"/>
      <c r="J178" s="73"/>
      <c r="K178" s="73"/>
      <c r="L178" s="71"/>
      <c r="M178" s="237"/>
      <c r="N178" s="46"/>
      <c r="O178" s="46"/>
      <c r="P178" s="46"/>
      <c r="Q178" s="46"/>
      <c r="R178" s="46"/>
      <c r="S178" s="46"/>
      <c r="T178" s="94"/>
      <c r="AT178" s="23" t="s">
        <v>166</v>
      </c>
      <c r="AU178" s="23" t="s">
        <v>80</v>
      </c>
    </row>
    <row r="179" spans="2:65" s="1" customFormat="1" ht="25.5" customHeight="1">
      <c r="B179" s="45"/>
      <c r="C179" s="270" t="s">
        <v>341</v>
      </c>
      <c r="D179" s="270" t="s">
        <v>222</v>
      </c>
      <c r="E179" s="271" t="s">
        <v>342</v>
      </c>
      <c r="F179" s="272" t="s">
        <v>343</v>
      </c>
      <c r="G179" s="273" t="s">
        <v>121</v>
      </c>
      <c r="H179" s="274">
        <v>9</v>
      </c>
      <c r="I179" s="275"/>
      <c r="J179" s="276">
        <f>ROUND(I179*H179,2)</f>
        <v>0</v>
      </c>
      <c r="K179" s="272" t="s">
        <v>122</v>
      </c>
      <c r="L179" s="277"/>
      <c r="M179" s="278" t="s">
        <v>21</v>
      </c>
      <c r="N179" s="279" t="s">
        <v>41</v>
      </c>
      <c r="O179" s="46"/>
      <c r="P179" s="226">
        <f>O179*H179</f>
        <v>0</v>
      </c>
      <c r="Q179" s="226">
        <v>0.0524</v>
      </c>
      <c r="R179" s="226">
        <f>Q179*H179</f>
        <v>0.4716</v>
      </c>
      <c r="S179" s="226">
        <v>0</v>
      </c>
      <c r="T179" s="227">
        <f>S179*H179</f>
        <v>0</v>
      </c>
      <c r="AR179" s="23" t="s">
        <v>200</v>
      </c>
      <c r="AT179" s="23" t="s">
        <v>222</v>
      </c>
      <c r="AU179" s="23" t="s">
        <v>80</v>
      </c>
      <c r="AY179" s="23" t="s">
        <v>115</v>
      </c>
      <c r="BE179" s="228">
        <f>IF(N179="základní",J179,0)</f>
        <v>0</v>
      </c>
      <c r="BF179" s="228">
        <f>IF(N179="snížená",J179,0)</f>
        <v>0</v>
      </c>
      <c r="BG179" s="228">
        <f>IF(N179="zákl. přenesená",J179,0)</f>
        <v>0</v>
      </c>
      <c r="BH179" s="228">
        <f>IF(N179="sníž. přenesená",J179,0)</f>
        <v>0</v>
      </c>
      <c r="BI179" s="228">
        <f>IF(N179="nulová",J179,0)</f>
        <v>0</v>
      </c>
      <c r="BJ179" s="23" t="s">
        <v>75</v>
      </c>
      <c r="BK179" s="228">
        <f>ROUND(I179*H179,2)</f>
        <v>0</v>
      </c>
      <c r="BL179" s="23" t="s">
        <v>132</v>
      </c>
      <c r="BM179" s="23" t="s">
        <v>344</v>
      </c>
    </row>
    <row r="180" spans="2:65" s="1" customFormat="1" ht="16.5" customHeight="1">
      <c r="B180" s="45"/>
      <c r="C180" s="270" t="s">
        <v>345</v>
      </c>
      <c r="D180" s="270" t="s">
        <v>222</v>
      </c>
      <c r="E180" s="271" t="s">
        <v>346</v>
      </c>
      <c r="F180" s="272" t="s">
        <v>347</v>
      </c>
      <c r="G180" s="273" t="s">
        <v>121</v>
      </c>
      <c r="H180" s="274">
        <v>9</v>
      </c>
      <c r="I180" s="275"/>
      <c r="J180" s="276">
        <f>ROUND(I180*H180,2)</f>
        <v>0</v>
      </c>
      <c r="K180" s="272" t="s">
        <v>122</v>
      </c>
      <c r="L180" s="277"/>
      <c r="M180" s="278" t="s">
        <v>21</v>
      </c>
      <c r="N180" s="279" t="s">
        <v>41</v>
      </c>
      <c r="O180" s="46"/>
      <c r="P180" s="226">
        <f>O180*H180</f>
        <v>0</v>
      </c>
      <c r="Q180" s="226">
        <v>0.00044</v>
      </c>
      <c r="R180" s="226">
        <f>Q180*H180</f>
        <v>0.00396</v>
      </c>
      <c r="S180" s="226">
        <v>0</v>
      </c>
      <c r="T180" s="227">
        <f>S180*H180</f>
        <v>0</v>
      </c>
      <c r="AR180" s="23" t="s">
        <v>200</v>
      </c>
      <c r="AT180" s="23" t="s">
        <v>222</v>
      </c>
      <c r="AU180" s="23" t="s">
        <v>80</v>
      </c>
      <c r="AY180" s="23" t="s">
        <v>115</v>
      </c>
      <c r="BE180" s="228">
        <f>IF(N180="základní",J180,0)</f>
        <v>0</v>
      </c>
      <c r="BF180" s="228">
        <f>IF(N180="snížená",J180,0)</f>
        <v>0</v>
      </c>
      <c r="BG180" s="228">
        <f>IF(N180="zákl. přenesená",J180,0)</f>
        <v>0</v>
      </c>
      <c r="BH180" s="228">
        <f>IF(N180="sníž. přenesená",J180,0)</f>
        <v>0</v>
      </c>
      <c r="BI180" s="228">
        <f>IF(N180="nulová",J180,0)</f>
        <v>0</v>
      </c>
      <c r="BJ180" s="23" t="s">
        <v>75</v>
      </c>
      <c r="BK180" s="228">
        <f>ROUND(I180*H180,2)</f>
        <v>0</v>
      </c>
      <c r="BL180" s="23" t="s">
        <v>132</v>
      </c>
      <c r="BM180" s="23" t="s">
        <v>348</v>
      </c>
    </row>
    <row r="181" spans="2:65" s="1" customFormat="1" ht="16.5" customHeight="1">
      <c r="B181" s="45"/>
      <c r="C181" s="217" t="s">
        <v>349</v>
      </c>
      <c r="D181" s="217" t="s">
        <v>118</v>
      </c>
      <c r="E181" s="218" t="s">
        <v>350</v>
      </c>
      <c r="F181" s="219" t="s">
        <v>351</v>
      </c>
      <c r="G181" s="220" t="s">
        <v>121</v>
      </c>
      <c r="H181" s="221">
        <v>1</v>
      </c>
      <c r="I181" s="222"/>
      <c r="J181" s="223">
        <f>ROUND(I181*H181,2)</f>
        <v>0</v>
      </c>
      <c r="K181" s="219" t="s">
        <v>122</v>
      </c>
      <c r="L181" s="71"/>
      <c r="M181" s="224" t="s">
        <v>21</v>
      </c>
      <c r="N181" s="225" t="s">
        <v>41</v>
      </c>
      <c r="O181" s="46"/>
      <c r="P181" s="226">
        <f>O181*H181</f>
        <v>0</v>
      </c>
      <c r="Q181" s="226">
        <v>0.42368</v>
      </c>
      <c r="R181" s="226">
        <f>Q181*H181</f>
        <v>0.42368</v>
      </c>
      <c r="S181" s="226">
        <v>0</v>
      </c>
      <c r="T181" s="227">
        <f>S181*H181</f>
        <v>0</v>
      </c>
      <c r="AR181" s="23" t="s">
        <v>132</v>
      </c>
      <c r="AT181" s="23" t="s">
        <v>118</v>
      </c>
      <c r="AU181" s="23" t="s">
        <v>80</v>
      </c>
      <c r="AY181" s="23" t="s">
        <v>115</v>
      </c>
      <c r="BE181" s="228">
        <f>IF(N181="základní",J181,0)</f>
        <v>0</v>
      </c>
      <c r="BF181" s="228">
        <f>IF(N181="snížená",J181,0)</f>
        <v>0</v>
      </c>
      <c r="BG181" s="228">
        <f>IF(N181="zákl. přenesená",J181,0)</f>
        <v>0</v>
      </c>
      <c r="BH181" s="228">
        <f>IF(N181="sníž. přenesená",J181,0)</f>
        <v>0</v>
      </c>
      <c r="BI181" s="228">
        <f>IF(N181="nulová",J181,0)</f>
        <v>0</v>
      </c>
      <c r="BJ181" s="23" t="s">
        <v>75</v>
      </c>
      <c r="BK181" s="228">
        <f>ROUND(I181*H181,2)</f>
        <v>0</v>
      </c>
      <c r="BL181" s="23" t="s">
        <v>132</v>
      </c>
      <c r="BM181" s="23" t="s">
        <v>352</v>
      </c>
    </row>
    <row r="182" spans="2:47" s="1" customFormat="1" ht="13.5">
      <c r="B182" s="45"/>
      <c r="C182" s="73"/>
      <c r="D182" s="235" t="s">
        <v>166</v>
      </c>
      <c r="E182" s="73"/>
      <c r="F182" s="236" t="s">
        <v>353</v>
      </c>
      <c r="G182" s="73"/>
      <c r="H182" s="73"/>
      <c r="I182" s="188"/>
      <c r="J182" s="73"/>
      <c r="K182" s="73"/>
      <c r="L182" s="71"/>
      <c r="M182" s="237"/>
      <c r="N182" s="46"/>
      <c r="O182" s="46"/>
      <c r="P182" s="46"/>
      <c r="Q182" s="46"/>
      <c r="R182" s="46"/>
      <c r="S182" s="46"/>
      <c r="T182" s="94"/>
      <c r="AT182" s="23" t="s">
        <v>166</v>
      </c>
      <c r="AU182" s="23" t="s">
        <v>80</v>
      </c>
    </row>
    <row r="183" spans="2:47" s="1" customFormat="1" ht="13.5">
      <c r="B183" s="45"/>
      <c r="C183" s="73"/>
      <c r="D183" s="235" t="s">
        <v>174</v>
      </c>
      <c r="E183" s="73"/>
      <c r="F183" s="236" t="s">
        <v>354</v>
      </c>
      <c r="G183" s="73"/>
      <c r="H183" s="73"/>
      <c r="I183" s="188"/>
      <c r="J183" s="73"/>
      <c r="K183" s="73"/>
      <c r="L183" s="71"/>
      <c r="M183" s="237"/>
      <c r="N183" s="46"/>
      <c r="O183" s="46"/>
      <c r="P183" s="46"/>
      <c r="Q183" s="46"/>
      <c r="R183" s="46"/>
      <c r="S183" s="46"/>
      <c r="T183" s="94"/>
      <c r="AT183" s="23" t="s">
        <v>174</v>
      </c>
      <c r="AU183" s="23" t="s">
        <v>80</v>
      </c>
    </row>
    <row r="184" spans="2:65" s="1" customFormat="1" ht="16.5" customHeight="1">
      <c r="B184" s="45"/>
      <c r="C184" s="217" t="s">
        <v>355</v>
      </c>
      <c r="D184" s="217" t="s">
        <v>118</v>
      </c>
      <c r="E184" s="218" t="s">
        <v>356</v>
      </c>
      <c r="F184" s="219" t="s">
        <v>351</v>
      </c>
      <c r="G184" s="220" t="s">
        <v>121</v>
      </c>
      <c r="H184" s="221">
        <v>7</v>
      </c>
      <c r="I184" s="222"/>
      <c r="J184" s="223">
        <f>ROUND(I184*H184,2)</f>
        <v>0</v>
      </c>
      <c r="K184" s="219" t="s">
        <v>122</v>
      </c>
      <c r="L184" s="71"/>
      <c r="M184" s="224" t="s">
        <v>21</v>
      </c>
      <c r="N184" s="225" t="s">
        <v>41</v>
      </c>
      <c r="O184" s="46"/>
      <c r="P184" s="226">
        <f>O184*H184</f>
        <v>0</v>
      </c>
      <c r="Q184" s="226">
        <v>0.4208</v>
      </c>
      <c r="R184" s="226">
        <f>Q184*H184</f>
        <v>2.9456</v>
      </c>
      <c r="S184" s="226">
        <v>0</v>
      </c>
      <c r="T184" s="227">
        <f>S184*H184</f>
        <v>0</v>
      </c>
      <c r="AR184" s="23" t="s">
        <v>132</v>
      </c>
      <c r="AT184" s="23" t="s">
        <v>118</v>
      </c>
      <c r="AU184" s="23" t="s">
        <v>80</v>
      </c>
      <c r="AY184" s="23" t="s">
        <v>115</v>
      </c>
      <c r="BE184" s="228">
        <f>IF(N184="základní",J184,0)</f>
        <v>0</v>
      </c>
      <c r="BF184" s="228">
        <f>IF(N184="snížená",J184,0)</f>
        <v>0</v>
      </c>
      <c r="BG184" s="228">
        <f>IF(N184="zákl. přenesená",J184,0)</f>
        <v>0</v>
      </c>
      <c r="BH184" s="228">
        <f>IF(N184="sníž. přenesená",J184,0)</f>
        <v>0</v>
      </c>
      <c r="BI184" s="228">
        <f>IF(N184="nulová",J184,0)</f>
        <v>0</v>
      </c>
      <c r="BJ184" s="23" t="s">
        <v>75</v>
      </c>
      <c r="BK184" s="228">
        <f>ROUND(I184*H184,2)</f>
        <v>0</v>
      </c>
      <c r="BL184" s="23" t="s">
        <v>132</v>
      </c>
      <c r="BM184" s="23" t="s">
        <v>357</v>
      </c>
    </row>
    <row r="185" spans="2:47" s="1" customFormat="1" ht="13.5">
      <c r="B185" s="45"/>
      <c r="C185" s="73"/>
      <c r="D185" s="235" t="s">
        <v>166</v>
      </c>
      <c r="E185" s="73"/>
      <c r="F185" s="236" t="s">
        <v>353</v>
      </c>
      <c r="G185" s="73"/>
      <c r="H185" s="73"/>
      <c r="I185" s="188"/>
      <c r="J185" s="73"/>
      <c r="K185" s="73"/>
      <c r="L185" s="71"/>
      <c r="M185" s="237"/>
      <c r="N185" s="46"/>
      <c r="O185" s="46"/>
      <c r="P185" s="46"/>
      <c r="Q185" s="46"/>
      <c r="R185" s="46"/>
      <c r="S185" s="46"/>
      <c r="T185" s="94"/>
      <c r="AT185" s="23" t="s">
        <v>166</v>
      </c>
      <c r="AU185" s="23" t="s">
        <v>80</v>
      </c>
    </row>
    <row r="186" spans="2:65" s="1" customFormat="1" ht="16.5" customHeight="1">
      <c r="B186" s="45"/>
      <c r="C186" s="217" t="s">
        <v>358</v>
      </c>
      <c r="D186" s="217" t="s">
        <v>118</v>
      </c>
      <c r="E186" s="218" t="s">
        <v>359</v>
      </c>
      <c r="F186" s="219" t="s">
        <v>360</v>
      </c>
      <c r="G186" s="220" t="s">
        <v>121</v>
      </c>
      <c r="H186" s="221">
        <v>15</v>
      </c>
      <c r="I186" s="222"/>
      <c r="J186" s="223">
        <f>ROUND(I186*H186,2)</f>
        <v>0</v>
      </c>
      <c r="K186" s="219" t="s">
        <v>122</v>
      </c>
      <c r="L186" s="71"/>
      <c r="M186" s="224" t="s">
        <v>21</v>
      </c>
      <c r="N186" s="225" t="s">
        <v>41</v>
      </c>
      <c r="O186" s="46"/>
      <c r="P186" s="226">
        <f>O186*H186</f>
        <v>0</v>
      </c>
      <c r="Q186" s="226">
        <v>0.12303</v>
      </c>
      <c r="R186" s="226">
        <f>Q186*H186</f>
        <v>1.84545</v>
      </c>
      <c r="S186" s="226">
        <v>0</v>
      </c>
      <c r="T186" s="227">
        <f>S186*H186</f>
        <v>0</v>
      </c>
      <c r="AR186" s="23" t="s">
        <v>132</v>
      </c>
      <c r="AT186" s="23" t="s">
        <v>118</v>
      </c>
      <c r="AU186" s="23" t="s">
        <v>80</v>
      </c>
      <c r="AY186" s="23" t="s">
        <v>115</v>
      </c>
      <c r="BE186" s="228">
        <f>IF(N186="základní",J186,0)</f>
        <v>0</v>
      </c>
      <c r="BF186" s="228">
        <f>IF(N186="snížená",J186,0)</f>
        <v>0</v>
      </c>
      <c r="BG186" s="228">
        <f>IF(N186="zákl. přenesená",J186,0)</f>
        <v>0</v>
      </c>
      <c r="BH186" s="228">
        <f>IF(N186="sníž. přenesená",J186,0)</f>
        <v>0</v>
      </c>
      <c r="BI186" s="228">
        <f>IF(N186="nulová",J186,0)</f>
        <v>0</v>
      </c>
      <c r="BJ186" s="23" t="s">
        <v>75</v>
      </c>
      <c r="BK186" s="228">
        <f>ROUND(I186*H186,2)</f>
        <v>0</v>
      </c>
      <c r="BL186" s="23" t="s">
        <v>132</v>
      </c>
      <c r="BM186" s="23" t="s">
        <v>361</v>
      </c>
    </row>
    <row r="187" spans="2:65" s="1" customFormat="1" ht="25.5" customHeight="1">
      <c r="B187" s="45"/>
      <c r="C187" s="270" t="s">
        <v>362</v>
      </c>
      <c r="D187" s="270" t="s">
        <v>222</v>
      </c>
      <c r="E187" s="271" t="s">
        <v>363</v>
      </c>
      <c r="F187" s="272" t="s">
        <v>364</v>
      </c>
      <c r="G187" s="273" t="s">
        <v>121</v>
      </c>
      <c r="H187" s="274">
        <v>15</v>
      </c>
      <c r="I187" s="275"/>
      <c r="J187" s="276">
        <f>ROUND(I187*H187,2)</f>
        <v>0</v>
      </c>
      <c r="K187" s="272" t="s">
        <v>122</v>
      </c>
      <c r="L187" s="277"/>
      <c r="M187" s="278" t="s">
        <v>21</v>
      </c>
      <c r="N187" s="279" t="s">
        <v>41</v>
      </c>
      <c r="O187" s="46"/>
      <c r="P187" s="226">
        <f>O187*H187</f>
        <v>0</v>
      </c>
      <c r="Q187" s="226">
        <v>0.0133</v>
      </c>
      <c r="R187" s="226">
        <f>Q187*H187</f>
        <v>0.19949999999999998</v>
      </c>
      <c r="S187" s="226">
        <v>0</v>
      </c>
      <c r="T187" s="227">
        <f>S187*H187</f>
        <v>0</v>
      </c>
      <c r="AR187" s="23" t="s">
        <v>200</v>
      </c>
      <c r="AT187" s="23" t="s">
        <v>222</v>
      </c>
      <c r="AU187" s="23" t="s">
        <v>80</v>
      </c>
      <c r="AY187" s="23" t="s">
        <v>115</v>
      </c>
      <c r="BE187" s="228">
        <f>IF(N187="základní",J187,0)</f>
        <v>0</v>
      </c>
      <c r="BF187" s="228">
        <f>IF(N187="snížená",J187,0)</f>
        <v>0</v>
      </c>
      <c r="BG187" s="228">
        <f>IF(N187="zákl. přenesená",J187,0)</f>
        <v>0</v>
      </c>
      <c r="BH187" s="228">
        <f>IF(N187="sníž. přenesená",J187,0)</f>
        <v>0</v>
      </c>
      <c r="BI187" s="228">
        <f>IF(N187="nulová",J187,0)</f>
        <v>0</v>
      </c>
      <c r="BJ187" s="23" t="s">
        <v>75</v>
      </c>
      <c r="BK187" s="228">
        <f>ROUND(I187*H187,2)</f>
        <v>0</v>
      </c>
      <c r="BL187" s="23" t="s">
        <v>132</v>
      </c>
      <c r="BM187" s="23" t="s">
        <v>365</v>
      </c>
    </row>
    <row r="188" spans="2:47" s="1" customFormat="1" ht="13.5">
      <c r="B188" s="45"/>
      <c r="C188" s="73"/>
      <c r="D188" s="235" t="s">
        <v>174</v>
      </c>
      <c r="E188" s="73"/>
      <c r="F188" s="236" t="s">
        <v>366</v>
      </c>
      <c r="G188" s="73"/>
      <c r="H188" s="73"/>
      <c r="I188" s="188"/>
      <c r="J188" s="73"/>
      <c r="K188" s="73"/>
      <c r="L188" s="71"/>
      <c r="M188" s="237"/>
      <c r="N188" s="46"/>
      <c r="O188" s="46"/>
      <c r="P188" s="46"/>
      <c r="Q188" s="46"/>
      <c r="R188" s="46"/>
      <c r="S188" s="46"/>
      <c r="T188" s="94"/>
      <c r="AT188" s="23" t="s">
        <v>174</v>
      </c>
      <c r="AU188" s="23" t="s">
        <v>80</v>
      </c>
    </row>
    <row r="189" spans="2:65" s="1" customFormat="1" ht="25.5" customHeight="1">
      <c r="B189" s="45"/>
      <c r="C189" s="217" t="s">
        <v>367</v>
      </c>
      <c r="D189" s="217" t="s">
        <v>118</v>
      </c>
      <c r="E189" s="218" t="s">
        <v>368</v>
      </c>
      <c r="F189" s="219" t="s">
        <v>369</v>
      </c>
      <c r="G189" s="220" t="s">
        <v>121</v>
      </c>
      <c r="H189" s="221">
        <v>1</v>
      </c>
      <c r="I189" s="222"/>
      <c r="J189" s="223">
        <f>ROUND(I189*H189,2)</f>
        <v>0</v>
      </c>
      <c r="K189" s="219" t="s">
        <v>122</v>
      </c>
      <c r="L189" s="71"/>
      <c r="M189" s="224" t="s">
        <v>21</v>
      </c>
      <c r="N189" s="225" t="s">
        <v>41</v>
      </c>
      <c r="O189" s="46"/>
      <c r="P189" s="226">
        <f>O189*H189</f>
        <v>0</v>
      </c>
      <c r="Q189" s="226">
        <v>0.2647</v>
      </c>
      <c r="R189" s="226">
        <f>Q189*H189</f>
        <v>0.2647</v>
      </c>
      <c r="S189" s="226">
        <v>0</v>
      </c>
      <c r="T189" s="227">
        <f>S189*H189</f>
        <v>0</v>
      </c>
      <c r="AR189" s="23" t="s">
        <v>132</v>
      </c>
      <c r="AT189" s="23" t="s">
        <v>118</v>
      </c>
      <c r="AU189" s="23" t="s">
        <v>80</v>
      </c>
      <c r="AY189" s="23" t="s">
        <v>115</v>
      </c>
      <c r="BE189" s="228">
        <f>IF(N189="základní",J189,0)</f>
        <v>0</v>
      </c>
      <c r="BF189" s="228">
        <f>IF(N189="snížená",J189,0)</f>
        <v>0</v>
      </c>
      <c r="BG189" s="228">
        <f>IF(N189="zákl. přenesená",J189,0)</f>
        <v>0</v>
      </c>
      <c r="BH189" s="228">
        <f>IF(N189="sníž. přenesená",J189,0)</f>
        <v>0</v>
      </c>
      <c r="BI189" s="228">
        <f>IF(N189="nulová",J189,0)</f>
        <v>0</v>
      </c>
      <c r="BJ189" s="23" t="s">
        <v>75</v>
      </c>
      <c r="BK189" s="228">
        <f>ROUND(I189*H189,2)</f>
        <v>0</v>
      </c>
      <c r="BL189" s="23" t="s">
        <v>132</v>
      </c>
      <c r="BM189" s="23" t="s">
        <v>370</v>
      </c>
    </row>
    <row r="190" spans="2:47" s="1" customFormat="1" ht="13.5">
      <c r="B190" s="45"/>
      <c r="C190" s="73"/>
      <c r="D190" s="235" t="s">
        <v>166</v>
      </c>
      <c r="E190" s="73"/>
      <c r="F190" s="236" t="s">
        <v>353</v>
      </c>
      <c r="G190" s="73"/>
      <c r="H190" s="73"/>
      <c r="I190" s="188"/>
      <c r="J190" s="73"/>
      <c r="K190" s="73"/>
      <c r="L190" s="71"/>
      <c r="M190" s="237"/>
      <c r="N190" s="46"/>
      <c r="O190" s="46"/>
      <c r="P190" s="46"/>
      <c r="Q190" s="46"/>
      <c r="R190" s="46"/>
      <c r="S190" s="46"/>
      <c r="T190" s="94"/>
      <c r="AT190" s="23" t="s">
        <v>166</v>
      </c>
      <c r="AU190" s="23" t="s">
        <v>80</v>
      </c>
    </row>
    <row r="191" spans="2:47" s="1" customFormat="1" ht="13.5">
      <c r="B191" s="45"/>
      <c r="C191" s="73"/>
      <c r="D191" s="235" t="s">
        <v>174</v>
      </c>
      <c r="E191" s="73"/>
      <c r="F191" s="236" t="s">
        <v>371</v>
      </c>
      <c r="G191" s="73"/>
      <c r="H191" s="73"/>
      <c r="I191" s="188"/>
      <c r="J191" s="73"/>
      <c r="K191" s="73"/>
      <c r="L191" s="71"/>
      <c r="M191" s="237"/>
      <c r="N191" s="46"/>
      <c r="O191" s="46"/>
      <c r="P191" s="46"/>
      <c r="Q191" s="46"/>
      <c r="R191" s="46"/>
      <c r="S191" s="46"/>
      <c r="T191" s="94"/>
      <c r="AT191" s="23" t="s">
        <v>174</v>
      </c>
      <c r="AU191" s="23" t="s">
        <v>80</v>
      </c>
    </row>
    <row r="192" spans="2:63" s="10" customFormat="1" ht="29.85" customHeight="1">
      <c r="B192" s="201"/>
      <c r="C192" s="202"/>
      <c r="D192" s="203" t="s">
        <v>69</v>
      </c>
      <c r="E192" s="215" t="s">
        <v>210</v>
      </c>
      <c r="F192" s="215" t="s">
        <v>372</v>
      </c>
      <c r="G192" s="202"/>
      <c r="H192" s="202"/>
      <c r="I192" s="205"/>
      <c r="J192" s="216">
        <f>BK192</f>
        <v>0</v>
      </c>
      <c r="K192" s="202"/>
      <c r="L192" s="207"/>
      <c r="M192" s="208"/>
      <c r="N192" s="209"/>
      <c r="O192" s="209"/>
      <c r="P192" s="210">
        <f>SUM(P193:P221)</f>
        <v>0</v>
      </c>
      <c r="Q192" s="209"/>
      <c r="R192" s="210">
        <f>SUM(R193:R221)</f>
        <v>136.07752000000002</v>
      </c>
      <c r="S192" s="209"/>
      <c r="T192" s="211">
        <f>SUM(T193:T221)</f>
        <v>0.012</v>
      </c>
      <c r="AR192" s="212" t="s">
        <v>75</v>
      </c>
      <c r="AT192" s="213" t="s">
        <v>69</v>
      </c>
      <c r="AU192" s="213" t="s">
        <v>75</v>
      </c>
      <c r="AY192" s="212" t="s">
        <v>115</v>
      </c>
      <c r="BK192" s="214">
        <f>SUM(BK193:BK221)</f>
        <v>0</v>
      </c>
    </row>
    <row r="193" spans="2:65" s="1" customFormat="1" ht="25.5" customHeight="1">
      <c r="B193" s="45"/>
      <c r="C193" s="217" t="s">
        <v>373</v>
      </c>
      <c r="D193" s="217" t="s">
        <v>118</v>
      </c>
      <c r="E193" s="218" t="s">
        <v>374</v>
      </c>
      <c r="F193" s="219" t="s">
        <v>375</v>
      </c>
      <c r="G193" s="220" t="s">
        <v>121</v>
      </c>
      <c r="H193" s="221">
        <v>3</v>
      </c>
      <c r="I193" s="222"/>
      <c r="J193" s="223">
        <f>ROUND(I193*H193,2)</f>
        <v>0</v>
      </c>
      <c r="K193" s="219" t="s">
        <v>122</v>
      </c>
      <c r="L193" s="71"/>
      <c r="M193" s="224" t="s">
        <v>21</v>
      </c>
      <c r="N193" s="225" t="s">
        <v>41</v>
      </c>
      <c r="O193" s="46"/>
      <c r="P193" s="226">
        <f>O193*H193</f>
        <v>0</v>
      </c>
      <c r="Q193" s="226">
        <v>0.0007</v>
      </c>
      <c r="R193" s="226">
        <f>Q193*H193</f>
        <v>0.0021</v>
      </c>
      <c r="S193" s="226">
        <v>0</v>
      </c>
      <c r="T193" s="227">
        <f>S193*H193</f>
        <v>0</v>
      </c>
      <c r="AR193" s="23" t="s">
        <v>132</v>
      </c>
      <c r="AT193" s="23" t="s">
        <v>118</v>
      </c>
      <c r="AU193" s="23" t="s">
        <v>80</v>
      </c>
      <c r="AY193" s="23" t="s">
        <v>115</v>
      </c>
      <c r="BE193" s="228">
        <f>IF(N193="základní",J193,0)</f>
        <v>0</v>
      </c>
      <c r="BF193" s="228">
        <f>IF(N193="snížená",J193,0)</f>
        <v>0</v>
      </c>
      <c r="BG193" s="228">
        <f>IF(N193="zákl. přenesená",J193,0)</f>
        <v>0</v>
      </c>
      <c r="BH193" s="228">
        <f>IF(N193="sníž. přenesená",J193,0)</f>
        <v>0</v>
      </c>
      <c r="BI193" s="228">
        <f>IF(N193="nulová",J193,0)</f>
        <v>0</v>
      </c>
      <c r="BJ193" s="23" t="s">
        <v>75</v>
      </c>
      <c r="BK193" s="228">
        <f>ROUND(I193*H193,2)</f>
        <v>0</v>
      </c>
      <c r="BL193" s="23" t="s">
        <v>132</v>
      </c>
      <c r="BM193" s="23" t="s">
        <v>376</v>
      </c>
    </row>
    <row r="194" spans="2:47" s="1" customFormat="1" ht="13.5">
      <c r="B194" s="45"/>
      <c r="C194" s="73"/>
      <c r="D194" s="235" t="s">
        <v>166</v>
      </c>
      <c r="E194" s="73"/>
      <c r="F194" s="236" t="s">
        <v>377</v>
      </c>
      <c r="G194" s="73"/>
      <c r="H194" s="73"/>
      <c r="I194" s="188"/>
      <c r="J194" s="73"/>
      <c r="K194" s="73"/>
      <c r="L194" s="71"/>
      <c r="M194" s="237"/>
      <c r="N194" s="46"/>
      <c r="O194" s="46"/>
      <c r="P194" s="46"/>
      <c r="Q194" s="46"/>
      <c r="R194" s="46"/>
      <c r="S194" s="46"/>
      <c r="T194" s="94"/>
      <c r="AT194" s="23" t="s">
        <v>166</v>
      </c>
      <c r="AU194" s="23" t="s">
        <v>80</v>
      </c>
    </row>
    <row r="195" spans="2:65" s="1" customFormat="1" ht="16.5" customHeight="1">
      <c r="B195" s="45"/>
      <c r="C195" s="270" t="s">
        <v>378</v>
      </c>
      <c r="D195" s="270" t="s">
        <v>222</v>
      </c>
      <c r="E195" s="271" t="s">
        <v>379</v>
      </c>
      <c r="F195" s="272" t="s">
        <v>380</v>
      </c>
      <c r="G195" s="273" t="s">
        <v>121</v>
      </c>
      <c r="H195" s="274">
        <v>3</v>
      </c>
      <c r="I195" s="275"/>
      <c r="J195" s="276">
        <f>ROUND(I195*H195,2)</f>
        <v>0</v>
      </c>
      <c r="K195" s="272" t="s">
        <v>122</v>
      </c>
      <c r="L195" s="277"/>
      <c r="M195" s="278" t="s">
        <v>21</v>
      </c>
      <c r="N195" s="279" t="s">
        <v>41</v>
      </c>
      <c r="O195" s="46"/>
      <c r="P195" s="226">
        <f>O195*H195</f>
        <v>0</v>
      </c>
      <c r="Q195" s="226">
        <v>0.0025</v>
      </c>
      <c r="R195" s="226">
        <f>Q195*H195</f>
        <v>0.0075</v>
      </c>
      <c r="S195" s="226">
        <v>0</v>
      </c>
      <c r="T195" s="227">
        <f>S195*H195</f>
        <v>0</v>
      </c>
      <c r="AR195" s="23" t="s">
        <v>200</v>
      </c>
      <c r="AT195" s="23" t="s">
        <v>222</v>
      </c>
      <c r="AU195" s="23" t="s">
        <v>80</v>
      </c>
      <c r="AY195" s="23" t="s">
        <v>115</v>
      </c>
      <c r="BE195" s="228">
        <f>IF(N195="základní",J195,0)</f>
        <v>0</v>
      </c>
      <c r="BF195" s="228">
        <f>IF(N195="snížená",J195,0)</f>
        <v>0</v>
      </c>
      <c r="BG195" s="228">
        <f>IF(N195="zákl. přenesená",J195,0)</f>
        <v>0</v>
      </c>
      <c r="BH195" s="228">
        <f>IF(N195="sníž. přenesená",J195,0)</f>
        <v>0</v>
      </c>
      <c r="BI195" s="228">
        <f>IF(N195="nulová",J195,0)</f>
        <v>0</v>
      </c>
      <c r="BJ195" s="23" t="s">
        <v>75</v>
      </c>
      <c r="BK195" s="228">
        <f>ROUND(I195*H195,2)</f>
        <v>0</v>
      </c>
      <c r="BL195" s="23" t="s">
        <v>132</v>
      </c>
      <c r="BM195" s="23" t="s">
        <v>381</v>
      </c>
    </row>
    <row r="196" spans="2:51" s="13" customFormat="1" ht="13.5">
      <c r="B196" s="260"/>
      <c r="C196" s="261"/>
      <c r="D196" s="235" t="s">
        <v>168</v>
      </c>
      <c r="E196" s="262" t="s">
        <v>21</v>
      </c>
      <c r="F196" s="263" t="s">
        <v>382</v>
      </c>
      <c r="G196" s="261"/>
      <c r="H196" s="262" t="s">
        <v>21</v>
      </c>
      <c r="I196" s="264"/>
      <c r="J196" s="261"/>
      <c r="K196" s="261"/>
      <c r="L196" s="265"/>
      <c r="M196" s="266"/>
      <c r="N196" s="267"/>
      <c r="O196" s="267"/>
      <c r="P196" s="267"/>
      <c r="Q196" s="267"/>
      <c r="R196" s="267"/>
      <c r="S196" s="267"/>
      <c r="T196" s="268"/>
      <c r="AT196" s="269" t="s">
        <v>168</v>
      </c>
      <c r="AU196" s="269" t="s">
        <v>80</v>
      </c>
      <c r="AV196" s="13" t="s">
        <v>75</v>
      </c>
      <c r="AW196" s="13" t="s">
        <v>33</v>
      </c>
      <c r="AX196" s="13" t="s">
        <v>70</v>
      </c>
      <c r="AY196" s="269" t="s">
        <v>115</v>
      </c>
    </row>
    <row r="197" spans="2:51" s="11" customFormat="1" ht="13.5">
      <c r="B197" s="238"/>
      <c r="C197" s="239"/>
      <c r="D197" s="235" t="s">
        <v>168</v>
      </c>
      <c r="E197" s="240" t="s">
        <v>21</v>
      </c>
      <c r="F197" s="241" t="s">
        <v>128</v>
      </c>
      <c r="G197" s="239"/>
      <c r="H197" s="242">
        <v>3</v>
      </c>
      <c r="I197" s="243"/>
      <c r="J197" s="239"/>
      <c r="K197" s="239"/>
      <c r="L197" s="244"/>
      <c r="M197" s="245"/>
      <c r="N197" s="246"/>
      <c r="O197" s="246"/>
      <c r="P197" s="246"/>
      <c r="Q197" s="246"/>
      <c r="R197" s="246"/>
      <c r="S197" s="246"/>
      <c r="T197" s="247"/>
      <c r="AT197" s="248" t="s">
        <v>168</v>
      </c>
      <c r="AU197" s="248" t="s">
        <v>80</v>
      </c>
      <c r="AV197" s="11" t="s">
        <v>80</v>
      </c>
      <c r="AW197" s="11" t="s">
        <v>33</v>
      </c>
      <c r="AX197" s="11" t="s">
        <v>75</v>
      </c>
      <c r="AY197" s="248" t="s">
        <v>115</v>
      </c>
    </row>
    <row r="198" spans="2:65" s="1" customFormat="1" ht="16.5" customHeight="1">
      <c r="B198" s="45"/>
      <c r="C198" s="217" t="s">
        <v>383</v>
      </c>
      <c r="D198" s="217" t="s">
        <v>118</v>
      </c>
      <c r="E198" s="218" t="s">
        <v>384</v>
      </c>
      <c r="F198" s="219" t="s">
        <v>385</v>
      </c>
      <c r="G198" s="220" t="s">
        <v>121</v>
      </c>
      <c r="H198" s="221">
        <v>3</v>
      </c>
      <c r="I198" s="222"/>
      <c r="J198" s="223">
        <f>ROUND(I198*H198,2)</f>
        <v>0</v>
      </c>
      <c r="K198" s="219" t="s">
        <v>122</v>
      </c>
      <c r="L198" s="71"/>
      <c r="M198" s="224" t="s">
        <v>21</v>
      </c>
      <c r="N198" s="225" t="s">
        <v>41</v>
      </c>
      <c r="O198" s="46"/>
      <c r="P198" s="226">
        <f>O198*H198</f>
        <v>0</v>
      </c>
      <c r="Q198" s="226">
        <v>0.11241</v>
      </c>
      <c r="R198" s="226">
        <f>Q198*H198</f>
        <v>0.33723</v>
      </c>
      <c r="S198" s="226">
        <v>0</v>
      </c>
      <c r="T198" s="227">
        <f>S198*H198</f>
        <v>0</v>
      </c>
      <c r="AR198" s="23" t="s">
        <v>132</v>
      </c>
      <c r="AT198" s="23" t="s">
        <v>118</v>
      </c>
      <c r="AU198" s="23" t="s">
        <v>80</v>
      </c>
      <c r="AY198" s="23" t="s">
        <v>115</v>
      </c>
      <c r="BE198" s="228">
        <f>IF(N198="základní",J198,0)</f>
        <v>0</v>
      </c>
      <c r="BF198" s="228">
        <f>IF(N198="snížená",J198,0)</f>
        <v>0</v>
      </c>
      <c r="BG198" s="228">
        <f>IF(N198="zákl. přenesená",J198,0)</f>
        <v>0</v>
      </c>
      <c r="BH198" s="228">
        <f>IF(N198="sníž. přenesená",J198,0)</f>
        <v>0</v>
      </c>
      <c r="BI198" s="228">
        <f>IF(N198="nulová",J198,0)</f>
        <v>0</v>
      </c>
      <c r="BJ198" s="23" t="s">
        <v>75</v>
      </c>
      <c r="BK198" s="228">
        <f>ROUND(I198*H198,2)</f>
        <v>0</v>
      </c>
      <c r="BL198" s="23" t="s">
        <v>132</v>
      </c>
      <c r="BM198" s="23" t="s">
        <v>386</v>
      </c>
    </row>
    <row r="199" spans="2:47" s="1" customFormat="1" ht="13.5">
      <c r="B199" s="45"/>
      <c r="C199" s="73"/>
      <c r="D199" s="235" t="s">
        <v>166</v>
      </c>
      <c r="E199" s="73"/>
      <c r="F199" s="236" t="s">
        <v>387</v>
      </c>
      <c r="G199" s="73"/>
      <c r="H199" s="73"/>
      <c r="I199" s="188"/>
      <c r="J199" s="73"/>
      <c r="K199" s="73"/>
      <c r="L199" s="71"/>
      <c r="M199" s="237"/>
      <c r="N199" s="46"/>
      <c r="O199" s="46"/>
      <c r="P199" s="46"/>
      <c r="Q199" s="46"/>
      <c r="R199" s="46"/>
      <c r="S199" s="46"/>
      <c r="T199" s="94"/>
      <c r="AT199" s="23" t="s">
        <v>166</v>
      </c>
      <c r="AU199" s="23" t="s">
        <v>80</v>
      </c>
    </row>
    <row r="200" spans="2:65" s="1" customFormat="1" ht="16.5" customHeight="1">
      <c r="B200" s="45"/>
      <c r="C200" s="270" t="s">
        <v>388</v>
      </c>
      <c r="D200" s="270" t="s">
        <v>222</v>
      </c>
      <c r="E200" s="271" t="s">
        <v>389</v>
      </c>
      <c r="F200" s="272" t="s">
        <v>390</v>
      </c>
      <c r="G200" s="273" t="s">
        <v>121</v>
      </c>
      <c r="H200" s="274">
        <v>3</v>
      </c>
      <c r="I200" s="275"/>
      <c r="J200" s="276">
        <f>ROUND(I200*H200,2)</f>
        <v>0</v>
      </c>
      <c r="K200" s="272" t="s">
        <v>122</v>
      </c>
      <c r="L200" s="277"/>
      <c r="M200" s="278" t="s">
        <v>21</v>
      </c>
      <c r="N200" s="279" t="s">
        <v>41</v>
      </c>
      <c r="O200" s="46"/>
      <c r="P200" s="226">
        <f>O200*H200</f>
        <v>0</v>
      </c>
      <c r="Q200" s="226">
        <v>0.0061</v>
      </c>
      <c r="R200" s="226">
        <f>Q200*H200</f>
        <v>0.0183</v>
      </c>
      <c r="S200" s="226">
        <v>0</v>
      </c>
      <c r="T200" s="227">
        <f>S200*H200</f>
        <v>0</v>
      </c>
      <c r="AR200" s="23" t="s">
        <v>200</v>
      </c>
      <c r="AT200" s="23" t="s">
        <v>222</v>
      </c>
      <c r="AU200" s="23" t="s">
        <v>80</v>
      </c>
      <c r="AY200" s="23" t="s">
        <v>115</v>
      </c>
      <c r="BE200" s="228">
        <f>IF(N200="základní",J200,0)</f>
        <v>0</v>
      </c>
      <c r="BF200" s="228">
        <f>IF(N200="snížená",J200,0)</f>
        <v>0</v>
      </c>
      <c r="BG200" s="228">
        <f>IF(N200="zákl. přenesená",J200,0)</f>
        <v>0</v>
      </c>
      <c r="BH200" s="228">
        <f>IF(N200="sníž. přenesená",J200,0)</f>
        <v>0</v>
      </c>
      <c r="BI200" s="228">
        <f>IF(N200="nulová",J200,0)</f>
        <v>0</v>
      </c>
      <c r="BJ200" s="23" t="s">
        <v>75</v>
      </c>
      <c r="BK200" s="228">
        <f>ROUND(I200*H200,2)</f>
        <v>0</v>
      </c>
      <c r="BL200" s="23" t="s">
        <v>132</v>
      </c>
      <c r="BM200" s="23" t="s">
        <v>391</v>
      </c>
    </row>
    <row r="201" spans="2:65" s="1" customFormat="1" ht="16.5" customHeight="1">
      <c r="B201" s="45"/>
      <c r="C201" s="270" t="s">
        <v>392</v>
      </c>
      <c r="D201" s="270" t="s">
        <v>222</v>
      </c>
      <c r="E201" s="271" t="s">
        <v>393</v>
      </c>
      <c r="F201" s="272" t="s">
        <v>394</v>
      </c>
      <c r="G201" s="273" t="s">
        <v>121</v>
      </c>
      <c r="H201" s="274">
        <v>3</v>
      </c>
      <c r="I201" s="275"/>
      <c r="J201" s="276">
        <f>ROUND(I201*H201,2)</f>
        <v>0</v>
      </c>
      <c r="K201" s="272" t="s">
        <v>122</v>
      </c>
      <c r="L201" s="277"/>
      <c r="M201" s="278" t="s">
        <v>21</v>
      </c>
      <c r="N201" s="279" t="s">
        <v>41</v>
      </c>
      <c r="O201" s="46"/>
      <c r="P201" s="226">
        <f>O201*H201</f>
        <v>0</v>
      </c>
      <c r="Q201" s="226">
        <v>0.003</v>
      </c>
      <c r="R201" s="226">
        <f>Q201*H201</f>
        <v>0.009000000000000001</v>
      </c>
      <c r="S201" s="226">
        <v>0</v>
      </c>
      <c r="T201" s="227">
        <f>S201*H201</f>
        <v>0</v>
      </c>
      <c r="AR201" s="23" t="s">
        <v>200</v>
      </c>
      <c r="AT201" s="23" t="s">
        <v>222</v>
      </c>
      <c r="AU201" s="23" t="s">
        <v>80</v>
      </c>
      <c r="AY201" s="23" t="s">
        <v>115</v>
      </c>
      <c r="BE201" s="228">
        <f>IF(N201="základní",J201,0)</f>
        <v>0</v>
      </c>
      <c r="BF201" s="228">
        <f>IF(N201="snížená",J201,0)</f>
        <v>0</v>
      </c>
      <c r="BG201" s="228">
        <f>IF(N201="zákl. přenesená",J201,0)</f>
        <v>0</v>
      </c>
      <c r="BH201" s="228">
        <f>IF(N201="sníž. přenesená",J201,0)</f>
        <v>0</v>
      </c>
      <c r="BI201" s="228">
        <f>IF(N201="nulová",J201,0)</f>
        <v>0</v>
      </c>
      <c r="BJ201" s="23" t="s">
        <v>75</v>
      </c>
      <c r="BK201" s="228">
        <f>ROUND(I201*H201,2)</f>
        <v>0</v>
      </c>
      <c r="BL201" s="23" t="s">
        <v>132</v>
      </c>
      <c r="BM201" s="23" t="s">
        <v>395</v>
      </c>
    </row>
    <row r="202" spans="2:65" s="1" customFormat="1" ht="51" customHeight="1">
      <c r="B202" s="45"/>
      <c r="C202" s="217" t="s">
        <v>396</v>
      </c>
      <c r="D202" s="217" t="s">
        <v>118</v>
      </c>
      <c r="E202" s="218" t="s">
        <v>397</v>
      </c>
      <c r="F202" s="219" t="s">
        <v>398</v>
      </c>
      <c r="G202" s="220" t="s">
        <v>295</v>
      </c>
      <c r="H202" s="221">
        <v>383</v>
      </c>
      <c r="I202" s="222"/>
      <c r="J202" s="223">
        <f>ROUND(I202*H202,2)</f>
        <v>0</v>
      </c>
      <c r="K202" s="219" t="s">
        <v>122</v>
      </c>
      <c r="L202" s="71"/>
      <c r="M202" s="224" t="s">
        <v>21</v>
      </c>
      <c r="N202" s="225" t="s">
        <v>41</v>
      </c>
      <c r="O202" s="46"/>
      <c r="P202" s="226">
        <f>O202*H202</f>
        <v>0</v>
      </c>
      <c r="Q202" s="226">
        <v>0.08978</v>
      </c>
      <c r="R202" s="226">
        <f>Q202*H202</f>
        <v>34.38574</v>
      </c>
      <c r="S202" s="226">
        <v>0</v>
      </c>
      <c r="T202" s="227">
        <f>S202*H202</f>
        <v>0</v>
      </c>
      <c r="AR202" s="23" t="s">
        <v>132</v>
      </c>
      <c r="AT202" s="23" t="s">
        <v>118</v>
      </c>
      <c r="AU202" s="23" t="s">
        <v>80</v>
      </c>
      <c r="AY202" s="23" t="s">
        <v>115</v>
      </c>
      <c r="BE202" s="228">
        <f>IF(N202="základní",J202,0)</f>
        <v>0</v>
      </c>
      <c r="BF202" s="228">
        <f>IF(N202="snížená",J202,0)</f>
        <v>0</v>
      </c>
      <c r="BG202" s="228">
        <f>IF(N202="zákl. přenesená",J202,0)</f>
        <v>0</v>
      </c>
      <c r="BH202" s="228">
        <f>IF(N202="sníž. přenesená",J202,0)</f>
        <v>0</v>
      </c>
      <c r="BI202" s="228">
        <f>IF(N202="nulová",J202,0)</f>
        <v>0</v>
      </c>
      <c r="BJ202" s="23" t="s">
        <v>75</v>
      </c>
      <c r="BK202" s="228">
        <f>ROUND(I202*H202,2)</f>
        <v>0</v>
      </c>
      <c r="BL202" s="23" t="s">
        <v>132</v>
      </c>
      <c r="BM202" s="23" t="s">
        <v>399</v>
      </c>
    </row>
    <row r="203" spans="2:47" s="1" customFormat="1" ht="13.5">
      <c r="B203" s="45"/>
      <c r="C203" s="73"/>
      <c r="D203" s="235" t="s">
        <v>166</v>
      </c>
      <c r="E203" s="73"/>
      <c r="F203" s="236" t="s">
        <v>400</v>
      </c>
      <c r="G203" s="73"/>
      <c r="H203" s="73"/>
      <c r="I203" s="188"/>
      <c r="J203" s="73"/>
      <c r="K203" s="73"/>
      <c r="L203" s="71"/>
      <c r="M203" s="237"/>
      <c r="N203" s="46"/>
      <c r="O203" s="46"/>
      <c r="P203" s="46"/>
      <c r="Q203" s="46"/>
      <c r="R203" s="46"/>
      <c r="S203" s="46"/>
      <c r="T203" s="94"/>
      <c r="AT203" s="23" t="s">
        <v>166</v>
      </c>
      <c r="AU203" s="23" t="s">
        <v>80</v>
      </c>
    </row>
    <row r="204" spans="2:51" s="11" customFormat="1" ht="13.5">
      <c r="B204" s="238"/>
      <c r="C204" s="239"/>
      <c r="D204" s="235" t="s">
        <v>168</v>
      </c>
      <c r="E204" s="240" t="s">
        <v>21</v>
      </c>
      <c r="F204" s="241" t="s">
        <v>401</v>
      </c>
      <c r="G204" s="239"/>
      <c r="H204" s="242">
        <v>383</v>
      </c>
      <c r="I204" s="243"/>
      <c r="J204" s="239"/>
      <c r="K204" s="239"/>
      <c r="L204" s="244"/>
      <c r="M204" s="245"/>
      <c r="N204" s="246"/>
      <c r="O204" s="246"/>
      <c r="P204" s="246"/>
      <c r="Q204" s="246"/>
      <c r="R204" s="246"/>
      <c r="S204" s="246"/>
      <c r="T204" s="247"/>
      <c r="AT204" s="248" t="s">
        <v>168</v>
      </c>
      <c r="AU204" s="248" t="s">
        <v>80</v>
      </c>
      <c r="AV204" s="11" t="s">
        <v>80</v>
      </c>
      <c r="AW204" s="11" t="s">
        <v>33</v>
      </c>
      <c r="AX204" s="11" t="s">
        <v>75</v>
      </c>
      <c r="AY204" s="248" t="s">
        <v>115</v>
      </c>
    </row>
    <row r="205" spans="2:65" s="1" customFormat="1" ht="16.5" customHeight="1">
      <c r="B205" s="45"/>
      <c r="C205" s="270" t="s">
        <v>402</v>
      </c>
      <c r="D205" s="270" t="s">
        <v>222</v>
      </c>
      <c r="E205" s="271" t="s">
        <v>403</v>
      </c>
      <c r="F205" s="272" t="s">
        <v>404</v>
      </c>
      <c r="G205" s="273" t="s">
        <v>164</v>
      </c>
      <c r="H205" s="274">
        <v>38.3</v>
      </c>
      <c r="I205" s="275"/>
      <c r="J205" s="276">
        <f>ROUND(I205*H205,2)</f>
        <v>0</v>
      </c>
      <c r="K205" s="272" t="s">
        <v>21</v>
      </c>
      <c r="L205" s="277"/>
      <c r="M205" s="278" t="s">
        <v>21</v>
      </c>
      <c r="N205" s="279" t="s">
        <v>41</v>
      </c>
      <c r="O205" s="46"/>
      <c r="P205" s="226">
        <f>O205*H205</f>
        <v>0</v>
      </c>
      <c r="Q205" s="226">
        <v>0.176</v>
      </c>
      <c r="R205" s="226">
        <f>Q205*H205</f>
        <v>6.740799999999999</v>
      </c>
      <c r="S205" s="226">
        <v>0</v>
      </c>
      <c r="T205" s="227">
        <f>S205*H205</f>
        <v>0</v>
      </c>
      <c r="AR205" s="23" t="s">
        <v>200</v>
      </c>
      <c r="AT205" s="23" t="s">
        <v>222</v>
      </c>
      <c r="AU205" s="23" t="s">
        <v>80</v>
      </c>
      <c r="AY205" s="23" t="s">
        <v>115</v>
      </c>
      <c r="BE205" s="228">
        <f>IF(N205="základní",J205,0)</f>
        <v>0</v>
      </c>
      <c r="BF205" s="228">
        <f>IF(N205="snížená",J205,0)</f>
        <v>0</v>
      </c>
      <c r="BG205" s="228">
        <f>IF(N205="zákl. přenesená",J205,0)</f>
        <v>0</v>
      </c>
      <c r="BH205" s="228">
        <f>IF(N205="sníž. přenesená",J205,0)</f>
        <v>0</v>
      </c>
      <c r="BI205" s="228">
        <f>IF(N205="nulová",J205,0)</f>
        <v>0</v>
      </c>
      <c r="BJ205" s="23" t="s">
        <v>75</v>
      </c>
      <c r="BK205" s="228">
        <f>ROUND(I205*H205,2)</f>
        <v>0</v>
      </c>
      <c r="BL205" s="23" t="s">
        <v>132</v>
      </c>
      <c r="BM205" s="23" t="s">
        <v>405</v>
      </c>
    </row>
    <row r="206" spans="2:51" s="11" customFormat="1" ht="13.5">
      <c r="B206" s="238"/>
      <c r="C206" s="239"/>
      <c r="D206" s="235" t="s">
        <v>168</v>
      </c>
      <c r="E206" s="239"/>
      <c r="F206" s="241" t="s">
        <v>406</v>
      </c>
      <c r="G206" s="239"/>
      <c r="H206" s="242">
        <v>38.3</v>
      </c>
      <c r="I206" s="243"/>
      <c r="J206" s="239"/>
      <c r="K206" s="239"/>
      <c r="L206" s="244"/>
      <c r="M206" s="245"/>
      <c r="N206" s="246"/>
      <c r="O206" s="246"/>
      <c r="P206" s="246"/>
      <c r="Q206" s="246"/>
      <c r="R206" s="246"/>
      <c r="S206" s="246"/>
      <c r="T206" s="247"/>
      <c r="AT206" s="248" t="s">
        <v>168</v>
      </c>
      <c r="AU206" s="248" t="s">
        <v>80</v>
      </c>
      <c r="AV206" s="11" t="s">
        <v>80</v>
      </c>
      <c r="AW206" s="11" t="s">
        <v>6</v>
      </c>
      <c r="AX206" s="11" t="s">
        <v>75</v>
      </c>
      <c r="AY206" s="248" t="s">
        <v>115</v>
      </c>
    </row>
    <row r="207" spans="2:65" s="1" customFormat="1" ht="38.25" customHeight="1">
      <c r="B207" s="45"/>
      <c r="C207" s="217" t="s">
        <v>407</v>
      </c>
      <c r="D207" s="217" t="s">
        <v>118</v>
      </c>
      <c r="E207" s="218" t="s">
        <v>408</v>
      </c>
      <c r="F207" s="219" t="s">
        <v>409</v>
      </c>
      <c r="G207" s="220" t="s">
        <v>295</v>
      </c>
      <c r="H207" s="221">
        <v>383</v>
      </c>
      <c r="I207" s="222"/>
      <c r="J207" s="223">
        <f>ROUND(I207*H207,2)</f>
        <v>0</v>
      </c>
      <c r="K207" s="219" t="s">
        <v>122</v>
      </c>
      <c r="L207" s="71"/>
      <c r="M207" s="224" t="s">
        <v>21</v>
      </c>
      <c r="N207" s="225" t="s">
        <v>41</v>
      </c>
      <c r="O207" s="46"/>
      <c r="P207" s="226">
        <f>O207*H207</f>
        <v>0</v>
      </c>
      <c r="Q207" s="226">
        <v>0.1554</v>
      </c>
      <c r="R207" s="226">
        <f>Q207*H207</f>
        <v>59.51820000000001</v>
      </c>
      <c r="S207" s="226">
        <v>0</v>
      </c>
      <c r="T207" s="227">
        <f>S207*H207</f>
        <v>0</v>
      </c>
      <c r="AR207" s="23" t="s">
        <v>132</v>
      </c>
      <c r="AT207" s="23" t="s">
        <v>118</v>
      </c>
      <c r="AU207" s="23" t="s">
        <v>80</v>
      </c>
      <c r="AY207" s="23" t="s">
        <v>115</v>
      </c>
      <c r="BE207" s="228">
        <f>IF(N207="základní",J207,0)</f>
        <v>0</v>
      </c>
      <c r="BF207" s="228">
        <f>IF(N207="snížená",J207,0)</f>
        <v>0</v>
      </c>
      <c r="BG207" s="228">
        <f>IF(N207="zákl. přenesená",J207,0)</f>
        <v>0</v>
      </c>
      <c r="BH207" s="228">
        <f>IF(N207="sníž. přenesená",J207,0)</f>
        <v>0</v>
      </c>
      <c r="BI207" s="228">
        <f>IF(N207="nulová",J207,0)</f>
        <v>0</v>
      </c>
      <c r="BJ207" s="23" t="s">
        <v>75</v>
      </c>
      <c r="BK207" s="228">
        <f>ROUND(I207*H207,2)</f>
        <v>0</v>
      </c>
      <c r="BL207" s="23" t="s">
        <v>132</v>
      </c>
      <c r="BM207" s="23" t="s">
        <v>410</v>
      </c>
    </row>
    <row r="208" spans="2:47" s="1" customFormat="1" ht="13.5">
      <c r="B208" s="45"/>
      <c r="C208" s="73"/>
      <c r="D208" s="235" t="s">
        <v>166</v>
      </c>
      <c r="E208" s="73"/>
      <c r="F208" s="236" t="s">
        <v>411</v>
      </c>
      <c r="G208" s="73"/>
      <c r="H208" s="73"/>
      <c r="I208" s="188"/>
      <c r="J208" s="73"/>
      <c r="K208" s="73"/>
      <c r="L208" s="71"/>
      <c r="M208" s="237"/>
      <c r="N208" s="46"/>
      <c r="O208" s="46"/>
      <c r="P208" s="46"/>
      <c r="Q208" s="46"/>
      <c r="R208" s="46"/>
      <c r="S208" s="46"/>
      <c r="T208" s="94"/>
      <c r="AT208" s="23" t="s">
        <v>166</v>
      </c>
      <c r="AU208" s="23" t="s">
        <v>80</v>
      </c>
    </row>
    <row r="209" spans="2:65" s="1" customFormat="1" ht="16.5" customHeight="1">
      <c r="B209" s="45"/>
      <c r="C209" s="270" t="s">
        <v>412</v>
      </c>
      <c r="D209" s="270" t="s">
        <v>222</v>
      </c>
      <c r="E209" s="271" t="s">
        <v>413</v>
      </c>
      <c r="F209" s="272" t="s">
        <v>414</v>
      </c>
      <c r="G209" s="273" t="s">
        <v>295</v>
      </c>
      <c r="H209" s="274">
        <v>383</v>
      </c>
      <c r="I209" s="275"/>
      <c r="J209" s="276">
        <f>ROUND(I209*H209,2)</f>
        <v>0</v>
      </c>
      <c r="K209" s="272" t="s">
        <v>122</v>
      </c>
      <c r="L209" s="277"/>
      <c r="M209" s="278" t="s">
        <v>21</v>
      </c>
      <c r="N209" s="279" t="s">
        <v>41</v>
      </c>
      <c r="O209" s="46"/>
      <c r="P209" s="226">
        <f>O209*H209</f>
        <v>0</v>
      </c>
      <c r="Q209" s="226">
        <v>0.081</v>
      </c>
      <c r="R209" s="226">
        <f>Q209*H209</f>
        <v>31.023</v>
      </c>
      <c r="S209" s="226">
        <v>0</v>
      </c>
      <c r="T209" s="227">
        <f>S209*H209</f>
        <v>0</v>
      </c>
      <c r="AR209" s="23" t="s">
        <v>200</v>
      </c>
      <c r="AT209" s="23" t="s">
        <v>222</v>
      </c>
      <c r="AU209" s="23" t="s">
        <v>80</v>
      </c>
      <c r="AY209" s="23" t="s">
        <v>115</v>
      </c>
      <c r="BE209" s="228">
        <f>IF(N209="základní",J209,0)</f>
        <v>0</v>
      </c>
      <c r="BF209" s="228">
        <f>IF(N209="snížená",J209,0)</f>
        <v>0</v>
      </c>
      <c r="BG209" s="228">
        <f>IF(N209="zákl. přenesená",J209,0)</f>
        <v>0</v>
      </c>
      <c r="BH209" s="228">
        <f>IF(N209="sníž. přenesená",J209,0)</f>
        <v>0</v>
      </c>
      <c r="BI209" s="228">
        <f>IF(N209="nulová",J209,0)</f>
        <v>0</v>
      </c>
      <c r="BJ209" s="23" t="s">
        <v>75</v>
      </c>
      <c r="BK209" s="228">
        <f>ROUND(I209*H209,2)</f>
        <v>0</v>
      </c>
      <c r="BL209" s="23" t="s">
        <v>132</v>
      </c>
      <c r="BM209" s="23" t="s">
        <v>415</v>
      </c>
    </row>
    <row r="210" spans="2:65" s="1" customFormat="1" ht="38.25" customHeight="1">
      <c r="B210" s="45"/>
      <c r="C210" s="217" t="s">
        <v>416</v>
      </c>
      <c r="D210" s="217" t="s">
        <v>118</v>
      </c>
      <c r="E210" s="218" t="s">
        <v>417</v>
      </c>
      <c r="F210" s="219" t="s">
        <v>418</v>
      </c>
      <c r="G210" s="220" t="s">
        <v>295</v>
      </c>
      <c r="H210" s="221">
        <v>14</v>
      </c>
      <c r="I210" s="222"/>
      <c r="J210" s="223">
        <f>ROUND(I210*H210,2)</f>
        <v>0</v>
      </c>
      <c r="K210" s="219" t="s">
        <v>122</v>
      </c>
      <c r="L210" s="71"/>
      <c r="M210" s="224" t="s">
        <v>21</v>
      </c>
      <c r="N210" s="225" t="s">
        <v>41</v>
      </c>
      <c r="O210" s="46"/>
      <c r="P210" s="226">
        <f>O210*H210</f>
        <v>0</v>
      </c>
      <c r="Q210" s="226">
        <v>0.1295</v>
      </c>
      <c r="R210" s="226">
        <f>Q210*H210</f>
        <v>1.8130000000000002</v>
      </c>
      <c r="S210" s="226">
        <v>0</v>
      </c>
      <c r="T210" s="227">
        <f>S210*H210</f>
        <v>0</v>
      </c>
      <c r="AR210" s="23" t="s">
        <v>132</v>
      </c>
      <c r="AT210" s="23" t="s">
        <v>118</v>
      </c>
      <c r="AU210" s="23" t="s">
        <v>80</v>
      </c>
      <c r="AY210" s="23" t="s">
        <v>115</v>
      </c>
      <c r="BE210" s="228">
        <f>IF(N210="základní",J210,0)</f>
        <v>0</v>
      </c>
      <c r="BF210" s="228">
        <f>IF(N210="snížená",J210,0)</f>
        <v>0</v>
      </c>
      <c r="BG210" s="228">
        <f>IF(N210="zákl. přenesená",J210,0)</f>
        <v>0</v>
      </c>
      <c r="BH210" s="228">
        <f>IF(N210="sníž. přenesená",J210,0)</f>
        <v>0</v>
      </c>
      <c r="BI210" s="228">
        <f>IF(N210="nulová",J210,0)</f>
        <v>0</v>
      </c>
      <c r="BJ210" s="23" t="s">
        <v>75</v>
      </c>
      <c r="BK210" s="228">
        <f>ROUND(I210*H210,2)</f>
        <v>0</v>
      </c>
      <c r="BL210" s="23" t="s">
        <v>132</v>
      </c>
      <c r="BM210" s="23" t="s">
        <v>419</v>
      </c>
    </row>
    <row r="211" spans="2:47" s="1" customFormat="1" ht="13.5">
      <c r="B211" s="45"/>
      <c r="C211" s="73"/>
      <c r="D211" s="235" t="s">
        <v>166</v>
      </c>
      <c r="E211" s="73"/>
      <c r="F211" s="236" t="s">
        <v>420</v>
      </c>
      <c r="G211" s="73"/>
      <c r="H211" s="73"/>
      <c r="I211" s="188"/>
      <c r="J211" s="73"/>
      <c r="K211" s="73"/>
      <c r="L211" s="71"/>
      <c r="M211" s="237"/>
      <c r="N211" s="46"/>
      <c r="O211" s="46"/>
      <c r="P211" s="46"/>
      <c r="Q211" s="46"/>
      <c r="R211" s="46"/>
      <c r="S211" s="46"/>
      <c r="T211" s="94"/>
      <c r="AT211" s="23" t="s">
        <v>166</v>
      </c>
      <c r="AU211" s="23" t="s">
        <v>80</v>
      </c>
    </row>
    <row r="212" spans="2:65" s="1" customFormat="1" ht="16.5" customHeight="1">
      <c r="B212" s="45"/>
      <c r="C212" s="270" t="s">
        <v>421</v>
      </c>
      <c r="D212" s="270" t="s">
        <v>222</v>
      </c>
      <c r="E212" s="271" t="s">
        <v>422</v>
      </c>
      <c r="F212" s="272" t="s">
        <v>423</v>
      </c>
      <c r="G212" s="273" t="s">
        <v>295</v>
      </c>
      <c r="H212" s="274">
        <v>14</v>
      </c>
      <c r="I212" s="275"/>
      <c r="J212" s="276">
        <f>ROUND(I212*H212,2)</f>
        <v>0</v>
      </c>
      <c r="K212" s="272" t="s">
        <v>122</v>
      </c>
      <c r="L212" s="277"/>
      <c r="M212" s="278" t="s">
        <v>21</v>
      </c>
      <c r="N212" s="279" t="s">
        <v>41</v>
      </c>
      <c r="O212" s="46"/>
      <c r="P212" s="226">
        <f>O212*H212</f>
        <v>0</v>
      </c>
      <c r="Q212" s="226">
        <v>0.048</v>
      </c>
      <c r="R212" s="226">
        <f>Q212*H212</f>
        <v>0.672</v>
      </c>
      <c r="S212" s="226">
        <v>0</v>
      </c>
      <c r="T212" s="227">
        <f>S212*H212</f>
        <v>0</v>
      </c>
      <c r="AR212" s="23" t="s">
        <v>200</v>
      </c>
      <c r="AT212" s="23" t="s">
        <v>222</v>
      </c>
      <c r="AU212" s="23" t="s">
        <v>80</v>
      </c>
      <c r="AY212" s="23" t="s">
        <v>115</v>
      </c>
      <c r="BE212" s="228">
        <f>IF(N212="základní",J212,0)</f>
        <v>0</v>
      </c>
      <c r="BF212" s="228">
        <f>IF(N212="snížená",J212,0)</f>
        <v>0</v>
      </c>
      <c r="BG212" s="228">
        <f>IF(N212="zákl. přenesená",J212,0)</f>
        <v>0</v>
      </c>
      <c r="BH212" s="228">
        <f>IF(N212="sníž. přenesená",J212,0)</f>
        <v>0</v>
      </c>
      <c r="BI212" s="228">
        <f>IF(N212="nulová",J212,0)</f>
        <v>0</v>
      </c>
      <c r="BJ212" s="23" t="s">
        <v>75</v>
      </c>
      <c r="BK212" s="228">
        <f>ROUND(I212*H212,2)</f>
        <v>0</v>
      </c>
      <c r="BL212" s="23" t="s">
        <v>132</v>
      </c>
      <c r="BM212" s="23" t="s">
        <v>424</v>
      </c>
    </row>
    <row r="213" spans="2:65" s="1" customFormat="1" ht="16.5" customHeight="1">
      <c r="B213" s="45"/>
      <c r="C213" s="217" t="s">
        <v>425</v>
      </c>
      <c r="D213" s="217" t="s">
        <v>118</v>
      </c>
      <c r="E213" s="218" t="s">
        <v>426</v>
      </c>
      <c r="F213" s="219" t="s">
        <v>427</v>
      </c>
      <c r="G213" s="220" t="s">
        <v>164</v>
      </c>
      <c r="H213" s="221">
        <v>111</v>
      </c>
      <c r="I213" s="222"/>
      <c r="J213" s="223">
        <f>ROUND(I213*H213,2)</f>
        <v>0</v>
      </c>
      <c r="K213" s="219" t="s">
        <v>122</v>
      </c>
      <c r="L213" s="71"/>
      <c r="M213" s="224" t="s">
        <v>21</v>
      </c>
      <c r="N213" s="225" t="s">
        <v>41</v>
      </c>
      <c r="O213" s="46"/>
      <c r="P213" s="226">
        <f>O213*H213</f>
        <v>0</v>
      </c>
      <c r="Q213" s="226">
        <v>0.01375</v>
      </c>
      <c r="R213" s="226">
        <f>Q213*H213</f>
        <v>1.52625</v>
      </c>
      <c r="S213" s="226">
        <v>0</v>
      </c>
      <c r="T213" s="227">
        <f>S213*H213</f>
        <v>0</v>
      </c>
      <c r="AR213" s="23" t="s">
        <v>132</v>
      </c>
      <c r="AT213" s="23" t="s">
        <v>118</v>
      </c>
      <c r="AU213" s="23" t="s">
        <v>80</v>
      </c>
      <c r="AY213" s="23" t="s">
        <v>115</v>
      </c>
      <c r="BE213" s="228">
        <f>IF(N213="základní",J213,0)</f>
        <v>0</v>
      </c>
      <c r="BF213" s="228">
        <f>IF(N213="snížená",J213,0)</f>
        <v>0</v>
      </c>
      <c r="BG213" s="228">
        <f>IF(N213="zákl. přenesená",J213,0)</f>
        <v>0</v>
      </c>
      <c r="BH213" s="228">
        <f>IF(N213="sníž. přenesená",J213,0)</f>
        <v>0</v>
      </c>
      <c r="BI213" s="228">
        <f>IF(N213="nulová",J213,0)</f>
        <v>0</v>
      </c>
      <c r="BJ213" s="23" t="s">
        <v>75</v>
      </c>
      <c r="BK213" s="228">
        <f>ROUND(I213*H213,2)</f>
        <v>0</v>
      </c>
      <c r="BL213" s="23" t="s">
        <v>132</v>
      </c>
      <c r="BM213" s="23" t="s">
        <v>428</v>
      </c>
    </row>
    <row r="214" spans="2:47" s="1" customFormat="1" ht="13.5">
      <c r="B214" s="45"/>
      <c r="C214" s="73"/>
      <c r="D214" s="235" t="s">
        <v>166</v>
      </c>
      <c r="E214" s="73"/>
      <c r="F214" s="236" t="s">
        <v>429</v>
      </c>
      <c r="G214" s="73"/>
      <c r="H214" s="73"/>
      <c r="I214" s="188"/>
      <c r="J214" s="73"/>
      <c r="K214" s="73"/>
      <c r="L214" s="71"/>
      <c r="M214" s="237"/>
      <c r="N214" s="46"/>
      <c r="O214" s="46"/>
      <c r="P214" s="46"/>
      <c r="Q214" s="46"/>
      <c r="R214" s="46"/>
      <c r="S214" s="46"/>
      <c r="T214" s="94"/>
      <c r="AT214" s="23" t="s">
        <v>166</v>
      </c>
      <c r="AU214" s="23" t="s">
        <v>80</v>
      </c>
    </row>
    <row r="215" spans="2:65" s="1" customFormat="1" ht="38.25" customHeight="1">
      <c r="B215" s="45"/>
      <c r="C215" s="217" t="s">
        <v>430</v>
      </c>
      <c r="D215" s="217" t="s">
        <v>118</v>
      </c>
      <c r="E215" s="218" t="s">
        <v>431</v>
      </c>
      <c r="F215" s="219" t="s">
        <v>432</v>
      </c>
      <c r="G215" s="220" t="s">
        <v>295</v>
      </c>
      <c r="H215" s="221">
        <v>40</v>
      </c>
      <c r="I215" s="222"/>
      <c r="J215" s="223">
        <f>ROUND(I215*H215,2)</f>
        <v>0</v>
      </c>
      <c r="K215" s="219" t="s">
        <v>122</v>
      </c>
      <c r="L215" s="71"/>
      <c r="M215" s="224" t="s">
        <v>21</v>
      </c>
      <c r="N215" s="225" t="s">
        <v>41</v>
      </c>
      <c r="O215" s="46"/>
      <c r="P215" s="226">
        <f>O215*H215</f>
        <v>0</v>
      </c>
      <c r="Q215" s="226">
        <v>0.00061</v>
      </c>
      <c r="R215" s="226">
        <f>Q215*H215</f>
        <v>0.024399999999999998</v>
      </c>
      <c r="S215" s="226">
        <v>0</v>
      </c>
      <c r="T215" s="227">
        <f>S215*H215</f>
        <v>0</v>
      </c>
      <c r="AR215" s="23" t="s">
        <v>132</v>
      </c>
      <c r="AT215" s="23" t="s">
        <v>118</v>
      </c>
      <c r="AU215" s="23" t="s">
        <v>80</v>
      </c>
      <c r="AY215" s="23" t="s">
        <v>115</v>
      </c>
      <c r="BE215" s="228">
        <f>IF(N215="základní",J215,0)</f>
        <v>0</v>
      </c>
      <c r="BF215" s="228">
        <f>IF(N215="snížená",J215,0)</f>
        <v>0</v>
      </c>
      <c r="BG215" s="228">
        <f>IF(N215="zákl. přenesená",J215,0)</f>
        <v>0</v>
      </c>
      <c r="BH215" s="228">
        <f>IF(N215="sníž. přenesená",J215,0)</f>
        <v>0</v>
      </c>
      <c r="BI215" s="228">
        <f>IF(N215="nulová",J215,0)</f>
        <v>0</v>
      </c>
      <c r="BJ215" s="23" t="s">
        <v>75</v>
      </c>
      <c r="BK215" s="228">
        <f>ROUND(I215*H215,2)</f>
        <v>0</v>
      </c>
      <c r="BL215" s="23" t="s">
        <v>132</v>
      </c>
      <c r="BM215" s="23" t="s">
        <v>433</v>
      </c>
    </row>
    <row r="216" spans="2:47" s="1" customFormat="1" ht="13.5">
      <c r="B216" s="45"/>
      <c r="C216" s="73"/>
      <c r="D216" s="235" t="s">
        <v>166</v>
      </c>
      <c r="E216" s="73"/>
      <c r="F216" s="236" t="s">
        <v>434</v>
      </c>
      <c r="G216" s="73"/>
      <c r="H216" s="73"/>
      <c r="I216" s="188"/>
      <c r="J216" s="73"/>
      <c r="K216" s="73"/>
      <c r="L216" s="71"/>
      <c r="M216" s="237"/>
      <c r="N216" s="46"/>
      <c r="O216" s="46"/>
      <c r="P216" s="46"/>
      <c r="Q216" s="46"/>
      <c r="R216" s="46"/>
      <c r="S216" s="46"/>
      <c r="T216" s="94"/>
      <c r="AT216" s="23" t="s">
        <v>166</v>
      </c>
      <c r="AU216" s="23" t="s">
        <v>80</v>
      </c>
    </row>
    <row r="217" spans="2:65" s="1" customFormat="1" ht="25.5" customHeight="1">
      <c r="B217" s="45"/>
      <c r="C217" s="217" t="s">
        <v>435</v>
      </c>
      <c r="D217" s="217" t="s">
        <v>118</v>
      </c>
      <c r="E217" s="218" t="s">
        <v>436</v>
      </c>
      <c r="F217" s="219" t="s">
        <v>437</v>
      </c>
      <c r="G217" s="220" t="s">
        <v>295</v>
      </c>
      <c r="H217" s="221">
        <v>484</v>
      </c>
      <c r="I217" s="222"/>
      <c r="J217" s="223">
        <f>ROUND(I217*H217,2)</f>
        <v>0</v>
      </c>
      <c r="K217" s="219" t="s">
        <v>122</v>
      </c>
      <c r="L217" s="71"/>
      <c r="M217" s="224" t="s">
        <v>21</v>
      </c>
      <c r="N217" s="225" t="s">
        <v>41</v>
      </c>
      <c r="O217" s="46"/>
      <c r="P217" s="226">
        <f>O217*H217</f>
        <v>0</v>
      </c>
      <c r="Q217" s="226">
        <v>0</v>
      </c>
      <c r="R217" s="226">
        <f>Q217*H217</f>
        <v>0</v>
      </c>
      <c r="S217" s="226">
        <v>0</v>
      </c>
      <c r="T217" s="227">
        <f>S217*H217</f>
        <v>0</v>
      </c>
      <c r="AR217" s="23" t="s">
        <v>132</v>
      </c>
      <c r="AT217" s="23" t="s">
        <v>118</v>
      </c>
      <c r="AU217" s="23" t="s">
        <v>80</v>
      </c>
      <c r="AY217" s="23" t="s">
        <v>115</v>
      </c>
      <c r="BE217" s="228">
        <f>IF(N217="základní",J217,0)</f>
        <v>0</v>
      </c>
      <c r="BF217" s="228">
        <f>IF(N217="snížená",J217,0)</f>
        <v>0</v>
      </c>
      <c r="BG217" s="228">
        <f>IF(N217="zákl. přenesená",J217,0)</f>
        <v>0</v>
      </c>
      <c r="BH217" s="228">
        <f>IF(N217="sníž. přenesená",J217,0)</f>
        <v>0</v>
      </c>
      <c r="BI217" s="228">
        <f>IF(N217="nulová",J217,0)</f>
        <v>0</v>
      </c>
      <c r="BJ217" s="23" t="s">
        <v>75</v>
      </c>
      <c r="BK217" s="228">
        <f>ROUND(I217*H217,2)</f>
        <v>0</v>
      </c>
      <c r="BL217" s="23" t="s">
        <v>132</v>
      </c>
      <c r="BM217" s="23" t="s">
        <v>438</v>
      </c>
    </row>
    <row r="218" spans="2:47" s="1" customFormat="1" ht="13.5">
      <c r="B218" s="45"/>
      <c r="C218" s="73"/>
      <c r="D218" s="235" t="s">
        <v>166</v>
      </c>
      <c r="E218" s="73"/>
      <c r="F218" s="236" t="s">
        <v>439</v>
      </c>
      <c r="G218" s="73"/>
      <c r="H218" s="73"/>
      <c r="I218" s="188"/>
      <c r="J218" s="73"/>
      <c r="K218" s="73"/>
      <c r="L218" s="71"/>
      <c r="M218" s="237"/>
      <c r="N218" s="46"/>
      <c r="O218" s="46"/>
      <c r="P218" s="46"/>
      <c r="Q218" s="46"/>
      <c r="R218" s="46"/>
      <c r="S218" s="46"/>
      <c r="T218" s="94"/>
      <c r="AT218" s="23" t="s">
        <v>166</v>
      </c>
      <c r="AU218" s="23" t="s">
        <v>80</v>
      </c>
    </row>
    <row r="219" spans="2:51" s="11" customFormat="1" ht="13.5">
      <c r="B219" s="238"/>
      <c r="C219" s="239"/>
      <c r="D219" s="235" t="s">
        <v>168</v>
      </c>
      <c r="E219" s="240" t="s">
        <v>21</v>
      </c>
      <c r="F219" s="241" t="s">
        <v>440</v>
      </c>
      <c r="G219" s="239"/>
      <c r="H219" s="242">
        <v>484</v>
      </c>
      <c r="I219" s="243"/>
      <c r="J219" s="239"/>
      <c r="K219" s="239"/>
      <c r="L219" s="244"/>
      <c r="M219" s="245"/>
      <c r="N219" s="246"/>
      <c r="O219" s="246"/>
      <c r="P219" s="246"/>
      <c r="Q219" s="246"/>
      <c r="R219" s="246"/>
      <c r="S219" s="246"/>
      <c r="T219" s="247"/>
      <c r="AT219" s="248" t="s">
        <v>168</v>
      </c>
      <c r="AU219" s="248" t="s">
        <v>80</v>
      </c>
      <c r="AV219" s="11" t="s">
        <v>80</v>
      </c>
      <c r="AW219" s="11" t="s">
        <v>33</v>
      </c>
      <c r="AX219" s="11" t="s">
        <v>75</v>
      </c>
      <c r="AY219" s="248" t="s">
        <v>115</v>
      </c>
    </row>
    <row r="220" spans="2:65" s="1" customFormat="1" ht="38.25" customHeight="1">
      <c r="B220" s="45"/>
      <c r="C220" s="217" t="s">
        <v>207</v>
      </c>
      <c r="D220" s="217" t="s">
        <v>118</v>
      </c>
      <c r="E220" s="218" t="s">
        <v>441</v>
      </c>
      <c r="F220" s="219" t="s">
        <v>442</v>
      </c>
      <c r="G220" s="220" t="s">
        <v>121</v>
      </c>
      <c r="H220" s="221">
        <v>3</v>
      </c>
      <c r="I220" s="222"/>
      <c r="J220" s="223">
        <f>ROUND(I220*H220,2)</f>
        <v>0</v>
      </c>
      <c r="K220" s="219" t="s">
        <v>122</v>
      </c>
      <c r="L220" s="71"/>
      <c r="M220" s="224" t="s">
        <v>21</v>
      </c>
      <c r="N220" s="225" t="s">
        <v>41</v>
      </c>
      <c r="O220" s="46"/>
      <c r="P220" s="226">
        <f>O220*H220</f>
        <v>0</v>
      </c>
      <c r="Q220" s="226">
        <v>0</v>
      </c>
      <c r="R220" s="226">
        <f>Q220*H220</f>
        <v>0</v>
      </c>
      <c r="S220" s="226">
        <v>0.004</v>
      </c>
      <c r="T220" s="227">
        <f>S220*H220</f>
        <v>0.012</v>
      </c>
      <c r="AR220" s="23" t="s">
        <v>132</v>
      </c>
      <c r="AT220" s="23" t="s">
        <v>118</v>
      </c>
      <c r="AU220" s="23" t="s">
        <v>80</v>
      </c>
      <c r="AY220" s="23" t="s">
        <v>115</v>
      </c>
      <c r="BE220" s="228">
        <f>IF(N220="základní",J220,0)</f>
        <v>0</v>
      </c>
      <c r="BF220" s="228">
        <f>IF(N220="snížená",J220,0)</f>
        <v>0</v>
      </c>
      <c r="BG220" s="228">
        <f>IF(N220="zákl. přenesená",J220,0)</f>
        <v>0</v>
      </c>
      <c r="BH220" s="228">
        <f>IF(N220="sníž. přenesená",J220,0)</f>
        <v>0</v>
      </c>
      <c r="BI220" s="228">
        <f>IF(N220="nulová",J220,0)</f>
        <v>0</v>
      </c>
      <c r="BJ220" s="23" t="s">
        <v>75</v>
      </c>
      <c r="BK220" s="228">
        <f>ROUND(I220*H220,2)</f>
        <v>0</v>
      </c>
      <c r="BL220" s="23" t="s">
        <v>132</v>
      </c>
      <c r="BM220" s="23" t="s">
        <v>443</v>
      </c>
    </row>
    <row r="221" spans="2:47" s="1" customFormat="1" ht="13.5">
      <c r="B221" s="45"/>
      <c r="C221" s="73"/>
      <c r="D221" s="235" t="s">
        <v>166</v>
      </c>
      <c r="E221" s="73"/>
      <c r="F221" s="236" t="s">
        <v>444</v>
      </c>
      <c r="G221" s="73"/>
      <c r="H221" s="73"/>
      <c r="I221" s="188"/>
      <c r="J221" s="73"/>
      <c r="K221" s="73"/>
      <c r="L221" s="71"/>
      <c r="M221" s="237"/>
      <c r="N221" s="46"/>
      <c r="O221" s="46"/>
      <c r="P221" s="46"/>
      <c r="Q221" s="46"/>
      <c r="R221" s="46"/>
      <c r="S221" s="46"/>
      <c r="T221" s="94"/>
      <c r="AT221" s="23" t="s">
        <v>166</v>
      </c>
      <c r="AU221" s="23" t="s">
        <v>80</v>
      </c>
    </row>
    <row r="222" spans="2:63" s="10" customFormat="1" ht="29.85" customHeight="1">
      <c r="B222" s="201"/>
      <c r="C222" s="202"/>
      <c r="D222" s="203" t="s">
        <v>69</v>
      </c>
      <c r="E222" s="215" t="s">
        <v>445</v>
      </c>
      <c r="F222" s="215" t="s">
        <v>446</v>
      </c>
      <c r="G222" s="202"/>
      <c r="H222" s="202"/>
      <c r="I222" s="205"/>
      <c r="J222" s="216">
        <f>BK222</f>
        <v>0</v>
      </c>
      <c r="K222" s="202"/>
      <c r="L222" s="207"/>
      <c r="M222" s="208"/>
      <c r="N222" s="209"/>
      <c r="O222" s="209"/>
      <c r="P222" s="210">
        <f>SUM(P223:P256)</f>
        <v>0</v>
      </c>
      <c r="Q222" s="209"/>
      <c r="R222" s="210">
        <f>SUM(R223:R256)</f>
        <v>0</v>
      </c>
      <c r="S222" s="209"/>
      <c r="T222" s="211">
        <f>SUM(T223:T256)</f>
        <v>0</v>
      </c>
      <c r="AR222" s="212" t="s">
        <v>75</v>
      </c>
      <c r="AT222" s="213" t="s">
        <v>69</v>
      </c>
      <c r="AU222" s="213" t="s">
        <v>75</v>
      </c>
      <c r="AY222" s="212" t="s">
        <v>115</v>
      </c>
      <c r="BK222" s="214">
        <f>SUM(BK223:BK256)</f>
        <v>0</v>
      </c>
    </row>
    <row r="223" spans="2:65" s="1" customFormat="1" ht="25.5" customHeight="1">
      <c r="B223" s="45"/>
      <c r="C223" s="217" t="s">
        <v>447</v>
      </c>
      <c r="D223" s="217" t="s">
        <v>118</v>
      </c>
      <c r="E223" s="218" t="s">
        <v>448</v>
      </c>
      <c r="F223" s="219" t="s">
        <v>449</v>
      </c>
      <c r="G223" s="220" t="s">
        <v>225</v>
      </c>
      <c r="H223" s="221">
        <v>272.896</v>
      </c>
      <c r="I223" s="222"/>
      <c r="J223" s="223">
        <f>ROUND(I223*H223,2)</f>
        <v>0</v>
      </c>
      <c r="K223" s="219" t="s">
        <v>122</v>
      </c>
      <c r="L223" s="71"/>
      <c r="M223" s="224" t="s">
        <v>21</v>
      </c>
      <c r="N223" s="225" t="s">
        <v>41</v>
      </c>
      <c r="O223" s="46"/>
      <c r="P223" s="226">
        <f>O223*H223</f>
        <v>0</v>
      </c>
      <c r="Q223" s="226">
        <v>0</v>
      </c>
      <c r="R223" s="226">
        <f>Q223*H223</f>
        <v>0</v>
      </c>
      <c r="S223" s="226">
        <v>0</v>
      </c>
      <c r="T223" s="227">
        <f>S223*H223</f>
        <v>0</v>
      </c>
      <c r="AR223" s="23" t="s">
        <v>132</v>
      </c>
      <c r="AT223" s="23" t="s">
        <v>118</v>
      </c>
      <c r="AU223" s="23" t="s">
        <v>80</v>
      </c>
      <c r="AY223" s="23" t="s">
        <v>115</v>
      </c>
      <c r="BE223" s="228">
        <f>IF(N223="základní",J223,0)</f>
        <v>0</v>
      </c>
      <c r="BF223" s="228">
        <f>IF(N223="snížená",J223,0)</f>
        <v>0</v>
      </c>
      <c r="BG223" s="228">
        <f>IF(N223="zákl. přenesená",J223,0)</f>
        <v>0</v>
      </c>
      <c r="BH223" s="228">
        <f>IF(N223="sníž. přenesená",J223,0)</f>
        <v>0</v>
      </c>
      <c r="BI223" s="228">
        <f>IF(N223="nulová",J223,0)</f>
        <v>0</v>
      </c>
      <c r="BJ223" s="23" t="s">
        <v>75</v>
      </c>
      <c r="BK223" s="228">
        <f>ROUND(I223*H223,2)</f>
        <v>0</v>
      </c>
      <c r="BL223" s="23" t="s">
        <v>132</v>
      </c>
      <c r="BM223" s="23" t="s">
        <v>450</v>
      </c>
    </row>
    <row r="224" spans="2:47" s="1" customFormat="1" ht="13.5">
      <c r="B224" s="45"/>
      <c r="C224" s="73"/>
      <c r="D224" s="235" t="s">
        <v>166</v>
      </c>
      <c r="E224" s="73"/>
      <c r="F224" s="236" t="s">
        <v>451</v>
      </c>
      <c r="G224" s="73"/>
      <c r="H224" s="73"/>
      <c r="I224" s="188"/>
      <c r="J224" s="73"/>
      <c r="K224" s="73"/>
      <c r="L224" s="71"/>
      <c r="M224" s="237"/>
      <c r="N224" s="46"/>
      <c r="O224" s="46"/>
      <c r="P224" s="46"/>
      <c r="Q224" s="46"/>
      <c r="R224" s="46"/>
      <c r="S224" s="46"/>
      <c r="T224" s="94"/>
      <c r="AT224" s="23" t="s">
        <v>166</v>
      </c>
      <c r="AU224" s="23" t="s">
        <v>80</v>
      </c>
    </row>
    <row r="225" spans="2:47" s="1" customFormat="1" ht="13.5">
      <c r="B225" s="45"/>
      <c r="C225" s="73"/>
      <c r="D225" s="235" t="s">
        <v>174</v>
      </c>
      <c r="E225" s="73"/>
      <c r="F225" s="236" t="s">
        <v>452</v>
      </c>
      <c r="G225" s="73"/>
      <c r="H225" s="73"/>
      <c r="I225" s="188"/>
      <c r="J225" s="73"/>
      <c r="K225" s="73"/>
      <c r="L225" s="71"/>
      <c r="M225" s="237"/>
      <c r="N225" s="46"/>
      <c r="O225" s="46"/>
      <c r="P225" s="46"/>
      <c r="Q225" s="46"/>
      <c r="R225" s="46"/>
      <c r="S225" s="46"/>
      <c r="T225" s="94"/>
      <c r="AT225" s="23" t="s">
        <v>174</v>
      </c>
      <c r="AU225" s="23" t="s">
        <v>80</v>
      </c>
    </row>
    <row r="226" spans="2:51" s="13" customFormat="1" ht="13.5">
      <c r="B226" s="260"/>
      <c r="C226" s="261"/>
      <c r="D226" s="235" t="s">
        <v>168</v>
      </c>
      <c r="E226" s="262" t="s">
        <v>21</v>
      </c>
      <c r="F226" s="263" t="s">
        <v>453</v>
      </c>
      <c r="G226" s="261"/>
      <c r="H226" s="262" t="s">
        <v>21</v>
      </c>
      <c r="I226" s="264"/>
      <c r="J226" s="261"/>
      <c r="K226" s="261"/>
      <c r="L226" s="265"/>
      <c r="M226" s="266"/>
      <c r="N226" s="267"/>
      <c r="O226" s="267"/>
      <c r="P226" s="267"/>
      <c r="Q226" s="267"/>
      <c r="R226" s="267"/>
      <c r="S226" s="267"/>
      <c r="T226" s="268"/>
      <c r="AT226" s="269" t="s">
        <v>168</v>
      </c>
      <c r="AU226" s="269" t="s">
        <v>80</v>
      </c>
      <c r="AV226" s="13" t="s">
        <v>75</v>
      </c>
      <c r="AW226" s="13" t="s">
        <v>33</v>
      </c>
      <c r="AX226" s="13" t="s">
        <v>70</v>
      </c>
      <c r="AY226" s="269" t="s">
        <v>115</v>
      </c>
    </row>
    <row r="227" spans="2:51" s="11" customFormat="1" ht="13.5">
      <c r="B227" s="238"/>
      <c r="C227" s="239"/>
      <c r="D227" s="235" t="s">
        <v>168</v>
      </c>
      <c r="E227" s="240" t="s">
        <v>21</v>
      </c>
      <c r="F227" s="241" t="s">
        <v>454</v>
      </c>
      <c r="G227" s="239"/>
      <c r="H227" s="242">
        <v>272.896</v>
      </c>
      <c r="I227" s="243"/>
      <c r="J227" s="239"/>
      <c r="K227" s="239"/>
      <c r="L227" s="244"/>
      <c r="M227" s="245"/>
      <c r="N227" s="246"/>
      <c r="O227" s="246"/>
      <c r="P227" s="246"/>
      <c r="Q227" s="246"/>
      <c r="R227" s="246"/>
      <c r="S227" s="246"/>
      <c r="T227" s="247"/>
      <c r="AT227" s="248" t="s">
        <v>168</v>
      </c>
      <c r="AU227" s="248" t="s">
        <v>80</v>
      </c>
      <c r="AV227" s="11" t="s">
        <v>80</v>
      </c>
      <c r="AW227" s="11" t="s">
        <v>33</v>
      </c>
      <c r="AX227" s="11" t="s">
        <v>75</v>
      </c>
      <c r="AY227" s="248" t="s">
        <v>115</v>
      </c>
    </row>
    <row r="228" spans="2:65" s="1" customFormat="1" ht="25.5" customHeight="1">
      <c r="B228" s="45"/>
      <c r="C228" s="217" t="s">
        <v>455</v>
      </c>
      <c r="D228" s="217" t="s">
        <v>118</v>
      </c>
      <c r="E228" s="218" t="s">
        <v>456</v>
      </c>
      <c r="F228" s="219" t="s">
        <v>457</v>
      </c>
      <c r="G228" s="220" t="s">
        <v>225</v>
      </c>
      <c r="H228" s="221">
        <v>11461.632</v>
      </c>
      <c r="I228" s="222"/>
      <c r="J228" s="223">
        <f>ROUND(I228*H228,2)</f>
        <v>0</v>
      </c>
      <c r="K228" s="219" t="s">
        <v>122</v>
      </c>
      <c r="L228" s="71"/>
      <c r="M228" s="224" t="s">
        <v>21</v>
      </c>
      <c r="N228" s="225" t="s">
        <v>41</v>
      </c>
      <c r="O228" s="46"/>
      <c r="P228" s="226">
        <f>O228*H228</f>
        <v>0</v>
      </c>
      <c r="Q228" s="226">
        <v>0</v>
      </c>
      <c r="R228" s="226">
        <f>Q228*H228</f>
        <v>0</v>
      </c>
      <c r="S228" s="226">
        <v>0</v>
      </c>
      <c r="T228" s="227">
        <f>S228*H228</f>
        <v>0</v>
      </c>
      <c r="AR228" s="23" t="s">
        <v>132</v>
      </c>
      <c r="AT228" s="23" t="s">
        <v>118</v>
      </c>
      <c r="AU228" s="23" t="s">
        <v>80</v>
      </c>
      <c r="AY228" s="23" t="s">
        <v>115</v>
      </c>
      <c r="BE228" s="228">
        <f>IF(N228="základní",J228,0)</f>
        <v>0</v>
      </c>
      <c r="BF228" s="228">
        <f>IF(N228="snížená",J228,0)</f>
        <v>0</v>
      </c>
      <c r="BG228" s="228">
        <f>IF(N228="zákl. přenesená",J228,0)</f>
        <v>0</v>
      </c>
      <c r="BH228" s="228">
        <f>IF(N228="sníž. přenesená",J228,0)</f>
        <v>0</v>
      </c>
      <c r="BI228" s="228">
        <f>IF(N228="nulová",J228,0)</f>
        <v>0</v>
      </c>
      <c r="BJ228" s="23" t="s">
        <v>75</v>
      </c>
      <c r="BK228" s="228">
        <f>ROUND(I228*H228,2)</f>
        <v>0</v>
      </c>
      <c r="BL228" s="23" t="s">
        <v>132</v>
      </c>
      <c r="BM228" s="23" t="s">
        <v>458</v>
      </c>
    </row>
    <row r="229" spans="2:47" s="1" customFormat="1" ht="13.5">
      <c r="B229" s="45"/>
      <c r="C229" s="73"/>
      <c r="D229" s="235" t="s">
        <v>166</v>
      </c>
      <c r="E229" s="73"/>
      <c r="F229" s="236" t="s">
        <v>451</v>
      </c>
      <c r="G229" s="73"/>
      <c r="H229" s="73"/>
      <c r="I229" s="188"/>
      <c r="J229" s="73"/>
      <c r="K229" s="73"/>
      <c r="L229" s="71"/>
      <c r="M229" s="237"/>
      <c r="N229" s="46"/>
      <c r="O229" s="46"/>
      <c r="P229" s="46"/>
      <c r="Q229" s="46"/>
      <c r="R229" s="46"/>
      <c r="S229" s="46"/>
      <c r="T229" s="94"/>
      <c r="AT229" s="23" t="s">
        <v>166</v>
      </c>
      <c r="AU229" s="23" t="s">
        <v>80</v>
      </c>
    </row>
    <row r="230" spans="2:47" s="1" customFormat="1" ht="13.5">
      <c r="B230" s="45"/>
      <c r="C230" s="73"/>
      <c r="D230" s="235" t="s">
        <v>174</v>
      </c>
      <c r="E230" s="73"/>
      <c r="F230" s="236" t="s">
        <v>459</v>
      </c>
      <c r="G230" s="73"/>
      <c r="H230" s="73"/>
      <c r="I230" s="188"/>
      <c r="J230" s="73"/>
      <c r="K230" s="73"/>
      <c r="L230" s="71"/>
      <c r="M230" s="237"/>
      <c r="N230" s="46"/>
      <c r="O230" s="46"/>
      <c r="P230" s="46"/>
      <c r="Q230" s="46"/>
      <c r="R230" s="46"/>
      <c r="S230" s="46"/>
      <c r="T230" s="94"/>
      <c r="AT230" s="23" t="s">
        <v>174</v>
      </c>
      <c r="AU230" s="23" t="s">
        <v>80</v>
      </c>
    </row>
    <row r="231" spans="2:51" s="13" customFormat="1" ht="13.5">
      <c r="B231" s="260"/>
      <c r="C231" s="261"/>
      <c r="D231" s="235" t="s">
        <v>168</v>
      </c>
      <c r="E231" s="262" t="s">
        <v>21</v>
      </c>
      <c r="F231" s="263" t="s">
        <v>460</v>
      </c>
      <c r="G231" s="261"/>
      <c r="H231" s="262" t="s">
        <v>21</v>
      </c>
      <c r="I231" s="264"/>
      <c r="J231" s="261"/>
      <c r="K231" s="261"/>
      <c r="L231" s="265"/>
      <c r="M231" s="266"/>
      <c r="N231" s="267"/>
      <c r="O231" s="267"/>
      <c r="P231" s="267"/>
      <c r="Q231" s="267"/>
      <c r="R231" s="267"/>
      <c r="S231" s="267"/>
      <c r="T231" s="268"/>
      <c r="AT231" s="269" t="s">
        <v>168</v>
      </c>
      <c r="AU231" s="269" t="s">
        <v>80</v>
      </c>
      <c r="AV231" s="13" t="s">
        <v>75</v>
      </c>
      <c r="AW231" s="13" t="s">
        <v>33</v>
      </c>
      <c r="AX231" s="13" t="s">
        <v>70</v>
      </c>
      <c r="AY231" s="269" t="s">
        <v>115</v>
      </c>
    </row>
    <row r="232" spans="2:51" s="11" customFormat="1" ht="13.5">
      <c r="B232" s="238"/>
      <c r="C232" s="239"/>
      <c r="D232" s="235" t="s">
        <v>168</v>
      </c>
      <c r="E232" s="240" t="s">
        <v>21</v>
      </c>
      <c r="F232" s="241" t="s">
        <v>454</v>
      </c>
      <c r="G232" s="239"/>
      <c r="H232" s="242">
        <v>272.896</v>
      </c>
      <c r="I232" s="243"/>
      <c r="J232" s="239"/>
      <c r="K232" s="239"/>
      <c r="L232" s="244"/>
      <c r="M232" s="245"/>
      <c r="N232" s="246"/>
      <c r="O232" s="246"/>
      <c r="P232" s="246"/>
      <c r="Q232" s="246"/>
      <c r="R232" s="246"/>
      <c r="S232" s="246"/>
      <c r="T232" s="247"/>
      <c r="AT232" s="248" t="s">
        <v>168</v>
      </c>
      <c r="AU232" s="248" t="s">
        <v>80</v>
      </c>
      <c r="AV232" s="11" t="s">
        <v>80</v>
      </c>
      <c r="AW232" s="11" t="s">
        <v>33</v>
      </c>
      <c r="AX232" s="11" t="s">
        <v>75</v>
      </c>
      <c r="AY232" s="248" t="s">
        <v>115</v>
      </c>
    </row>
    <row r="233" spans="2:51" s="11" customFormat="1" ht="13.5">
      <c r="B233" s="238"/>
      <c r="C233" s="239"/>
      <c r="D233" s="235" t="s">
        <v>168</v>
      </c>
      <c r="E233" s="239"/>
      <c r="F233" s="241" t="s">
        <v>461</v>
      </c>
      <c r="G233" s="239"/>
      <c r="H233" s="242">
        <v>11461.632</v>
      </c>
      <c r="I233" s="243"/>
      <c r="J233" s="239"/>
      <c r="K233" s="239"/>
      <c r="L233" s="244"/>
      <c r="M233" s="245"/>
      <c r="N233" s="246"/>
      <c r="O233" s="246"/>
      <c r="P233" s="246"/>
      <c r="Q233" s="246"/>
      <c r="R233" s="246"/>
      <c r="S233" s="246"/>
      <c r="T233" s="247"/>
      <c r="AT233" s="248" t="s">
        <v>168</v>
      </c>
      <c r="AU233" s="248" t="s">
        <v>80</v>
      </c>
      <c r="AV233" s="11" t="s">
        <v>80</v>
      </c>
      <c r="AW233" s="11" t="s">
        <v>6</v>
      </c>
      <c r="AX233" s="11" t="s">
        <v>75</v>
      </c>
      <c r="AY233" s="248" t="s">
        <v>115</v>
      </c>
    </row>
    <row r="234" spans="2:65" s="1" customFormat="1" ht="25.5" customHeight="1">
      <c r="B234" s="45"/>
      <c r="C234" s="217" t="s">
        <v>462</v>
      </c>
      <c r="D234" s="217" t="s">
        <v>118</v>
      </c>
      <c r="E234" s="218" t="s">
        <v>463</v>
      </c>
      <c r="F234" s="219" t="s">
        <v>464</v>
      </c>
      <c r="G234" s="220" t="s">
        <v>225</v>
      </c>
      <c r="H234" s="221">
        <v>33.75</v>
      </c>
      <c r="I234" s="222"/>
      <c r="J234" s="223">
        <f>ROUND(I234*H234,2)</f>
        <v>0</v>
      </c>
      <c r="K234" s="219" t="s">
        <v>122</v>
      </c>
      <c r="L234" s="71"/>
      <c r="M234" s="224" t="s">
        <v>21</v>
      </c>
      <c r="N234" s="225" t="s">
        <v>41</v>
      </c>
      <c r="O234" s="46"/>
      <c r="P234" s="226">
        <f>O234*H234</f>
        <v>0</v>
      </c>
      <c r="Q234" s="226">
        <v>0</v>
      </c>
      <c r="R234" s="226">
        <f>Q234*H234</f>
        <v>0</v>
      </c>
      <c r="S234" s="226">
        <v>0</v>
      </c>
      <c r="T234" s="227">
        <f>S234*H234</f>
        <v>0</v>
      </c>
      <c r="AR234" s="23" t="s">
        <v>132</v>
      </c>
      <c r="AT234" s="23" t="s">
        <v>118</v>
      </c>
      <c r="AU234" s="23" t="s">
        <v>80</v>
      </c>
      <c r="AY234" s="23" t="s">
        <v>115</v>
      </c>
      <c r="BE234" s="228">
        <f>IF(N234="základní",J234,0)</f>
        <v>0</v>
      </c>
      <c r="BF234" s="228">
        <f>IF(N234="snížená",J234,0)</f>
        <v>0</v>
      </c>
      <c r="BG234" s="228">
        <f>IF(N234="zákl. přenesená",J234,0)</f>
        <v>0</v>
      </c>
      <c r="BH234" s="228">
        <f>IF(N234="sníž. přenesená",J234,0)</f>
        <v>0</v>
      </c>
      <c r="BI234" s="228">
        <f>IF(N234="nulová",J234,0)</f>
        <v>0</v>
      </c>
      <c r="BJ234" s="23" t="s">
        <v>75</v>
      </c>
      <c r="BK234" s="228">
        <f>ROUND(I234*H234,2)</f>
        <v>0</v>
      </c>
      <c r="BL234" s="23" t="s">
        <v>132</v>
      </c>
      <c r="BM234" s="23" t="s">
        <v>465</v>
      </c>
    </row>
    <row r="235" spans="2:47" s="1" customFormat="1" ht="13.5">
      <c r="B235" s="45"/>
      <c r="C235" s="73"/>
      <c r="D235" s="235" t="s">
        <v>166</v>
      </c>
      <c r="E235" s="73"/>
      <c r="F235" s="236" t="s">
        <v>466</v>
      </c>
      <c r="G235" s="73"/>
      <c r="H235" s="73"/>
      <c r="I235" s="188"/>
      <c r="J235" s="73"/>
      <c r="K235" s="73"/>
      <c r="L235" s="71"/>
      <c r="M235" s="237"/>
      <c r="N235" s="46"/>
      <c r="O235" s="46"/>
      <c r="P235" s="46"/>
      <c r="Q235" s="46"/>
      <c r="R235" s="46"/>
      <c r="S235" s="46"/>
      <c r="T235" s="94"/>
      <c r="AT235" s="23" t="s">
        <v>166</v>
      </c>
      <c r="AU235" s="23" t="s">
        <v>80</v>
      </c>
    </row>
    <row r="236" spans="2:47" s="1" customFormat="1" ht="13.5">
      <c r="B236" s="45"/>
      <c r="C236" s="73"/>
      <c r="D236" s="235" t="s">
        <v>174</v>
      </c>
      <c r="E236" s="73"/>
      <c r="F236" s="236" t="s">
        <v>452</v>
      </c>
      <c r="G236" s="73"/>
      <c r="H236" s="73"/>
      <c r="I236" s="188"/>
      <c r="J236" s="73"/>
      <c r="K236" s="73"/>
      <c r="L236" s="71"/>
      <c r="M236" s="237"/>
      <c r="N236" s="46"/>
      <c r="O236" s="46"/>
      <c r="P236" s="46"/>
      <c r="Q236" s="46"/>
      <c r="R236" s="46"/>
      <c r="S236" s="46"/>
      <c r="T236" s="94"/>
      <c r="AT236" s="23" t="s">
        <v>174</v>
      </c>
      <c r="AU236" s="23" t="s">
        <v>80</v>
      </c>
    </row>
    <row r="237" spans="2:51" s="13" customFormat="1" ht="13.5">
      <c r="B237" s="260"/>
      <c r="C237" s="261"/>
      <c r="D237" s="235" t="s">
        <v>168</v>
      </c>
      <c r="E237" s="262" t="s">
        <v>21</v>
      </c>
      <c r="F237" s="263" t="s">
        <v>467</v>
      </c>
      <c r="G237" s="261"/>
      <c r="H237" s="262" t="s">
        <v>21</v>
      </c>
      <c r="I237" s="264"/>
      <c r="J237" s="261"/>
      <c r="K237" s="261"/>
      <c r="L237" s="265"/>
      <c r="M237" s="266"/>
      <c r="N237" s="267"/>
      <c r="O237" s="267"/>
      <c r="P237" s="267"/>
      <c r="Q237" s="267"/>
      <c r="R237" s="267"/>
      <c r="S237" s="267"/>
      <c r="T237" s="268"/>
      <c r="AT237" s="269" t="s">
        <v>168</v>
      </c>
      <c r="AU237" s="269" t="s">
        <v>80</v>
      </c>
      <c r="AV237" s="13" t="s">
        <v>75</v>
      </c>
      <c r="AW237" s="13" t="s">
        <v>33</v>
      </c>
      <c r="AX237" s="13" t="s">
        <v>70</v>
      </c>
      <c r="AY237" s="269" t="s">
        <v>115</v>
      </c>
    </row>
    <row r="238" spans="2:51" s="11" customFormat="1" ht="13.5">
      <c r="B238" s="238"/>
      <c r="C238" s="239"/>
      <c r="D238" s="235" t="s">
        <v>168</v>
      </c>
      <c r="E238" s="240" t="s">
        <v>21</v>
      </c>
      <c r="F238" s="241" t="s">
        <v>468</v>
      </c>
      <c r="G238" s="239"/>
      <c r="H238" s="242">
        <v>33.75</v>
      </c>
      <c r="I238" s="243"/>
      <c r="J238" s="239"/>
      <c r="K238" s="239"/>
      <c r="L238" s="244"/>
      <c r="M238" s="245"/>
      <c r="N238" s="246"/>
      <c r="O238" s="246"/>
      <c r="P238" s="246"/>
      <c r="Q238" s="246"/>
      <c r="R238" s="246"/>
      <c r="S238" s="246"/>
      <c r="T238" s="247"/>
      <c r="AT238" s="248" t="s">
        <v>168</v>
      </c>
      <c r="AU238" s="248" t="s">
        <v>80</v>
      </c>
      <c r="AV238" s="11" t="s">
        <v>80</v>
      </c>
      <c r="AW238" s="11" t="s">
        <v>33</v>
      </c>
      <c r="AX238" s="11" t="s">
        <v>75</v>
      </c>
      <c r="AY238" s="248" t="s">
        <v>115</v>
      </c>
    </row>
    <row r="239" spans="2:65" s="1" customFormat="1" ht="38.25" customHeight="1">
      <c r="B239" s="45"/>
      <c r="C239" s="217" t="s">
        <v>469</v>
      </c>
      <c r="D239" s="217" t="s">
        <v>118</v>
      </c>
      <c r="E239" s="218" t="s">
        <v>470</v>
      </c>
      <c r="F239" s="219" t="s">
        <v>471</v>
      </c>
      <c r="G239" s="220" t="s">
        <v>225</v>
      </c>
      <c r="H239" s="221">
        <v>472.5</v>
      </c>
      <c r="I239" s="222"/>
      <c r="J239" s="223">
        <f>ROUND(I239*H239,2)</f>
        <v>0</v>
      </c>
      <c r="K239" s="219" t="s">
        <v>122</v>
      </c>
      <c r="L239" s="71"/>
      <c r="M239" s="224" t="s">
        <v>21</v>
      </c>
      <c r="N239" s="225" t="s">
        <v>41</v>
      </c>
      <c r="O239" s="46"/>
      <c r="P239" s="226">
        <f>O239*H239</f>
        <v>0</v>
      </c>
      <c r="Q239" s="226">
        <v>0</v>
      </c>
      <c r="R239" s="226">
        <f>Q239*H239</f>
        <v>0</v>
      </c>
      <c r="S239" s="226">
        <v>0</v>
      </c>
      <c r="T239" s="227">
        <f>S239*H239</f>
        <v>0</v>
      </c>
      <c r="AR239" s="23" t="s">
        <v>132</v>
      </c>
      <c r="AT239" s="23" t="s">
        <v>118</v>
      </c>
      <c r="AU239" s="23" t="s">
        <v>80</v>
      </c>
      <c r="AY239" s="23" t="s">
        <v>115</v>
      </c>
      <c r="BE239" s="228">
        <f>IF(N239="základní",J239,0)</f>
        <v>0</v>
      </c>
      <c r="BF239" s="228">
        <f>IF(N239="snížená",J239,0)</f>
        <v>0</v>
      </c>
      <c r="BG239" s="228">
        <f>IF(N239="zákl. přenesená",J239,0)</f>
        <v>0</v>
      </c>
      <c r="BH239" s="228">
        <f>IF(N239="sníž. přenesená",J239,0)</f>
        <v>0</v>
      </c>
      <c r="BI239" s="228">
        <f>IF(N239="nulová",J239,0)</f>
        <v>0</v>
      </c>
      <c r="BJ239" s="23" t="s">
        <v>75</v>
      </c>
      <c r="BK239" s="228">
        <f>ROUND(I239*H239,2)</f>
        <v>0</v>
      </c>
      <c r="BL239" s="23" t="s">
        <v>132</v>
      </c>
      <c r="BM239" s="23" t="s">
        <v>472</v>
      </c>
    </row>
    <row r="240" spans="2:47" s="1" customFormat="1" ht="13.5">
      <c r="B240" s="45"/>
      <c r="C240" s="73"/>
      <c r="D240" s="235" t="s">
        <v>166</v>
      </c>
      <c r="E240" s="73"/>
      <c r="F240" s="236" t="s">
        <v>466</v>
      </c>
      <c r="G240" s="73"/>
      <c r="H240" s="73"/>
      <c r="I240" s="188"/>
      <c r="J240" s="73"/>
      <c r="K240" s="73"/>
      <c r="L240" s="71"/>
      <c r="M240" s="237"/>
      <c r="N240" s="46"/>
      <c r="O240" s="46"/>
      <c r="P240" s="46"/>
      <c r="Q240" s="46"/>
      <c r="R240" s="46"/>
      <c r="S240" s="46"/>
      <c r="T240" s="94"/>
      <c r="AT240" s="23" t="s">
        <v>166</v>
      </c>
      <c r="AU240" s="23" t="s">
        <v>80</v>
      </c>
    </row>
    <row r="241" spans="2:47" s="1" customFormat="1" ht="13.5">
      <c r="B241" s="45"/>
      <c r="C241" s="73"/>
      <c r="D241" s="235" t="s">
        <v>174</v>
      </c>
      <c r="E241" s="73"/>
      <c r="F241" s="236" t="s">
        <v>452</v>
      </c>
      <c r="G241" s="73"/>
      <c r="H241" s="73"/>
      <c r="I241" s="188"/>
      <c r="J241" s="73"/>
      <c r="K241" s="73"/>
      <c r="L241" s="71"/>
      <c r="M241" s="237"/>
      <c r="N241" s="46"/>
      <c r="O241" s="46"/>
      <c r="P241" s="46"/>
      <c r="Q241" s="46"/>
      <c r="R241" s="46"/>
      <c r="S241" s="46"/>
      <c r="T241" s="94"/>
      <c r="AT241" s="23" t="s">
        <v>174</v>
      </c>
      <c r="AU241" s="23" t="s">
        <v>80</v>
      </c>
    </row>
    <row r="242" spans="2:51" s="13" customFormat="1" ht="13.5">
      <c r="B242" s="260"/>
      <c r="C242" s="261"/>
      <c r="D242" s="235" t="s">
        <v>168</v>
      </c>
      <c r="E242" s="262" t="s">
        <v>21</v>
      </c>
      <c r="F242" s="263" t="s">
        <v>467</v>
      </c>
      <c r="G242" s="261"/>
      <c r="H242" s="262" t="s">
        <v>21</v>
      </c>
      <c r="I242" s="264"/>
      <c r="J242" s="261"/>
      <c r="K242" s="261"/>
      <c r="L242" s="265"/>
      <c r="M242" s="266"/>
      <c r="N242" s="267"/>
      <c r="O242" s="267"/>
      <c r="P242" s="267"/>
      <c r="Q242" s="267"/>
      <c r="R242" s="267"/>
      <c r="S242" s="267"/>
      <c r="T242" s="268"/>
      <c r="AT242" s="269" t="s">
        <v>168</v>
      </c>
      <c r="AU242" s="269" t="s">
        <v>80</v>
      </c>
      <c r="AV242" s="13" t="s">
        <v>75</v>
      </c>
      <c r="AW242" s="13" t="s">
        <v>33</v>
      </c>
      <c r="AX242" s="13" t="s">
        <v>70</v>
      </c>
      <c r="AY242" s="269" t="s">
        <v>115</v>
      </c>
    </row>
    <row r="243" spans="2:51" s="11" customFormat="1" ht="13.5">
      <c r="B243" s="238"/>
      <c r="C243" s="239"/>
      <c r="D243" s="235" t="s">
        <v>168</v>
      </c>
      <c r="E243" s="240" t="s">
        <v>21</v>
      </c>
      <c r="F243" s="241" t="s">
        <v>468</v>
      </c>
      <c r="G243" s="239"/>
      <c r="H243" s="242">
        <v>33.75</v>
      </c>
      <c r="I243" s="243"/>
      <c r="J243" s="239"/>
      <c r="K243" s="239"/>
      <c r="L243" s="244"/>
      <c r="M243" s="245"/>
      <c r="N243" s="246"/>
      <c r="O243" s="246"/>
      <c r="P243" s="246"/>
      <c r="Q243" s="246"/>
      <c r="R243" s="246"/>
      <c r="S243" s="246"/>
      <c r="T243" s="247"/>
      <c r="AT243" s="248" t="s">
        <v>168</v>
      </c>
      <c r="AU243" s="248" t="s">
        <v>80</v>
      </c>
      <c r="AV243" s="11" t="s">
        <v>80</v>
      </c>
      <c r="AW243" s="11" t="s">
        <v>33</v>
      </c>
      <c r="AX243" s="11" t="s">
        <v>70</v>
      </c>
      <c r="AY243" s="248" t="s">
        <v>115</v>
      </c>
    </row>
    <row r="244" spans="2:51" s="12" customFormat="1" ht="13.5">
      <c r="B244" s="249"/>
      <c r="C244" s="250"/>
      <c r="D244" s="235" t="s">
        <v>168</v>
      </c>
      <c r="E244" s="251" t="s">
        <v>21</v>
      </c>
      <c r="F244" s="252" t="s">
        <v>186</v>
      </c>
      <c r="G244" s="250"/>
      <c r="H244" s="253">
        <v>33.75</v>
      </c>
      <c r="I244" s="254"/>
      <c r="J244" s="250"/>
      <c r="K244" s="250"/>
      <c r="L244" s="255"/>
      <c r="M244" s="256"/>
      <c r="N244" s="257"/>
      <c r="O244" s="257"/>
      <c r="P244" s="257"/>
      <c r="Q244" s="257"/>
      <c r="R244" s="257"/>
      <c r="S244" s="257"/>
      <c r="T244" s="258"/>
      <c r="AT244" s="259" t="s">
        <v>168</v>
      </c>
      <c r="AU244" s="259" t="s">
        <v>80</v>
      </c>
      <c r="AV244" s="12" t="s">
        <v>132</v>
      </c>
      <c r="AW244" s="12" t="s">
        <v>33</v>
      </c>
      <c r="AX244" s="12" t="s">
        <v>75</v>
      </c>
      <c r="AY244" s="259" t="s">
        <v>115</v>
      </c>
    </row>
    <row r="245" spans="2:51" s="11" customFormat="1" ht="13.5">
      <c r="B245" s="238"/>
      <c r="C245" s="239"/>
      <c r="D245" s="235" t="s">
        <v>168</v>
      </c>
      <c r="E245" s="239"/>
      <c r="F245" s="241" t="s">
        <v>473</v>
      </c>
      <c r="G245" s="239"/>
      <c r="H245" s="242">
        <v>472.5</v>
      </c>
      <c r="I245" s="243"/>
      <c r="J245" s="239"/>
      <c r="K245" s="239"/>
      <c r="L245" s="244"/>
      <c r="M245" s="245"/>
      <c r="N245" s="246"/>
      <c r="O245" s="246"/>
      <c r="P245" s="246"/>
      <c r="Q245" s="246"/>
      <c r="R245" s="246"/>
      <c r="S245" s="246"/>
      <c r="T245" s="247"/>
      <c r="AT245" s="248" t="s">
        <v>168</v>
      </c>
      <c r="AU245" s="248" t="s">
        <v>80</v>
      </c>
      <c r="AV245" s="11" t="s">
        <v>80</v>
      </c>
      <c r="AW245" s="11" t="s">
        <v>6</v>
      </c>
      <c r="AX245" s="11" t="s">
        <v>75</v>
      </c>
      <c r="AY245" s="248" t="s">
        <v>115</v>
      </c>
    </row>
    <row r="246" spans="2:65" s="1" customFormat="1" ht="25.5" customHeight="1">
      <c r="B246" s="45"/>
      <c r="C246" s="217" t="s">
        <v>474</v>
      </c>
      <c r="D246" s="217" t="s">
        <v>118</v>
      </c>
      <c r="E246" s="218" t="s">
        <v>475</v>
      </c>
      <c r="F246" s="219" t="s">
        <v>476</v>
      </c>
      <c r="G246" s="220" t="s">
        <v>225</v>
      </c>
      <c r="H246" s="221">
        <v>33.75</v>
      </c>
      <c r="I246" s="222"/>
      <c r="J246" s="223">
        <f>ROUND(I246*H246,2)</f>
        <v>0</v>
      </c>
      <c r="K246" s="219" t="s">
        <v>122</v>
      </c>
      <c r="L246" s="71"/>
      <c r="M246" s="224" t="s">
        <v>21</v>
      </c>
      <c r="N246" s="225" t="s">
        <v>41</v>
      </c>
      <c r="O246" s="46"/>
      <c r="P246" s="226">
        <f>O246*H246</f>
        <v>0</v>
      </c>
      <c r="Q246" s="226">
        <v>0</v>
      </c>
      <c r="R246" s="226">
        <f>Q246*H246</f>
        <v>0</v>
      </c>
      <c r="S246" s="226">
        <v>0</v>
      </c>
      <c r="T246" s="227">
        <f>S246*H246</f>
        <v>0</v>
      </c>
      <c r="AR246" s="23" t="s">
        <v>132</v>
      </c>
      <c r="AT246" s="23" t="s">
        <v>118</v>
      </c>
      <c r="AU246" s="23" t="s">
        <v>80</v>
      </c>
      <c r="AY246" s="23" t="s">
        <v>115</v>
      </c>
      <c r="BE246" s="228">
        <f>IF(N246="základní",J246,0)</f>
        <v>0</v>
      </c>
      <c r="BF246" s="228">
        <f>IF(N246="snížená",J246,0)</f>
        <v>0</v>
      </c>
      <c r="BG246" s="228">
        <f>IF(N246="zákl. přenesená",J246,0)</f>
        <v>0</v>
      </c>
      <c r="BH246" s="228">
        <f>IF(N246="sníž. přenesená",J246,0)</f>
        <v>0</v>
      </c>
      <c r="BI246" s="228">
        <f>IF(N246="nulová",J246,0)</f>
        <v>0</v>
      </c>
      <c r="BJ246" s="23" t="s">
        <v>75</v>
      </c>
      <c r="BK246" s="228">
        <f>ROUND(I246*H246,2)</f>
        <v>0</v>
      </c>
      <c r="BL246" s="23" t="s">
        <v>132</v>
      </c>
      <c r="BM246" s="23" t="s">
        <v>477</v>
      </c>
    </row>
    <row r="247" spans="2:47" s="1" customFormat="1" ht="13.5">
      <c r="B247" s="45"/>
      <c r="C247" s="73"/>
      <c r="D247" s="235" t="s">
        <v>166</v>
      </c>
      <c r="E247" s="73"/>
      <c r="F247" s="236" t="s">
        <v>478</v>
      </c>
      <c r="G247" s="73"/>
      <c r="H247" s="73"/>
      <c r="I247" s="188"/>
      <c r="J247" s="73"/>
      <c r="K247" s="73"/>
      <c r="L247" s="71"/>
      <c r="M247" s="237"/>
      <c r="N247" s="46"/>
      <c r="O247" s="46"/>
      <c r="P247" s="46"/>
      <c r="Q247" s="46"/>
      <c r="R247" s="46"/>
      <c r="S247" s="46"/>
      <c r="T247" s="94"/>
      <c r="AT247" s="23" t="s">
        <v>166</v>
      </c>
      <c r="AU247" s="23" t="s">
        <v>80</v>
      </c>
    </row>
    <row r="248" spans="2:47" s="1" customFormat="1" ht="13.5">
      <c r="B248" s="45"/>
      <c r="C248" s="73"/>
      <c r="D248" s="235" t="s">
        <v>174</v>
      </c>
      <c r="E248" s="73"/>
      <c r="F248" s="236" t="s">
        <v>479</v>
      </c>
      <c r="G248" s="73"/>
      <c r="H248" s="73"/>
      <c r="I248" s="188"/>
      <c r="J248" s="73"/>
      <c r="K248" s="73"/>
      <c r="L248" s="71"/>
      <c r="M248" s="237"/>
      <c r="N248" s="46"/>
      <c r="O248" s="46"/>
      <c r="P248" s="46"/>
      <c r="Q248" s="46"/>
      <c r="R248" s="46"/>
      <c r="S248" s="46"/>
      <c r="T248" s="94"/>
      <c r="AT248" s="23" t="s">
        <v>174</v>
      </c>
      <c r="AU248" s="23" t="s">
        <v>80</v>
      </c>
    </row>
    <row r="249" spans="2:65" s="1" customFormat="1" ht="25.5" customHeight="1">
      <c r="B249" s="45"/>
      <c r="C249" s="217" t="s">
        <v>480</v>
      </c>
      <c r="D249" s="217" t="s">
        <v>118</v>
      </c>
      <c r="E249" s="218" t="s">
        <v>481</v>
      </c>
      <c r="F249" s="219" t="s">
        <v>482</v>
      </c>
      <c r="G249" s="220" t="s">
        <v>225</v>
      </c>
      <c r="H249" s="221">
        <v>170</v>
      </c>
      <c r="I249" s="222"/>
      <c r="J249" s="223">
        <f>ROUND(I249*H249,2)</f>
        <v>0</v>
      </c>
      <c r="K249" s="219" t="s">
        <v>122</v>
      </c>
      <c r="L249" s="71"/>
      <c r="M249" s="224" t="s">
        <v>21</v>
      </c>
      <c r="N249" s="225" t="s">
        <v>41</v>
      </c>
      <c r="O249" s="46"/>
      <c r="P249" s="226">
        <f>O249*H249</f>
        <v>0</v>
      </c>
      <c r="Q249" s="226">
        <v>0</v>
      </c>
      <c r="R249" s="226">
        <f>Q249*H249</f>
        <v>0</v>
      </c>
      <c r="S249" s="226">
        <v>0</v>
      </c>
      <c r="T249" s="227">
        <f>S249*H249</f>
        <v>0</v>
      </c>
      <c r="AR249" s="23" t="s">
        <v>132</v>
      </c>
      <c r="AT249" s="23" t="s">
        <v>118</v>
      </c>
      <c r="AU249" s="23" t="s">
        <v>80</v>
      </c>
      <c r="AY249" s="23" t="s">
        <v>115</v>
      </c>
      <c r="BE249" s="228">
        <f>IF(N249="základní",J249,0)</f>
        <v>0</v>
      </c>
      <c r="BF249" s="228">
        <f>IF(N249="snížená",J249,0)</f>
        <v>0</v>
      </c>
      <c r="BG249" s="228">
        <f>IF(N249="zákl. přenesená",J249,0)</f>
        <v>0</v>
      </c>
      <c r="BH249" s="228">
        <f>IF(N249="sníž. přenesená",J249,0)</f>
        <v>0</v>
      </c>
      <c r="BI249" s="228">
        <f>IF(N249="nulová",J249,0)</f>
        <v>0</v>
      </c>
      <c r="BJ249" s="23" t="s">
        <v>75</v>
      </c>
      <c r="BK249" s="228">
        <f>ROUND(I249*H249,2)</f>
        <v>0</v>
      </c>
      <c r="BL249" s="23" t="s">
        <v>132</v>
      </c>
      <c r="BM249" s="23" t="s">
        <v>483</v>
      </c>
    </row>
    <row r="250" spans="2:47" s="1" customFormat="1" ht="13.5">
      <c r="B250" s="45"/>
      <c r="C250" s="73"/>
      <c r="D250" s="235" t="s">
        <v>166</v>
      </c>
      <c r="E250" s="73"/>
      <c r="F250" s="236" t="s">
        <v>478</v>
      </c>
      <c r="G250" s="73"/>
      <c r="H250" s="73"/>
      <c r="I250" s="188"/>
      <c r="J250" s="73"/>
      <c r="K250" s="73"/>
      <c r="L250" s="71"/>
      <c r="M250" s="237"/>
      <c r="N250" s="46"/>
      <c r="O250" s="46"/>
      <c r="P250" s="46"/>
      <c r="Q250" s="46"/>
      <c r="R250" s="46"/>
      <c r="S250" s="46"/>
      <c r="T250" s="94"/>
      <c r="AT250" s="23" t="s">
        <v>166</v>
      </c>
      <c r="AU250" s="23" t="s">
        <v>80</v>
      </c>
    </row>
    <row r="251" spans="2:51" s="13" customFormat="1" ht="13.5">
      <c r="B251" s="260"/>
      <c r="C251" s="261"/>
      <c r="D251" s="235" t="s">
        <v>168</v>
      </c>
      <c r="E251" s="262" t="s">
        <v>21</v>
      </c>
      <c r="F251" s="263" t="s">
        <v>484</v>
      </c>
      <c r="G251" s="261"/>
      <c r="H251" s="262" t="s">
        <v>21</v>
      </c>
      <c r="I251" s="264"/>
      <c r="J251" s="261"/>
      <c r="K251" s="261"/>
      <c r="L251" s="265"/>
      <c r="M251" s="266"/>
      <c r="N251" s="267"/>
      <c r="O251" s="267"/>
      <c r="P251" s="267"/>
      <c r="Q251" s="267"/>
      <c r="R251" s="267"/>
      <c r="S251" s="267"/>
      <c r="T251" s="268"/>
      <c r="AT251" s="269" t="s">
        <v>168</v>
      </c>
      <c r="AU251" s="269" t="s">
        <v>80</v>
      </c>
      <c r="AV251" s="13" t="s">
        <v>75</v>
      </c>
      <c r="AW251" s="13" t="s">
        <v>33</v>
      </c>
      <c r="AX251" s="13" t="s">
        <v>70</v>
      </c>
      <c r="AY251" s="269" t="s">
        <v>115</v>
      </c>
    </row>
    <row r="252" spans="2:51" s="11" customFormat="1" ht="13.5">
      <c r="B252" s="238"/>
      <c r="C252" s="239"/>
      <c r="D252" s="235" t="s">
        <v>168</v>
      </c>
      <c r="E252" s="240" t="s">
        <v>21</v>
      </c>
      <c r="F252" s="241" t="s">
        <v>207</v>
      </c>
      <c r="G252" s="239"/>
      <c r="H252" s="242">
        <v>55</v>
      </c>
      <c r="I252" s="243"/>
      <c r="J252" s="239"/>
      <c r="K252" s="239"/>
      <c r="L252" s="244"/>
      <c r="M252" s="245"/>
      <c r="N252" s="246"/>
      <c r="O252" s="246"/>
      <c r="P252" s="246"/>
      <c r="Q252" s="246"/>
      <c r="R252" s="246"/>
      <c r="S252" s="246"/>
      <c r="T252" s="247"/>
      <c r="AT252" s="248" t="s">
        <v>168</v>
      </c>
      <c r="AU252" s="248" t="s">
        <v>80</v>
      </c>
      <c r="AV252" s="11" t="s">
        <v>80</v>
      </c>
      <c r="AW252" s="11" t="s">
        <v>33</v>
      </c>
      <c r="AX252" s="11" t="s">
        <v>70</v>
      </c>
      <c r="AY252" s="248" t="s">
        <v>115</v>
      </c>
    </row>
    <row r="253" spans="2:51" s="13" customFormat="1" ht="13.5">
      <c r="B253" s="260"/>
      <c r="C253" s="261"/>
      <c r="D253" s="235" t="s">
        <v>168</v>
      </c>
      <c r="E253" s="262" t="s">
        <v>21</v>
      </c>
      <c r="F253" s="263" t="s">
        <v>485</v>
      </c>
      <c r="G253" s="261"/>
      <c r="H253" s="262" t="s">
        <v>21</v>
      </c>
      <c r="I253" s="264"/>
      <c r="J253" s="261"/>
      <c r="K253" s="261"/>
      <c r="L253" s="265"/>
      <c r="M253" s="266"/>
      <c r="N253" s="267"/>
      <c r="O253" s="267"/>
      <c r="P253" s="267"/>
      <c r="Q253" s="267"/>
      <c r="R253" s="267"/>
      <c r="S253" s="267"/>
      <c r="T253" s="268"/>
      <c r="AT253" s="269" t="s">
        <v>168</v>
      </c>
      <c r="AU253" s="269" t="s">
        <v>80</v>
      </c>
      <c r="AV253" s="13" t="s">
        <v>75</v>
      </c>
      <c r="AW253" s="13" t="s">
        <v>33</v>
      </c>
      <c r="AX253" s="13" t="s">
        <v>70</v>
      </c>
      <c r="AY253" s="269" t="s">
        <v>115</v>
      </c>
    </row>
    <row r="254" spans="2:51" s="11" customFormat="1" ht="13.5">
      <c r="B254" s="238"/>
      <c r="C254" s="239"/>
      <c r="D254" s="235" t="s">
        <v>168</v>
      </c>
      <c r="E254" s="240" t="s">
        <v>21</v>
      </c>
      <c r="F254" s="241" t="s">
        <v>209</v>
      </c>
      <c r="G254" s="239"/>
      <c r="H254" s="242">
        <v>30</v>
      </c>
      <c r="I254" s="243"/>
      <c r="J254" s="239"/>
      <c r="K254" s="239"/>
      <c r="L254" s="244"/>
      <c r="M254" s="245"/>
      <c r="N254" s="246"/>
      <c r="O254" s="246"/>
      <c r="P254" s="246"/>
      <c r="Q254" s="246"/>
      <c r="R254" s="246"/>
      <c r="S254" s="246"/>
      <c r="T254" s="247"/>
      <c r="AT254" s="248" t="s">
        <v>168</v>
      </c>
      <c r="AU254" s="248" t="s">
        <v>80</v>
      </c>
      <c r="AV254" s="11" t="s">
        <v>80</v>
      </c>
      <c r="AW254" s="11" t="s">
        <v>33</v>
      </c>
      <c r="AX254" s="11" t="s">
        <v>70</v>
      </c>
      <c r="AY254" s="248" t="s">
        <v>115</v>
      </c>
    </row>
    <row r="255" spans="2:51" s="12" customFormat="1" ht="13.5">
      <c r="B255" s="249"/>
      <c r="C255" s="250"/>
      <c r="D255" s="235" t="s">
        <v>168</v>
      </c>
      <c r="E255" s="251" t="s">
        <v>21</v>
      </c>
      <c r="F255" s="252" t="s">
        <v>186</v>
      </c>
      <c r="G255" s="250"/>
      <c r="H255" s="253">
        <v>85</v>
      </c>
      <c r="I255" s="254"/>
      <c r="J255" s="250"/>
      <c r="K255" s="250"/>
      <c r="L255" s="255"/>
      <c r="M255" s="256"/>
      <c r="N255" s="257"/>
      <c r="O255" s="257"/>
      <c r="P255" s="257"/>
      <c r="Q255" s="257"/>
      <c r="R255" s="257"/>
      <c r="S255" s="257"/>
      <c r="T255" s="258"/>
      <c r="AT255" s="259" t="s">
        <v>168</v>
      </c>
      <c r="AU255" s="259" t="s">
        <v>80</v>
      </c>
      <c r="AV255" s="12" t="s">
        <v>132</v>
      </c>
      <c r="AW255" s="12" t="s">
        <v>33</v>
      </c>
      <c r="AX255" s="12" t="s">
        <v>75</v>
      </c>
      <c r="AY255" s="259" t="s">
        <v>115</v>
      </c>
    </row>
    <row r="256" spans="2:51" s="11" customFormat="1" ht="13.5">
      <c r="B256" s="238"/>
      <c r="C256" s="239"/>
      <c r="D256" s="235" t="s">
        <v>168</v>
      </c>
      <c r="E256" s="239"/>
      <c r="F256" s="241" t="s">
        <v>486</v>
      </c>
      <c r="G256" s="239"/>
      <c r="H256" s="242">
        <v>170</v>
      </c>
      <c r="I256" s="243"/>
      <c r="J256" s="239"/>
      <c r="K256" s="239"/>
      <c r="L256" s="244"/>
      <c r="M256" s="280"/>
      <c r="N256" s="281"/>
      <c r="O256" s="281"/>
      <c r="P256" s="281"/>
      <c r="Q256" s="281"/>
      <c r="R256" s="281"/>
      <c r="S256" s="281"/>
      <c r="T256" s="282"/>
      <c r="AT256" s="248" t="s">
        <v>168</v>
      </c>
      <c r="AU256" s="248" t="s">
        <v>80</v>
      </c>
      <c r="AV256" s="11" t="s">
        <v>80</v>
      </c>
      <c r="AW256" s="11" t="s">
        <v>6</v>
      </c>
      <c r="AX256" s="11" t="s">
        <v>75</v>
      </c>
      <c r="AY256" s="248" t="s">
        <v>115</v>
      </c>
    </row>
    <row r="257" spans="2:12" s="1" customFormat="1" ht="6.95" customHeight="1">
      <c r="B257" s="66"/>
      <c r="C257" s="67"/>
      <c r="D257" s="67"/>
      <c r="E257" s="67"/>
      <c r="F257" s="67"/>
      <c r="G257" s="67"/>
      <c r="H257" s="67"/>
      <c r="I257" s="163"/>
      <c r="J257" s="67"/>
      <c r="K257" s="67"/>
      <c r="L257" s="71"/>
    </row>
  </sheetData>
  <sheetProtection password="CC35" sheet="1" objects="1" scenarios="1" formatColumns="0" formatRows="0" autoFilter="0"/>
  <autoFilter ref="C82:K256"/>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36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5"/>
      <c r="C1" s="135"/>
      <c r="D1" s="136" t="s">
        <v>1</v>
      </c>
      <c r="E1" s="135"/>
      <c r="F1" s="137" t="s">
        <v>84</v>
      </c>
      <c r="G1" s="137" t="s">
        <v>85</v>
      </c>
      <c r="H1" s="137"/>
      <c r="I1" s="138"/>
      <c r="J1" s="137" t="s">
        <v>86</v>
      </c>
      <c r="K1" s="136" t="s">
        <v>87</v>
      </c>
      <c r="L1" s="137" t="s">
        <v>88</v>
      </c>
      <c r="M1" s="137"/>
      <c r="N1" s="137"/>
      <c r="O1" s="137"/>
      <c r="P1" s="137"/>
      <c r="Q1" s="137"/>
      <c r="R1" s="137"/>
      <c r="S1" s="137"/>
      <c r="T1" s="137"/>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83</v>
      </c>
    </row>
    <row r="3" spans="2:46" ht="6.95" customHeight="1">
      <c r="B3" s="24"/>
      <c r="C3" s="25"/>
      <c r="D3" s="25"/>
      <c r="E3" s="25"/>
      <c r="F3" s="25"/>
      <c r="G3" s="25"/>
      <c r="H3" s="25"/>
      <c r="I3" s="139"/>
      <c r="J3" s="25"/>
      <c r="K3" s="26"/>
      <c r="AT3" s="23" t="s">
        <v>80</v>
      </c>
    </row>
    <row r="4" spans="2:46" ht="36.95" customHeight="1">
      <c r="B4" s="27"/>
      <c r="C4" s="28"/>
      <c r="D4" s="29" t="s">
        <v>89</v>
      </c>
      <c r="E4" s="28"/>
      <c r="F4" s="28"/>
      <c r="G4" s="28"/>
      <c r="H4" s="28"/>
      <c r="I4" s="140"/>
      <c r="J4" s="28"/>
      <c r="K4" s="30"/>
      <c r="M4" s="31" t="s">
        <v>12</v>
      </c>
      <c r="AT4" s="23" t="s">
        <v>6</v>
      </c>
    </row>
    <row r="5" spans="2:11" ht="6.95" customHeight="1">
      <c r="B5" s="27"/>
      <c r="C5" s="28"/>
      <c r="D5" s="28"/>
      <c r="E5" s="28"/>
      <c r="F5" s="28"/>
      <c r="G5" s="28"/>
      <c r="H5" s="28"/>
      <c r="I5" s="140"/>
      <c r="J5" s="28"/>
      <c r="K5" s="30"/>
    </row>
    <row r="6" spans="2:11" ht="13.5">
      <c r="B6" s="27"/>
      <c r="C6" s="28"/>
      <c r="D6" s="39" t="s">
        <v>18</v>
      </c>
      <c r="E6" s="28"/>
      <c r="F6" s="28"/>
      <c r="G6" s="28"/>
      <c r="H6" s="28"/>
      <c r="I6" s="140"/>
      <c r="J6" s="28"/>
      <c r="K6" s="30"/>
    </row>
    <row r="7" spans="2:11" ht="16.5" customHeight="1">
      <c r="B7" s="27"/>
      <c r="C7" s="28"/>
      <c r="D7" s="28"/>
      <c r="E7" s="233" t="str">
        <f>'Rekapitulace stavby'!K6</f>
        <v xml:space="preserve">DÝŠINA - NOVÁ HUŤ CHODNÍK PODÉL  SIL. III/18014 – II.etapa</v>
      </c>
      <c r="F7" s="39"/>
      <c r="G7" s="39"/>
      <c r="H7" s="39"/>
      <c r="I7" s="140"/>
      <c r="J7" s="28"/>
      <c r="K7" s="30"/>
    </row>
    <row r="8" spans="2:11" s="1" customFormat="1" ht="13.5">
      <c r="B8" s="45"/>
      <c r="C8" s="46"/>
      <c r="D8" s="39" t="s">
        <v>150</v>
      </c>
      <c r="E8" s="46"/>
      <c r="F8" s="46"/>
      <c r="G8" s="46"/>
      <c r="H8" s="46"/>
      <c r="I8" s="141"/>
      <c r="J8" s="46"/>
      <c r="K8" s="50"/>
    </row>
    <row r="9" spans="2:11" s="1" customFormat="1" ht="36.95" customHeight="1">
      <c r="B9" s="45"/>
      <c r="C9" s="46"/>
      <c r="D9" s="46"/>
      <c r="E9" s="142" t="s">
        <v>487</v>
      </c>
      <c r="F9" s="46"/>
      <c r="G9" s="46"/>
      <c r="H9" s="46"/>
      <c r="I9" s="141"/>
      <c r="J9" s="46"/>
      <c r="K9" s="50"/>
    </row>
    <row r="10" spans="2:11" s="1" customFormat="1" ht="13.5">
      <c r="B10" s="45"/>
      <c r="C10" s="46"/>
      <c r="D10" s="46"/>
      <c r="E10" s="46"/>
      <c r="F10" s="46"/>
      <c r="G10" s="46"/>
      <c r="H10" s="46"/>
      <c r="I10" s="141"/>
      <c r="J10" s="46"/>
      <c r="K10" s="50"/>
    </row>
    <row r="11" spans="2:11" s="1" customFormat="1" ht="14.4" customHeight="1">
      <c r="B11" s="45"/>
      <c r="C11" s="46"/>
      <c r="D11" s="39" t="s">
        <v>20</v>
      </c>
      <c r="E11" s="46"/>
      <c r="F11" s="34" t="s">
        <v>21</v>
      </c>
      <c r="G11" s="46"/>
      <c r="H11" s="46"/>
      <c r="I11" s="143" t="s">
        <v>22</v>
      </c>
      <c r="J11" s="34" t="s">
        <v>21</v>
      </c>
      <c r="K11" s="50"/>
    </row>
    <row r="12" spans="2:11" s="1" customFormat="1" ht="14.4" customHeight="1">
      <c r="B12" s="45"/>
      <c r="C12" s="46"/>
      <c r="D12" s="39" t="s">
        <v>23</v>
      </c>
      <c r="E12" s="46"/>
      <c r="F12" s="34" t="s">
        <v>24</v>
      </c>
      <c r="G12" s="46"/>
      <c r="H12" s="46"/>
      <c r="I12" s="143" t="s">
        <v>25</v>
      </c>
      <c r="J12" s="144" t="str">
        <f>'Rekapitulace stavby'!AN8</f>
        <v>10. 4. 2018</v>
      </c>
      <c r="K12" s="50"/>
    </row>
    <row r="13" spans="2:11" s="1" customFormat="1" ht="10.8" customHeight="1">
      <c r="B13" s="45"/>
      <c r="C13" s="46"/>
      <c r="D13" s="46"/>
      <c r="E13" s="46"/>
      <c r="F13" s="46"/>
      <c r="G13" s="46"/>
      <c r="H13" s="46"/>
      <c r="I13" s="141"/>
      <c r="J13" s="46"/>
      <c r="K13" s="50"/>
    </row>
    <row r="14" spans="2:11" s="1" customFormat="1" ht="14.4" customHeight="1">
      <c r="B14" s="45"/>
      <c r="C14" s="46"/>
      <c r="D14" s="39" t="s">
        <v>27</v>
      </c>
      <c r="E14" s="46"/>
      <c r="F14" s="46"/>
      <c r="G14" s="46"/>
      <c r="H14" s="46"/>
      <c r="I14" s="143" t="s">
        <v>28</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3" t="s">
        <v>29</v>
      </c>
      <c r="J15" s="34" t="str">
        <f>IF('Rekapitulace stavby'!AN11="","",'Rekapitulace stavby'!AN11)</f>
        <v/>
      </c>
      <c r="K15" s="50"/>
    </row>
    <row r="16" spans="2:11" s="1" customFormat="1" ht="6.95" customHeight="1">
      <c r="B16" s="45"/>
      <c r="C16" s="46"/>
      <c r="D16" s="46"/>
      <c r="E16" s="46"/>
      <c r="F16" s="46"/>
      <c r="G16" s="46"/>
      <c r="H16" s="46"/>
      <c r="I16" s="141"/>
      <c r="J16" s="46"/>
      <c r="K16" s="50"/>
    </row>
    <row r="17" spans="2:11" s="1" customFormat="1" ht="14.4" customHeight="1">
      <c r="B17" s="45"/>
      <c r="C17" s="46"/>
      <c r="D17" s="39" t="s">
        <v>30</v>
      </c>
      <c r="E17" s="46"/>
      <c r="F17" s="46"/>
      <c r="G17" s="46"/>
      <c r="H17" s="46"/>
      <c r="I17" s="143"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3" t="s">
        <v>29</v>
      </c>
      <c r="J18" s="34" t="str">
        <f>IF('Rekapitulace stavby'!AN14="Vyplň údaj","",IF('Rekapitulace stavby'!AN14="","",'Rekapitulace stavby'!AN14))</f>
        <v/>
      </c>
      <c r="K18" s="50"/>
    </row>
    <row r="19" spans="2:11" s="1" customFormat="1" ht="6.95" customHeight="1">
      <c r="B19" s="45"/>
      <c r="C19" s="46"/>
      <c r="D19" s="46"/>
      <c r="E19" s="46"/>
      <c r="F19" s="46"/>
      <c r="G19" s="46"/>
      <c r="H19" s="46"/>
      <c r="I19" s="141"/>
      <c r="J19" s="46"/>
      <c r="K19" s="50"/>
    </row>
    <row r="20" spans="2:11" s="1" customFormat="1" ht="14.4" customHeight="1">
      <c r="B20" s="45"/>
      <c r="C20" s="46"/>
      <c r="D20" s="39" t="s">
        <v>32</v>
      </c>
      <c r="E20" s="46"/>
      <c r="F20" s="46"/>
      <c r="G20" s="46"/>
      <c r="H20" s="46"/>
      <c r="I20" s="143" t="s">
        <v>28</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3" t="s">
        <v>29</v>
      </c>
      <c r="J21" s="34" t="str">
        <f>IF('Rekapitulace stavby'!AN17="","",'Rekapitulace stavby'!AN17)</f>
        <v/>
      </c>
      <c r="K21" s="50"/>
    </row>
    <row r="22" spans="2:11" s="1" customFormat="1" ht="6.95" customHeight="1">
      <c r="B22" s="45"/>
      <c r="C22" s="46"/>
      <c r="D22" s="46"/>
      <c r="E22" s="46"/>
      <c r="F22" s="46"/>
      <c r="G22" s="46"/>
      <c r="H22" s="46"/>
      <c r="I22" s="141"/>
      <c r="J22" s="46"/>
      <c r="K22" s="50"/>
    </row>
    <row r="23" spans="2:11" s="1" customFormat="1" ht="14.4" customHeight="1">
      <c r="B23" s="45"/>
      <c r="C23" s="46"/>
      <c r="D23" s="39" t="s">
        <v>34</v>
      </c>
      <c r="E23" s="46"/>
      <c r="F23" s="46"/>
      <c r="G23" s="46"/>
      <c r="H23" s="46"/>
      <c r="I23" s="141"/>
      <c r="J23" s="46"/>
      <c r="K23" s="50"/>
    </row>
    <row r="24" spans="2:11" s="6" customFormat="1" ht="16.5" customHeight="1">
      <c r="B24" s="145"/>
      <c r="C24" s="146"/>
      <c r="D24" s="146"/>
      <c r="E24" s="43" t="s">
        <v>21</v>
      </c>
      <c r="F24" s="43"/>
      <c r="G24" s="43"/>
      <c r="H24" s="43"/>
      <c r="I24" s="147"/>
      <c r="J24" s="146"/>
      <c r="K24" s="148"/>
    </row>
    <row r="25" spans="2:11" s="1" customFormat="1" ht="6.95" customHeight="1">
      <c r="B25" s="45"/>
      <c r="C25" s="46"/>
      <c r="D25" s="46"/>
      <c r="E25" s="46"/>
      <c r="F25" s="46"/>
      <c r="G25" s="46"/>
      <c r="H25" s="46"/>
      <c r="I25" s="141"/>
      <c r="J25" s="46"/>
      <c r="K25" s="50"/>
    </row>
    <row r="26" spans="2:11" s="1" customFormat="1" ht="6.95" customHeight="1">
      <c r="B26" s="45"/>
      <c r="C26" s="46"/>
      <c r="D26" s="105"/>
      <c r="E26" s="105"/>
      <c r="F26" s="105"/>
      <c r="G26" s="105"/>
      <c r="H26" s="105"/>
      <c r="I26" s="149"/>
      <c r="J26" s="105"/>
      <c r="K26" s="150"/>
    </row>
    <row r="27" spans="2:11" s="1" customFormat="1" ht="25.4" customHeight="1">
      <c r="B27" s="45"/>
      <c r="C27" s="46"/>
      <c r="D27" s="151" t="s">
        <v>36</v>
      </c>
      <c r="E27" s="46"/>
      <c r="F27" s="46"/>
      <c r="G27" s="46"/>
      <c r="H27" s="46"/>
      <c r="I27" s="141"/>
      <c r="J27" s="152">
        <f>ROUND(J84,2)</f>
        <v>0</v>
      </c>
      <c r="K27" s="50"/>
    </row>
    <row r="28" spans="2:11" s="1" customFormat="1" ht="6.95" customHeight="1">
      <c r="B28" s="45"/>
      <c r="C28" s="46"/>
      <c r="D28" s="105"/>
      <c r="E28" s="105"/>
      <c r="F28" s="105"/>
      <c r="G28" s="105"/>
      <c r="H28" s="105"/>
      <c r="I28" s="149"/>
      <c r="J28" s="105"/>
      <c r="K28" s="150"/>
    </row>
    <row r="29" spans="2:11" s="1" customFormat="1" ht="14.4" customHeight="1">
      <c r="B29" s="45"/>
      <c r="C29" s="46"/>
      <c r="D29" s="46"/>
      <c r="E29" s="46"/>
      <c r="F29" s="51" t="s">
        <v>38</v>
      </c>
      <c r="G29" s="46"/>
      <c r="H29" s="46"/>
      <c r="I29" s="153" t="s">
        <v>37</v>
      </c>
      <c r="J29" s="51" t="s">
        <v>39</v>
      </c>
      <c r="K29" s="50"/>
    </row>
    <row r="30" spans="2:11" s="1" customFormat="1" ht="14.4" customHeight="1">
      <c r="B30" s="45"/>
      <c r="C30" s="46"/>
      <c r="D30" s="54" t="s">
        <v>40</v>
      </c>
      <c r="E30" s="54" t="s">
        <v>41</v>
      </c>
      <c r="F30" s="154">
        <f>ROUND(SUM(BE84:BE364),2)</f>
        <v>0</v>
      </c>
      <c r="G30" s="46"/>
      <c r="H30" s="46"/>
      <c r="I30" s="155">
        <v>0.21</v>
      </c>
      <c r="J30" s="154">
        <f>ROUND(ROUND((SUM(BE84:BE364)),2)*I30,2)</f>
        <v>0</v>
      </c>
      <c r="K30" s="50"/>
    </row>
    <row r="31" spans="2:11" s="1" customFormat="1" ht="14.4" customHeight="1">
      <c r="B31" s="45"/>
      <c r="C31" s="46"/>
      <c r="D31" s="46"/>
      <c r="E31" s="54" t="s">
        <v>42</v>
      </c>
      <c r="F31" s="154">
        <f>ROUND(SUM(BF84:BF364),2)</f>
        <v>0</v>
      </c>
      <c r="G31" s="46"/>
      <c r="H31" s="46"/>
      <c r="I31" s="155">
        <v>0.15</v>
      </c>
      <c r="J31" s="154">
        <f>ROUND(ROUND((SUM(BF84:BF364)),2)*I31,2)</f>
        <v>0</v>
      </c>
      <c r="K31" s="50"/>
    </row>
    <row r="32" spans="2:11" s="1" customFormat="1" ht="14.4" customHeight="1" hidden="1">
      <c r="B32" s="45"/>
      <c r="C32" s="46"/>
      <c r="D32" s="46"/>
      <c r="E32" s="54" t="s">
        <v>43</v>
      </c>
      <c r="F32" s="154">
        <f>ROUND(SUM(BG84:BG364),2)</f>
        <v>0</v>
      </c>
      <c r="G32" s="46"/>
      <c r="H32" s="46"/>
      <c r="I32" s="155">
        <v>0.21</v>
      </c>
      <c r="J32" s="154">
        <v>0</v>
      </c>
      <c r="K32" s="50"/>
    </row>
    <row r="33" spans="2:11" s="1" customFormat="1" ht="14.4" customHeight="1" hidden="1">
      <c r="B33" s="45"/>
      <c r="C33" s="46"/>
      <c r="D33" s="46"/>
      <c r="E33" s="54" t="s">
        <v>44</v>
      </c>
      <c r="F33" s="154">
        <f>ROUND(SUM(BH84:BH364),2)</f>
        <v>0</v>
      </c>
      <c r="G33" s="46"/>
      <c r="H33" s="46"/>
      <c r="I33" s="155">
        <v>0.15</v>
      </c>
      <c r="J33" s="154">
        <v>0</v>
      </c>
      <c r="K33" s="50"/>
    </row>
    <row r="34" spans="2:11" s="1" customFormat="1" ht="14.4" customHeight="1" hidden="1">
      <c r="B34" s="45"/>
      <c r="C34" s="46"/>
      <c r="D34" s="46"/>
      <c r="E34" s="54" t="s">
        <v>45</v>
      </c>
      <c r="F34" s="154">
        <f>ROUND(SUM(BI84:BI364),2)</f>
        <v>0</v>
      </c>
      <c r="G34" s="46"/>
      <c r="H34" s="46"/>
      <c r="I34" s="155">
        <v>0</v>
      </c>
      <c r="J34" s="154">
        <v>0</v>
      </c>
      <c r="K34" s="50"/>
    </row>
    <row r="35" spans="2:11" s="1" customFormat="1" ht="6.95" customHeight="1">
      <c r="B35" s="45"/>
      <c r="C35" s="46"/>
      <c r="D35" s="46"/>
      <c r="E35" s="46"/>
      <c r="F35" s="46"/>
      <c r="G35" s="46"/>
      <c r="H35" s="46"/>
      <c r="I35" s="141"/>
      <c r="J35" s="46"/>
      <c r="K35" s="50"/>
    </row>
    <row r="36" spans="2:11" s="1" customFormat="1" ht="25.4" customHeight="1">
      <c r="B36" s="45"/>
      <c r="C36" s="156"/>
      <c r="D36" s="157" t="s">
        <v>46</v>
      </c>
      <c r="E36" s="97"/>
      <c r="F36" s="97"/>
      <c r="G36" s="158" t="s">
        <v>47</v>
      </c>
      <c r="H36" s="159" t="s">
        <v>48</v>
      </c>
      <c r="I36" s="160"/>
      <c r="J36" s="161">
        <f>SUM(J27:J34)</f>
        <v>0</v>
      </c>
      <c r="K36" s="162"/>
    </row>
    <row r="37" spans="2:11" s="1" customFormat="1" ht="14.4" customHeight="1">
      <c r="B37" s="66"/>
      <c r="C37" s="67"/>
      <c r="D37" s="67"/>
      <c r="E37" s="67"/>
      <c r="F37" s="67"/>
      <c r="G37" s="67"/>
      <c r="H37" s="67"/>
      <c r="I37" s="163"/>
      <c r="J37" s="67"/>
      <c r="K37" s="68"/>
    </row>
    <row r="41" spans="2:11" s="1" customFormat="1" ht="6.95" customHeight="1">
      <c r="B41" s="164"/>
      <c r="C41" s="165"/>
      <c r="D41" s="165"/>
      <c r="E41" s="165"/>
      <c r="F41" s="165"/>
      <c r="G41" s="165"/>
      <c r="H41" s="165"/>
      <c r="I41" s="166"/>
      <c r="J41" s="165"/>
      <c r="K41" s="167"/>
    </row>
    <row r="42" spans="2:11" s="1" customFormat="1" ht="36.95" customHeight="1">
      <c r="B42" s="45"/>
      <c r="C42" s="29" t="s">
        <v>90</v>
      </c>
      <c r="D42" s="46"/>
      <c r="E42" s="46"/>
      <c r="F42" s="46"/>
      <c r="G42" s="46"/>
      <c r="H42" s="46"/>
      <c r="I42" s="141"/>
      <c r="J42" s="46"/>
      <c r="K42" s="50"/>
    </row>
    <row r="43" spans="2:11" s="1" customFormat="1" ht="6.95" customHeight="1">
      <c r="B43" s="45"/>
      <c r="C43" s="46"/>
      <c r="D43" s="46"/>
      <c r="E43" s="46"/>
      <c r="F43" s="46"/>
      <c r="G43" s="46"/>
      <c r="H43" s="46"/>
      <c r="I43" s="141"/>
      <c r="J43" s="46"/>
      <c r="K43" s="50"/>
    </row>
    <row r="44" spans="2:11" s="1" customFormat="1" ht="14.4" customHeight="1">
      <c r="B44" s="45"/>
      <c r="C44" s="39" t="s">
        <v>18</v>
      </c>
      <c r="D44" s="46"/>
      <c r="E44" s="46"/>
      <c r="F44" s="46"/>
      <c r="G44" s="46"/>
      <c r="H44" s="46"/>
      <c r="I44" s="141"/>
      <c r="J44" s="46"/>
      <c r="K44" s="50"/>
    </row>
    <row r="45" spans="2:11" s="1" customFormat="1" ht="16.5" customHeight="1">
      <c r="B45" s="45"/>
      <c r="C45" s="46"/>
      <c r="D45" s="46"/>
      <c r="E45" s="233" t="str">
        <f>E7</f>
        <v xml:space="preserve">DÝŠINA - NOVÁ HUŤ CHODNÍK PODÉL  SIL. III/18014 – II.etapa</v>
      </c>
      <c r="F45" s="39"/>
      <c r="G45" s="39"/>
      <c r="H45" s="39"/>
      <c r="I45" s="141"/>
      <c r="J45" s="46"/>
      <c r="K45" s="50"/>
    </row>
    <row r="46" spans="2:11" s="1" customFormat="1" ht="14.4" customHeight="1">
      <c r="B46" s="45"/>
      <c r="C46" s="39" t="s">
        <v>150</v>
      </c>
      <c r="D46" s="46"/>
      <c r="E46" s="46"/>
      <c r="F46" s="46"/>
      <c r="G46" s="46"/>
      <c r="H46" s="46"/>
      <c r="I46" s="141"/>
      <c r="J46" s="46"/>
      <c r="K46" s="50"/>
    </row>
    <row r="47" spans="2:11" s="1" customFormat="1" ht="17.25" customHeight="1">
      <c r="B47" s="45"/>
      <c r="C47" s="46"/>
      <c r="D47" s="46"/>
      <c r="E47" s="142" t="str">
        <f>E9</f>
        <v>102 - CHODNÍK</v>
      </c>
      <c r="F47" s="46"/>
      <c r="G47" s="46"/>
      <c r="H47" s="46"/>
      <c r="I47" s="141"/>
      <c r="J47" s="46"/>
      <c r="K47" s="50"/>
    </row>
    <row r="48" spans="2:11" s="1" customFormat="1" ht="6.95" customHeight="1">
      <c r="B48" s="45"/>
      <c r="C48" s="46"/>
      <c r="D48" s="46"/>
      <c r="E48" s="46"/>
      <c r="F48" s="46"/>
      <c r="G48" s="46"/>
      <c r="H48" s="46"/>
      <c r="I48" s="141"/>
      <c r="J48" s="46"/>
      <c r="K48" s="50"/>
    </row>
    <row r="49" spans="2:11" s="1" customFormat="1" ht="18" customHeight="1">
      <c r="B49" s="45"/>
      <c r="C49" s="39" t="s">
        <v>23</v>
      </c>
      <c r="D49" s="46"/>
      <c r="E49" s="46"/>
      <c r="F49" s="34" t="str">
        <f>F12</f>
        <v xml:space="preserve"> </v>
      </c>
      <c r="G49" s="46"/>
      <c r="H49" s="46"/>
      <c r="I49" s="143" t="s">
        <v>25</v>
      </c>
      <c r="J49" s="144" t="str">
        <f>IF(J12="","",J12)</f>
        <v>10. 4. 2018</v>
      </c>
      <c r="K49" s="50"/>
    </row>
    <row r="50" spans="2:11" s="1" customFormat="1" ht="6.95" customHeight="1">
      <c r="B50" s="45"/>
      <c r="C50" s="46"/>
      <c r="D50" s="46"/>
      <c r="E50" s="46"/>
      <c r="F50" s="46"/>
      <c r="G50" s="46"/>
      <c r="H50" s="46"/>
      <c r="I50" s="141"/>
      <c r="J50" s="46"/>
      <c r="K50" s="50"/>
    </row>
    <row r="51" spans="2:11" s="1" customFormat="1" ht="13.5">
      <c r="B51" s="45"/>
      <c r="C51" s="39" t="s">
        <v>27</v>
      </c>
      <c r="D51" s="46"/>
      <c r="E51" s="46"/>
      <c r="F51" s="34" t="str">
        <f>E15</f>
        <v xml:space="preserve"> </v>
      </c>
      <c r="G51" s="46"/>
      <c r="H51" s="46"/>
      <c r="I51" s="143" t="s">
        <v>32</v>
      </c>
      <c r="J51" s="43" t="str">
        <f>E21</f>
        <v xml:space="preserve"> </v>
      </c>
      <c r="K51" s="50"/>
    </row>
    <row r="52" spans="2:11" s="1" customFormat="1" ht="14.4" customHeight="1">
      <c r="B52" s="45"/>
      <c r="C52" s="39" t="s">
        <v>30</v>
      </c>
      <c r="D52" s="46"/>
      <c r="E52" s="46"/>
      <c r="F52" s="34" t="str">
        <f>IF(E18="","",E18)</f>
        <v/>
      </c>
      <c r="G52" s="46"/>
      <c r="H52" s="46"/>
      <c r="I52" s="141"/>
      <c r="J52" s="168"/>
      <c r="K52" s="50"/>
    </row>
    <row r="53" spans="2:11" s="1" customFormat="1" ht="10.3" customHeight="1">
      <c r="B53" s="45"/>
      <c r="C53" s="46"/>
      <c r="D53" s="46"/>
      <c r="E53" s="46"/>
      <c r="F53" s="46"/>
      <c r="G53" s="46"/>
      <c r="H53" s="46"/>
      <c r="I53" s="141"/>
      <c r="J53" s="46"/>
      <c r="K53" s="50"/>
    </row>
    <row r="54" spans="2:11" s="1" customFormat="1" ht="29.25" customHeight="1">
      <c r="B54" s="45"/>
      <c r="C54" s="169" t="s">
        <v>91</v>
      </c>
      <c r="D54" s="156"/>
      <c r="E54" s="156"/>
      <c r="F54" s="156"/>
      <c r="G54" s="156"/>
      <c r="H54" s="156"/>
      <c r="I54" s="170"/>
      <c r="J54" s="171" t="s">
        <v>92</v>
      </c>
      <c r="K54" s="172"/>
    </row>
    <row r="55" spans="2:11" s="1" customFormat="1" ht="10.3" customHeight="1">
      <c r="B55" s="45"/>
      <c r="C55" s="46"/>
      <c r="D55" s="46"/>
      <c r="E55" s="46"/>
      <c r="F55" s="46"/>
      <c r="G55" s="46"/>
      <c r="H55" s="46"/>
      <c r="I55" s="141"/>
      <c r="J55" s="46"/>
      <c r="K55" s="50"/>
    </row>
    <row r="56" spans="2:47" s="1" customFormat="1" ht="29.25" customHeight="1">
      <c r="B56" s="45"/>
      <c r="C56" s="173" t="s">
        <v>93</v>
      </c>
      <c r="D56" s="46"/>
      <c r="E56" s="46"/>
      <c r="F56" s="46"/>
      <c r="G56" s="46"/>
      <c r="H56" s="46"/>
      <c r="I56" s="141"/>
      <c r="J56" s="152">
        <f>J84</f>
        <v>0</v>
      </c>
      <c r="K56" s="50"/>
      <c r="AU56" s="23" t="s">
        <v>94</v>
      </c>
    </row>
    <row r="57" spans="2:11" s="7" customFormat="1" ht="24.95" customHeight="1">
      <c r="B57" s="174"/>
      <c r="C57" s="175"/>
      <c r="D57" s="176" t="s">
        <v>152</v>
      </c>
      <c r="E57" s="177"/>
      <c r="F57" s="177"/>
      <c r="G57" s="177"/>
      <c r="H57" s="177"/>
      <c r="I57" s="178"/>
      <c r="J57" s="179">
        <f>J85</f>
        <v>0</v>
      </c>
      <c r="K57" s="180"/>
    </row>
    <row r="58" spans="2:11" s="8" customFormat="1" ht="19.9" customHeight="1">
      <c r="B58" s="181"/>
      <c r="C58" s="182"/>
      <c r="D58" s="183" t="s">
        <v>153</v>
      </c>
      <c r="E58" s="184"/>
      <c r="F58" s="184"/>
      <c r="G58" s="184"/>
      <c r="H58" s="184"/>
      <c r="I58" s="185"/>
      <c r="J58" s="186">
        <f>J86</f>
        <v>0</v>
      </c>
      <c r="K58" s="187"/>
    </row>
    <row r="59" spans="2:11" s="8" customFormat="1" ht="19.9" customHeight="1">
      <c r="B59" s="181"/>
      <c r="C59" s="182"/>
      <c r="D59" s="183" t="s">
        <v>488</v>
      </c>
      <c r="E59" s="184"/>
      <c r="F59" s="184"/>
      <c r="G59" s="184"/>
      <c r="H59" s="184"/>
      <c r="I59" s="185"/>
      <c r="J59" s="186">
        <f>J180</f>
        <v>0</v>
      </c>
      <c r="K59" s="187"/>
    </row>
    <row r="60" spans="2:11" s="8" customFormat="1" ht="19.9" customHeight="1">
      <c r="B60" s="181"/>
      <c r="C60" s="182"/>
      <c r="D60" s="183" t="s">
        <v>154</v>
      </c>
      <c r="E60" s="184"/>
      <c r="F60" s="184"/>
      <c r="G60" s="184"/>
      <c r="H60" s="184"/>
      <c r="I60" s="185"/>
      <c r="J60" s="186">
        <f>J195</f>
        <v>0</v>
      </c>
      <c r="K60" s="187"/>
    </row>
    <row r="61" spans="2:11" s="8" customFormat="1" ht="19.9" customHeight="1">
      <c r="B61" s="181"/>
      <c r="C61" s="182"/>
      <c r="D61" s="183" t="s">
        <v>155</v>
      </c>
      <c r="E61" s="184"/>
      <c r="F61" s="184"/>
      <c r="G61" s="184"/>
      <c r="H61" s="184"/>
      <c r="I61" s="185"/>
      <c r="J61" s="186">
        <f>J201</f>
        <v>0</v>
      </c>
      <c r="K61" s="187"/>
    </row>
    <row r="62" spans="2:11" s="8" customFormat="1" ht="19.9" customHeight="1">
      <c r="B62" s="181"/>
      <c r="C62" s="182"/>
      <c r="D62" s="183" t="s">
        <v>156</v>
      </c>
      <c r="E62" s="184"/>
      <c r="F62" s="184"/>
      <c r="G62" s="184"/>
      <c r="H62" s="184"/>
      <c r="I62" s="185"/>
      <c r="J62" s="186">
        <f>J243</f>
        <v>0</v>
      </c>
      <c r="K62" s="187"/>
    </row>
    <row r="63" spans="2:11" s="8" customFormat="1" ht="19.9" customHeight="1">
      <c r="B63" s="181"/>
      <c r="C63" s="182"/>
      <c r="D63" s="183" t="s">
        <v>157</v>
      </c>
      <c r="E63" s="184"/>
      <c r="F63" s="184"/>
      <c r="G63" s="184"/>
      <c r="H63" s="184"/>
      <c r="I63" s="185"/>
      <c r="J63" s="186">
        <f>J290</f>
        <v>0</v>
      </c>
      <c r="K63" s="187"/>
    </row>
    <row r="64" spans="2:11" s="8" customFormat="1" ht="19.9" customHeight="1">
      <c r="B64" s="181"/>
      <c r="C64" s="182"/>
      <c r="D64" s="183" t="s">
        <v>158</v>
      </c>
      <c r="E64" s="184"/>
      <c r="F64" s="184"/>
      <c r="G64" s="184"/>
      <c r="H64" s="184"/>
      <c r="I64" s="185"/>
      <c r="J64" s="186">
        <f>J342</f>
        <v>0</v>
      </c>
      <c r="K64" s="187"/>
    </row>
    <row r="65" spans="2:11" s="1" customFormat="1" ht="21.8" customHeight="1">
      <c r="B65" s="45"/>
      <c r="C65" s="46"/>
      <c r="D65" s="46"/>
      <c r="E65" s="46"/>
      <c r="F65" s="46"/>
      <c r="G65" s="46"/>
      <c r="H65" s="46"/>
      <c r="I65" s="141"/>
      <c r="J65" s="46"/>
      <c r="K65" s="50"/>
    </row>
    <row r="66" spans="2:11" s="1" customFormat="1" ht="6.95" customHeight="1">
      <c r="B66" s="66"/>
      <c r="C66" s="67"/>
      <c r="D66" s="67"/>
      <c r="E66" s="67"/>
      <c r="F66" s="67"/>
      <c r="G66" s="67"/>
      <c r="H66" s="67"/>
      <c r="I66" s="163"/>
      <c r="J66" s="67"/>
      <c r="K66" s="68"/>
    </row>
    <row r="70" spans="2:12" s="1" customFormat="1" ht="6.95" customHeight="1">
      <c r="B70" s="69"/>
      <c r="C70" s="70"/>
      <c r="D70" s="70"/>
      <c r="E70" s="70"/>
      <c r="F70" s="70"/>
      <c r="G70" s="70"/>
      <c r="H70" s="70"/>
      <c r="I70" s="166"/>
      <c r="J70" s="70"/>
      <c r="K70" s="70"/>
      <c r="L70" s="71"/>
    </row>
    <row r="71" spans="2:12" s="1" customFormat="1" ht="36.95" customHeight="1">
      <c r="B71" s="45"/>
      <c r="C71" s="72" t="s">
        <v>98</v>
      </c>
      <c r="D71" s="73"/>
      <c r="E71" s="73"/>
      <c r="F71" s="73"/>
      <c r="G71" s="73"/>
      <c r="H71" s="73"/>
      <c r="I71" s="188"/>
      <c r="J71" s="73"/>
      <c r="K71" s="73"/>
      <c r="L71" s="71"/>
    </row>
    <row r="72" spans="2:12" s="1" customFormat="1" ht="6.95" customHeight="1">
      <c r="B72" s="45"/>
      <c r="C72" s="73"/>
      <c r="D72" s="73"/>
      <c r="E72" s="73"/>
      <c r="F72" s="73"/>
      <c r="G72" s="73"/>
      <c r="H72" s="73"/>
      <c r="I72" s="188"/>
      <c r="J72" s="73"/>
      <c r="K72" s="73"/>
      <c r="L72" s="71"/>
    </row>
    <row r="73" spans="2:12" s="1" customFormat="1" ht="14.4" customHeight="1">
      <c r="B73" s="45"/>
      <c r="C73" s="75" t="s">
        <v>18</v>
      </c>
      <c r="D73" s="73"/>
      <c r="E73" s="73"/>
      <c r="F73" s="73"/>
      <c r="G73" s="73"/>
      <c r="H73" s="73"/>
      <c r="I73" s="188"/>
      <c r="J73" s="73"/>
      <c r="K73" s="73"/>
      <c r="L73" s="71"/>
    </row>
    <row r="74" spans="2:12" s="1" customFormat="1" ht="16.5" customHeight="1">
      <c r="B74" s="45"/>
      <c r="C74" s="73"/>
      <c r="D74" s="73"/>
      <c r="E74" s="234" t="str">
        <f>E7</f>
        <v xml:space="preserve">DÝŠINA - NOVÁ HUŤ CHODNÍK PODÉL  SIL. III/18014 – II.etapa</v>
      </c>
      <c r="F74" s="75"/>
      <c r="G74" s="75"/>
      <c r="H74" s="75"/>
      <c r="I74" s="188"/>
      <c r="J74" s="73"/>
      <c r="K74" s="73"/>
      <c r="L74" s="71"/>
    </row>
    <row r="75" spans="2:12" s="1" customFormat="1" ht="14.4" customHeight="1">
      <c r="B75" s="45"/>
      <c r="C75" s="75" t="s">
        <v>150</v>
      </c>
      <c r="D75" s="73"/>
      <c r="E75" s="73"/>
      <c r="F75" s="73"/>
      <c r="G75" s="73"/>
      <c r="H75" s="73"/>
      <c r="I75" s="188"/>
      <c r="J75" s="73"/>
      <c r="K75" s="73"/>
      <c r="L75" s="71"/>
    </row>
    <row r="76" spans="2:12" s="1" customFormat="1" ht="17.25" customHeight="1">
      <c r="B76" s="45"/>
      <c r="C76" s="73"/>
      <c r="D76" s="73"/>
      <c r="E76" s="81" t="str">
        <f>E9</f>
        <v>102 - CHODNÍK</v>
      </c>
      <c r="F76" s="73"/>
      <c r="G76" s="73"/>
      <c r="H76" s="73"/>
      <c r="I76" s="188"/>
      <c r="J76" s="73"/>
      <c r="K76" s="73"/>
      <c r="L76" s="71"/>
    </row>
    <row r="77" spans="2:12" s="1" customFormat="1" ht="6.95" customHeight="1">
      <c r="B77" s="45"/>
      <c r="C77" s="73"/>
      <c r="D77" s="73"/>
      <c r="E77" s="73"/>
      <c r="F77" s="73"/>
      <c r="G77" s="73"/>
      <c r="H77" s="73"/>
      <c r="I77" s="188"/>
      <c r="J77" s="73"/>
      <c r="K77" s="73"/>
      <c r="L77" s="71"/>
    </row>
    <row r="78" spans="2:12" s="1" customFormat="1" ht="18" customHeight="1">
      <c r="B78" s="45"/>
      <c r="C78" s="75" t="s">
        <v>23</v>
      </c>
      <c r="D78" s="73"/>
      <c r="E78" s="73"/>
      <c r="F78" s="189" t="str">
        <f>F12</f>
        <v xml:space="preserve"> </v>
      </c>
      <c r="G78" s="73"/>
      <c r="H78" s="73"/>
      <c r="I78" s="190" t="s">
        <v>25</v>
      </c>
      <c r="J78" s="84" t="str">
        <f>IF(J12="","",J12)</f>
        <v>10. 4. 2018</v>
      </c>
      <c r="K78" s="73"/>
      <c r="L78" s="71"/>
    </row>
    <row r="79" spans="2:12" s="1" customFormat="1" ht="6.95" customHeight="1">
      <c r="B79" s="45"/>
      <c r="C79" s="73"/>
      <c r="D79" s="73"/>
      <c r="E79" s="73"/>
      <c r="F79" s="73"/>
      <c r="G79" s="73"/>
      <c r="H79" s="73"/>
      <c r="I79" s="188"/>
      <c r="J79" s="73"/>
      <c r="K79" s="73"/>
      <c r="L79" s="71"/>
    </row>
    <row r="80" spans="2:12" s="1" customFormat="1" ht="13.5">
      <c r="B80" s="45"/>
      <c r="C80" s="75" t="s">
        <v>27</v>
      </c>
      <c r="D80" s="73"/>
      <c r="E80" s="73"/>
      <c r="F80" s="189" t="str">
        <f>E15</f>
        <v xml:space="preserve"> </v>
      </c>
      <c r="G80" s="73"/>
      <c r="H80" s="73"/>
      <c r="I80" s="190" t="s">
        <v>32</v>
      </c>
      <c r="J80" s="189" t="str">
        <f>E21</f>
        <v xml:space="preserve"> </v>
      </c>
      <c r="K80" s="73"/>
      <c r="L80" s="71"/>
    </row>
    <row r="81" spans="2:12" s="1" customFormat="1" ht="14.4" customHeight="1">
      <c r="B81" s="45"/>
      <c r="C81" s="75" t="s">
        <v>30</v>
      </c>
      <c r="D81" s="73"/>
      <c r="E81" s="73"/>
      <c r="F81" s="189" t="str">
        <f>IF(E18="","",E18)</f>
        <v/>
      </c>
      <c r="G81" s="73"/>
      <c r="H81" s="73"/>
      <c r="I81" s="188"/>
      <c r="J81" s="73"/>
      <c r="K81" s="73"/>
      <c r="L81" s="71"/>
    </row>
    <row r="82" spans="2:12" s="1" customFormat="1" ht="10.3" customHeight="1">
      <c r="B82" s="45"/>
      <c r="C82" s="73"/>
      <c r="D82" s="73"/>
      <c r="E82" s="73"/>
      <c r="F82" s="73"/>
      <c r="G82" s="73"/>
      <c r="H82" s="73"/>
      <c r="I82" s="188"/>
      <c r="J82" s="73"/>
      <c r="K82" s="73"/>
      <c r="L82" s="71"/>
    </row>
    <row r="83" spans="2:20" s="9" customFormat="1" ht="29.25" customHeight="1">
      <c r="B83" s="191"/>
      <c r="C83" s="192" t="s">
        <v>99</v>
      </c>
      <c r="D83" s="193" t="s">
        <v>55</v>
      </c>
      <c r="E83" s="193" t="s">
        <v>51</v>
      </c>
      <c r="F83" s="193" t="s">
        <v>100</v>
      </c>
      <c r="G83" s="193" t="s">
        <v>101</v>
      </c>
      <c r="H83" s="193" t="s">
        <v>102</v>
      </c>
      <c r="I83" s="194" t="s">
        <v>103</v>
      </c>
      <c r="J83" s="193" t="s">
        <v>92</v>
      </c>
      <c r="K83" s="195" t="s">
        <v>104</v>
      </c>
      <c r="L83" s="196"/>
      <c r="M83" s="101" t="s">
        <v>105</v>
      </c>
      <c r="N83" s="102" t="s">
        <v>40</v>
      </c>
      <c r="O83" s="102" t="s">
        <v>106</v>
      </c>
      <c r="P83" s="102" t="s">
        <v>107</v>
      </c>
      <c r="Q83" s="102" t="s">
        <v>108</v>
      </c>
      <c r="R83" s="102" t="s">
        <v>109</v>
      </c>
      <c r="S83" s="102" t="s">
        <v>110</v>
      </c>
      <c r="T83" s="103" t="s">
        <v>111</v>
      </c>
    </row>
    <row r="84" spans="2:63" s="1" customFormat="1" ht="29.25" customHeight="1">
      <c r="B84" s="45"/>
      <c r="C84" s="107" t="s">
        <v>93</v>
      </c>
      <c r="D84" s="73"/>
      <c r="E84" s="73"/>
      <c r="F84" s="73"/>
      <c r="G84" s="73"/>
      <c r="H84" s="73"/>
      <c r="I84" s="188"/>
      <c r="J84" s="197">
        <f>BK84</f>
        <v>0</v>
      </c>
      <c r="K84" s="73"/>
      <c r="L84" s="71"/>
      <c r="M84" s="104"/>
      <c r="N84" s="105"/>
      <c r="O84" s="105"/>
      <c r="P84" s="198">
        <f>P85</f>
        <v>0</v>
      </c>
      <c r="Q84" s="105"/>
      <c r="R84" s="198">
        <f>R85</f>
        <v>335.85767259999994</v>
      </c>
      <c r="S84" s="105"/>
      <c r="T84" s="199">
        <f>T85</f>
        <v>134.8465</v>
      </c>
      <c r="AT84" s="23" t="s">
        <v>69</v>
      </c>
      <c r="AU84" s="23" t="s">
        <v>94</v>
      </c>
      <c r="BK84" s="200">
        <f>BK85</f>
        <v>0</v>
      </c>
    </row>
    <row r="85" spans="2:63" s="10" customFormat="1" ht="37.4" customHeight="1">
      <c r="B85" s="201"/>
      <c r="C85" s="202"/>
      <c r="D85" s="203" t="s">
        <v>69</v>
      </c>
      <c r="E85" s="204" t="s">
        <v>159</v>
      </c>
      <c r="F85" s="204" t="s">
        <v>160</v>
      </c>
      <c r="G85" s="202"/>
      <c r="H85" s="202"/>
      <c r="I85" s="205"/>
      <c r="J85" s="206">
        <f>BK85</f>
        <v>0</v>
      </c>
      <c r="K85" s="202"/>
      <c r="L85" s="207"/>
      <c r="M85" s="208"/>
      <c r="N85" s="209"/>
      <c r="O85" s="209"/>
      <c r="P85" s="210">
        <f>P86+P180+P195+P201+P243+P290+P342</f>
        <v>0</v>
      </c>
      <c r="Q85" s="209"/>
      <c r="R85" s="210">
        <f>R86+R180+R195+R201+R243+R290+R342</f>
        <v>335.85767259999994</v>
      </c>
      <c r="S85" s="209"/>
      <c r="T85" s="211">
        <f>T86+T180+T195+T201+T243+T290+T342</f>
        <v>134.8465</v>
      </c>
      <c r="AR85" s="212" t="s">
        <v>75</v>
      </c>
      <c r="AT85" s="213" t="s">
        <v>69</v>
      </c>
      <c r="AU85" s="213" t="s">
        <v>70</v>
      </c>
      <c r="AY85" s="212" t="s">
        <v>115</v>
      </c>
      <c r="BK85" s="214">
        <f>BK86+BK180+BK195+BK201+BK243+BK290+BK342</f>
        <v>0</v>
      </c>
    </row>
    <row r="86" spans="2:63" s="10" customFormat="1" ht="19.9" customHeight="1">
      <c r="B86" s="201"/>
      <c r="C86" s="202"/>
      <c r="D86" s="203" t="s">
        <v>69</v>
      </c>
      <c r="E86" s="215" t="s">
        <v>75</v>
      </c>
      <c r="F86" s="215" t="s">
        <v>161</v>
      </c>
      <c r="G86" s="202"/>
      <c r="H86" s="202"/>
      <c r="I86" s="205"/>
      <c r="J86" s="216">
        <f>BK86</f>
        <v>0</v>
      </c>
      <c r="K86" s="202"/>
      <c r="L86" s="207"/>
      <c r="M86" s="208"/>
      <c r="N86" s="209"/>
      <c r="O86" s="209"/>
      <c r="P86" s="210">
        <f>SUM(P87:P179)</f>
        <v>0</v>
      </c>
      <c r="Q86" s="209"/>
      <c r="R86" s="210">
        <f>SUM(R87:R179)</f>
        <v>51.811609999999995</v>
      </c>
      <c r="S86" s="209"/>
      <c r="T86" s="211">
        <f>SUM(T87:T179)</f>
        <v>68.5515</v>
      </c>
      <c r="AR86" s="212" t="s">
        <v>75</v>
      </c>
      <c r="AT86" s="213" t="s">
        <v>69</v>
      </c>
      <c r="AU86" s="213" t="s">
        <v>75</v>
      </c>
      <c r="AY86" s="212" t="s">
        <v>115</v>
      </c>
      <c r="BK86" s="214">
        <f>SUM(BK87:BK179)</f>
        <v>0</v>
      </c>
    </row>
    <row r="87" spans="2:65" s="1" customFormat="1" ht="25.5" customHeight="1">
      <c r="B87" s="45"/>
      <c r="C87" s="217" t="s">
        <v>75</v>
      </c>
      <c r="D87" s="217" t="s">
        <v>118</v>
      </c>
      <c r="E87" s="218" t="s">
        <v>489</v>
      </c>
      <c r="F87" s="219" t="s">
        <v>490</v>
      </c>
      <c r="G87" s="220" t="s">
        <v>181</v>
      </c>
      <c r="H87" s="221">
        <v>35</v>
      </c>
      <c r="I87" s="222"/>
      <c r="J87" s="223">
        <f>ROUND(I87*H87,2)</f>
        <v>0</v>
      </c>
      <c r="K87" s="219" t="s">
        <v>21</v>
      </c>
      <c r="L87" s="71"/>
      <c r="M87" s="224" t="s">
        <v>21</v>
      </c>
      <c r="N87" s="225" t="s">
        <v>41</v>
      </c>
      <c r="O87" s="46"/>
      <c r="P87" s="226">
        <f>O87*H87</f>
        <v>0</v>
      </c>
      <c r="Q87" s="226">
        <v>0</v>
      </c>
      <c r="R87" s="226">
        <f>Q87*H87</f>
        <v>0</v>
      </c>
      <c r="S87" s="226">
        <v>0</v>
      </c>
      <c r="T87" s="227">
        <f>S87*H87</f>
        <v>0</v>
      </c>
      <c r="AR87" s="23" t="s">
        <v>132</v>
      </c>
      <c r="AT87" s="23" t="s">
        <v>118</v>
      </c>
      <c r="AU87" s="23" t="s">
        <v>80</v>
      </c>
      <c r="AY87" s="23" t="s">
        <v>115</v>
      </c>
      <c r="BE87" s="228">
        <f>IF(N87="základní",J87,0)</f>
        <v>0</v>
      </c>
      <c r="BF87" s="228">
        <f>IF(N87="snížená",J87,0)</f>
        <v>0</v>
      </c>
      <c r="BG87" s="228">
        <f>IF(N87="zákl. přenesená",J87,0)</f>
        <v>0</v>
      </c>
      <c r="BH87" s="228">
        <f>IF(N87="sníž. přenesená",J87,0)</f>
        <v>0</v>
      </c>
      <c r="BI87" s="228">
        <f>IF(N87="nulová",J87,0)</f>
        <v>0</v>
      </c>
      <c r="BJ87" s="23" t="s">
        <v>75</v>
      </c>
      <c r="BK87" s="228">
        <f>ROUND(I87*H87,2)</f>
        <v>0</v>
      </c>
      <c r="BL87" s="23" t="s">
        <v>132</v>
      </c>
      <c r="BM87" s="23" t="s">
        <v>491</v>
      </c>
    </row>
    <row r="88" spans="2:51" s="11" customFormat="1" ht="13.5">
      <c r="B88" s="238"/>
      <c r="C88" s="239"/>
      <c r="D88" s="235" t="s">
        <v>168</v>
      </c>
      <c r="E88" s="240" t="s">
        <v>21</v>
      </c>
      <c r="F88" s="241" t="s">
        <v>492</v>
      </c>
      <c r="G88" s="239"/>
      <c r="H88" s="242">
        <v>35</v>
      </c>
      <c r="I88" s="243"/>
      <c r="J88" s="239"/>
      <c r="K88" s="239"/>
      <c r="L88" s="244"/>
      <c r="M88" s="245"/>
      <c r="N88" s="246"/>
      <c r="O88" s="246"/>
      <c r="P88" s="246"/>
      <c r="Q88" s="246"/>
      <c r="R88" s="246"/>
      <c r="S88" s="246"/>
      <c r="T88" s="247"/>
      <c r="AT88" s="248" t="s">
        <v>168</v>
      </c>
      <c r="AU88" s="248" t="s">
        <v>80</v>
      </c>
      <c r="AV88" s="11" t="s">
        <v>80</v>
      </c>
      <c r="AW88" s="11" t="s">
        <v>33</v>
      </c>
      <c r="AX88" s="11" t="s">
        <v>75</v>
      </c>
      <c r="AY88" s="248" t="s">
        <v>115</v>
      </c>
    </row>
    <row r="89" spans="2:65" s="1" customFormat="1" ht="25.5" customHeight="1">
      <c r="B89" s="45"/>
      <c r="C89" s="217" t="s">
        <v>80</v>
      </c>
      <c r="D89" s="217" t="s">
        <v>118</v>
      </c>
      <c r="E89" s="218" t="s">
        <v>493</v>
      </c>
      <c r="F89" s="219" t="s">
        <v>494</v>
      </c>
      <c r="G89" s="220" t="s">
        <v>164</v>
      </c>
      <c r="H89" s="221">
        <v>20</v>
      </c>
      <c r="I89" s="222"/>
      <c r="J89" s="223">
        <f>ROUND(I89*H89,2)</f>
        <v>0</v>
      </c>
      <c r="K89" s="219" t="s">
        <v>122</v>
      </c>
      <c r="L89" s="71"/>
      <c r="M89" s="224" t="s">
        <v>21</v>
      </c>
      <c r="N89" s="225" t="s">
        <v>41</v>
      </c>
      <c r="O89" s="46"/>
      <c r="P89" s="226">
        <f>O89*H89</f>
        <v>0</v>
      </c>
      <c r="Q89" s="226">
        <v>0</v>
      </c>
      <c r="R89" s="226">
        <f>Q89*H89</f>
        <v>0</v>
      </c>
      <c r="S89" s="226">
        <v>0</v>
      </c>
      <c r="T89" s="227">
        <f>S89*H89</f>
        <v>0</v>
      </c>
      <c r="AR89" s="23" t="s">
        <v>132</v>
      </c>
      <c r="AT89" s="23" t="s">
        <v>118</v>
      </c>
      <c r="AU89" s="23" t="s">
        <v>80</v>
      </c>
      <c r="AY89" s="23" t="s">
        <v>115</v>
      </c>
      <c r="BE89" s="228">
        <f>IF(N89="základní",J89,0)</f>
        <v>0</v>
      </c>
      <c r="BF89" s="228">
        <f>IF(N89="snížená",J89,0)</f>
        <v>0</v>
      </c>
      <c r="BG89" s="228">
        <f>IF(N89="zákl. přenesená",J89,0)</f>
        <v>0</v>
      </c>
      <c r="BH89" s="228">
        <f>IF(N89="sníž. přenesená",J89,0)</f>
        <v>0</v>
      </c>
      <c r="BI89" s="228">
        <f>IF(N89="nulová",J89,0)</f>
        <v>0</v>
      </c>
      <c r="BJ89" s="23" t="s">
        <v>75</v>
      </c>
      <c r="BK89" s="228">
        <f>ROUND(I89*H89,2)</f>
        <v>0</v>
      </c>
      <c r="BL89" s="23" t="s">
        <v>132</v>
      </c>
      <c r="BM89" s="23" t="s">
        <v>495</v>
      </c>
    </row>
    <row r="90" spans="2:47" s="1" customFormat="1" ht="13.5">
      <c r="B90" s="45"/>
      <c r="C90" s="73"/>
      <c r="D90" s="235" t="s">
        <v>166</v>
      </c>
      <c r="E90" s="73"/>
      <c r="F90" s="236" t="s">
        <v>496</v>
      </c>
      <c r="G90" s="73"/>
      <c r="H90" s="73"/>
      <c r="I90" s="188"/>
      <c r="J90" s="73"/>
      <c r="K90" s="73"/>
      <c r="L90" s="71"/>
      <c r="M90" s="237"/>
      <c r="N90" s="46"/>
      <c r="O90" s="46"/>
      <c r="P90" s="46"/>
      <c r="Q90" s="46"/>
      <c r="R90" s="46"/>
      <c r="S90" s="46"/>
      <c r="T90" s="94"/>
      <c r="AT90" s="23" t="s">
        <v>166</v>
      </c>
      <c r="AU90" s="23" t="s">
        <v>80</v>
      </c>
    </row>
    <row r="91" spans="2:65" s="1" customFormat="1" ht="51" customHeight="1">
      <c r="B91" s="45"/>
      <c r="C91" s="217" t="s">
        <v>128</v>
      </c>
      <c r="D91" s="217" t="s">
        <v>118</v>
      </c>
      <c r="E91" s="218" t="s">
        <v>497</v>
      </c>
      <c r="F91" s="219" t="s">
        <v>498</v>
      </c>
      <c r="G91" s="220" t="s">
        <v>164</v>
      </c>
      <c r="H91" s="221">
        <v>1.5</v>
      </c>
      <c r="I91" s="222"/>
      <c r="J91" s="223">
        <f>ROUND(I91*H91,2)</f>
        <v>0</v>
      </c>
      <c r="K91" s="219" t="s">
        <v>122</v>
      </c>
      <c r="L91" s="71"/>
      <c r="M91" s="224" t="s">
        <v>21</v>
      </c>
      <c r="N91" s="225" t="s">
        <v>41</v>
      </c>
      <c r="O91" s="46"/>
      <c r="P91" s="226">
        <f>O91*H91</f>
        <v>0</v>
      </c>
      <c r="Q91" s="226">
        <v>0</v>
      </c>
      <c r="R91" s="226">
        <f>Q91*H91</f>
        <v>0</v>
      </c>
      <c r="S91" s="226">
        <v>0.255</v>
      </c>
      <c r="T91" s="227">
        <f>S91*H91</f>
        <v>0.3825</v>
      </c>
      <c r="AR91" s="23" t="s">
        <v>132</v>
      </c>
      <c r="AT91" s="23" t="s">
        <v>118</v>
      </c>
      <c r="AU91" s="23" t="s">
        <v>80</v>
      </c>
      <c r="AY91" s="23" t="s">
        <v>115</v>
      </c>
      <c r="BE91" s="228">
        <f>IF(N91="základní",J91,0)</f>
        <v>0</v>
      </c>
      <c r="BF91" s="228">
        <f>IF(N91="snížená",J91,0)</f>
        <v>0</v>
      </c>
      <c r="BG91" s="228">
        <f>IF(N91="zákl. přenesená",J91,0)</f>
        <v>0</v>
      </c>
      <c r="BH91" s="228">
        <f>IF(N91="sníž. přenesená",J91,0)</f>
        <v>0</v>
      </c>
      <c r="BI91" s="228">
        <f>IF(N91="nulová",J91,0)</f>
        <v>0</v>
      </c>
      <c r="BJ91" s="23" t="s">
        <v>75</v>
      </c>
      <c r="BK91" s="228">
        <f>ROUND(I91*H91,2)</f>
        <v>0</v>
      </c>
      <c r="BL91" s="23" t="s">
        <v>132</v>
      </c>
      <c r="BM91" s="23" t="s">
        <v>499</v>
      </c>
    </row>
    <row r="92" spans="2:47" s="1" customFormat="1" ht="13.5">
      <c r="B92" s="45"/>
      <c r="C92" s="73"/>
      <c r="D92" s="235" t="s">
        <v>166</v>
      </c>
      <c r="E92" s="73"/>
      <c r="F92" s="236" t="s">
        <v>500</v>
      </c>
      <c r="G92" s="73"/>
      <c r="H92" s="73"/>
      <c r="I92" s="188"/>
      <c r="J92" s="73"/>
      <c r="K92" s="73"/>
      <c r="L92" s="71"/>
      <c r="M92" s="237"/>
      <c r="N92" s="46"/>
      <c r="O92" s="46"/>
      <c r="P92" s="46"/>
      <c r="Q92" s="46"/>
      <c r="R92" s="46"/>
      <c r="S92" s="46"/>
      <c r="T92" s="94"/>
      <c r="AT92" s="23" t="s">
        <v>166</v>
      </c>
      <c r="AU92" s="23" t="s">
        <v>80</v>
      </c>
    </row>
    <row r="93" spans="2:51" s="13" customFormat="1" ht="13.5">
      <c r="B93" s="260"/>
      <c r="C93" s="261"/>
      <c r="D93" s="235" t="s">
        <v>168</v>
      </c>
      <c r="E93" s="262" t="s">
        <v>21</v>
      </c>
      <c r="F93" s="263" t="s">
        <v>501</v>
      </c>
      <c r="G93" s="261"/>
      <c r="H93" s="262" t="s">
        <v>21</v>
      </c>
      <c r="I93" s="264"/>
      <c r="J93" s="261"/>
      <c r="K93" s="261"/>
      <c r="L93" s="265"/>
      <c r="M93" s="266"/>
      <c r="N93" s="267"/>
      <c r="O93" s="267"/>
      <c r="P93" s="267"/>
      <c r="Q93" s="267"/>
      <c r="R93" s="267"/>
      <c r="S93" s="267"/>
      <c r="T93" s="268"/>
      <c r="AT93" s="269" t="s">
        <v>168</v>
      </c>
      <c r="AU93" s="269" t="s">
        <v>80</v>
      </c>
      <c r="AV93" s="13" t="s">
        <v>75</v>
      </c>
      <c r="AW93" s="13" t="s">
        <v>33</v>
      </c>
      <c r="AX93" s="13" t="s">
        <v>70</v>
      </c>
      <c r="AY93" s="269" t="s">
        <v>115</v>
      </c>
    </row>
    <row r="94" spans="2:51" s="11" customFormat="1" ht="13.5">
      <c r="B94" s="238"/>
      <c r="C94" s="239"/>
      <c r="D94" s="235" t="s">
        <v>168</v>
      </c>
      <c r="E94" s="240" t="s">
        <v>21</v>
      </c>
      <c r="F94" s="241" t="s">
        <v>502</v>
      </c>
      <c r="G94" s="239"/>
      <c r="H94" s="242">
        <v>1.5</v>
      </c>
      <c r="I94" s="243"/>
      <c r="J94" s="239"/>
      <c r="K94" s="239"/>
      <c r="L94" s="244"/>
      <c r="M94" s="245"/>
      <c r="N94" s="246"/>
      <c r="O94" s="246"/>
      <c r="P94" s="246"/>
      <c r="Q94" s="246"/>
      <c r="R94" s="246"/>
      <c r="S94" s="246"/>
      <c r="T94" s="247"/>
      <c r="AT94" s="248" t="s">
        <v>168</v>
      </c>
      <c r="AU94" s="248" t="s">
        <v>80</v>
      </c>
      <c r="AV94" s="11" t="s">
        <v>80</v>
      </c>
      <c r="AW94" s="11" t="s">
        <v>33</v>
      </c>
      <c r="AX94" s="11" t="s">
        <v>75</v>
      </c>
      <c r="AY94" s="248" t="s">
        <v>115</v>
      </c>
    </row>
    <row r="95" spans="2:65" s="1" customFormat="1" ht="38.25" customHeight="1">
      <c r="B95" s="45"/>
      <c r="C95" s="217" t="s">
        <v>132</v>
      </c>
      <c r="D95" s="217" t="s">
        <v>118</v>
      </c>
      <c r="E95" s="218" t="s">
        <v>503</v>
      </c>
      <c r="F95" s="219" t="s">
        <v>504</v>
      </c>
      <c r="G95" s="220" t="s">
        <v>164</v>
      </c>
      <c r="H95" s="221">
        <v>66</v>
      </c>
      <c r="I95" s="222"/>
      <c r="J95" s="223">
        <f>ROUND(I95*H95,2)</f>
        <v>0</v>
      </c>
      <c r="K95" s="219" t="s">
        <v>122</v>
      </c>
      <c r="L95" s="71"/>
      <c r="M95" s="224" t="s">
        <v>21</v>
      </c>
      <c r="N95" s="225" t="s">
        <v>41</v>
      </c>
      <c r="O95" s="46"/>
      <c r="P95" s="226">
        <f>O95*H95</f>
        <v>0</v>
      </c>
      <c r="Q95" s="226">
        <v>0</v>
      </c>
      <c r="R95" s="226">
        <f>Q95*H95</f>
        <v>0</v>
      </c>
      <c r="S95" s="226">
        <v>0.26</v>
      </c>
      <c r="T95" s="227">
        <f>S95*H95</f>
        <v>17.16</v>
      </c>
      <c r="AR95" s="23" t="s">
        <v>132</v>
      </c>
      <c r="AT95" s="23" t="s">
        <v>118</v>
      </c>
      <c r="AU95" s="23" t="s">
        <v>80</v>
      </c>
      <c r="AY95" s="23" t="s">
        <v>115</v>
      </c>
      <c r="BE95" s="228">
        <f>IF(N95="základní",J95,0)</f>
        <v>0</v>
      </c>
      <c r="BF95" s="228">
        <f>IF(N95="snížená",J95,0)</f>
        <v>0</v>
      </c>
      <c r="BG95" s="228">
        <f>IF(N95="zákl. přenesená",J95,0)</f>
        <v>0</v>
      </c>
      <c r="BH95" s="228">
        <f>IF(N95="sníž. přenesená",J95,0)</f>
        <v>0</v>
      </c>
      <c r="BI95" s="228">
        <f>IF(N95="nulová",J95,0)</f>
        <v>0</v>
      </c>
      <c r="BJ95" s="23" t="s">
        <v>75</v>
      </c>
      <c r="BK95" s="228">
        <f>ROUND(I95*H95,2)</f>
        <v>0</v>
      </c>
      <c r="BL95" s="23" t="s">
        <v>132</v>
      </c>
      <c r="BM95" s="23" t="s">
        <v>505</v>
      </c>
    </row>
    <row r="96" spans="2:47" s="1" customFormat="1" ht="13.5">
      <c r="B96" s="45"/>
      <c r="C96" s="73"/>
      <c r="D96" s="235" t="s">
        <v>166</v>
      </c>
      <c r="E96" s="73"/>
      <c r="F96" s="236" t="s">
        <v>500</v>
      </c>
      <c r="G96" s="73"/>
      <c r="H96" s="73"/>
      <c r="I96" s="188"/>
      <c r="J96" s="73"/>
      <c r="K96" s="73"/>
      <c r="L96" s="71"/>
      <c r="M96" s="237"/>
      <c r="N96" s="46"/>
      <c r="O96" s="46"/>
      <c r="P96" s="46"/>
      <c r="Q96" s="46"/>
      <c r="R96" s="46"/>
      <c r="S96" s="46"/>
      <c r="T96" s="94"/>
      <c r="AT96" s="23" t="s">
        <v>166</v>
      </c>
      <c r="AU96" s="23" t="s">
        <v>80</v>
      </c>
    </row>
    <row r="97" spans="2:65" s="1" customFormat="1" ht="51" customHeight="1">
      <c r="B97" s="45"/>
      <c r="C97" s="217" t="s">
        <v>114</v>
      </c>
      <c r="D97" s="217" t="s">
        <v>118</v>
      </c>
      <c r="E97" s="218" t="s">
        <v>506</v>
      </c>
      <c r="F97" s="219" t="s">
        <v>507</v>
      </c>
      <c r="G97" s="220" t="s">
        <v>164</v>
      </c>
      <c r="H97" s="221">
        <v>56</v>
      </c>
      <c r="I97" s="222"/>
      <c r="J97" s="223">
        <f>ROUND(I97*H97,2)</f>
        <v>0</v>
      </c>
      <c r="K97" s="219" t="s">
        <v>122</v>
      </c>
      <c r="L97" s="71"/>
      <c r="M97" s="224" t="s">
        <v>21</v>
      </c>
      <c r="N97" s="225" t="s">
        <v>41</v>
      </c>
      <c r="O97" s="46"/>
      <c r="P97" s="226">
        <f>O97*H97</f>
        <v>0</v>
      </c>
      <c r="Q97" s="226">
        <v>0</v>
      </c>
      <c r="R97" s="226">
        <f>Q97*H97</f>
        <v>0</v>
      </c>
      <c r="S97" s="226">
        <v>0.316</v>
      </c>
      <c r="T97" s="227">
        <f>S97*H97</f>
        <v>17.696</v>
      </c>
      <c r="AR97" s="23" t="s">
        <v>132</v>
      </c>
      <c r="AT97" s="23" t="s">
        <v>118</v>
      </c>
      <c r="AU97" s="23" t="s">
        <v>80</v>
      </c>
      <c r="AY97" s="23" t="s">
        <v>115</v>
      </c>
      <c r="BE97" s="228">
        <f>IF(N97="základní",J97,0)</f>
        <v>0</v>
      </c>
      <c r="BF97" s="228">
        <f>IF(N97="snížená",J97,0)</f>
        <v>0</v>
      </c>
      <c r="BG97" s="228">
        <f>IF(N97="zákl. přenesená",J97,0)</f>
        <v>0</v>
      </c>
      <c r="BH97" s="228">
        <f>IF(N97="sníž. přenesená",J97,0)</f>
        <v>0</v>
      </c>
      <c r="BI97" s="228">
        <f>IF(N97="nulová",J97,0)</f>
        <v>0</v>
      </c>
      <c r="BJ97" s="23" t="s">
        <v>75</v>
      </c>
      <c r="BK97" s="228">
        <f>ROUND(I97*H97,2)</f>
        <v>0</v>
      </c>
      <c r="BL97" s="23" t="s">
        <v>132</v>
      </c>
      <c r="BM97" s="23" t="s">
        <v>508</v>
      </c>
    </row>
    <row r="98" spans="2:47" s="1" customFormat="1" ht="13.5">
      <c r="B98" s="45"/>
      <c r="C98" s="73"/>
      <c r="D98" s="235" t="s">
        <v>166</v>
      </c>
      <c r="E98" s="73"/>
      <c r="F98" s="236" t="s">
        <v>167</v>
      </c>
      <c r="G98" s="73"/>
      <c r="H98" s="73"/>
      <c r="I98" s="188"/>
      <c r="J98" s="73"/>
      <c r="K98" s="73"/>
      <c r="L98" s="71"/>
      <c r="M98" s="237"/>
      <c r="N98" s="46"/>
      <c r="O98" s="46"/>
      <c r="P98" s="46"/>
      <c r="Q98" s="46"/>
      <c r="R98" s="46"/>
      <c r="S98" s="46"/>
      <c r="T98" s="94"/>
      <c r="AT98" s="23" t="s">
        <v>166</v>
      </c>
      <c r="AU98" s="23" t="s">
        <v>80</v>
      </c>
    </row>
    <row r="99" spans="2:65" s="1" customFormat="1" ht="51" customHeight="1">
      <c r="B99" s="45"/>
      <c r="C99" s="217" t="s">
        <v>142</v>
      </c>
      <c r="D99" s="217" t="s">
        <v>118</v>
      </c>
      <c r="E99" s="218" t="s">
        <v>509</v>
      </c>
      <c r="F99" s="219" t="s">
        <v>510</v>
      </c>
      <c r="G99" s="220" t="s">
        <v>164</v>
      </c>
      <c r="H99" s="221">
        <v>32.5</v>
      </c>
      <c r="I99" s="222"/>
      <c r="J99" s="223">
        <f>ROUND(I99*H99,2)</f>
        <v>0</v>
      </c>
      <c r="K99" s="219" t="s">
        <v>122</v>
      </c>
      <c r="L99" s="71"/>
      <c r="M99" s="224" t="s">
        <v>21</v>
      </c>
      <c r="N99" s="225" t="s">
        <v>41</v>
      </c>
      <c r="O99" s="46"/>
      <c r="P99" s="226">
        <f>O99*H99</f>
        <v>0</v>
      </c>
      <c r="Q99" s="226">
        <v>0</v>
      </c>
      <c r="R99" s="226">
        <f>Q99*H99</f>
        <v>0</v>
      </c>
      <c r="S99" s="226">
        <v>0.33</v>
      </c>
      <c r="T99" s="227">
        <f>S99*H99</f>
        <v>10.725</v>
      </c>
      <c r="AR99" s="23" t="s">
        <v>132</v>
      </c>
      <c r="AT99" s="23" t="s">
        <v>118</v>
      </c>
      <c r="AU99" s="23" t="s">
        <v>80</v>
      </c>
      <c r="AY99" s="23" t="s">
        <v>115</v>
      </c>
      <c r="BE99" s="228">
        <f>IF(N99="základní",J99,0)</f>
        <v>0</v>
      </c>
      <c r="BF99" s="228">
        <f>IF(N99="snížená",J99,0)</f>
        <v>0</v>
      </c>
      <c r="BG99" s="228">
        <f>IF(N99="zákl. přenesená",J99,0)</f>
        <v>0</v>
      </c>
      <c r="BH99" s="228">
        <f>IF(N99="sníž. přenesená",J99,0)</f>
        <v>0</v>
      </c>
      <c r="BI99" s="228">
        <f>IF(N99="nulová",J99,0)</f>
        <v>0</v>
      </c>
      <c r="BJ99" s="23" t="s">
        <v>75</v>
      </c>
      <c r="BK99" s="228">
        <f>ROUND(I99*H99,2)</f>
        <v>0</v>
      </c>
      <c r="BL99" s="23" t="s">
        <v>132</v>
      </c>
      <c r="BM99" s="23" t="s">
        <v>511</v>
      </c>
    </row>
    <row r="100" spans="2:47" s="1" customFormat="1" ht="13.5">
      <c r="B100" s="45"/>
      <c r="C100" s="73"/>
      <c r="D100" s="235" t="s">
        <v>166</v>
      </c>
      <c r="E100" s="73"/>
      <c r="F100" s="236" t="s">
        <v>167</v>
      </c>
      <c r="G100" s="73"/>
      <c r="H100" s="73"/>
      <c r="I100" s="188"/>
      <c r="J100" s="73"/>
      <c r="K100" s="73"/>
      <c r="L100" s="71"/>
      <c r="M100" s="237"/>
      <c r="N100" s="46"/>
      <c r="O100" s="46"/>
      <c r="P100" s="46"/>
      <c r="Q100" s="46"/>
      <c r="R100" s="46"/>
      <c r="S100" s="46"/>
      <c r="T100" s="94"/>
      <c r="AT100" s="23" t="s">
        <v>166</v>
      </c>
      <c r="AU100" s="23" t="s">
        <v>80</v>
      </c>
    </row>
    <row r="101" spans="2:51" s="13" customFormat="1" ht="13.5">
      <c r="B101" s="260"/>
      <c r="C101" s="261"/>
      <c r="D101" s="235" t="s">
        <v>168</v>
      </c>
      <c r="E101" s="262" t="s">
        <v>21</v>
      </c>
      <c r="F101" s="263" t="s">
        <v>512</v>
      </c>
      <c r="G101" s="261"/>
      <c r="H101" s="262" t="s">
        <v>21</v>
      </c>
      <c r="I101" s="264"/>
      <c r="J101" s="261"/>
      <c r="K101" s="261"/>
      <c r="L101" s="265"/>
      <c r="M101" s="266"/>
      <c r="N101" s="267"/>
      <c r="O101" s="267"/>
      <c r="P101" s="267"/>
      <c r="Q101" s="267"/>
      <c r="R101" s="267"/>
      <c r="S101" s="267"/>
      <c r="T101" s="268"/>
      <c r="AT101" s="269" t="s">
        <v>168</v>
      </c>
      <c r="AU101" s="269" t="s">
        <v>80</v>
      </c>
      <c r="AV101" s="13" t="s">
        <v>75</v>
      </c>
      <c r="AW101" s="13" t="s">
        <v>33</v>
      </c>
      <c r="AX101" s="13" t="s">
        <v>70</v>
      </c>
      <c r="AY101" s="269" t="s">
        <v>115</v>
      </c>
    </row>
    <row r="102" spans="2:51" s="11" customFormat="1" ht="13.5">
      <c r="B102" s="238"/>
      <c r="C102" s="239"/>
      <c r="D102" s="235" t="s">
        <v>168</v>
      </c>
      <c r="E102" s="240" t="s">
        <v>21</v>
      </c>
      <c r="F102" s="241" t="s">
        <v>513</v>
      </c>
      <c r="G102" s="239"/>
      <c r="H102" s="242">
        <v>32.5</v>
      </c>
      <c r="I102" s="243"/>
      <c r="J102" s="239"/>
      <c r="K102" s="239"/>
      <c r="L102" s="244"/>
      <c r="M102" s="245"/>
      <c r="N102" s="246"/>
      <c r="O102" s="246"/>
      <c r="P102" s="246"/>
      <c r="Q102" s="246"/>
      <c r="R102" s="246"/>
      <c r="S102" s="246"/>
      <c r="T102" s="247"/>
      <c r="AT102" s="248" t="s">
        <v>168</v>
      </c>
      <c r="AU102" s="248" t="s">
        <v>80</v>
      </c>
      <c r="AV102" s="11" t="s">
        <v>80</v>
      </c>
      <c r="AW102" s="11" t="s">
        <v>33</v>
      </c>
      <c r="AX102" s="11" t="s">
        <v>75</v>
      </c>
      <c r="AY102" s="248" t="s">
        <v>115</v>
      </c>
    </row>
    <row r="103" spans="2:65" s="1" customFormat="1" ht="38.25" customHeight="1">
      <c r="B103" s="45"/>
      <c r="C103" s="217" t="s">
        <v>146</v>
      </c>
      <c r="D103" s="217" t="s">
        <v>118</v>
      </c>
      <c r="E103" s="218" t="s">
        <v>514</v>
      </c>
      <c r="F103" s="219" t="s">
        <v>515</v>
      </c>
      <c r="G103" s="220" t="s">
        <v>164</v>
      </c>
      <c r="H103" s="221">
        <v>106</v>
      </c>
      <c r="I103" s="222"/>
      <c r="J103" s="223">
        <f>ROUND(I103*H103,2)</f>
        <v>0</v>
      </c>
      <c r="K103" s="219" t="s">
        <v>122</v>
      </c>
      <c r="L103" s="71"/>
      <c r="M103" s="224" t="s">
        <v>21</v>
      </c>
      <c r="N103" s="225" t="s">
        <v>41</v>
      </c>
      <c r="O103" s="46"/>
      <c r="P103" s="226">
        <f>O103*H103</f>
        <v>0</v>
      </c>
      <c r="Q103" s="226">
        <v>6E-05</v>
      </c>
      <c r="R103" s="226">
        <f>Q103*H103</f>
        <v>0.00636</v>
      </c>
      <c r="S103" s="226">
        <v>0.128</v>
      </c>
      <c r="T103" s="227">
        <f>S103*H103</f>
        <v>13.568</v>
      </c>
      <c r="AR103" s="23" t="s">
        <v>132</v>
      </c>
      <c r="AT103" s="23" t="s">
        <v>118</v>
      </c>
      <c r="AU103" s="23" t="s">
        <v>80</v>
      </c>
      <c r="AY103" s="23" t="s">
        <v>115</v>
      </c>
      <c r="BE103" s="228">
        <f>IF(N103="základní",J103,0)</f>
        <v>0</v>
      </c>
      <c r="BF103" s="228">
        <f>IF(N103="snížená",J103,0)</f>
        <v>0</v>
      </c>
      <c r="BG103" s="228">
        <f>IF(N103="zákl. přenesená",J103,0)</f>
        <v>0</v>
      </c>
      <c r="BH103" s="228">
        <f>IF(N103="sníž. přenesená",J103,0)</f>
        <v>0</v>
      </c>
      <c r="BI103" s="228">
        <f>IF(N103="nulová",J103,0)</f>
        <v>0</v>
      </c>
      <c r="BJ103" s="23" t="s">
        <v>75</v>
      </c>
      <c r="BK103" s="228">
        <f>ROUND(I103*H103,2)</f>
        <v>0</v>
      </c>
      <c r="BL103" s="23" t="s">
        <v>132</v>
      </c>
      <c r="BM103" s="23" t="s">
        <v>516</v>
      </c>
    </row>
    <row r="104" spans="2:47" s="1" customFormat="1" ht="13.5">
      <c r="B104" s="45"/>
      <c r="C104" s="73"/>
      <c r="D104" s="235" t="s">
        <v>166</v>
      </c>
      <c r="E104" s="73"/>
      <c r="F104" s="236" t="s">
        <v>173</v>
      </c>
      <c r="G104" s="73"/>
      <c r="H104" s="73"/>
      <c r="I104" s="188"/>
      <c r="J104" s="73"/>
      <c r="K104" s="73"/>
      <c r="L104" s="71"/>
      <c r="M104" s="237"/>
      <c r="N104" s="46"/>
      <c r="O104" s="46"/>
      <c r="P104" s="46"/>
      <c r="Q104" s="46"/>
      <c r="R104" s="46"/>
      <c r="S104" s="46"/>
      <c r="T104" s="94"/>
      <c r="AT104" s="23" t="s">
        <v>166</v>
      </c>
      <c r="AU104" s="23" t="s">
        <v>80</v>
      </c>
    </row>
    <row r="105" spans="2:65" s="1" customFormat="1" ht="38.25" customHeight="1">
      <c r="B105" s="45"/>
      <c r="C105" s="217" t="s">
        <v>200</v>
      </c>
      <c r="D105" s="217" t="s">
        <v>118</v>
      </c>
      <c r="E105" s="218" t="s">
        <v>517</v>
      </c>
      <c r="F105" s="219" t="s">
        <v>518</v>
      </c>
      <c r="G105" s="220" t="s">
        <v>295</v>
      </c>
      <c r="H105" s="221">
        <v>44</v>
      </c>
      <c r="I105" s="222"/>
      <c r="J105" s="223">
        <f>ROUND(I105*H105,2)</f>
        <v>0</v>
      </c>
      <c r="K105" s="219" t="s">
        <v>122</v>
      </c>
      <c r="L105" s="71"/>
      <c r="M105" s="224" t="s">
        <v>21</v>
      </c>
      <c r="N105" s="225" t="s">
        <v>41</v>
      </c>
      <c r="O105" s="46"/>
      <c r="P105" s="226">
        <f>O105*H105</f>
        <v>0</v>
      </c>
      <c r="Q105" s="226">
        <v>0</v>
      </c>
      <c r="R105" s="226">
        <f>Q105*H105</f>
        <v>0</v>
      </c>
      <c r="S105" s="226">
        <v>0.205</v>
      </c>
      <c r="T105" s="227">
        <f>S105*H105</f>
        <v>9.02</v>
      </c>
      <c r="AR105" s="23" t="s">
        <v>132</v>
      </c>
      <c r="AT105" s="23" t="s">
        <v>118</v>
      </c>
      <c r="AU105" s="23" t="s">
        <v>80</v>
      </c>
      <c r="AY105" s="23" t="s">
        <v>115</v>
      </c>
      <c r="BE105" s="228">
        <f>IF(N105="základní",J105,0)</f>
        <v>0</v>
      </c>
      <c r="BF105" s="228">
        <f>IF(N105="snížená",J105,0)</f>
        <v>0</v>
      </c>
      <c r="BG105" s="228">
        <f>IF(N105="zákl. přenesená",J105,0)</f>
        <v>0</v>
      </c>
      <c r="BH105" s="228">
        <f>IF(N105="sníž. přenesená",J105,0)</f>
        <v>0</v>
      </c>
      <c r="BI105" s="228">
        <f>IF(N105="nulová",J105,0)</f>
        <v>0</v>
      </c>
      <c r="BJ105" s="23" t="s">
        <v>75</v>
      </c>
      <c r="BK105" s="228">
        <f>ROUND(I105*H105,2)</f>
        <v>0</v>
      </c>
      <c r="BL105" s="23" t="s">
        <v>132</v>
      </c>
      <c r="BM105" s="23" t="s">
        <v>519</v>
      </c>
    </row>
    <row r="106" spans="2:47" s="1" customFormat="1" ht="13.5">
      <c r="B106" s="45"/>
      <c r="C106" s="73"/>
      <c r="D106" s="235" t="s">
        <v>166</v>
      </c>
      <c r="E106" s="73"/>
      <c r="F106" s="236" t="s">
        <v>520</v>
      </c>
      <c r="G106" s="73"/>
      <c r="H106" s="73"/>
      <c r="I106" s="188"/>
      <c r="J106" s="73"/>
      <c r="K106" s="73"/>
      <c r="L106" s="71"/>
      <c r="M106" s="237"/>
      <c r="N106" s="46"/>
      <c r="O106" s="46"/>
      <c r="P106" s="46"/>
      <c r="Q106" s="46"/>
      <c r="R106" s="46"/>
      <c r="S106" s="46"/>
      <c r="T106" s="94"/>
      <c r="AT106" s="23" t="s">
        <v>166</v>
      </c>
      <c r="AU106" s="23" t="s">
        <v>80</v>
      </c>
    </row>
    <row r="107" spans="2:65" s="1" customFormat="1" ht="38.25" customHeight="1">
      <c r="B107" s="45"/>
      <c r="C107" s="217" t="s">
        <v>210</v>
      </c>
      <c r="D107" s="217" t="s">
        <v>118</v>
      </c>
      <c r="E107" s="218" t="s">
        <v>521</v>
      </c>
      <c r="F107" s="219" t="s">
        <v>522</v>
      </c>
      <c r="G107" s="220" t="s">
        <v>181</v>
      </c>
      <c r="H107" s="221">
        <v>193.72</v>
      </c>
      <c r="I107" s="222"/>
      <c r="J107" s="223">
        <f>ROUND(I107*H107,2)</f>
        <v>0</v>
      </c>
      <c r="K107" s="219" t="s">
        <v>122</v>
      </c>
      <c r="L107" s="71"/>
      <c r="M107" s="224" t="s">
        <v>21</v>
      </c>
      <c r="N107" s="225" t="s">
        <v>41</v>
      </c>
      <c r="O107" s="46"/>
      <c r="P107" s="226">
        <f>O107*H107</f>
        <v>0</v>
      </c>
      <c r="Q107" s="226">
        <v>0</v>
      </c>
      <c r="R107" s="226">
        <f>Q107*H107</f>
        <v>0</v>
      </c>
      <c r="S107" s="226">
        <v>0</v>
      </c>
      <c r="T107" s="227">
        <f>S107*H107</f>
        <v>0</v>
      </c>
      <c r="AR107" s="23" t="s">
        <v>132</v>
      </c>
      <c r="AT107" s="23" t="s">
        <v>118</v>
      </c>
      <c r="AU107" s="23" t="s">
        <v>80</v>
      </c>
      <c r="AY107" s="23" t="s">
        <v>115</v>
      </c>
      <c r="BE107" s="228">
        <f>IF(N107="základní",J107,0)</f>
        <v>0</v>
      </c>
      <c r="BF107" s="228">
        <f>IF(N107="snížená",J107,0)</f>
        <v>0</v>
      </c>
      <c r="BG107" s="228">
        <f>IF(N107="zákl. přenesená",J107,0)</f>
        <v>0</v>
      </c>
      <c r="BH107" s="228">
        <f>IF(N107="sníž. přenesená",J107,0)</f>
        <v>0</v>
      </c>
      <c r="BI107" s="228">
        <f>IF(N107="nulová",J107,0)</f>
        <v>0</v>
      </c>
      <c r="BJ107" s="23" t="s">
        <v>75</v>
      </c>
      <c r="BK107" s="228">
        <f>ROUND(I107*H107,2)</f>
        <v>0</v>
      </c>
      <c r="BL107" s="23" t="s">
        <v>132</v>
      </c>
      <c r="BM107" s="23" t="s">
        <v>523</v>
      </c>
    </row>
    <row r="108" spans="2:47" s="1" customFormat="1" ht="13.5">
      <c r="B108" s="45"/>
      <c r="C108" s="73"/>
      <c r="D108" s="235" t="s">
        <v>166</v>
      </c>
      <c r="E108" s="73"/>
      <c r="F108" s="236" t="s">
        <v>183</v>
      </c>
      <c r="G108" s="73"/>
      <c r="H108" s="73"/>
      <c r="I108" s="188"/>
      <c r="J108" s="73"/>
      <c r="K108" s="73"/>
      <c r="L108" s="71"/>
      <c r="M108" s="237"/>
      <c r="N108" s="46"/>
      <c r="O108" s="46"/>
      <c r="P108" s="46"/>
      <c r="Q108" s="46"/>
      <c r="R108" s="46"/>
      <c r="S108" s="46"/>
      <c r="T108" s="94"/>
      <c r="AT108" s="23" t="s">
        <v>166</v>
      </c>
      <c r="AU108" s="23" t="s">
        <v>80</v>
      </c>
    </row>
    <row r="109" spans="2:51" s="11" customFormat="1" ht="13.5">
      <c r="B109" s="238"/>
      <c r="C109" s="239"/>
      <c r="D109" s="235" t="s">
        <v>168</v>
      </c>
      <c r="E109" s="240" t="s">
        <v>21</v>
      </c>
      <c r="F109" s="241" t="s">
        <v>524</v>
      </c>
      <c r="G109" s="239"/>
      <c r="H109" s="242">
        <v>131</v>
      </c>
      <c r="I109" s="243"/>
      <c r="J109" s="239"/>
      <c r="K109" s="239"/>
      <c r="L109" s="244"/>
      <c r="M109" s="245"/>
      <c r="N109" s="246"/>
      <c r="O109" s="246"/>
      <c r="P109" s="246"/>
      <c r="Q109" s="246"/>
      <c r="R109" s="246"/>
      <c r="S109" s="246"/>
      <c r="T109" s="247"/>
      <c r="AT109" s="248" t="s">
        <v>168</v>
      </c>
      <c r="AU109" s="248" t="s">
        <v>80</v>
      </c>
      <c r="AV109" s="11" t="s">
        <v>80</v>
      </c>
      <c r="AW109" s="11" t="s">
        <v>33</v>
      </c>
      <c r="AX109" s="11" t="s">
        <v>70</v>
      </c>
      <c r="AY109" s="248" t="s">
        <v>115</v>
      </c>
    </row>
    <row r="110" spans="2:51" s="11" customFormat="1" ht="13.5">
      <c r="B110" s="238"/>
      <c r="C110" s="239"/>
      <c r="D110" s="235" t="s">
        <v>168</v>
      </c>
      <c r="E110" s="240" t="s">
        <v>21</v>
      </c>
      <c r="F110" s="241" t="s">
        <v>525</v>
      </c>
      <c r="G110" s="239"/>
      <c r="H110" s="242">
        <v>62.72</v>
      </c>
      <c r="I110" s="243"/>
      <c r="J110" s="239"/>
      <c r="K110" s="239"/>
      <c r="L110" s="244"/>
      <c r="M110" s="245"/>
      <c r="N110" s="246"/>
      <c r="O110" s="246"/>
      <c r="P110" s="246"/>
      <c r="Q110" s="246"/>
      <c r="R110" s="246"/>
      <c r="S110" s="246"/>
      <c r="T110" s="247"/>
      <c r="AT110" s="248" t="s">
        <v>168</v>
      </c>
      <c r="AU110" s="248" t="s">
        <v>80</v>
      </c>
      <c r="AV110" s="11" t="s">
        <v>80</v>
      </c>
      <c r="AW110" s="11" t="s">
        <v>33</v>
      </c>
      <c r="AX110" s="11" t="s">
        <v>70</v>
      </c>
      <c r="AY110" s="248" t="s">
        <v>115</v>
      </c>
    </row>
    <row r="111" spans="2:51" s="12" customFormat="1" ht="13.5">
      <c r="B111" s="249"/>
      <c r="C111" s="250"/>
      <c r="D111" s="235" t="s">
        <v>168</v>
      </c>
      <c r="E111" s="251" t="s">
        <v>21</v>
      </c>
      <c r="F111" s="252" t="s">
        <v>186</v>
      </c>
      <c r="G111" s="250"/>
      <c r="H111" s="253">
        <v>193.72</v>
      </c>
      <c r="I111" s="254"/>
      <c r="J111" s="250"/>
      <c r="K111" s="250"/>
      <c r="L111" s="255"/>
      <c r="M111" s="256"/>
      <c r="N111" s="257"/>
      <c r="O111" s="257"/>
      <c r="P111" s="257"/>
      <c r="Q111" s="257"/>
      <c r="R111" s="257"/>
      <c r="S111" s="257"/>
      <c r="T111" s="258"/>
      <c r="AT111" s="259" t="s">
        <v>168</v>
      </c>
      <c r="AU111" s="259" t="s">
        <v>80</v>
      </c>
      <c r="AV111" s="12" t="s">
        <v>132</v>
      </c>
      <c r="AW111" s="12" t="s">
        <v>33</v>
      </c>
      <c r="AX111" s="12" t="s">
        <v>75</v>
      </c>
      <c r="AY111" s="259" t="s">
        <v>115</v>
      </c>
    </row>
    <row r="112" spans="2:65" s="1" customFormat="1" ht="38.25" customHeight="1">
      <c r="B112" s="45"/>
      <c r="C112" s="217" t="s">
        <v>215</v>
      </c>
      <c r="D112" s="217" t="s">
        <v>118</v>
      </c>
      <c r="E112" s="218" t="s">
        <v>187</v>
      </c>
      <c r="F112" s="219" t="s">
        <v>188</v>
      </c>
      <c r="G112" s="220" t="s">
        <v>181</v>
      </c>
      <c r="H112" s="221">
        <v>58.116</v>
      </c>
      <c r="I112" s="222"/>
      <c r="J112" s="223">
        <f>ROUND(I112*H112,2)</f>
        <v>0</v>
      </c>
      <c r="K112" s="219" t="s">
        <v>122</v>
      </c>
      <c r="L112" s="71"/>
      <c r="M112" s="224" t="s">
        <v>21</v>
      </c>
      <c r="N112" s="225" t="s">
        <v>41</v>
      </c>
      <c r="O112" s="46"/>
      <c r="P112" s="226">
        <f>O112*H112</f>
        <v>0</v>
      </c>
      <c r="Q112" s="226">
        <v>0</v>
      </c>
      <c r="R112" s="226">
        <f>Q112*H112</f>
        <v>0</v>
      </c>
      <c r="S112" s="226">
        <v>0</v>
      </c>
      <c r="T112" s="227">
        <f>S112*H112</f>
        <v>0</v>
      </c>
      <c r="AR112" s="23" t="s">
        <v>132</v>
      </c>
      <c r="AT112" s="23" t="s">
        <v>118</v>
      </c>
      <c r="AU112" s="23" t="s">
        <v>80</v>
      </c>
      <c r="AY112" s="23" t="s">
        <v>115</v>
      </c>
      <c r="BE112" s="228">
        <f>IF(N112="základní",J112,0)</f>
        <v>0</v>
      </c>
      <c r="BF112" s="228">
        <f>IF(N112="snížená",J112,0)</f>
        <v>0</v>
      </c>
      <c r="BG112" s="228">
        <f>IF(N112="zákl. přenesená",J112,0)</f>
        <v>0</v>
      </c>
      <c r="BH112" s="228">
        <f>IF(N112="sníž. přenesená",J112,0)</f>
        <v>0</v>
      </c>
      <c r="BI112" s="228">
        <f>IF(N112="nulová",J112,0)</f>
        <v>0</v>
      </c>
      <c r="BJ112" s="23" t="s">
        <v>75</v>
      </c>
      <c r="BK112" s="228">
        <f>ROUND(I112*H112,2)</f>
        <v>0</v>
      </c>
      <c r="BL112" s="23" t="s">
        <v>132</v>
      </c>
      <c r="BM112" s="23" t="s">
        <v>526</v>
      </c>
    </row>
    <row r="113" spans="2:47" s="1" customFormat="1" ht="13.5">
      <c r="B113" s="45"/>
      <c r="C113" s="73"/>
      <c r="D113" s="235" t="s">
        <v>166</v>
      </c>
      <c r="E113" s="73"/>
      <c r="F113" s="236" t="s">
        <v>183</v>
      </c>
      <c r="G113" s="73"/>
      <c r="H113" s="73"/>
      <c r="I113" s="188"/>
      <c r="J113" s="73"/>
      <c r="K113" s="73"/>
      <c r="L113" s="71"/>
      <c r="M113" s="237"/>
      <c r="N113" s="46"/>
      <c r="O113" s="46"/>
      <c r="P113" s="46"/>
      <c r="Q113" s="46"/>
      <c r="R113" s="46"/>
      <c r="S113" s="46"/>
      <c r="T113" s="94"/>
      <c r="AT113" s="23" t="s">
        <v>166</v>
      </c>
      <c r="AU113" s="23" t="s">
        <v>80</v>
      </c>
    </row>
    <row r="114" spans="2:51" s="11" customFormat="1" ht="13.5">
      <c r="B114" s="238"/>
      <c r="C114" s="239"/>
      <c r="D114" s="235" t="s">
        <v>168</v>
      </c>
      <c r="E114" s="239"/>
      <c r="F114" s="241" t="s">
        <v>527</v>
      </c>
      <c r="G114" s="239"/>
      <c r="H114" s="242">
        <v>58.116</v>
      </c>
      <c r="I114" s="243"/>
      <c r="J114" s="239"/>
      <c r="K114" s="239"/>
      <c r="L114" s="244"/>
      <c r="M114" s="245"/>
      <c r="N114" s="246"/>
      <c r="O114" s="246"/>
      <c r="P114" s="246"/>
      <c r="Q114" s="246"/>
      <c r="R114" s="246"/>
      <c r="S114" s="246"/>
      <c r="T114" s="247"/>
      <c r="AT114" s="248" t="s">
        <v>168</v>
      </c>
      <c r="AU114" s="248" t="s">
        <v>80</v>
      </c>
      <c r="AV114" s="11" t="s">
        <v>80</v>
      </c>
      <c r="AW114" s="11" t="s">
        <v>6</v>
      </c>
      <c r="AX114" s="11" t="s">
        <v>75</v>
      </c>
      <c r="AY114" s="248" t="s">
        <v>115</v>
      </c>
    </row>
    <row r="115" spans="2:65" s="1" customFormat="1" ht="25.5" customHeight="1">
      <c r="B115" s="45"/>
      <c r="C115" s="217" t="s">
        <v>221</v>
      </c>
      <c r="D115" s="217" t="s">
        <v>118</v>
      </c>
      <c r="E115" s="218" t="s">
        <v>528</v>
      </c>
      <c r="F115" s="219" t="s">
        <v>529</v>
      </c>
      <c r="G115" s="220" t="s">
        <v>181</v>
      </c>
      <c r="H115" s="221">
        <v>1</v>
      </c>
      <c r="I115" s="222"/>
      <c r="J115" s="223">
        <f>ROUND(I115*H115,2)</f>
        <v>0</v>
      </c>
      <c r="K115" s="219" t="s">
        <v>122</v>
      </c>
      <c r="L115" s="71"/>
      <c r="M115" s="224" t="s">
        <v>21</v>
      </c>
      <c r="N115" s="225" t="s">
        <v>41</v>
      </c>
      <c r="O115" s="46"/>
      <c r="P115" s="226">
        <f>O115*H115</f>
        <v>0</v>
      </c>
      <c r="Q115" s="226">
        <v>0</v>
      </c>
      <c r="R115" s="226">
        <f>Q115*H115</f>
        <v>0</v>
      </c>
      <c r="S115" s="226">
        <v>0</v>
      </c>
      <c r="T115" s="227">
        <f>S115*H115</f>
        <v>0</v>
      </c>
      <c r="AR115" s="23" t="s">
        <v>132</v>
      </c>
      <c r="AT115" s="23" t="s">
        <v>118</v>
      </c>
      <c r="AU115" s="23" t="s">
        <v>80</v>
      </c>
      <c r="AY115" s="23" t="s">
        <v>115</v>
      </c>
      <c r="BE115" s="228">
        <f>IF(N115="základní",J115,0)</f>
        <v>0</v>
      </c>
      <c r="BF115" s="228">
        <f>IF(N115="snížená",J115,0)</f>
        <v>0</v>
      </c>
      <c r="BG115" s="228">
        <f>IF(N115="zákl. přenesená",J115,0)</f>
        <v>0</v>
      </c>
      <c r="BH115" s="228">
        <f>IF(N115="sníž. přenesená",J115,0)</f>
        <v>0</v>
      </c>
      <c r="BI115" s="228">
        <f>IF(N115="nulová",J115,0)</f>
        <v>0</v>
      </c>
      <c r="BJ115" s="23" t="s">
        <v>75</v>
      </c>
      <c r="BK115" s="228">
        <f>ROUND(I115*H115,2)</f>
        <v>0</v>
      </c>
      <c r="BL115" s="23" t="s">
        <v>132</v>
      </c>
      <c r="BM115" s="23" t="s">
        <v>530</v>
      </c>
    </row>
    <row r="116" spans="2:47" s="1" customFormat="1" ht="13.5">
      <c r="B116" s="45"/>
      <c r="C116" s="73"/>
      <c r="D116" s="235" t="s">
        <v>166</v>
      </c>
      <c r="E116" s="73"/>
      <c r="F116" s="236" t="s">
        <v>531</v>
      </c>
      <c r="G116" s="73"/>
      <c r="H116" s="73"/>
      <c r="I116" s="188"/>
      <c r="J116" s="73"/>
      <c r="K116" s="73"/>
      <c r="L116" s="71"/>
      <c r="M116" s="237"/>
      <c r="N116" s="46"/>
      <c r="O116" s="46"/>
      <c r="P116" s="46"/>
      <c r="Q116" s="46"/>
      <c r="R116" s="46"/>
      <c r="S116" s="46"/>
      <c r="T116" s="94"/>
      <c r="AT116" s="23" t="s">
        <v>166</v>
      </c>
      <c r="AU116" s="23" t="s">
        <v>80</v>
      </c>
    </row>
    <row r="117" spans="2:47" s="1" customFormat="1" ht="13.5">
      <c r="B117" s="45"/>
      <c r="C117" s="73"/>
      <c r="D117" s="235" t="s">
        <v>174</v>
      </c>
      <c r="E117" s="73"/>
      <c r="F117" s="236" t="s">
        <v>532</v>
      </c>
      <c r="G117" s="73"/>
      <c r="H117" s="73"/>
      <c r="I117" s="188"/>
      <c r="J117" s="73"/>
      <c r="K117" s="73"/>
      <c r="L117" s="71"/>
      <c r="M117" s="237"/>
      <c r="N117" s="46"/>
      <c r="O117" s="46"/>
      <c r="P117" s="46"/>
      <c r="Q117" s="46"/>
      <c r="R117" s="46"/>
      <c r="S117" s="46"/>
      <c r="T117" s="94"/>
      <c r="AT117" s="23" t="s">
        <v>174</v>
      </c>
      <c r="AU117" s="23" t="s">
        <v>80</v>
      </c>
    </row>
    <row r="118" spans="2:65" s="1" customFormat="1" ht="25.5" customHeight="1">
      <c r="B118" s="45"/>
      <c r="C118" s="217" t="s">
        <v>228</v>
      </c>
      <c r="D118" s="217" t="s">
        <v>118</v>
      </c>
      <c r="E118" s="218" t="s">
        <v>191</v>
      </c>
      <c r="F118" s="219" t="s">
        <v>192</v>
      </c>
      <c r="G118" s="220" t="s">
        <v>181</v>
      </c>
      <c r="H118" s="221">
        <v>23</v>
      </c>
      <c r="I118" s="222"/>
      <c r="J118" s="223">
        <f>ROUND(I118*H118,2)</f>
        <v>0</v>
      </c>
      <c r="K118" s="219" t="s">
        <v>122</v>
      </c>
      <c r="L118" s="71"/>
      <c r="M118" s="224" t="s">
        <v>21</v>
      </c>
      <c r="N118" s="225" t="s">
        <v>41</v>
      </c>
      <c r="O118" s="46"/>
      <c r="P118" s="226">
        <f>O118*H118</f>
        <v>0</v>
      </c>
      <c r="Q118" s="226">
        <v>0</v>
      </c>
      <c r="R118" s="226">
        <f>Q118*H118</f>
        <v>0</v>
      </c>
      <c r="S118" s="226">
        <v>0</v>
      </c>
      <c r="T118" s="227">
        <f>S118*H118</f>
        <v>0</v>
      </c>
      <c r="AR118" s="23" t="s">
        <v>132</v>
      </c>
      <c r="AT118" s="23" t="s">
        <v>118</v>
      </c>
      <c r="AU118" s="23" t="s">
        <v>80</v>
      </c>
      <c r="AY118" s="23" t="s">
        <v>115</v>
      </c>
      <c r="BE118" s="228">
        <f>IF(N118="základní",J118,0)</f>
        <v>0</v>
      </c>
      <c r="BF118" s="228">
        <f>IF(N118="snížená",J118,0)</f>
        <v>0</v>
      </c>
      <c r="BG118" s="228">
        <f>IF(N118="zákl. přenesená",J118,0)</f>
        <v>0</v>
      </c>
      <c r="BH118" s="228">
        <f>IF(N118="sníž. přenesená",J118,0)</f>
        <v>0</v>
      </c>
      <c r="BI118" s="228">
        <f>IF(N118="nulová",J118,0)</f>
        <v>0</v>
      </c>
      <c r="BJ118" s="23" t="s">
        <v>75</v>
      </c>
      <c r="BK118" s="228">
        <f>ROUND(I118*H118,2)</f>
        <v>0</v>
      </c>
      <c r="BL118" s="23" t="s">
        <v>132</v>
      </c>
      <c r="BM118" s="23" t="s">
        <v>533</v>
      </c>
    </row>
    <row r="119" spans="2:47" s="1" customFormat="1" ht="13.5">
      <c r="B119" s="45"/>
      <c r="C119" s="73"/>
      <c r="D119" s="235" t="s">
        <v>166</v>
      </c>
      <c r="E119" s="73"/>
      <c r="F119" s="236" t="s">
        <v>194</v>
      </c>
      <c r="G119" s="73"/>
      <c r="H119" s="73"/>
      <c r="I119" s="188"/>
      <c r="J119" s="73"/>
      <c r="K119" s="73"/>
      <c r="L119" s="71"/>
      <c r="M119" s="237"/>
      <c r="N119" s="46"/>
      <c r="O119" s="46"/>
      <c r="P119" s="46"/>
      <c r="Q119" s="46"/>
      <c r="R119" s="46"/>
      <c r="S119" s="46"/>
      <c r="T119" s="94"/>
      <c r="AT119" s="23" t="s">
        <v>166</v>
      </c>
      <c r="AU119" s="23" t="s">
        <v>80</v>
      </c>
    </row>
    <row r="120" spans="2:51" s="11" customFormat="1" ht="13.5">
      <c r="B120" s="238"/>
      <c r="C120" s="239"/>
      <c r="D120" s="235" t="s">
        <v>168</v>
      </c>
      <c r="E120" s="240" t="s">
        <v>21</v>
      </c>
      <c r="F120" s="241" t="s">
        <v>534</v>
      </c>
      <c r="G120" s="239"/>
      <c r="H120" s="242">
        <v>23</v>
      </c>
      <c r="I120" s="243"/>
      <c r="J120" s="239"/>
      <c r="K120" s="239"/>
      <c r="L120" s="244"/>
      <c r="M120" s="245"/>
      <c r="N120" s="246"/>
      <c r="O120" s="246"/>
      <c r="P120" s="246"/>
      <c r="Q120" s="246"/>
      <c r="R120" s="246"/>
      <c r="S120" s="246"/>
      <c r="T120" s="247"/>
      <c r="AT120" s="248" t="s">
        <v>168</v>
      </c>
      <c r="AU120" s="248" t="s">
        <v>80</v>
      </c>
      <c r="AV120" s="11" t="s">
        <v>80</v>
      </c>
      <c r="AW120" s="11" t="s">
        <v>33</v>
      </c>
      <c r="AX120" s="11" t="s">
        <v>75</v>
      </c>
      <c r="AY120" s="248" t="s">
        <v>115</v>
      </c>
    </row>
    <row r="121" spans="2:65" s="1" customFormat="1" ht="38.25" customHeight="1">
      <c r="B121" s="45"/>
      <c r="C121" s="217" t="s">
        <v>234</v>
      </c>
      <c r="D121" s="217" t="s">
        <v>118</v>
      </c>
      <c r="E121" s="218" t="s">
        <v>196</v>
      </c>
      <c r="F121" s="219" t="s">
        <v>197</v>
      </c>
      <c r="G121" s="220" t="s">
        <v>181</v>
      </c>
      <c r="H121" s="221">
        <v>7.59</v>
      </c>
      <c r="I121" s="222"/>
      <c r="J121" s="223">
        <f>ROUND(I121*H121,2)</f>
        <v>0</v>
      </c>
      <c r="K121" s="219" t="s">
        <v>122</v>
      </c>
      <c r="L121" s="71"/>
      <c r="M121" s="224" t="s">
        <v>21</v>
      </c>
      <c r="N121" s="225" t="s">
        <v>41</v>
      </c>
      <c r="O121" s="46"/>
      <c r="P121" s="226">
        <f>O121*H121</f>
        <v>0</v>
      </c>
      <c r="Q121" s="226">
        <v>0</v>
      </c>
      <c r="R121" s="226">
        <f>Q121*H121</f>
        <v>0</v>
      </c>
      <c r="S121" s="226">
        <v>0</v>
      </c>
      <c r="T121" s="227">
        <f>S121*H121</f>
        <v>0</v>
      </c>
      <c r="AR121" s="23" t="s">
        <v>132</v>
      </c>
      <c r="AT121" s="23" t="s">
        <v>118</v>
      </c>
      <c r="AU121" s="23" t="s">
        <v>80</v>
      </c>
      <c r="AY121" s="23" t="s">
        <v>115</v>
      </c>
      <c r="BE121" s="228">
        <f>IF(N121="základní",J121,0)</f>
        <v>0</v>
      </c>
      <c r="BF121" s="228">
        <f>IF(N121="snížená",J121,0)</f>
        <v>0</v>
      </c>
      <c r="BG121" s="228">
        <f>IF(N121="zákl. přenesená",J121,0)</f>
        <v>0</v>
      </c>
      <c r="BH121" s="228">
        <f>IF(N121="sníž. přenesená",J121,0)</f>
        <v>0</v>
      </c>
      <c r="BI121" s="228">
        <f>IF(N121="nulová",J121,0)</f>
        <v>0</v>
      </c>
      <c r="BJ121" s="23" t="s">
        <v>75</v>
      </c>
      <c r="BK121" s="228">
        <f>ROUND(I121*H121,2)</f>
        <v>0</v>
      </c>
      <c r="BL121" s="23" t="s">
        <v>132</v>
      </c>
      <c r="BM121" s="23" t="s">
        <v>535</v>
      </c>
    </row>
    <row r="122" spans="2:47" s="1" customFormat="1" ht="13.5">
      <c r="B122" s="45"/>
      <c r="C122" s="73"/>
      <c r="D122" s="235" t="s">
        <v>166</v>
      </c>
      <c r="E122" s="73"/>
      <c r="F122" s="236" t="s">
        <v>194</v>
      </c>
      <c r="G122" s="73"/>
      <c r="H122" s="73"/>
      <c r="I122" s="188"/>
      <c r="J122" s="73"/>
      <c r="K122" s="73"/>
      <c r="L122" s="71"/>
      <c r="M122" s="237"/>
      <c r="N122" s="46"/>
      <c r="O122" s="46"/>
      <c r="P122" s="46"/>
      <c r="Q122" s="46"/>
      <c r="R122" s="46"/>
      <c r="S122" s="46"/>
      <c r="T122" s="94"/>
      <c r="AT122" s="23" t="s">
        <v>166</v>
      </c>
      <c r="AU122" s="23" t="s">
        <v>80</v>
      </c>
    </row>
    <row r="123" spans="2:51" s="11" customFormat="1" ht="13.5">
      <c r="B123" s="238"/>
      <c r="C123" s="239"/>
      <c r="D123" s="235" t="s">
        <v>168</v>
      </c>
      <c r="E123" s="239"/>
      <c r="F123" s="241" t="s">
        <v>536</v>
      </c>
      <c r="G123" s="239"/>
      <c r="H123" s="242">
        <v>7.59</v>
      </c>
      <c r="I123" s="243"/>
      <c r="J123" s="239"/>
      <c r="K123" s="239"/>
      <c r="L123" s="244"/>
      <c r="M123" s="245"/>
      <c r="N123" s="246"/>
      <c r="O123" s="246"/>
      <c r="P123" s="246"/>
      <c r="Q123" s="246"/>
      <c r="R123" s="246"/>
      <c r="S123" s="246"/>
      <c r="T123" s="247"/>
      <c r="AT123" s="248" t="s">
        <v>168</v>
      </c>
      <c r="AU123" s="248" t="s">
        <v>80</v>
      </c>
      <c r="AV123" s="11" t="s">
        <v>80</v>
      </c>
      <c r="AW123" s="11" t="s">
        <v>6</v>
      </c>
      <c r="AX123" s="11" t="s">
        <v>75</v>
      </c>
      <c r="AY123" s="248" t="s">
        <v>115</v>
      </c>
    </row>
    <row r="124" spans="2:65" s="1" customFormat="1" ht="38.25" customHeight="1">
      <c r="B124" s="45"/>
      <c r="C124" s="217" t="s">
        <v>239</v>
      </c>
      <c r="D124" s="217" t="s">
        <v>118</v>
      </c>
      <c r="E124" s="218" t="s">
        <v>537</v>
      </c>
      <c r="F124" s="219" t="s">
        <v>538</v>
      </c>
      <c r="G124" s="220" t="s">
        <v>181</v>
      </c>
      <c r="H124" s="221">
        <v>2</v>
      </c>
      <c r="I124" s="222"/>
      <c r="J124" s="223">
        <f>ROUND(I124*H124,2)</f>
        <v>0</v>
      </c>
      <c r="K124" s="219" t="s">
        <v>122</v>
      </c>
      <c r="L124" s="71"/>
      <c r="M124" s="224" t="s">
        <v>21</v>
      </c>
      <c r="N124" s="225" t="s">
        <v>41</v>
      </c>
      <c r="O124" s="46"/>
      <c r="P124" s="226">
        <f>O124*H124</f>
        <v>0</v>
      </c>
      <c r="Q124" s="226">
        <v>0</v>
      </c>
      <c r="R124" s="226">
        <f>Q124*H124</f>
        <v>0</v>
      </c>
      <c r="S124" s="226">
        <v>0</v>
      </c>
      <c r="T124" s="227">
        <f>S124*H124</f>
        <v>0</v>
      </c>
      <c r="AR124" s="23" t="s">
        <v>132</v>
      </c>
      <c r="AT124" s="23" t="s">
        <v>118</v>
      </c>
      <c r="AU124" s="23" t="s">
        <v>80</v>
      </c>
      <c r="AY124" s="23" t="s">
        <v>115</v>
      </c>
      <c r="BE124" s="228">
        <f>IF(N124="základní",J124,0)</f>
        <v>0</v>
      </c>
      <c r="BF124" s="228">
        <f>IF(N124="snížená",J124,0)</f>
        <v>0</v>
      </c>
      <c r="BG124" s="228">
        <f>IF(N124="zákl. přenesená",J124,0)</f>
        <v>0</v>
      </c>
      <c r="BH124" s="228">
        <f>IF(N124="sníž. přenesená",J124,0)</f>
        <v>0</v>
      </c>
      <c r="BI124" s="228">
        <f>IF(N124="nulová",J124,0)</f>
        <v>0</v>
      </c>
      <c r="BJ124" s="23" t="s">
        <v>75</v>
      </c>
      <c r="BK124" s="228">
        <f>ROUND(I124*H124,2)</f>
        <v>0</v>
      </c>
      <c r="BL124" s="23" t="s">
        <v>132</v>
      </c>
      <c r="BM124" s="23" t="s">
        <v>539</v>
      </c>
    </row>
    <row r="125" spans="2:47" s="1" customFormat="1" ht="13.5">
      <c r="B125" s="45"/>
      <c r="C125" s="73"/>
      <c r="D125" s="235" t="s">
        <v>166</v>
      </c>
      <c r="E125" s="73"/>
      <c r="F125" s="236" t="s">
        <v>540</v>
      </c>
      <c r="G125" s="73"/>
      <c r="H125" s="73"/>
      <c r="I125" s="188"/>
      <c r="J125" s="73"/>
      <c r="K125" s="73"/>
      <c r="L125" s="71"/>
      <c r="M125" s="237"/>
      <c r="N125" s="46"/>
      <c r="O125" s="46"/>
      <c r="P125" s="46"/>
      <c r="Q125" s="46"/>
      <c r="R125" s="46"/>
      <c r="S125" s="46"/>
      <c r="T125" s="94"/>
      <c r="AT125" s="23" t="s">
        <v>166</v>
      </c>
      <c r="AU125" s="23" t="s">
        <v>80</v>
      </c>
    </row>
    <row r="126" spans="2:47" s="1" customFormat="1" ht="13.5">
      <c r="B126" s="45"/>
      <c r="C126" s="73"/>
      <c r="D126" s="235" t="s">
        <v>174</v>
      </c>
      <c r="E126" s="73"/>
      <c r="F126" s="236" t="s">
        <v>541</v>
      </c>
      <c r="G126" s="73"/>
      <c r="H126" s="73"/>
      <c r="I126" s="188"/>
      <c r="J126" s="73"/>
      <c r="K126" s="73"/>
      <c r="L126" s="71"/>
      <c r="M126" s="237"/>
      <c r="N126" s="46"/>
      <c r="O126" s="46"/>
      <c r="P126" s="46"/>
      <c r="Q126" s="46"/>
      <c r="R126" s="46"/>
      <c r="S126" s="46"/>
      <c r="T126" s="94"/>
      <c r="AT126" s="23" t="s">
        <v>174</v>
      </c>
      <c r="AU126" s="23" t="s">
        <v>80</v>
      </c>
    </row>
    <row r="127" spans="2:51" s="11" customFormat="1" ht="13.5">
      <c r="B127" s="238"/>
      <c r="C127" s="239"/>
      <c r="D127" s="235" t="s">
        <v>168</v>
      </c>
      <c r="E127" s="240" t="s">
        <v>21</v>
      </c>
      <c r="F127" s="241" t="s">
        <v>542</v>
      </c>
      <c r="G127" s="239"/>
      <c r="H127" s="242">
        <v>2</v>
      </c>
      <c r="I127" s="243"/>
      <c r="J127" s="239"/>
      <c r="K127" s="239"/>
      <c r="L127" s="244"/>
      <c r="M127" s="245"/>
      <c r="N127" s="246"/>
      <c r="O127" s="246"/>
      <c r="P127" s="246"/>
      <c r="Q127" s="246"/>
      <c r="R127" s="246"/>
      <c r="S127" s="246"/>
      <c r="T127" s="247"/>
      <c r="AT127" s="248" t="s">
        <v>168</v>
      </c>
      <c r="AU127" s="248" t="s">
        <v>80</v>
      </c>
      <c r="AV127" s="11" t="s">
        <v>80</v>
      </c>
      <c r="AW127" s="11" t="s">
        <v>33</v>
      </c>
      <c r="AX127" s="11" t="s">
        <v>75</v>
      </c>
      <c r="AY127" s="248" t="s">
        <v>115</v>
      </c>
    </row>
    <row r="128" spans="2:65" s="1" customFormat="1" ht="38.25" customHeight="1">
      <c r="B128" s="45"/>
      <c r="C128" s="217" t="s">
        <v>10</v>
      </c>
      <c r="D128" s="217" t="s">
        <v>118</v>
      </c>
      <c r="E128" s="218" t="s">
        <v>543</v>
      </c>
      <c r="F128" s="219" t="s">
        <v>544</v>
      </c>
      <c r="G128" s="220" t="s">
        <v>181</v>
      </c>
      <c r="H128" s="221">
        <v>0.66</v>
      </c>
      <c r="I128" s="222"/>
      <c r="J128" s="223">
        <f>ROUND(I128*H128,2)</f>
        <v>0</v>
      </c>
      <c r="K128" s="219" t="s">
        <v>122</v>
      </c>
      <c r="L128" s="71"/>
      <c r="M128" s="224" t="s">
        <v>21</v>
      </c>
      <c r="N128" s="225" t="s">
        <v>41</v>
      </c>
      <c r="O128" s="46"/>
      <c r="P128" s="226">
        <f>O128*H128</f>
        <v>0</v>
      </c>
      <c r="Q128" s="226">
        <v>0</v>
      </c>
      <c r="R128" s="226">
        <f>Q128*H128</f>
        <v>0</v>
      </c>
      <c r="S128" s="226">
        <v>0</v>
      </c>
      <c r="T128" s="227">
        <f>S128*H128</f>
        <v>0</v>
      </c>
      <c r="AR128" s="23" t="s">
        <v>132</v>
      </c>
      <c r="AT128" s="23" t="s">
        <v>118</v>
      </c>
      <c r="AU128" s="23" t="s">
        <v>80</v>
      </c>
      <c r="AY128" s="23" t="s">
        <v>115</v>
      </c>
      <c r="BE128" s="228">
        <f>IF(N128="základní",J128,0)</f>
        <v>0</v>
      </c>
      <c r="BF128" s="228">
        <f>IF(N128="snížená",J128,0)</f>
        <v>0</v>
      </c>
      <c r="BG128" s="228">
        <f>IF(N128="zákl. přenesená",J128,0)</f>
        <v>0</v>
      </c>
      <c r="BH128" s="228">
        <f>IF(N128="sníž. přenesená",J128,0)</f>
        <v>0</v>
      </c>
      <c r="BI128" s="228">
        <f>IF(N128="nulová",J128,0)</f>
        <v>0</v>
      </c>
      <c r="BJ128" s="23" t="s">
        <v>75</v>
      </c>
      <c r="BK128" s="228">
        <f>ROUND(I128*H128,2)</f>
        <v>0</v>
      </c>
      <c r="BL128" s="23" t="s">
        <v>132</v>
      </c>
      <c r="BM128" s="23" t="s">
        <v>545</v>
      </c>
    </row>
    <row r="129" spans="2:47" s="1" customFormat="1" ht="13.5">
      <c r="B129" s="45"/>
      <c r="C129" s="73"/>
      <c r="D129" s="235" t="s">
        <v>166</v>
      </c>
      <c r="E129" s="73"/>
      <c r="F129" s="236" t="s">
        <v>540</v>
      </c>
      <c r="G129" s="73"/>
      <c r="H129" s="73"/>
      <c r="I129" s="188"/>
      <c r="J129" s="73"/>
      <c r="K129" s="73"/>
      <c r="L129" s="71"/>
      <c r="M129" s="237"/>
      <c r="N129" s="46"/>
      <c r="O129" s="46"/>
      <c r="P129" s="46"/>
      <c r="Q129" s="46"/>
      <c r="R129" s="46"/>
      <c r="S129" s="46"/>
      <c r="T129" s="94"/>
      <c r="AT129" s="23" t="s">
        <v>166</v>
      </c>
      <c r="AU129" s="23" t="s">
        <v>80</v>
      </c>
    </row>
    <row r="130" spans="2:51" s="11" customFormat="1" ht="13.5">
      <c r="B130" s="238"/>
      <c r="C130" s="239"/>
      <c r="D130" s="235" t="s">
        <v>168</v>
      </c>
      <c r="E130" s="239"/>
      <c r="F130" s="241" t="s">
        <v>546</v>
      </c>
      <c r="G130" s="239"/>
      <c r="H130" s="242">
        <v>0.66</v>
      </c>
      <c r="I130" s="243"/>
      <c r="J130" s="239"/>
      <c r="K130" s="239"/>
      <c r="L130" s="244"/>
      <c r="M130" s="245"/>
      <c r="N130" s="246"/>
      <c r="O130" s="246"/>
      <c r="P130" s="246"/>
      <c r="Q130" s="246"/>
      <c r="R130" s="246"/>
      <c r="S130" s="246"/>
      <c r="T130" s="247"/>
      <c r="AT130" s="248" t="s">
        <v>168</v>
      </c>
      <c r="AU130" s="248" t="s">
        <v>80</v>
      </c>
      <c r="AV130" s="11" t="s">
        <v>80</v>
      </c>
      <c r="AW130" s="11" t="s">
        <v>6</v>
      </c>
      <c r="AX130" s="11" t="s">
        <v>75</v>
      </c>
      <c r="AY130" s="248" t="s">
        <v>115</v>
      </c>
    </row>
    <row r="131" spans="2:65" s="1" customFormat="1" ht="25.5" customHeight="1">
      <c r="B131" s="45"/>
      <c r="C131" s="217" t="s">
        <v>250</v>
      </c>
      <c r="D131" s="217" t="s">
        <v>118</v>
      </c>
      <c r="E131" s="218" t="s">
        <v>547</v>
      </c>
      <c r="F131" s="219" t="s">
        <v>548</v>
      </c>
      <c r="G131" s="220" t="s">
        <v>164</v>
      </c>
      <c r="H131" s="221">
        <v>20</v>
      </c>
      <c r="I131" s="222"/>
      <c r="J131" s="223">
        <f>ROUND(I131*H131,2)</f>
        <v>0</v>
      </c>
      <c r="K131" s="219" t="s">
        <v>122</v>
      </c>
      <c r="L131" s="71"/>
      <c r="M131" s="224" t="s">
        <v>21</v>
      </c>
      <c r="N131" s="225" t="s">
        <v>41</v>
      </c>
      <c r="O131" s="46"/>
      <c r="P131" s="226">
        <f>O131*H131</f>
        <v>0</v>
      </c>
      <c r="Q131" s="226">
        <v>0</v>
      </c>
      <c r="R131" s="226">
        <f>Q131*H131</f>
        <v>0</v>
      </c>
      <c r="S131" s="226">
        <v>0</v>
      </c>
      <c r="T131" s="227">
        <f>S131*H131</f>
        <v>0</v>
      </c>
      <c r="AR131" s="23" t="s">
        <v>132</v>
      </c>
      <c r="AT131" s="23" t="s">
        <v>118</v>
      </c>
      <c r="AU131" s="23" t="s">
        <v>80</v>
      </c>
      <c r="AY131" s="23" t="s">
        <v>115</v>
      </c>
      <c r="BE131" s="228">
        <f>IF(N131="základní",J131,0)</f>
        <v>0</v>
      </c>
      <c r="BF131" s="228">
        <f>IF(N131="snížená",J131,0)</f>
        <v>0</v>
      </c>
      <c r="BG131" s="228">
        <f>IF(N131="zákl. přenesená",J131,0)</f>
        <v>0</v>
      </c>
      <c r="BH131" s="228">
        <f>IF(N131="sníž. přenesená",J131,0)</f>
        <v>0</v>
      </c>
      <c r="BI131" s="228">
        <f>IF(N131="nulová",J131,0)</f>
        <v>0</v>
      </c>
      <c r="BJ131" s="23" t="s">
        <v>75</v>
      </c>
      <c r="BK131" s="228">
        <f>ROUND(I131*H131,2)</f>
        <v>0</v>
      </c>
      <c r="BL131" s="23" t="s">
        <v>132</v>
      </c>
      <c r="BM131" s="23" t="s">
        <v>549</v>
      </c>
    </row>
    <row r="132" spans="2:47" s="1" customFormat="1" ht="13.5">
      <c r="B132" s="45"/>
      <c r="C132" s="73"/>
      <c r="D132" s="235" t="s">
        <v>166</v>
      </c>
      <c r="E132" s="73"/>
      <c r="F132" s="236" t="s">
        <v>550</v>
      </c>
      <c r="G132" s="73"/>
      <c r="H132" s="73"/>
      <c r="I132" s="188"/>
      <c r="J132" s="73"/>
      <c r="K132" s="73"/>
      <c r="L132" s="71"/>
      <c r="M132" s="237"/>
      <c r="N132" s="46"/>
      <c r="O132" s="46"/>
      <c r="P132" s="46"/>
      <c r="Q132" s="46"/>
      <c r="R132" s="46"/>
      <c r="S132" s="46"/>
      <c r="T132" s="94"/>
      <c r="AT132" s="23" t="s">
        <v>166</v>
      </c>
      <c r="AU132" s="23" t="s">
        <v>80</v>
      </c>
    </row>
    <row r="133" spans="2:47" s="1" customFormat="1" ht="13.5">
      <c r="B133" s="45"/>
      <c r="C133" s="73"/>
      <c r="D133" s="235" t="s">
        <v>174</v>
      </c>
      <c r="E133" s="73"/>
      <c r="F133" s="236" t="s">
        <v>551</v>
      </c>
      <c r="G133" s="73"/>
      <c r="H133" s="73"/>
      <c r="I133" s="188"/>
      <c r="J133" s="73"/>
      <c r="K133" s="73"/>
      <c r="L133" s="71"/>
      <c r="M133" s="237"/>
      <c r="N133" s="46"/>
      <c r="O133" s="46"/>
      <c r="P133" s="46"/>
      <c r="Q133" s="46"/>
      <c r="R133" s="46"/>
      <c r="S133" s="46"/>
      <c r="T133" s="94"/>
      <c r="AT133" s="23" t="s">
        <v>174</v>
      </c>
      <c r="AU133" s="23" t="s">
        <v>80</v>
      </c>
    </row>
    <row r="134" spans="2:65" s="1" customFormat="1" ht="38.25" customHeight="1">
      <c r="B134" s="45"/>
      <c r="C134" s="217" t="s">
        <v>257</v>
      </c>
      <c r="D134" s="217" t="s">
        <v>118</v>
      </c>
      <c r="E134" s="218" t="s">
        <v>201</v>
      </c>
      <c r="F134" s="219" t="s">
        <v>202</v>
      </c>
      <c r="G134" s="220" t="s">
        <v>181</v>
      </c>
      <c r="H134" s="221">
        <v>218.72</v>
      </c>
      <c r="I134" s="222"/>
      <c r="J134" s="223">
        <f>ROUND(I134*H134,2)</f>
        <v>0</v>
      </c>
      <c r="K134" s="219" t="s">
        <v>122</v>
      </c>
      <c r="L134" s="71"/>
      <c r="M134" s="224" t="s">
        <v>21</v>
      </c>
      <c r="N134" s="225" t="s">
        <v>41</v>
      </c>
      <c r="O134" s="46"/>
      <c r="P134" s="226">
        <f>O134*H134</f>
        <v>0</v>
      </c>
      <c r="Q134" s="226">
        <v>0</v>
      </c>
      <c r="R134" s="226">
        <f>Q134*H134</f>
        <v>0</v>
      </c>
      <c r="S134" s="226">
        <v>0</v>
      </c>
      <c r="T134" s="227">
        <f>S134*H134</f>
        <v>0</v>
      </c>
      <c r="AR134" s="23" t="s">
        <v>132</v>
      </c>
      <c r="AT134" s="23" t="s">
        <v>118</v>
      </c>
      <c r="AU134" s="23" t="s">
        <v>80</v>
      </c>
      <c r="AY134" s="23" t="s">
        <v>115</v>
      </c>
      <c r="BE134" s="228">
        <f>IF(N134="základní",J134,0)</f>
        <v>0</v>
      </c>
      <c r="BF134" s="228">
        <f>IF(N134="snížená",J134,0)</f>
        <v>0</v>
      </c>
      <c r="BG134" s="228">
        <f>IF(N134="zákl. přenesená",J134,0)</f>
        <v>0</v>
      </c>
      <c r="BH134" s="228">
        <f>IF(N134="sníž. přenesená",J134,0)</f>
        <v>0</v>
      </c>
      <c r="BI134" s="228">
        <f>IF(N134="nulová",J134,0)</f>
        <v>0</v>
      </c>
      <c r="BJ134" s="23" t="s">
        <v>75</v>
      </c>
      <c r="BK134" s="228">
        <f>ROUND(I134*H134,2)</f>
        <v>0</v>
      </c>
      <c r="BL134" s="23" t="s">
        <v>132</v>
      </c>
      <c r="BM134" s="23" t="s">
        <v>552</v>
      </c>
    </row>
    <row r="135" spans="2:47" s="1" customFormat="1" ht="13.5">
      <c r="B135" s="45"/>
      <c r="C135" s="73"/>
      <c r="D135" s="235" t="s">
        <v>166</v>
      </c>
      <c r="E135" s="73"/>
      <c r="F135" s="236" t="s">
        <v>204</v>
      </c>
      <c r="G135" s="73"/>
      <c r="H135" s="73"/>
      <c r="I135" s="188"/>
      <c r="J135" s="73"/>
      <c r="K135" s="73"/>
      <c r="L135" s="71"/>
      <c r="M135" s="237"/>
      <c r="N135" s="46"/>
      <c r="O135" s="46"/>
      <c r="P135" s="46"/>
      <c r="Q135" s="46"/>
      <c r="R135" s="46"/>
      <c r="S135" s="46"/>
      <c r="T135" s="94"/>
      <c r="AT135" s="23" t="s">
        <v>166</v>
      </c>
      <c r="AU135" s="23" t="s">
        <v>80</v>
      </c>
    </row>
    <row r="136" spans="2:51" s="11" customFormat="1" ht="13.5">
      <c r="B136" s="238"/>
      <c r="C136" s="239"/>
      <c r="D136" s="235" t="s">
        <v>168</v>
      </c>
      <c r="E136" s="240" t="s">
        <v>21</v>
      </c>
      <c r="F136" s="241" t="s">
        <v>553</v>
      </c>
      <c r="G136" s="239"/>
      <c r="H136" s="242">
        <v>218.72</v>
      </c>
      <c r="I136" s="243"/>
      <c r="J136" s="239"/>
      <c r="K136" s="239"/>
      <c r="L136" s="244"/>
      <c r="M136" s="245"/>
      <c r="N136" s="246"/>
      <c r="O136" s="246"/>
      <c r="P136" s="246"/>
      <c r="Q136" s="246"/>
      <c r="R136" s="246"/>
      <c r="S136" s="246"/>
      <c r="T136" s="247"/>
      <c r="AT136" s="248" t="s">
        <v>168</v>
      </c>
      <c r="AU136" s="248" t="s">
        <v>80</v>
      </c>
      <c r="AV136" s="11" t="s">
        <v>80</v>
      </c>
      <c r="AW136" s="11" t="s">
        <v>33</v>
      </c>
      <c r="AX136" s="11" t="s">
        <v>75</v>
      </c>
      <c r="AY136" s="248" t="s">
        <v>115</v>
      </c>
    </row>
    <row r="137" spans="2:65" s="1" customFormat="1" ht="51" customHeight="1">
      <c r="B137" s="45"/>
      <c r="C137" s="217" t="s">
        <v>262</v>
      </c>
      <c r="D137" s="217" t="s">
        <v>118</v>
      </c>
      <c r="E137" s="218" t="s">
        <v>211</v>
      </c>
      <c r="F137" s="219" t="s">
        <v>212</v>
      </c>
      <c r="G137" s="220" t="s">
        <v>181</v>
      </c>
      <c r="H137" s="221">
        <v>1093.6</v>
      </c>
      <c r="I137" s="222"/>
      <c r="J137" s="223">
        <f>ROUND(I137*H137,2)</f>
        <v>0</v>
      </c>
      <c r="K137" s="219" t="s">
        <v>122</v>
      </c>
      <c r="L137" s="71"/>
      <c r="M137" s="224" t="s">
        <v>21</v>
      </c>
      <c r="N137" s="225" t="s">
        <v>41</v>
      </c>
      <c r="O137" s="46"/>
      <c r="P137" s="226">
        <f>O137*H137</f>
        <v>0</v>
      </c>
      <c r="Q137" s="226">
        <v>0</v>
      </c>
      <c r="R137" s="226">
        <f>Q137*H137</f>
        <v>0</v>
      </c>
      <c r="S137" s="226">
        <v>0</v>
      </c>
      <c r="T137" s="227">
        <f>S137*H137</f>
        <v>0</v>
      </c>
      <c r="AR137" s="23" t="s">
        <v>132</v>
      </c>
      <c r="AT137" s="23" t="s">
        <v>118</v>
      </c>
      <c r="AU137" s="23" t="s">
        <v>80</v>
      </c>
      <c r="AY137" s="23" t="s">
        <v>115</v>
      </c>
      <c r="BE137" s="228">
        <f>IF(N137="základní",J137,0)</f>
        <v>0</v>
      </c>
      <c r="BF137" s="228">
        <f>IF(N137="snížená",J137,0)</f>
        <v>0</v>
      </c>
      <c r="BG137" s="228">
        <f>IF(N137="zákl. přenesená",J137,0)</f>
        <v>0</v>
      </c>
      <c r="BH137" s="228">
        <f>IF(N137="sníž. přenesená",J137,0)</f>
        <v>0</v>
      </c>
      <c r="BI137" s="228">
        <f>IF(N137="nulová",J137,0)</f>
        <v>0</v>
      </c>
      <c r="BJ137" s="23" t="s">
        <v>75</v>
      </c>
      <c r="BK137" s="228">
        <f>ROUND(I137*H137,2)</f>
        <v>0</v>
      </c>
      <c r="BL137" s="23" t="s">
        <v>132</v>
      </c>
      <c r="BM137" s="23" t="s">
        <v>554</v>
      </c>
    </row>
    <row r="138" spans="2:47" s="1" customFormat="1" ht="13.5">
      <c r="B138" s="45"/>
      <c r="C138" s="73"/>
      <c r="D138" s="235" t="s">
        <v>166</v>
      </c>
      <c r="E138" s="73"/>
      <c r="F138" s="236" t="s">
        <v>204</v>
      </c>
      <c r="G138" s="73"/>
      <c r="H138" s="73"/>
      <c r="I138" s="188"/>
      <c r="J138" s="73"/>
      <c r="K138" s="73"/>
      <c r="L138" s="71"/>
      <c r="M138" s="237"/>
      <c r="N138" s="46"/>
      <c r="O138" s="46"/>
      <c r="P138" s="46"/>
      <c r="Q138" s="46"/>
      <c r="R138" s="46"/>
      <c r="S138" s="46"/>
      <c r="T138" s="94"/>
      <c r="AT138" s="23" t="s">
        <v>166</v>
      </c>
      <c r="AU138" s="23" t="s">
        <v>80</v>
      </c>
    </row>
    <row r="139" spans="2:47" s="1" customFormat="1" ht="13.5">
      <c r="B139" s="45"/>
      <c r="C139" s="73"/>
      <c r="D139" s="235" t="s">
        <v>174</v>
      </c>
      <c r="E139" s="73"/>
      <c r="F139" s="236" t="s">
        <v>555</v>
      </c>
      <c r="G139" s="73"/>
      <c r="H139" s="73"/>
      <c r="I139" s="188"/>
      <c r="J139" s="73"/>
      <c r="K139" s="73"/>
      <c r="L139" s="71"/>
      <c r="M139" s="237"/>
      <c r="N139" s="46"/>
      <c r="O139" s="46"/>
      <c r="P139" s="46"/>
      <c r="Q139" s="46"/>
      <c r="R139" s="46"/>
      <c r="S139" s="46"/>
      <c r="T139" s="94"/>
      <c r="AT139" s="23" t="s">
        <v>174</v>
      </c>
      <c r="AU139" s="23" t="s">
        <v>80</v>
      </c>
    </row>
    <row r="140" spans="2:51" s="11" customFormat="1" ht="13.5">
      <c r="B140" s="238"/>
      <c r="C140" s="239"/>
      <c r="D140" s="235" t="s">
        <v>168</v>
      </c>
      <c r="E140" s="239"/>
      <c r="F140" s="241" t="s">
        <v>556</v>
      </c>
      <c r="G140" s="239"/>
      <c r="H140" s="242">
        <v>1093.6</v>
      </c>
      <c r="I140" s="243"/>
      <c r="J140" s="239"/>
      <c r="K140" s="239"/>
      <c r="L140" s="244"/>
      <c r="M140" s="245"/>
      <c r="N140" s="246"/>
      <c r="O140" s="246"/>
      <c r="P140" s="246"/>
      <c r="Q140" s="246"/>
      <c r="R140" s="246"/>
      <c r="S140" s="246"/>
      <c r="T140" s="247"/>
      <c r="AT140" s="248" t="s">
        <v>168</v>
      </c>
      <c r="AU140" s="248" t="s">
        <v>80</v>
      </c>
      <c r="AV140" s="11" t="s">
        <v>80</v>
      </c>
      <c r="AW140" s="11" t="s">
        <v>6</v>
      </c>
      <c r="AX140" s="11" t="s">
        <v>75</v>
      </c>
      <c r="AY140" s="248" t="s">
        <v>115</v>
      </c>
    </row>
    <row r="141" spans="2:65" s="1" customFormat="1" ht="25.5" customHeight="1">
      <c r="B141" s="45"/>
      <c r="C141" s="217" t="s">
        <v>268</v>
      </c>
      <c r="D141" s="217" t="s">
        <v>118</v>
      </c>
      <c r="E141" s="218" t="s">
        <v>557</v>
      </c>
      <c r="F141" s="219" t="s">
        <v>482</v>
      </c>
      <c r="G141" s="220" t="s">
        <v>225</v>
      </c>
      <c r="H141" s="221">
        <v>437.44</v>
      </c>
      <c r="I141" s="222"/>
      <c r="J141" s="223">
        <f>ROUND(I141*H141,2)</f>
        <v>0</v>
      </c>
      <c r="K141" s="219" t="s">
        <v>122</v>
      </c>
      <c r="L141" s="71"/>
      <c r="M141" s="224" t="s">
        <v>21</v>
      </c>
      <c r="N141" s="225" t="s">
        <v>41</v>
      </c>
      <c r="O141" s="46"/>
      <c r="P141" s="226">
        <f>O141*H141</f>
        <v>0</v>
      </c>
      <c r="Q141" s="226">
        <v>0</v>
      </c>
      <c r="R141" s="226">
        <f>Q141*H141</f>
        <v>0</v>
      </c>
      <c r="S141" s="226">
        <v>0</v>
      </c>
      <c r="T141" s="227">
        <f>S141*H141</f>
        <v>0</v>
      </c>
      <c r="AR141" s="23" t="s">
        <v>132</v>
      </c>
      <c r="AT141" s="23" t="s">
        <v>118</v>
      </c>
      <c r="AU141" s="23" t="s">
        <v>80</v>
      </c>
      <c r="AY141" s="23" t="s">
        <v>115</v>
      </c>
      <c r="BE141" s="228">
        <f>IF(N141="základní",J141,0)</f>
        <v>0</v>
      </c>
      <c r="BF141" s="228">
        <f>IF(N141="snížená",J141,0)</f>
        <v>0</v>
      </c>
      <c r="BG141" s="228">
        <f>IF(N141="zákl. přenesená",J141,0)</f>
        <v>0</v>
      </c>
      <c r="BH141" s="228">
        <f>IF(N141="sníž. přenesená",J141,0)</f>
        <v>0</v>
      </c>
      <c r="BI141" s="228">
        <f>IF(N141="nulová",J141,0)</f>
        <v>0</v>
      </c>
      <c r="BJ141" s="23" t="s">
        <v>75</v>
      </c>
      <c r="BK141" s="228">
        <f>ROUND(I141*H141,2)</f>
        <v>0</v>
      </c>
      <c r="BL141" s="23" t="s">
        <v>132</v>
      </c>
      <c r="BM141" s="23" t="s">
        <v>558</v>
      </c>
    </row>
    <row r="142" spans="2:47" s="1" customFormat="1" ht="13.5">
      <c r="B142" s="45"/>
      <c r="C142" s="73"/>
      <c r="D142" s="235" t="s">
        <v>166</v>
      </c>
      <c r="E142" s="73"/>
      <c r="F142" s="236" t="s">
        <v>559</v>
      </c>
      <c r="G142" s="73"/>
      <c r="H142" s="73"/>
      <c r="I142" s="188"/>
      <c r="J142" s="73"/>
      <c r="K142" s="73"/>
      <c r="L142" s="71"/>
      <c r="M142" s="237"/>
      <c r="N142" s="46"/>
      <c r="O142" s="46"/>
      <c r="P142" s="46"/>
      <c r="Q142" s="46"/>
      <c r="R142" s="46"/>
      <c r="S142" s="46"/>
      <c r="T142" s="94"/>
      <c r="AT142" s="23" t="s">
        <v>166</v>
      </c>
      <c r="AU142" s="23" t="s">
        <v>80</v>
      </c>
    </row>
    <row r="143" spans="2:51" s="11" customFormat="1" ht="13.5">
      <c r="B143" s="238"/>
      <c r="C143" s="239"/>
      <c r="D143" s="235" t="s">
        <v>168</v>
      </c>
      <c r="E143" s="240" t="s">
        <v>21</v>
      </c>
      <c r="F143" s="241" t="s">
        <v>553</v>
      </c>
      <c r="G143" s="239"/>
      <c r="H143" s="242">
        <v>218.72</v>
      </c>
      <c r="I143" s="243"/>
      <c r="J143" s="239"/>
      <c r="K143" s="239"/>
      <c r="L143" s="244"/>
      <c r="M143" s="245"/>
      <c r="N143" s="246"/>
      <c r="O143" s="246"/>
      <c r="P143" s="246"/>
      <c r="Q143" s="246"/>
      <c r="R143" s="246"/>
      <c r="S143" s="246"/>
      <c r="T143" s="247"/>
      <c r="AT143" s="248" t="s">
        <v>168</v>
      </c>
      <c r="AU143" s="248" t="s">
        <v>80</v>
      </c>
      <c r="AV143" s="11" t="s">
        <v>80</v>
      </c>
      <c r="AW143" s="11" t="s">
        <v>33</v>
      </c>
      <c r="AX143" s="11" t="s">
        <v>75</v>
      </c>
      <c r="AY143" s="248" t="s">
        <v>115</v>
      </c>
    </row>
    <row r="144" spans="2:51" s="11" customFormat="1" ht="13.5">
      <c r="B144" s="238"/>
      <c r="C144" s="239"/>
      <c r="D144" s="235" t="s">
        <v>168</v>
      </c>
      <c r="E144" s="239"/>
      <c r="F144" s="241" t="s">
        <v>560</v>
      </c>
      <c r="G144" s="239"/>
      <c r="H144" s="242">
        <v>437.44</v>
      </c>
      <c r="I144" s="243"/>
      <c r="J144" s="239"/>
      <c r="K144" s="239"/>
      <c r="L144" s="244"/>
      <c r="M144" s="245"/>
      <c r="N144" s="246"/>
      <c r="O144" s="246"/>
      <c r="P144" s="246"/>
      <c r="Q144" s="246"/>
      <c r="R144" s="246"/>
      <c r="S144" s="246"/>
      <c r="T144" s="247"/>
      <c r="AT144" s="248" t="s">
        <v>168</v>
      </c>
      <c r="AU144" s="248" t="s">
        <v>80</v>
      </c>
      <c r="AV144" s="11" t="s">
        <v>80</v>
      </c>
      <c r="AW144" s="11" t="s">
        <v>6</v>
      </c>
      <c r="AX144" s="11" t="s">
        <v>75</v>
      </c>
      <c r="AY144" s="248" t="s">
        <v>115</v>
      </c>
    </row>
    <row r="145" spans="2:65" s="1" customFormat="1" ht="25.5" customHeight="1">
      <c r="B145" s="45"/>
      <c r="C145" s="217" t="s">
        <v>274</v>
      </c>
      <c r="D145" s="217" t="s">
        <v>118</v>
      </c>
      <c r="E145" s="218" t="s">
        <v>216</v>
      </c>
      <c r="F145" s="219" t="s">
        <v>217</v>
      </c>
      <c r="G145" s="220" t="s">
        <v>181</v>
      </c>
      <c r="H145" s="221">
        <v>21.875</v>
      </c>
      <c r="I145" s="222"/>
      <c r="J145" s="223">
        <f>ROUND(I145*H145,2)</f>
        <v>0</v>
      </c>
      <c r="K145" s="219" t="s">
        <v>122</v>
      </c>
      <c r="L145" s="71"/>
      <c r="M145" s="224" t="s">
        <v>21</v>
      </c>
      <c r="N145" s="225" t="s">
        <v>41</v>
      </c>
      <c r="O145" s="46"/>
      <c r="P145" s="226">
        <f>O145*H145</f>
        <v>0</v>
      </c>
      <c r="Q145" s="226">
        <v>0</v>
      </c>
      <c r="R145" s="226">
        <f>Q145*H145</f>
        <v>0</v>
      </c>
      <c r="S145" s="226">
        <v>0</v>
      </c>
      <c r="T145" s="227">
        <f>S145*H145</f>
        <v>0</v>
      </c>
      <c r="AR145" s="23" t="s">
        <v>132</v>
      </c>
      <c r="AT145" s="23" t="s">
        <v>118</v>
      </c>
      <c r="AU145" s="23" t="s">
        <v>80</v>
      </c>
      <c r="AY145" s="23" t="s">
        <v>115</v>
      </c>
      <c r="BE145" s="228">
        <f>IF(N145="základní",J145,0)</f>
        <v>0</v>
      </c>
      <c r="BF145" s="228">
        <f>IF(N145="snížená",J145,0)</f>
        <v>0</v>
      </c>
      <c r="BG145" s="228">
        <f>IF(N145="zákl. přenesená",J145,0)</f>
        <v>0</v>
      </c>
      <c r="BH145" s="228">
        <f>IF(N145="sníž. přenesená",J145,0)</f>
        <v>0</v>
      </c>
      <c r="BI145" s="228">
        <f>IF(N145="nulová",J145,0)</f>
        <v>0</v>
      </c>
      <c r="BJ145" s="23" t="s">
        <v>75</v>
      </c>
      <c r="BK145" s="228">
        <f>ROUND(I145*H145,2)</f>
        <v>0</v>
      </c>
      <c r="BL145" s="23" t="s">
        <v>132</v>
      </c>
      <c r="BM145" s="23" t="s">
        <v>561</v>
      </c>
    </row>
    <row r="146" spans="2:47" s="1" customFormat="1" ht="13.5">
      <c r="B146" s="45"/>
      <c r="C146" s="73"/>
      <c r="D146" s="235" t="s">
        <v>166</v>
      </c>
      <c r="E146" s="73"/>
      <c r="F146" s="236" t="s">
        <v>219</v>
      </c>
      <c r="G146" s="73"/>
      <c r="H146" s="73"/>
      <c r="I146" s="188"/>
      <c r="J146" s="73"/>
      <c r="K146" s="73"/>
      <c r="L146" s="71"/>
      <c r="M146" s="237"/>
      <c r="N146" s="46"/>
      <c r="O146" s="46"/>
      <c r="P146" s="46"/>
      <c r="Q146" s="46"/>
      <c r="R146" s="46"/>
      <c r="S146" s="46"/>
      <c r="T146" s="94"/>
      <c r="AT146" s="23" t="s">
        <v>166</v>
      </c>
      <c r="AU146" s="23" t="s">
        <v>80</v>
      </c>
    </row>
    <row r="147" spans="2:51" s="13" customFormat="1" ht="13.5">
      <c r="B147" s="260"/>
      <c r="C147" s="261"/>
      <c r="D147" s="235" t="s">
        <v>168</v>
      </c>
      <c r="E147" s="262" t="s">
        <v>21</v>
      </c>
      <c r="F147" s="263" t="s">
        <v>562</v>
      </c>
      <c r="G147" s="261"/>
      <c r="H147" s="262" t="s">
        <v>21</v>
      </c>
      <c r="I147" s="264"/>
      <c r="J147" s="261"/>
      <c r="K147" s="261"/>
      <c r="L147" s="265"/>
      <c r="M147" s="266"/>
      <c r="N147" s="267"/>
      <c r="O147" s="267"/>
      <c r="P147" s="267"/>
      <c r="Q147" s="267"/>
      <c r="R147" s="267"/>
      <c r="S147" s="267"/>
      <c r="T147" s="268"/>
      <c r="AT147" s="269" t="s">
        <v>168</v>
      </c>
      <c r="AU147" s="269" t="s">
        <v>80</v>
      </c>
      <c r="AV147" s="13" t="s">
        <v>75</v>
      </c>
      <c r="AW147" s="13" t="s">
        <v>33</v>
      </c>
      <c r="AX147" s="13" t="s">
        <v>70</v>
      </c>
      <c r="AY147" s="269" t="s">
        <v>115</v>
      </c>
    </row>
    <row r="148" spans="2:51" s="11" customFormat="1" ht="13.5">
      <c r="B148" s="238"/>
      <c r="C148" s="239"/>
      <c r="D148" s="235" t="s">
        <v>168</v>
      </c>
      <c r="E148" s="240" t="s">
        <v>21</v>
      </c>
      <c r="F148" s="241" t="s">
        <v>563</v>
      </c>
      <c r="G148" s="239"/>
      <c r="H148" s="242">
        <v>14.375</v>
      </c>
      <c r="I148" s="243"/>
      <c r="J148" s="239"/>
      <c r="K148" s="239"/>
      <c r="L148" s="244"/>
      <c r="M148" s="245"/>
      <c r="N148" s="246"/>
      <c r="O148" s="246"/>
      <c r="P148" s="246"/>
      <c r="Q148" s="246"/>
      <c r="R148" s="246"/>
      <c r="S148" s="246"/>
      <c r="T148" s="247"/>
      <c r="AT148" s="248" t="s">
        <v>168</v>
      </c>
      <c r="AU148" s="248" t="s">
        <v>80</v>
      </c>
      <c r="AV148" s="11" t="s">
        <v>80</v>
      </c>
      <c r="AW148" s="11" t="s">
        <v>33</v>
      </c>
      <c r="AX148" s="11" t="s">
        <v>70</v>
      </c>
      <c r="AY148" s="248" t="s">
        <v>115</v>
      </c>
    </row>
    <row r="149" spans="2:51" s="13" customFormat="1" ht="13.5">
      <c r="B149" s="260"/>
      <c r="C149" s="261"/>
      <c r="D149" s="235" t="s">
        <v>168</v>
      </c>
      <c r="E149" s="262" t="s">
        <v>21</v>
      </c>
      <c r="F149" s="263" t="s">
        <v>564</v>
      </c>
      <c r="G149" s="261"/>
      <c r="H149" s="262" t="s">
        <v>21</v>
      </c>
      <c r="I149" s="264"/>
      <c r="J149" s="261"/>
      <c r="K149" s="261"/>
      <c r="L149" s="265"/>
      <c r="M149" s="266"/>
      <c r="N149" s="267"/>
      <c r="O149" s="267"/>
      <c r="P149" s="267"/>
      <c r="Q149" s="267"/>
      <c r="R149" s="267"/>
      <c r="S149" s="267"/>
      <c r="T149" s="268"/>
      <c r="AT149" s="269" t="s">
        <v>168</v>
      </c>
      <c r="AU149" s="269" t="s">
        <v>80</v>
      </c>
      <c r="AV149" s="13" t="s">
        <v>75</v>
      </c>
      <c r="AW149" s="13" t="s">
        <v>33</v>
      </c>
      <c r="AX149" s="13" t="s">
        <v>70</v>
      </c>
      <c r="AY149" s="269" t="s">
        <v>115</v>
      </c>
    </row>
    <row r="150" spans="2:51" s="11" customFormat="1" ht="13.5">
      <c r="B150" s="238"/>
      <c r="C150" s="239"/>
      <c r="D150" s="235" t="s">
        <v>168</v>
      </c>
      <c r="E150" s="240" t="s">
        <v>21</v>
      </c>
      <c r="F150" s="241" t="s">
        <v>565</v>
      </c>
      <c r="G150" s="239"/>
      <c r="H150" s="242">
        <v>2.5</v>
      </c>
      <c r="I150" s="243"/>
      <c r="J150" s="239"/>
      <c r="K150" s="239"/>
      <c r="L150" s="244"/>
      <c r="M150" s="245"/>
      <c r="N150" s="246"/>
      <c r="O150" s="246"/>
      <c r="P150" s="246"/>
      <c r="Q150" s="246"/>
      <c r="R150" s="246"/>
      <c r="S150" s="246"/>
      <c r="T150" s="247"/>
      <c r="AT150" s="248" t="s">
        <v>168</v>
      </c>
      <c r="AU150" s="248" t="s">
        <v>80</v>
      </c>
      <c r="AV150" s="11" t="s">
        <v>80</v>
      </c>
      <c r="AW150" s="11" t="s">
        <v>33</v>
      </c>
      <c r="AX150" s="11" t="s">
        <v>70</v>
      </c>
      <c r="AY150" s="248" t="s">
        <v>115</v>
      </c>
    </row>
    <row r="151" spans="2:51" s="13" customFormat="1" ht="13.5">
      <c r="B151" s="260"/>
      <c r="C151" s="261"/>
      <c r="D151" s="235" t="s">
        <v>168</v>
      </c>
      <c r="E151" s="262" t="s">
        <v>21</v>
      </c>
      <c r="F151" s="263" t="s">
        <v>566</v>
      </c>
      <c r="G151" s="261"/>
      <c r="H151" s="262" t="s">
        <v>21</v>
      </c>
      <c r="I151" s="264"/>
      <c r="J151" s="261"/>
      <c r="K151" s="261"/>
      <c r="L151" s="265"/>
      <c r="M151" s="266"/>
      <c r="N151" s="267"/>
      <c r="O151" s="267"/>
      <c r="P151" s="267"/>
      <c r="Q151" s="267"/>
      <c r="R151" s="267"/>
      <c r="S151" s="267"/>
      <c r="T151" s="268"/>
      <c r="AT151" s="269" t="s">
        <v>168</v>
      </c>
      <c r="AU151" s="269" t="s">
        <v>80</v>
      </c>
      <c r="AV151" s="13" t="s">
        <v>75</v>
      </c>
      <c r="AW151" s="13" t="s">
        <v>33</v>
      </c>
      <c r="AX151" s="13" t="s">
        <v>70</v>
      </c>
      <c r="AY151" s="269" t="s">
        <v>115</v>
      </c>
    </row>
    <row r="152" spans="2:51" s="11" customFormat="1" ht="13.5">
      <c r="B152" s="238"/>
      <c r="C152" s="239"/>
      <c r="D152" s="235" t="s">
        <v>168</v>
      </c>
      <c r="E152" s="240" t="s">
        <v>21</v>
      </c>
      <c r="F152" s="241" t="s">
        <v>114</v>
      </c>
      <c r="G152" s="239"/>
      <c r="H152" s="242">
        <v>5</v>
      </c>
      <c r="I152" s="243"/>
      <c r="J152" s="239"/>
      <c r="K152" s="239"/>
      <c r="L152" s="244"/>
      <c r="M152" s="245"/>
      <c r="N152" s="246"/>
      <c r="O152" s="246"/>
      <c r="P152" s="246"/>
      <c r="Q152" s="246"/>
      <c r="R152" s="246"/>
      <c r="S152" s="246"/>
      <c r="T152" s="247"/>
      <c r="AT152" s="248" t="s">
        <v>168</v>
      </c>
      <c r="AU152" s="248" t="s">
        <v>80</v>
      </c>
      <c r="AV152" s="11" t="s">
        <v>80</v>
      </c>
      <c r="AW152" s="11" t="s">
        <v>33</v>
      </c>
      <c r="AX152" s="11" t="s">
        <v>70</v>
      </c>
      <c r="AY152" s="248" t="s">
        <v>115</v>
      </c>
    </row>
    <row r="153" spans="2:51" s="12" customFormat="1" ht="13.5">
      <c r="B153" s="249"/>
      <c r="C153" s="250"/>
      <c r="D153" s="235" t="s">
        <v>168</v>
      </c>
      <c r="E153" s="251" t="s">
        <v>21</v>
      </c>
      <c r="F153" s="252" t="s">
        <v>186</v>
      </c>
      <c r="G153" s="250"/>
      <c r="H153" s="253">
        <v>21.875</v>
      </c>
      <c r="I153" s="254"/>
      <c r="J153" s="250"/>
      <c r="K153" s="250"/>
      <c r="L153" s="255"/>
      <c r="M153" s="256"/>
      <c r="N153" s="257"/>
      <c r="O153" s="257"/>
      <c r="P153" s="257"/>
      <c r="Q153" s="257"/>
      <c r="R153" s="257"/>
      <c r="S153" s="257"/>
      <c r="T153" s="258"/>
      <c r="AT153" s="259" t="s">
        <v>168</v>
      </c>
      <c r="AU153" s="259" t="s">
        <v>80</v>
      </c>
      <c r="AV153" s="12" t="s">
        <v>132</v>
      </c>
      <c r="AW153" s="12" t="s">
        <v>33</v>
      </c>
      <c r="AX153" s="12" t="s">
        <v>75</v>
      </c>
      <c r="AY153" s="259" t="s">
        <v>115</v>
      </c>
    </row>
    <row r="154" spans="2:65" s="1" customFormat="1" ht="16.5" customHeight="1">
      <c r="B154" s="45"/>
      <c r="C154" s="270" t="s">
        <v>9</v>
      </c>
      <c r="D154" s="270" t="s">
        <v>222</v>
      </c>
      <c r="E154" s="271" t="s">
        <v>223</v>
      </c>
      <c r="F154" s="272" t="s">
        <v>224</v>
      </c>
      <c r="G154" s="273" t="s">
        <v>225</v>
      </c>
      <c r="H154" s="274">
        <v>43.75</v>
      </c>
      <c r="I154" s="275"/>
      <c r="J154" s="276">
        <f>ROUND(I154*H154,2)</f>
        <v>0</v>
      </c>
      <c r="K154" s="272" t="s">
        <v>122</v>
      </c>
      <c r="L154" s="277"/>
      <c r="M154" s="278" t="s">
        <v>21</v>
      </c>
      <c r="N154" s="279" t="s">
        <v>41</v>
      </c>
      <c r="O154" s="46"/>
      <c r="P154" s="226">
        <f>O154*H154</f>
        <v>0</v>
      </c>
      <c r="Q154" s="226">
        <v>1</v>
      </c>
      <c r="R154" s="226">
        <f>Q154*H154</f>
        <v>43.75</v>
      </c>
      <c r="S154" s="226">
        <v>0</v>
      </c>
      <c r="T154" s="227">
        <f>S154*H154</f>
        <v>0</v>
      </c>
      <c r="AR154" s="23" t="s">
        <v>200</v>
      </c>
      <c r="AT154" s="23" t="s">
        <v>222</v>
      </c>
      <c r="AU154" s="23" t="s">
        <v>80</v>
      </c>
      <c r="AY154" s="23" t="s">
        <v>115</v>
      </c>
      <c r="BE154" s="228">
        <f>IF(N154="základní",J154,0)</f>
        <v>0</v>
      </c>
      <c r="BF154" s="228">
        <f>IF(N154="snížená",J154,0)</f>
        <v>0</v>
      </c>
      <c r="BG154" s="228">
        <f>IF(N154="zákl. přenesená",J154,0)</f>
        <v>0</v>
      </c>
      <c r="BH154" s="228">
        <f>IF(N154="sníž. přenesená",J154,0)</f>
        <v>0</v>
      </c>
      <c r="BI154" s="228">
        <f>IF(N154="nulová",J154,0)</f>
        <v>0</v>
      </c>
      <c r="BJ154" s="23" t="s">
        <v>75</v>
      </c>
      <c r="BK154" s="228">
        <f>ROUND(I154*H154,2)</f>
        <v>0</v>
      </c>
      <c r="BL154" s="23" t="s">
        <v>132</v>
      </c>
      <c r="BM154" s="23" t="s">
        <v>567</v>
      </c>
    </row>
    <row r="155" spans="2:51" s="11" customFormat="1" ht="13.5">
      <c r="B155" s="238"/>
      <c r="C155" s="239"/>
      <c r="D155" s="235" t="s">
        <v>168</v>
      </c>
      <c r="E155" s="239"/>
      <c r="F155" s="241" t="s">
        <v>568</v>
      </c>
      <c r="G155" s="239"/>
      <c r="H155" s="242">
        <v>43.75</v>
      </c>
      <c r="I155" s="243"/>
      <c r="J155" s="239"/>
      <c r="K155" s="239"/>
      <c r="L155" s="244"/>
      <c r="M155" s="245"/>
      <c r="N155" s="246"/>
      <c r="O155" s="246"/>
      <c r="P155" s="246"/>
      <c r="Q155" s="246"/>
      <c r="R155" s="246"/>
      <c r="S155" s="246"/>
      <c r="T155" s="247"/>
      <c r="AT155" s="248" t="s">
        <v>168</v>
      </c>
      <c r="AU155" s="248" t="s">
        <v>80</v>
      </c>
      <c r="AV155" s="11" t="s">
        <v>80</v>
      </c>
      <c r="AW155" s="11" t="s">
        <v>6</v>
      </c>
      <c r="AX155" s="11" t="s">
        <v>75</v>
      </c>
      <c r="AY155" s="248" t="s">
        <v>115</v>
      </c>
    </row>
    <row r="156" spans="2:65" s="1" customFormat="1" ht="38.25" customHeight="1">
      <c r="B156" s="45"/>
      <c r="C156" s="217" t="s">
        <v>287</v>
      </c>
      <c r="D156" s="217" t="s">
        <v>118</v>
      </c>
      <c r="E156" s="218" t="s">
        <v>229</v>
      </c>
      <c r="F156" s="219" t="s">
        <v>230</v>
      </c>
      <c r="G156" s="220" t="s">
        <v>181</v>
      </c>
      <c r="H156" s="221">
        <v>4.025</v>
      </c>
      <c r="I156" s="222"/>
      <c r="J156" s="223">
        <f>ROUND(I156*H156,2)</f>
        <v>0</v>
      </c>
      <c r="K156" s="219" t="s">
        <v>122</v>
      </c>
      <c r="L156" s="71"/>
      <c r="M156" s="224" t="s">
        <v>21</v>
      </c>
      <c r="N156" s="225" t="s">
        <v>41</v>
      </c>
      <c r="O156" s="46"/>
      <c r="P156" s="226">
        <f>O156*H156</f>
        <v>0</v>
      </c>
      <c r="Q156" s="226">
        <v>0</v>
      </c>
      <c r="R156" s="226">
        <f>Q156*H156</f>
        <v>0</v>
      </c>
      <c r="S156" s="226">
        <v>0</v>
      </c>
      <c r="T156" s="227">
        <f>S156*H156</f>
        <v>0</v>
      </c>
      <c r="AR156" s="23" t="s">
        <v>132</v>
      </c>
      <c r="AT156" s="23" t="s">
        <v>118</v>
      </c>
      <c r="AU156" s="23" t="s">
        <v>80</v>
      </c>
      <c r="AY156" s="23" t="s">
        <v>115</v>
      </c>
      <c r="BE156" s="228">
        <f>IF(N156="základní",J156,0)</f>
        <v>0</v>
      </c>
      <c r="BF156" s="228">
        <f>IF(N156="snížená",J156,0)</f>
        <v>0</v>
      </c>
      <c r="BG156" s="228">
        <f>IF(N156="zákl. přenesená",J156,0)</f>
        <v>0</v>
      </c>
      <c r="BH156" s="228">
        <f>IF(N156="sníž. přenesená",J156,0)</f>
        <v>0</v>
      </c>
      <c r="BI156" s="228">
        <f>IF(N156="nulová",J156,0)</f>
        <v>0</v>
      </c>
      <c r="BJ156" s="23" t="s">
        <v>75</v>
      </c>
      <c r="BK156" s="228">
        <f>ROUND(I156*H156,2)</f>
        <v>0</v>
      </c>
      <c r="BL156" s="23" t="s">
        <v>132</v>
      </c>
      <c r="BM156" s="23" t="s">
        <v>569</v>
      </c>
    </row>
    <row r="157" spans="2:47" s="1" customFormat="1" ht="13.5">
      <c r="B157" s="45"/>
      <c r="C157" s="73"/>
      <c r="D157" s="235" t="s">
        <v>166</v>
      </c>
      <c r="E157" s="73"/>
      <c r="F157" s="236" t="s">
        <v>232</v>
      </c>
      <c r="G157" s="73"/>
      <c r="H157" s="73"/>
      <c r="I157" s="188"/>
      <c r="J157" s="73"/>
      <c r="K157" s="73"/>
      <c r="L157" s="71"/>
      <c r="M157" s="237"/>
      <c r="N157" s="46"/>
      <c r="O157" s="46"/>
      <c r="P157" s="46"/>
      <c r="Q157" s="46"/>
      <c r="R157" s="46"/>
      <c r="S157" s="46"/>
      <c r="T157" s="94"/>
      <c r="AT157" s="23" t="s">
        <v>166</v>
      </c>
      <c r="AU157" s="23" t="s">
        <v>80</v>
      </c>
    </row>
    <row r="158" spans="2:51" s="13" customFormat="1" ht="13.5">
      <c r="B158" s="260"/>
      <c r="C158" s="261"/>
      <c r="D158" s="235" t="s">
        <v>168</v>
      </c>
      <c r="E158" s="262" t="s">
        <v>21</v>
      </c>
      <c r="F158" s="263" t="s">
        <v>562</v>
      </c>
      <c r="G158" s="261"/>
      <c r="H158" s="262" t="s">
        <v>21</v>
      </c>
      <c r="I158" s="264"/>
      <c r="J158" s="261"/>
      <c r="K158" s="261"/>
      <c r="L158" s="265"/>
      <c r="M158" s="266"/>
      <c r="N158" s="267"/>
      <c r="O158" s="267"/>
      <c r="P158" s="267"/>
      <c r="Q158" s="267"/>
      <c r="R158" s="267"/>
      <c r="S158" s="267"/>
      <c r="T158" s="268"/>
      <c r="AT158" s="269" t="s">
        <v>168</v>
      </c>
      <c r="AU158" s="269" t="s">
        <v>80</v>
      </c>
      <c r="AV158" s="13" t="s">
        <v>75</v>
      </c>
      <c r="AW158" s="13" t="s">
        <v>33</v>
      </c>
      <c r="AX158" s="13" t="s">
        <v>70</v>
      </c>
      <c r="AY158" s="269" t="s">
        <v>115</v>
      </c>
    </row>
    <row r="159" spans="2:51" s="11" customFormat="1" ht="13.5">
      <c r="B159" s="238"/>
      <c r="C159" s="239"/>
      <c r="D159" s="235" t="s">
        <v>168</v>
      </c>
      <c r="E159" s="240" t="s">
        <v>21</v>
      </c>
      <c r="F159" s="241" t="s">
        <v>570</v>
      </c>
      <c r="G159" s="239"/>
      <c r="H159" s="242">
        <v>4.025</v>
      </c>
      <c r="I159" s="243"/>
      <c r="J159" s="239"/>
      <c r="K159" s="239"/>
      <c r="L159" s="244"/>
      <c r="M159" s="245"/>
      <c r="N159" s="246"/>
      <c r="O159" s="246"/>
      <c r="P159" s="246"/>
      <c r="Q159" s="246"/>
      <c r="R159" s="246"/>
      <c r="S159" s="246"/>
      <c r="T159" s="247"/>
      <c r="AT159" s="248" t="s">
        <v>168</v>
      </c>
      <c r="AU159" s="248" t="s">
        <v>80</v>
      </c>
      <c r="AV159" s="11" t="s">
        <v>80</v>
      </c>
      <c r="AW159" s="11" t="s">
        <v>33</v>
      </c>
      <c r="AX159" s="11" t="s">
        <v>70</v>
      </c>
      <c r="AY159" s="248" t="s">
        <v>115</v>
      </c>
    </row>
    <row r="160" spans="2:51" s="12" customFormat="1" ht="13.5">
      <c r="B160" s="249"/>
      <c r="C160" s="250"/>
      <c r="D160" s="235" t="s">
        <v>168</v>
      </c>
      <c r="E160" s="251" t="s">
        <v>21</v>
      </c>
      <c r="F160" s="252" t="s">
        <v>186</v>
      </c>
      <c r="G160" s="250"/>
      <c r="H160" s="253">
        <v>4.025</v>
      </c>
      <c r="I160" s="254"/>
      <c r="J160" s="250"/>
      <c r="K160" s="250"/>
      <c r="L160" s="255"/>
      <c r="M160" s="256"/>
      <c r="N160" s="257"/>
      <c r="O160" s="257"/>
      <c r="P160" s="257"/>
      <c r="Q160" s="257"/>
      <c r="R160" s="257"/>
      <c r="S160" s="257"/>
      <c r="T160" s="258"/>
      <c r="AT160" s="259" t="s">
        <v>168</v>
      </c>
      <c r="AU160" s="259" t="s">
        <v>80</v>
      </c>
      <c r="AV160" s="12" t="s">
        <v>132</v>
      </c>
      <c r="AW160" s="12" t="s">
        <v>33</v>
      </c>
      <c r="AX160" s="12" t="s">
        <v>75</v>
      </c>
      <c r="AY160" s="259" t="s">
        <v>115</v>
      </c>
    </row>
    <row r="161" spans="2:65" s="1" customFormat="1" ht="16.5" customHeight="1">
      <c r="B161" s="45"/>
      <c r="C161" s="270" t="s">
        <v>292</v>
      </c>
      <c r="D161" s="270" t="s">
        <v>222</v>
      </c>
      <c r="E161" s="271" t="s">
        <v>571</v>
      </c>
      <c r="F161" s="272" t="s">
        <v>572</v>
      </c>
      <c r="G161" s="273" t="s">
        <v>225</v>
      </c>
      <c r="H161" s="274">
        <v>8.05</v>
      </c>
      <c r="I161" s="275"/>
      <c r="J161" s="276">
        <f>ROUND(I161*H161,2)</f>
        <v>0</v>
      </c>
      <c r="K161" s="272" t="s">
        <v>122</v>
      </c>
      <c r="L161" s="277"/>
      <c r="M161" s="278" t="s">
        <v>21</v>
      </c>
      <c r="N161" s="279" t="s">
        <v>41</v>
      </c>
      <c r="O161" s="46"/>
      <c r="P161" s="226">
        <f>O161*H161</f>
        <v>0</v>
      </c>
      <c r="Q161" s="226">
        <v>1</v>
      </c>
      <c r="R161" s="226">
        <f>Q161*H161</f>
        <v>8.05</v>
      </c>
      <c r="S161" s="226">
        <v>0</v>
      </c>
      <c r="T161" s="227">
        <f>S161*H161</f>
        <v>0</v>
      </c>
      <c r="AR161" s="23" t="s">
        <v>200</v>
      </c>
      <c r="AT161" s="23" t="s">
        <v>222</v>
      </c>
      <c r="AU161" s="23" t="s">
        <v>80</v>
      </c>
      <c r="AY161" s="23" t="s">
        <v>115</v>
      </c>
      <c r="BE161" s="228">
        <f>IF(N161="základní",J161,0)</f>
        <v>0</v>
      </c>
      <c r="BF161" s="228">
        <f>IF(N161="snížená",J161,0)</f>
        <v>0</v>
      </c>
      <c r="BG161" s="228">
        <f>IF(N161="zákl. přenesená",J161,0)</f>
        <v>0</v>
      </c>
      <c r="BH161" s="228">
        <f>IF(N161="sníž. přenesená",J161,0)</f>
        <v>0</v>
      </c>
      <c r="BI161" s="228">
        <f>IF(N161="nulová",J161,0)</f>
        <v>0</v>
      </c>
      <c r="BJ161" s="23" t="s">
        <v>75</v>
      </c>
      <c r="BK161" s="228">
        <f>ROUND(I161*H161,2)</f>
        <v>0</v>
      </c>
      <c r="BL161" s="23" t="s">
        <v>132</v>
      </c>
      <c r="BM161" s="23" t="s">
        <v>573</v>
      </c>
    </row>
    <row r="162" spans="2:51" s="11" customFormat="1" ht="13.5">
      <c r="B162" s="238"/>
      <c r="C162" s="239"/>
      <c r="D162" s="235" t="s">
        <v>168</v>
      </c>
      <c r="E162" s="239"/>
      <c r="F162" s="241" t="s">
        <v>574</v>
      </c>
      <c r="G162" s="239"/>
      <c r="H162" s="242">
        <v>8.05</v>
      </c>
      <c r="I162" s="243"/>
      <c r="J162" s="239"/>
      <c r="K162" s="239"/>
      <c r="L162" s="244"/>
      <c r="M162" s="245"/>
      <c r="N162" s="246"/>
      <c r="O162" s="246"/>
      <c r="P162" s="246"/>
      <c r="Q162" s="246"/>
      <c r="R162" s="246"/>
      <c r="S162" s="246"/>
      <c r="T162" s="247"/>
      <c r="AT162" s="248" t="s">
        <v>168</v>
      </c>
      <c r="AU162" s="248" t="s">
        <v>80</v>
      </c>
      <c r="AV162" s="11" t="s">
        <v>80</v>
      </c>
      <c r="AW162" s="11" t="s">
        <v>6</v>
      </c>
      <c r="AX162" s="11" t="s">
        <v>75</v>
      </c>
      <c r="AY162" s="248" t="s">
        <v>115</v>
      </c>
    </row>
    <row r="163" spans="2:65" s="1" customFormat="1" ht="25.5" customHeight="1">
      <c r="B163" s="45"/>
      <c r="C163" s="217" t="s">
        <v>298</v>
      </c>
      <c r="D163" s="217" t="s">
        <v>118</v>
      </c>
      <c r="E163" s="218" t="s">
        <v>575</v>
      </c>
      <c r="F163" s="219" t="s">
        <v>576</v>
      </c>
      <c r="G163" s="220" t="s">
        <v>164</v>
      </c>
      <c r="H163" s="221">
        <v>350</v>
      </c>
      <c r="I163" s="222"/>
      <c r="J163" s="223">
        <f>ROUND(I163*H163,2)</f>
        <v>0</v>
      </c>
      <c r="K163" s="219" t="s">
        <v>122</v>
      </c>
      <c r="L163" s="71"/>
      <c r="M163" s="224" t="s">
        <v>21</v>
      </c>
      <c r="N163" s="225" t="s">
        <v>41</v>
      </c>
      <c r="O163" s="46"/>
      <c r="P163" s="226">
        <f>O163*H163</f>
        <v>0</v>
      </c>
      <c r="Q163" s="226">
        <v>0</v>
      </c>
      <c r="R163" s="226">
        <f>Q163*H163</f>
        <v>0</v>
      </c>
      <c r="S163" s="226">
        <v>0</v>
      </c>
      <c r="T163" s="227">
        <f>S163*H163</f>
        <v>0</v>
      </c>
      <c r="AR163" s="23" t="s">
        <v>132</v>
      </c>
      <c r="AT163" s="23" t="s">
        <v>118</v>
      </c>
      <c r="AU163" s="23" t="s">
        <v>80</v>
      </c>
      <c r="AY163" s="23" t="s">
        <v>115</v>
      </c>
      <c r="BE163" s="228">
        <f>IF(N163="základní",J163,0)</f>
        <v>0</v>
      </c>
      <c r="BF163" s="228">
        <f>IF(N163="snížená",J163,0)</f>
        <v>0</v>
      </c>
      <c r="BG163" s="228">
        <f>IF(N163="zákl. přenesená",J163,0)</f>
        <v>0</v>
      </c>
      <c r="BH163" s="228">
        <f>IF(N163="sníž. přenesená",J163,0)</f>
        <v>0</v>
      </c>
      <c r="BI163" s="228">
        <f>IF(N163="nulová",J163,0)</f>
        <v>0</v>
      </c>
      <c r="BJ163" s="23" t="s">
        <v>75</v>
      </c>
      <c r="BK163" s="228">
        <f>ROUND(I163*H163,2)</f>
        <v>0</v>
      </c>
      <c r="BL163" s="23" t="s">
        <v>132</v>
      </c>
      <c r="BM163" s="23" t="s">
        <v>577</v>
      </c>
    </row>
    <row r="164" spans="2:47" s="1" customFormat="1" ht="13.5">
      <c r="B164" s="45"/>
      <c r="C164" s="73"/>
      <c r="D164" s="235" t="s">
        <v>166</v>
      </c>
      <c r="E164" s="73"/>
      <c r="F164" s="236" t="s">
        <v>578</v>
      </c>
      <c r="G164" s="73"/>
      <c r="H164" s="73"/>
      <c r="I164" s="188"/>
      <c r="J164" s="73"/>
      <c r="K164" s="73"/>
      <c r="L164" s="71"/>
      <c r="M164" s="237"/>
      <c r="N164" s="46"/>
      <c r="O164" s="46"/>
      <c r="P164" s="46"/>
      <c r="Q164" s="46"/>
      <c r="R164" s="46"/>
      <c r="S164" s="46"/>
      <c r="T164" s="94"/>
      <c r="AT164" s="23" t="s">
        <v>166</v>
      </c>
      <c r="AU164" s="23" t="s">
        <v>80</v>
      </c>
    </row>
    <row r="165" spans="2:65" s="1" customFormat="1" ht="25.5" customHeight="1">
      <c r="B165" s="45"/>
      <c r="C165" s="217" t="s">
        <v>302</v>
      </c>
      <c r="D165" s="217" t="s">
        <v>118</v>
      </c>
      <c r="E165" s="218" t="s">
        <v>579</v>
      </c>
      <c r="F165" s="219" t="s">
        <v>580</v>
      </c>
      <c r="G165" s="220" t="s">
        <v>164</v>
      </c>
      <c r="H165" s="221">
        <v>350</v>
      </c>
      <c r="I165" s="222"/>
      <c r="J165" s="223">
        <f>ROUND(I165*H165,2)</f>
        <v>0</v>
      </c>
      <c r="K165" s="219" t="s">
        <v>122</v>
      </c>
      <c r="L165" s="71"/>
      <c r="M165" s="224" t="s">
        <v>21</v>
      </c>
      <c r="N165" s="225" t="s">
        <v>41</v>
      </c>
      <c r="O165" s="46"/>
      <c r="P165" s="226">
        <f>O165*H165</f>
        <v>0</v>
      </c>
      <c r="Q165" s="226">
        <v>0</v>
      </c>
      <c r="R165" s="226">
        <f>Q165*H165</f>
        <v>0</v>
      </c>
      <c r="S165" s="226">
        <v>0</v>
      </c>
      <c r="T165" s="227">
        <f>S165*H165</f>
        <v>0</v>
      </c>
      <c r="AR165" s="23" t="s">
        <v>132</v>
      </c>
      <c r="AT165" s="23" t="s">
        <v>118</v>
      </c>
      <c r="AU165" s="23" t="s">
        <v>80</v>
      </c>
      <c r="AY165" s="23" t="s">
        <v>115</v>
      </c>
      <c r="BE165" s="228">
        <f>IF(N165="základní",J165,0)</f>
        <v>0</v>
      </c>
      <c r="BF165" s="228">
        <f>IF(N165="snížená",J165,0)</f>
        <v>0</v>
      </c>
      <c r="BG165" s="228">
        <f>IF(N165="zákl. přenesená",J165,0)</f>
        <v>0</v>
      </c>
      <c r="BH165" s="228">
        <f>IF(N165="sníž. přenesená",J165,0)</f>
        <v>0</v>
      </c>
      <c r="BI165" s="228">
        <f>IF(N165="nulová",J165,0)</f>
        <v>0</v>
      </c>
      <c r="BJ165" s="23" t="s">
        <v>75</v>
      </c>
      <c r="BK165" s="228">
        <f>ROUND(I165*H165,2)</f>
        <v>0</v>
      </c>
      <c r="BL165" s="23" t="s">
        <v>132</v>
      </c>
      <c r="BM165" s="23" t="s">
        <v>581</v>
      </c>
    </row>
    <row r="166" spans="2:47" s="1" customFormat="1" ht="13.5">
      <c r="B166" s="45"/>
      <c r="C166" s="73"/>
      <c r="D166" s="235" t="s">
        <v>166</v>
      </c>
      <c r="E166" s="73"/>
      <c r="F166" s="236" t="s">
        <v>582</v>
      </c>
      <c r="G166" s="73"/>
      <c r="H166" s="73"/>
      <c r="I166" s="188"/>
      <c r="J166" s="73"/>
      <c r="K166" s="73"/>
      <c r="L166" s="71"/>
      <c r="M166" s="237"/>
      <c r="N166" s="46"/>
      <c r="O166" s="46"/>
      <c r="P166" s="46"/>
      <c r="Q166" s="46"/>
      <c r="R166" s="46"/>
      <c r="S166" s="46"/>
      <c r="T166" s="94"/>
      <c r="AT166" s="23" t="s">
        <v>166</v>
      </c>
      <c r="AU166" s="23" t="s">
        <v>80</v>
      </c>
    </row>
    <row r="167" spans="2:65" s="1" customFormat="1" ht="16.5" customHeight="1">
      <c r="B167" s="45"/>
      <c r="C167" s="270" t="s">
        <v>307</v>
      </c>
      <c r="D167" s="270" t="s">
        <v>222</v>
      </c>
      <c r="E167" s="271" t="s">
        <v>583</v>
      </c>
      <c r="F167" s="272" t="s">
        <v>584</v>
      </c>
      <c r="G167" s="273" t="s">
        <v>585</v>
      </c>
      <c r="H167" s="274">
        <v>5.25</v>
      </c>
      <c r="I167" s="275"/>
      <c r="J167" s="276">
        <f>ROUND(I167*H167,2)</f>
        <v>0</v>
      </c>
      <c r="K167" s="272" t="s">
        <v>122</v>
      </c>
      <c r="L167" s="277"/>
      <c r="M167" s="278" t="s">
        <v>21</v>
      </c>
      <c r="N167" s="279" t="s">
        <v>41</v>
      </c>
      <c r="O167" s="46"/>
      <c r="P167" s="226">
        <f>O167*H167</f>
        <v>0</v>
      </c>
      <c r="Q167" s="226">
        <v>0.001</v>
      </c>
      <c r="R167" s="226">
        <f>Q167*H167</f>
        <v>0.00525</v>
      </c>
      <c r="S167" s="226">
        <v>0</v>
      </c>
      <c r="T167" s="227">
        <f>S167*H167</f>
        <v>0</v>
      </c>
      <c r="AR167" s="23" t="s">
        <v>200</v>
      </c>
      <c r="AT167" s="23" t="s">
        <v>222</v>
      </c>
      <c r="AU167" s="23" t="s">
        <v>80</v>
      </c>
      <c r="AY167" s="23" t="s">
        <v>115</v>
      </c>
      <c r="BE167" s="228">
        <f>IF(N167="základní",J167,0)</f>
        <v>0</v>
      </c>
      <c r="BF167" s="228">
        <f>IF(N167="snížená",J167,0)</f>
        <v>0</v>
      </c>
      <c r="BG167" s="228">
        <f>IF(N167="zákl. přenesená",J167,0)</f>
        <v>0</v>
      </c>
      <c r="BH167" s="228">
        <f>IF(N167="sníž. přenesená",J167,0)</f>
        <v>0</v>
      </c>
      <c r="BI167" s="228">
        <f>IF(N167="nulová",J167,0)</f>
        <v>0</v>
      </c>
      <c r="BJ167" s="23" t="s">
        <v>75</v>
      </c>
      <c r="BK167" s="228">
        <f>ROUND(I167*H167,2)</f>
        <v>0</v>
      </c>
      <c r="BL167" s="23" t="s">
        <v>132</v>
      </c>
      <c r="BM167" s="23" t="s">
        <v>586</v>
      </c>
    </row>
    <row r="168" spans="2:51" s="11" customFormat="1" ht="13.5">
      <c r="B168" s="238"/>
      <c r="C168" s="239"/>
      <c r="D168" s="235" t="s">
        <v>168</v>
      </c>
      <c r="E168" s="239"/>
      <c r="F168" s="241" t="s">
        <v>587</v>
      </c>
      <c r="G168" s="239"/>
      <c r="H168" s="242">
        <v>5.25</v>
      </c>
      <c r="I168" s="243"/>
      <c r="J168" s="239"/>
      <c r="K168" s="239"/>
      <c r="L168" s="244"/>
      <c r="M168" s="245"/>
      <c r="N168" s="246"/>
      <c r="O168" s="246"/>
      <c r="P168" s="246"/>
      <c r="Q168" s="246"/>
      <c r="R168" s="246"/>
      <c r="S168" s="246"/>
      <c r="T168" s="247"/>
      <c r="AT168" s="248" t="s">
        <v>168</v>
      </c>
      <c r="AU168" s="248" t="s">
        <v>80</v>
      </c>
      <c r="AV168" s="11" t="s">
        <v>80</v>
      </c>
      <c r="AW168" s="11" t="s">
        <v>6</v>
      </c>
      <c r="AX168" s="11" t="s">
        <v>75</v>
      </c>
      <c r="AY168" s="248" t="s">
        <v>115</v>
      </c>
    </row>
    <row r="169" spans="2:65" s="1" customFormat="1" ht="25.5" customHeight="1">
      <c r="B169" s="45"/>
      <c r="C169" s="217" t="s">
        <v>311</v>
      </c>
      <c r="D169" s="217" t="s">
        <v>118</v>
      </c>
      <c r="E169" s="218" t="s">
        <v>588</v>
      </c>
      <c r="F169" s="219" t="s">
        <v>589</v>
      </c>
      <c r="G169" s="220" t="s">
        <v>164</v>
      </c>
      <c r="H169" s="221">
        <v>350</v>
      </c>
      <c r="I169" s="222"/>
      <c r="J169" s="223">
        <f>ROUND(I169*H169,2)</f>
        <v>0</v>
      </c>
      <c r="K169" s="219" t="s">
        <v>122</v>
      </c>
      <c r="L169" s="71"/>
      <c r="M169" s="224" t="s">
        <v>21</v>
      </c>
      <c r="N169" s="225" t="s">
        <v>41</v>
      </c>
      <c r="O169" s="46"/>
      <c r="P169" s="226">
        <f>O169*H169</f>
        <v>0</v>
      </c>
      <c r="Q169" s="226">
        <v>0</v>
      </c>
      <c r="R169" s="226">
        <f>Q169*H169</f>
        <v>0</v>
      </c>
      <c r="S169" s="226">
        <v>0</v>
      </c>
      <c r="T169" s="227">
        <f>S169*H169</f>
        <v>0</v>
      </c>
      <c r="AR169" s="23" t="s">
        <v>132</v>
      </c>
      <c r="AT169" s="23" t="s">
        <v>118</v>
      </c>
      <c r="AU169" s="23" t="s">
        <v>80</v>
      </c>
      <c r="AY169" s="23" t="s">
        <v>115</v>
      </c>
      <c r="BE169" s="228">
        <f>IF(N169="základní",J169,0)</f>
        <v>0</v>
      </c>
      <c r="BF169" s="228">
        <f>IF(N169="snížená",J169,0)</f>
        <v>0</v>
      </c>
      <c r="BG169" s="228">
        <f>IF(N169="zákl. přenesená",J169,0)</f>
        <v>0</v>
      </c>
      <c r="BH169" s="228">
        <f>IF(N169="sníž. přenesená",J169,0)</f>
        <v>0</v>
      </c>
      <c r="BI169" s="228">
        <f>IF(N169="nulová",J169,0)</f>
        <v>0</v>
      </c>
      <c r="BJ169" s="23" t="s">
        <v>75</v>
      </c>
      <c r="BK169" s="228">
        <f>ROUND(I169*H169,2)</f>
        <v>0</v>
      </c>
      <c r="BL169" s="23" t="s">
        <v>132</v>
      </c>
      <c r="BM169" s="23" t="s">
        <v>590</v>
      </c>
    </row>
    <row r="170" spans="2:47" s="1" customFormat="1" ht="13.5">
      <c r="B170" s="45"/>
      <c r="C170" s="73"/>
      <c r="D170" s="235" t="s">
        <v>166</v>
      </c>
      <c r="E170" s="73"/>
      <c r="F170" s="236" t="s">
        <v>591</v>
      </c>
      <c r="G170" s="73"/>
      <c r="H170" s="73"/>
      <c r="I170" s="188"/>
      <c r="J170" s="73"/>
      <c r="K170" s="73"/>
      <c r="L170" s="71"/>
      <c r="M170" s="237"/>
      <c r="N170" s="46"/>
      <c r="O170" s="46"/>
      <c r="P170" s="46"/>
      <c r="Q170" s="46"/>
      <c r="R170" s="46"/>
      <c r="S170" s="46"/>
      <c r="T170" s="94"/>
      <c r="AT170" s="23" t="s">
        <v>166</v>
      </c>
      <c r="AU170" s="23" t="s">
        <v>80</v>
      </c>
    </row>
    <row r="171" spans="2:65" s="1" customFormat="1" ht="25.5" customHeight="1">
      <c r="B171" s="45"/>
      <c r="C171" s="217" t="s">
        <v>316</v>
      </c>
      <c r="D171" s="217" t="s">
        <v>118</v>
      </c>
      <c r="E171" s="218" t="s">
        <v>592</v>
      </c>
      <c r="F171" s="219" t="s">
        <v>593</v>
      </c>
      <c r="G171" s="220" t="s">
        <v>164</v>
      </c>
      <c r="H171" s="221">
        <v>783.5</v>
      </c>
      <c r="I171" s="222"/>
      <c r="J171" s="223">
        <f>ROUND(I171*H171,2)</f>
        <v>0</v>
      </c>
      <c r="K171" s="219" t="s">
        <v>122</v>
      </c>
      <c r="L171" s="71"/>
      <c r="M171" s="224" t="s">
        <v>21</v>
      </c>
      <c r="N171" s="225" t="s">
        <v>41</v>
      </c>
      <c r="O171" s="46"/>
      <c r="P171" s="226">
        <f>O171*H171</f>
        <v>0</v>
      </c>
      <c r="Q171" s="226">
        <v>0</v>
      </c>
      <c r="R171" s="226">
        <f>Q171*H171</f>
        <v>0</v>
      </c>
      <c r="S171" s="226">
        <v>0</v>
      </c>
      <c r="T171" s="227">
        <f>S171*H171</f>
        <v>0</v>
      </c>
      <c r="AR171" s="23" t="s">
        <v>132</v>
      </c>
      <c r="AT171" s="23" t="s">
        <v>118</v>
      </c>
      <c r="AU171" s="23" t="s">
        <v>80</v>
      </c>
      <c r="AY171" s="23" t="s">
        <v>115</v>
      </c>
      <c r="BE171" s="228">
        <f>IF(N171="základní",J171,0)</f>
        <v>0</v>
      </c>
      <c r="BF171" s="228">
        <f>IF(N171="snížená",J171,0)</f>
        <v>0</v>
      </c>
      <c r="BG171" s="228">
        <f>IF(N171="zákl. přenesená",J171,0)</f>
        <v>0</v>
      </c>
      <c r="BH171" s="228">
        <f>IF(N171="sníž. přenesená",J171,0)</f>
        <v>0</v>
      </c>
      <c r="BI171" s="228">
        <f>IF(N171="nulová",J171,0)</f>
        <v>0</v>
      </c>
      <c r="BJ171" s="23" t="s">
        <v>75</v>
      </c>
      <c r="BK171" s="228">
        <f>ROUND(I171*H171,2)</f>
        <v>0</v>
      </c>
      <c r="BL171" s="23" t="s">
        <v>132</v>
      </c>
      <c r="BM171" s="23" t="s">
        <v>594</v>
      </c>
    </row>
    <row r="172" spans="2:47" s="1" customFormat="1" ht="13.5">
      <c r="B172" s="45"/>
      <c r="C172" s="73"/>
      <c r="D172" s="235" t="s">
        <v>166</v>
      </c>
      <c r="E172" s="73"/>
      <c r="F172" s="236" t="s">
        <v>591</v>
      </c>
      <c r="G172" s="73"/>
      <c r="H172" s="73"/>
      <c r="I172" s="188"/>
      <c r="J172" s="73"/>
      <c r="K172" s="73"/>
      <c r="L172" s="71"/>
      <c r="M172" s="237"/>
      <c r="N172" s="46"/>
      <c r="O172" s="46"/>
      <c r="P172" s="46"/>
      <c r="Q172" s="46"/>
      <c r="R172" s="46"/>
      <c r="S172" s="46"/>
      <c r="T172" s="94"/>
      <c r="AT172" s="23" t="s">
        <v>166</v>
      </c>
      <c r="AU172" s="23" t="s">
        <v>80</v>
      </c>
    </row>
    <row r="173" spans="2:51" s="13" customFormat="1" ht="13.5">
      <c r="B173" s="260"/>
      <c r="C173" s="261"/>
      <c r="D173" s="235" t="s">
        <v>168</v>
      </c>
      <c r="E173" s="262" t="s">
        <v>21</v>
      </c>
      <c r="F173" s="263" t="s">
        <v>595</v>
      </c>
      <c r="G173" s="261"/>
      <c r="H173" s="262" t="s">
        <v>21</v>
      </c>
      <c r="I173" s="264"/>
      <c r="J173" s="261"/>
      <c r="K173" s="261"/>
      <c r="L173" s="265"/>
      <c r="M173" s="266"/>
      <c r="N173" s="267"/>
      <c r="O173" s="267"/>
      <c r="P173" s="267"/>
      <c r="Q173" s="267"/>
      <c r="R173" s="267"/>
      <c r="S173" s="267"/>
      <c r="T173" s="268"/>
      <c r="AT173" s="269" t="s">
        <v>168</v>
      </c>
      <c r="AU173" s="269" t="s">
        <v>80</v>
      </c>
      <c r="AV173" s="13" t="s">
        <v>75</v>
      </c>
      <c r="AW173" s="13" t="s">
        <v>33</v>
      </c>
      <c r="AX173" s="13" t="s">
        <v>70</v>
      </c>
      <c r="AY173" s="269" t="s">
        <v>115</v>
      </c>
    </row>
    <row r="174" spans="2:51" s="11" customFormat="1" ht="13.5">
      <c r="B174" s="238"/>
      <c r="C174" s="239"/>
      <c r="D174" s="235" t="s">
        <v>168</v>
      </c>
      <c r="E174" s="240" t="s">
        <v>21</v>
      </c>
      <c r="F174" s="241" t="s">
        <v>596</v>
      </c>
      <c r="G174" s="239"/>
      <c r="H174" s="242">
        <v>524.5</v>
      </c>
      <c r="I174" s="243"/>
      <c r="J174" s="239"/>
      <c r="K174" s="239"/>
      <c r="L174" s="244"/>
      <c r="M174" s="245"/>
      <c r="N174" s="246"/>
      <c r="O174" s="246"/>
      <c r="P174" s="246"/>
      <c r="Q174" s="246"/>
      <c r="R174" s="246"/>
      <c r="S174" s="246"/>
      <c r="T174" s="247"/>
      <c r="AT174" s="248" t="s">
        <v>168</v>
      </c>
      <c r="AU174" s="248" t="s">
        <v>80</v>
      </c>
      <c r="AV174" s="11" t="s">
        <v>80</v>
      </c>
      <c r="AW174" s="11" t="s">
        <v>33</v>
      </c>
      <c r="AX174" s="11" t="s">
        <v>70</v>
      </c>
      <c r="AY174" s="248" t="s">
        <v>115</v>
      </c>
    </row>
    <row r="175" spans="2:51" s="13" customFormat="1" ht="13.5">
      <c r="B175" s="260"/>
      <c r="C175" s="261"/>
      <c r="D175" s="235" t="s">
        <v>168</v>
      </c>
      <c r="E175" s="262" t="s">
        <v>21</v>
      </c>
      <c r="F175" s="263" t="s">
        <v>597</v>
      </c>
      <c r="G175" s="261"/>
      <c r="H175" s="262" t="s">
        <v>21</v>
      </c>
      <c r="I175" s="264"/>
      <c r="J175" s="261"/>
      <c r="K175" s="261"/>
      <c r="L175" s="265"/>
      <c r="M175" s="266"/>
      <c r="N175" s="267"/>
      <c r="O175" s="267"/>
      <c r="P175" s="267"/>
      <c r="Q175" s="267"/>
      <c r="R175" s="267"/>
      <c r="S175" s="267"/>
      <c r="T175" s="268"/>
      <c r="AT175" s="269" t="s">
        <v>168</v>
      </c>
      <c r="AU175" s="269" t="s">
        <v>80</v>
      </c>
      <c r="AV175" s="13" t="s">
        <v>75</v>
      </c>
      <c r="AW175" s="13" t="s">
        <v>33</v>
      </c>
      <c r="AX175" s="13" t="s">
        <v>70</v>
      </c>
      <c r="AY175" s="269" t="s">
        <v>115</v>
      </c>
    </row>
    <row r="176" spans="2:51" s="11" customFormat="1" ht="13.5">
      <c r="B176" s="238"/>
      <c r="C176" s="239"/>
      <c r="D176" s="235" t="s">
        <v>168</v>
      </c>
      <c r="E176" s="240" t="s">
        <v>21</v>
      </c>
      <c r="F176" s="241" t="s">
        <v>598</v>
      </c>
      <c r="G176" s="239"/>
      <c r="H176" s="242">
        <v>63</v>
      </c>
      <c r="I176" s="243"/>
      <c r="J176" s="239"/>
      <c r="K176" s="239"/>
      <c r="L176" s="244"/>
      <c r="M176" s="245"/>
      <c r="N176" s="246"/>
      <c r="O176" s="246"/>
      <c r="P176" s="246"/>
      <c r="Q176" s="246"/>
      <c r="R176" s="246"/>
      <c r="S176" s="246"/>
      <c r="T176" s="247"/>
      <c r="AT176" s="248" t="s">
        <v>168</v>
      </c>
      <c r="AU176" s="248" t="s">
        <v>80</v>
      </c>
      <c r="AV176" s="11" t="s">
        <v>80</v>
      </c>
      <c r="AW176" s="11" t="s">
        <v>33</v>
      </c>
      <c r="AX176" s="11" t="s">
        <v>70</v>
      </c>
      <c r="AY176" s="248" t="s">
        <v>115</v>
      </c>
    </row>
    <row r="177" spans="2:51" s="13" customFormat="1" ht="13.5">
      <c r="B177" s="260"/>
      <c r="C177" s="261"/>
      <c r="D177" s="235" t="s">
        <v>168</v>
      </c>
      <c r="E177" s="262" t="s">
        <v>21</v>
      </c>
      <c r="F177" s="263" t="s">
        <v>599</v>
      </c>
      <c r="G177" s="261"/>
      <c r="H177" s="262" t="s">
        <v>21</v>
      </c>
      <c r="I177" s="264"/>
      <c r="J177" s="261"/>
      <c r="K177" s="261"/>
      <c r="L177" s="265"/>
      <c r="M177" s="266"/>
      <c r="N177" s="267"/>
      <c r="O177" s="267"/>
      <c r="P177" s="267"/>
      <c r="Q177" s="267"/>
      <c r="R177" s="267"/>
      <c r="S177" s="267"/>
      <c r="T177" s="268"/>
      <c r="AT177" s="269" t="s">
        <v>168</v>
      </c>
      <c r="AU177" s="269" t="s">
        <v>80</v>
      </c>
      <c r="AV177" s="13" t="s">
        <v>75</v>
      </c>
      <c r="AW177" s="13" t="s">
        <v>33</v>
      </c>
      <c r="AX177" s="13" t="s">
        <v>70</v>
      </c>
      <c r="AY177" s="269" t="s">
        <v>115</v>
      </c>
    </row>
    <row r="178" spans="2:51" s="11" customFormat="1" ht="13.5">
      <c r="B178" s="238"/>
      <c r="C178" s="239"/>
      <c r="D178" s="235" t="s">
        <v>168</v>
      </c>
      <c r="E178" s="240" t="s">
        <v>21</v>
      </c>
      <c r="F178" s="241" t="s">
        <v>600</v>
      </c>
      <c r="G178" s="239"/>
      <c r="H178" s="242">
        <v>196</v>
      </c>
      <c r="I178" s="243"/>
      <c r="J178" s="239"/>
      <c r="K178" s="239"/>
      <c r="L178" s="244"/>
      <c r="M178" s="245"/>
      <c r="N178" s="246"/>
      <c r="O178" s="246"/>
      <c r="P178" s="246"/>
      <c r="Q178" s="246"/>
      <c r="R178" s="246"/>
      <c r="S178" s="246"/>
      <c r="T178" s="247"/>
      <c r="AT178" s="248" t="s">
        <v>168</v>
      </c>
      <c r="AU178" s="248" t="s">
        <v>80</v>
      </c>
      <c r="AV178" s="11" t="s">
        <v>80</v>
      </c>
      <c r="AW178" s="11" t="s">
        <v>33</v>
      </c>
      <c r="AX178" s="11" t="s">
        <v>70</v>
      </c>
      <c r="AY178" s="248" t="s">
        <v>115</v>
      </c>
    </row>
    <row r="179" spans="2:51" s="12" customFormat="1" ht="13.5">
      <c r="B179" s="249"/>
      <c r="C179" s="250"/>
      <c r="D179" s="235" t="s">
        <v>168</v>
      </c>
      <c r="E179" s="251" t="s">
        <v>21</v>
      </c>
      <c r="F179" s="252" t="s">
        <v>186</v>
      </c>
      <c r="G179" s="250"/>
      <c r="H179" s="253">
        <v>783.5</v>
      </c>
      <c r="I179" s="254"/>
      <c r="J179" s="250"/>
      <c r="K179" s="250"/>
      <c r="L179" s="255"/>
      <c r="M179" s="256"/>
      <c r="N179" s="257"/>
      <c r="O179" s="257"/>
      <c r="P179" s="257"/>
      <c r="Q179" s="257"/>
      <c r="R179" s="257"/>
      <c r="S179" s="257"/>
      <c r="T179" s="258"/>
      <c r="AT179" s="259" t="s">
        <v>168</v>
      </c>
      <c r="AU179" s="259" t="s">
        <v>80</v>
      </c>
      <c r="AV179" s="12" t="s">
        <v>132</v>
      </c>
      <c r="AW179" s="12" t="s">
        <v>33</v>
      </c>
      <c r="AX179" s="12" t="s">
        <v>75</v>
      </c>
      <c r="AY179" s="259" t="s">
        <v>115</v>
      </c>
    </row>
    <row r="180" spans="2:63" s="10" customFormat="1" ht="29.85" customHeight="1">
      <c r="B180" s="201"/>
      <c r="C180" s="202"/>
      <c r="D180" s="203" t="s">
        <v>69</v>
      </c>
      <c r="E180" s="215" t="s">
        <v>128</v>
      </c>
      <c r="F180" s="215" t="s">
        <v>601</v>
      </c>
      <c r="G180" s="202"/>
      <c r="H180" s="202"/>
      <c r="I180" s="205"/>
      <c r="J180" s="216">
        <f>BK180</f>
        <v>0</v>
      </c>
      <c r="K180" s="202"/>
      <c r="L180" s="207"/>
      <c r="M180" s="208"/>
      <c r="N180" s="209"/>
      <c r="O180" s="209"/>
      <c r="P180" s="210">
        <f>SUM(P181:P194)</f>
        <v>0</v>
      </c>
      <c r="Q180" s="209"/>
      <c r="R180" s="210">
        <f>SUM(R181:R194)</f>
        <v>12.888594999999999</v>
      </c>
      <c r="S180" s="209"/>
      <c r="T180" s="211">
        <f>SUM(T181:T194)</f>
        <v>0</v>
      </c>
      <c r="AR180" s="212" t="s">
        <v>75</v>
      </c>
      <c r="AT180" s="213" t="s">
        <v>69</v>
      </c>
      <c r="AU180" s="213" t="s">
        <v>75</v>
      </c>
      <c r="AY180" s="212" t="s">
        <v>115</v>
      </c>
      <c r="BK180" s="214">
        <f>SUM(BK181:BK194)</f>
        <v>0</v>
      </c>
    </row>
    <row r="181" spans="2:65" s="1" customFormat="1" ht="25.5" customHeight="1">
      <c r="B181" s="45"/>
      <c r="C181" s="217" t="s">
        <v>320</v>
      </c>
      <c r="D181" s="217" t="s">
        <v>118</v>
      </c>
      <c r="E181" s="218" t="s">
        <v>602</v>
      </c>
      <c r="F181" s="219" t="s">
        <v>603</v>
      </c>
      <c r="G181" s="220" t="s">
        <v>121</v>
      </c>
      <c r="H181" s="221">
        <v>64.5</v>
      </c>
      <c r="I181" s="222"/>
      <c r="J181" s="223">
        <f>ROUND(I181*H181,2)</f>
        <v>0</v>
      </c>
      <c r="K181" s="219" t="s">
        <v>122</v>
      </c>
      <c r="L181" s="71"/>
      <c r="M181" s="224" t="s">
        <v>21</v>
      </c>
      <c r="N181" s="225" t="s">
        <v>41</v>
      </c>
      <c r="O181" s="46"/>
      <c r="P181" s="226">
        <f>O181*H181</f>
        <v>0</v>
      </c>
      <c r="Q181" s="226">
        <v>0.03351</v>
      </c>
      <c r="R181" s="226">
        <f>Q181*H181</f>
        <v>2.1613949999999997</v>
      </c>
      <c r="S181" s="226">
        <v>0</v>
      </c>
      <c r="T181" s="227">
        <f>S181*H181</f>
        <v>0</v>
      </c>
      <c r="AR181" s="23" t="s">
        <v>132</v>
      </c>
      <c r="AT181" s="23" t="s">
        <v>118</v>
      </c>
      <c r="AU181" s="23" t="s">
        <v>80</v>
      </c>
      <c r="AY181" s="23" t="s">
        <v>115</v>
      </c>
      <c r="BE181" s="228">
        <f>IF(N181="základní",J181,0)</f>
        <v>0</v>
      </c>
      <c r="BF181" s="228">
        <f>IF(N181="snížená",J181,0)</f>
        <v>0</v>
      </c>
      <c r="BG181" s="228">
        <f>IF(N181="zákl. přenesená",J181,0)</f>
        <v>0</v>
      </c>
      <c r="BH181" s="228">
        <f>IF(N181="sníž. přenesená",J181,0)</f>
        <v>0</v>
      </c>
      <c r="BI181" s="228">
        <f>IF(N181="nulová",J181,0)</f>
        <v>0</v>
      </c>
      <c r="BJ181" s="23" t="s">
        <v>75</v>
      </c>
      <c r="BK181" s="228">
        <f>ROUND(I181*H181,2)</f>
        <v>0</v>
      </c>
      <c r="BL181" s="23" t="s">
        <v>132</v>
      </c>
      <c r="BM181" s="23" t="s">
        <v>604</v>
      </c>
    </row>
    <row r="182" spans="2:47" s="1" customFormat="1" ht="13.5">
      <c r="B182" s="45"/>
      <c r="C182" s="73"/>
      <c r="D182" s="235" t="s">
        <v>166</v>
      </c>
      <c r="E182" s="73"/>
      <c r="F182" s="236" t="s">
        <v>605</v>
      </c>
      <c r="G182" s="73"/>
      <c r="H182" s="73"/>
      <c r="I182" s="188"/>
      <c r="J182" s="73"/>
      <c r="K182" s="73"/>
      <c r="L182" s="71"/>
      <c r="M182" s="237"/>
      <c r="N182" s="46"/>
      <c r="O182" s="46"/>
      <c r="P182" s="46"/>
      <c r="Q182" s="46"/>
      <c r="R182" s="46"/>
      <c r="S182" s="46"/>
      <c r="T182" s="94"/>
      <c r="AT182" s="23" t="s">
        <v>166</v>
      </c>
      <c r="AU182" s="23" t="s">
        <v>80</v>
      </c>
    </row>
    <row r="183" spans="2:51" s="13" customFormat="1" ht="13.5">
      <c r="B183" s="260"/>
      <c r="C183" s="261"/>
      <c r="D183" s="235" t="s">
        <v>168</v>
      </c>
      <c r="E183" s="262" t="s">
        <v>21</v>
      </c>
      <c r="F183" s="263" t="s">
        <v>606</v>
      </c>
      <c r="G183" s="261"/>
      <c r="H183" s="262" t="s">
        <v>21</v>
      </c>
      <c r="I183" s="264"/>
      <c r="J183" s="261"/>
      <c r="K183" s="261"/>
      <c r="L183" s="265"/>
      <c r="M183" s="266"/>
      <c r="N183" s="267"/>
      <c r="O183" s="267"/>
      <c r="P183" s="267"/>
      <c r="Q183" s="267"/>
      <c r="R183" s="267"/>
      <c r="S183" s="267"/>
      <c r="T183" s="268"/>
      <c r="AT183" s="269" t="s">
        <v>168</v>
      </c>
      <c r="AU183" s="269" t="s">
        <v>80</v>
      </c>
      <c r="AV183" s="13" t="s">
        <v>75</v>
      </c>
      <c r="AW183" s="13" t="s">
        <v>33</v>
      </c>
      <c r="AX183" s="13" t="s">
        <v>70</v>
      </c>
      <c r="AY183" s="269" t="s">
        <v>115</v>
      </c>
    </row>
    <row r="184" spans="2:51" s="11" customFormat="1" ht="13.5">
      <c r="B184" s="238"/>
      <c r="C184" s="239"/>
      <c r="D184" s="235" t="s">
        <v>168</v>
      </c>
      <c r="E184" s="240" t="s">
        <v>21</v>
      </c>
      <c r="F184" s="241" t="s">
        <v>607</v>
      </c>
      <c r="G184" s="239"/>
      <c r="H184" s="242">
        <v>64.5</v>
      </c>
      <c r="I184" s="243"/>
      <c r="J184" s="239"/>
      <c r="K184" s="239"/>
      <c r="L184" s="244"/>
      <c r="M184" s="245"/>
      <c r="N184" s="246"/>
      <c r="O184" s="246"/>
      <c r="P184" s="246"/>
      <c r="Q184" s="246"/>
      <c r="R184" s="246"/>
      <c r="S184" s="246"/>
      <c r="T184" s="247"/>
      <c r="AT184" s="248" t="s">
        <v>168</v>
      </c>
      <c r="AU184" s="248" t="s">
        <v>80</v>
      </c>
      <c r="AV184" s="11" t="s">
        <v>80</v>
      </c>
      <c r="AW184" s="11" t="s">
        <v>33</v>
      </c>
      <c r="AX184" s="11" t="s">
        <v>75</v>
      </c>
      <c r="AY184" s="248" t="s">
        <v>115</v>
      </c>
    </row>
    <row r="185" spans="2:65" s="1" customFormat="1" ht="16.5" customHeight="1">
      <c r="B185" s="45"/>
      <c r="C185" s="270" t="s">
        <v>209</v>
      </c>
      <c r="D185" s="270" t="s">
        <v>222</v>
      </c>
      <c r="E185" s="271" t="s">
        <v>608</v>
      </c>
      <c r="F185" s="272" t="s">
        <v>609</v>
      </c>
      <c r="G185" s="273" t="s">
        <v>121</v>
      </c>
      <c r="H185" s="274">
        <v>590</v>
      </c>
      <c r="I185" s="275"/>
      <c r="J185" s="276">
        <f>ROUND(I185*H185,2)</f>
        <v>0</v>
      </c>
      <c r="K185" s="272" t="s">
        <v>122</v>
      </c>
      <c r="L185" s="277"/>
      <c r="M185" s="278" t="s">
        <v>21</v>
      </c>
      <c r="N185" s="279" t="s">
        <v>41</v>
      </c>
      <c r="O185" s="46"/>
      <c r="P185" s="226">
        <f>O185*H185</f>
        <v>0</v>
      </c>
      <c r="Q185" s="226">
        <v>0.011</v>
      </c>
      <c r="R185" s="226">
        <f>Q185*H185</f>
        <v>6.489999999999999</v>
      </c>
      <c r="S185" s="226">
        <v>0</v>
      </c>
      <c r="T185" s="227">
        <f>S185*H185</f>
        <v>0</v>
      </c>
      <c r="AR185" s="23" t="s">
        <v>200</v>
      </c>
      <c r="AT185" s="23" t="s">
        <v>222</v>
      </c>
      <c r="AU185" s="23" t="s">
        <v>80</v>
      </c>
      <c r="AY185" s="23" t="s">
        <v>115</v>
      </c>
      <c r="BE185" s="228">
        <f>IF(N185="základní",J185,0)</f>
        <v>0</v>
      </c>
      <c r="BF185" s="228">
        <f>IF(N185="snížená",J185,0)</f>
        <v>0</v>
      </c>
      <c r="BG185" s="228">
        <f>IF(N185="zákl. přenesená",J185,0)</f>
        <v>0</v>
      </c>
      <c r="BH185" s="228">
        <f>IF(N185="sníž. přenesená",J185,0)</f>
        <v>0</v>
      </c>
      <c r="BI185" s="228">
        <f>IF(N185="nulová",J185,0)</f>
        <v>0</v>
      </c>
      <c r="BJ185" s="23" t="s">
        <v>75</v>
      </c>
      <c r="BK185" s="228">
        <f>ROUND(I185*H185,2)</f>
        <v>0</v>
      </c>
      <c r="BL185" s="23" t="s">
        <v>132</v>
      </c>
      <c r="BM185" s="23" t="s">
        <v>610</v>
      </c>
    </row>
    <row r="186" spans="2:65" s="1" customFormat="1" ht="25.5" customHeight="1">
      <c r="B186" s="45"/>
      <c r="C186" s="217" t="s">
        <v>327</v>
      </c>
      <c r="D186" s="217" t="s">
        <v>118</v>
      </c>
      <c r="E186" s="218" t="s">
        <v>611</v>
      </c>
      <c r="F186" s="219" t="s">
        <v>612</v>
      </c>
      <c r="G186" s="220" t="s">
        <v>121</v>
      </c>
      <c r="H186" s="221">
        <v>10</v>
      </c>
      <c r="I186" s="222"/>
      <c r="J186" s="223">
        <f>ROUND(I186*H186,2)</f>
        <v>0</v>
      </c>
      <c r="K186" s="219" t="s">
        <v>122</v>
      </c>
      <c r="L186" s="71"/>
      <c r="M186" s="224" t="s">
        <v>21</v>
      </c>
      <c r="N186" s="225" t="s">
        <v>41</v>
      </c>
      <c r="O186" s="46"/>
      <c r="P186" s="226">
        <f>O186*H186</f>
        <v>0</v>
      </c>
      <c r="Q186" s="226">
        <v>0.06702</v>
      </c>
      <c r="R186" s="226">
        <f>Q186*H186</f>
        <v>0.6701999999999999</v>
      </c>
      <c r="S186" s="226">
        <v>0</v>
      </c>
      <c r="T186" s="227">
        <f>S186*H186</f>
        <v>0</v>
      </c>
      <c r="AR186" s="23" t="s">
        <v>132</v>
      </c>
      <c r="AT186" s="23" t="s">
        <v>118</v>
      </c>
      <c r="AU186" s="23" t="s">
        <v>80</v>
      </c>
      <c r="AY186" s="23" t="s">
        <v>115</v>
      </c>
      <c r="BE186" s="228">
        <f>IF(N186="základní",J186,0)</f>
        <v>0</v>
      </c>
      <c r="BF186" s="228">
        <f>IF(N186="snížená",J186,0)</f>
        <v>0</v>
      </c>
      <c r="BG186" s="228">
        <f>IF(N186="zákl. přenesená",J186,0)</f>
        <v>0</v>
      </c>
      <c r="BH186" s="228">
        <f>IF(N186="sníž. přenesená",J186,0)</f>
        <v>0</v>
      </c>
      <c r="BI186" s="228">
        <f>IF(N186="nulová",J186,0)</f>
        <v>0</v>
      </c>
      <c r="BJ186" s="23" t="s">
        <v>75</v>
      </c>
      <c r="BK186" s="228">
        <f>ROUND(I186*H186,2)</f>
        <v>0</v>
      </c>
      <c r="BL186" s="23" t="s">
        <v>132</v>
      </c>
      <c r="BM186" s="23" t="s">
        <v>613</v>
      </c>
    </row>
    <row r="187" spans="2:47" s="1" customFormat="1" ht="13.5">
      <c r="B187" s="45"/>
      <c r="C187" s="73"/>
      <c r="D187" s="235" t="s">
        <v>166</v>
      </c>
      <c r="E187" s="73"/>
      <c r="F187" s="236" t="s">
        <v>605</v>
      </c>
      <c r="G187" s="73"/>
      <c r="H187" s="73"/>
      <c r="I187" s="188"/>
      <c r="J187" s="73"/>
      <c r="K187" s="73"/>
      <c r="L187" s="71"/>
      <c r="M187" s="237"/>
      <c r="N187" s="46"/>
      <c r="O187" s="46"/>
      <c r="P187" s="46"/>
      <c r="Q187" s="46"/>
      <c r="R187" s="46"/>
      <c r="S187" s="46"/>
      <c r="T187" s="94"/>
      <c r="AT187" s="23" t="s">
        <v>166</v>
      </c>
      <c r="AU187" s="23" t="s">
        <v>80</v>
      </c>
    </row>
    <row r="188" spans="2:51" s="13" customFormat="1" ht="13.5">
      <c r="B188" s="260"/>
      <c r="C188" s="261"/>
      <c r="D188" s="235" t="s">
        <v>168</v>
      </c>
      <c r="E188" s="262" t="s">
        <v>21</v>
      </c>
      <c r="F188" s="263" t="s">
        <v>614</v>
      </c>
      <c r="G188" s="261"/>
      <c r="H188" s="262" t="s">
        <v>21</v>
      </c>
      <c r="I188" s="264"/>
      <c r="J188" s="261"/>
      <c r="K188" s="261"/>
      <c r="L188" s="265"/>
      <c r="M188" s="266"/>
      <c r="N188" s="267"/>
      <c r="O188" s="267"/>
      <c r="P188" s="267"/>
      <c r="Q188" s="267"/>
      <c r="R188" s="267"/>
      <c r="S188" s="267"/>
      <c r="T188" s="268"/>
      <c r="AT188" s="269" t="s">
        <v>168</v>
      </c>
      <c r="AU188" s="269" t="s">
        <v>80</v>
      </c>
      <c r="AV188" s="13" t="s">
        <v>75</v>
      </c>
      <c r="AW188" s="13" t="s">
        <v>33</v>
      </c>
      <c r="AX188" s="13" t="s">
        <v>70</v>
      </c>
      <c r="AY188" s="269" t="s">
        <v>115</v>
      </c>
    </row>
    <row r="189" spans="2:51" s="11" customFormat="1" ht="13.5">
      <c r="B189" s="238"/>
      <c r="C189" s="239"/>
      <c r="D189" s="235" t="s">
        <v>168</v>
      </c>
      <c r="E189" s="240" t="s">
        <v>21</v>
      </c>
      <c r="F189" s="241" t="s">
        <v>615</v>
      </c>
      <c r="G189" s="239"/>
      <c r="H189" s="242">
        <v>7.5</v>
      </c>
      <c r="I189" s="243"/>
      <c r="J189" s="239"/>
      <c r="K189" s="239"/>
      <c r="L189" s="244"/>
      <c r="M189" s="245"/>
      <c r="N189" s="246"/>
      <c r="O189" s="246"/>
      <c r="P189" s="246"/>
      <c r="Q189" s="246"/>
      <c r="R189" s="246"/>
      <c r="S189" s="246"/>
      <c r="T189" s="247"/>
      <c r="AT189" s="248" t="s">
        <v>168</v>
      </c>
      <c r="AU189" s="248" t="s">
        <v>80</v>
      </c>
      <c r="AV189" s="11" t="s">
        <v>80</v>
      </c>
      <c r="AW189" s="11" t="s">
        <v>33</v>
      </c>
      <c r="AX189" s="11" t="s">
        <v>70</v>
      </c>
      <c r="AY189" s="248" t="s">
        <v>115</v>
      </c>
    </row>
    <row r="190" spans="2:51" s="13" customFormat="1" ht="13.5">
      <c r="B190" s="260"/>
      <c r="C190" s="261"/>
      <c r="D190" s="235" t="s">
        <v>168</v>
      </c>
      <c r="E190" s="262" t="s">
        <v>21</v>
      </c>
      <c r="F190" s="263" t="s">
        <v>616</v>
      </c>
      <c r="G190" s="261"/>
      <c r="H190" s="262" t="s">
        <v>21</v>
      </c>
      <c r="I190" s="264"/>
      <c r="J190" s="261"/>
      <c r="K190" s="261"/>
      <c r="L190" s="265"/>
      <c r="M190" s="266"/>
      <c r="N190" s="267"/>
      <c r="O190" s="267"/>
      <c r="P190" s="267"/>
      <c r="Q190" s="267"/>
      <c r="R190" s="267"/>
      <c r="S190" s="267"/>
      <c r="T190" s="268"/>
      <c r="AT190" s="269" t="s">
        <v>168</v>
      </c>
      <c r="AU190" s="269" t="s">
        <v>80</v>
      </c>
      <c r="AV190" s="13" t="s">
        <v>75</v>
      </c>
      <c r="AW190" s="13" t="s">
        <v>33</v>
      </c>
      <c r="AX190" s="13" t="s">
        <v>70</v>
      </c>
      <c r="AY190" s="269" t="s">
        <v>115</v>
      </c>
    </row>
    <row r="191" spans="2:51" s="11" customFormat="1" ht="13.5">
      <c r="B191" s="238"/>
      <c r="C191" s="239"/>
      <c r="D191" s="235" t="s">
        <v>168</v>
      </c>
      <c r="E191" s="240" t="s">
        <v>21</v>
      </c>
      <c r="F191" s="241" t="s">
        <v>617</v>
      </c>
      <c r="G191" s="239"/>
      <c r="H191" s="242">
        <v>2.5</v>
      </c>
      <c r="I191" s="243"/>
      <c r="J191" s="239"/>
      <c r="K191" s="239"/>
      <c r="L191" s="244"/>
      <c r="M191" s="245"/>
      <c r="N191" s="246"/>
      <c r="O191" s="246"/>
      <c r="P191" s="246"/>
      <c r="Q191" s="246"/>
      <c r="R191" s="246"/>
      <c r="S191" s="246"/>
      <c r="T191" s="247"/>
      <c r="AT191" s="248" t="s">
        <v>168</v>
      </c>
      <c r="AU191" s="248" t="s">
        <v>80</v>
      </c>
      <c r="AV191" s="11" t="s">
        <v>80</v>
      </c>
      <c r="AW191" s="11" t="s">
        <v>33</v>
      </c>
      <c r="AX191" s="11" t="s">
        <v>70</v>
      </c>
      <c r="AY191" s="248" t="s">
        <v>115</v>
      </c>
    </row>
    <row r="192" spans="2:51" s="12" customFormat="1" ht="13.5">
      <c r="B192" s="249"/>
      <c r="C192" s="250"/>
      <c r="D192" s="235" t="s">
        <v>168</v>
      </c>
      <c r="E192" s="251" t="s">
        <v>21</v>
      </c>
      <c r="F192" s="252" t="s">
        <v>186</v>
      </c>
      <c r="G192" s="250"/>
      <c r="H192" s="253">
        <v>10</v>
      </c>
      <c r="I192" s="254"/>
      <c r="J192" s="250"/>
      <c r="K192" s="250"/>
      <c r="L192" s="255"/>
      <c r="M192" s="256"/>
      <c r="N192" s="257"/>
      <c r="O192" s="257"/>
      <c r="P192" s="257"/>
      <c r="Q192" s="257"/>
      <c r="R192" s="257"/>
      <c r="S192" s="257"/>
      <c r="T192" s="258"/>
      <c r="AT192" s="259" t="s">
        <v>168</v>
      </c>
      <c r="AU192" s="259" t="s">
        <v>80</v>
      </c>
      <c r="AV192" s="12" t="s">
        <v>132</v>
      </c>
      <c r="AW192" s="12" t="s">
        <v>33</v>
      </c>
      <c r="AX192" s="12" t="s">
        <v>75</v>
      </c>
      <c r="AY192" s="259" t="s">
        <v>115</v>
      </c>
    </row>
    <row r="193" spans="2:65" s="1" customFormat="1" ht="16.5" customHeight="1">
      <c r="B193" s="45"/>
      <c r="C193" s="270" t="s">
        <v>331</v>
      </c>
      <c r="D193" s="270" t="s">
        <v>222</v>
      </c>
      <c r="E193" s="271" t="s">
        <v>618</v>
      </c>
      <c r="F193" s="272" t="s">
        <v>619</v>
      </c>
      <c r="G193" s="273" t="s">
        <v>121</v>
      </c>
      <c r="H193" s="274">
        <v>58</v>
      </c>
      <c r="I193" s="275"/>
      <c r="J193" s="276">
        <f>ROUND(I193*H193,2)</f>
        <v>0</v>
      </c>
      <c r="K193" s="272" t="s">
        <v>122</v>
      </c>
      <c r="L193" s="277"/>
      <c r="M193" s="278" t="s">
        <v>21</v>
      </c>
      <c r="N193" s="279" t="s">
        <v>41</v>
      </c>
      <c r="O193" s="46"/>
      <c r="P193" s="226">
        <f>O193*H193</f>
        <v>0</v>
      </c>
      <c r="Q193" s="226">
        <v>0.0615</v>
      </c>
      <c r="R193" s="226">
        <f>Q193*H193</f>
        <v>3.567</v>
      </c>
      <c r="S193" s="226">
        <v>0</v>
      </c>
      <c r="T193" s="227">
        <f>S193*H193</f>
        <v>0</v>
      </c>
      <c r="AR193" s="23" t="s">
        <v>200</v>
      </c>
      <c r="AT193" s="23" t="s">
        <v>222</v>
      </c>
      <c r="AU193" s="23" t="s">
        <v>80</v>
      </c>
      <c r="AY193" s="23" t="s">
        <v>115</v>
      </c>
      <c r="BE193" s="228">
        <f>IF(N193="základní",J193,0)</f>
        <v>0</v>
      </c>
      <c r="BF193" s="228">
        <f>IF(N193="snížená",J193,0)</f>
        <v>0</v>
      </c>
      <c r="BG193" s="228">
        <f>IF(N193="zákl. přenesená",J193,0)</f>
        <v>0</v>
      </c>
      <c r="BH193" s="228">
        <f>IF(N193="sníž. přenesená",J193,0)</f>
        <v>0</v>
      </c>
      <c r="BI193" s="228">
        <f>IF(N193="nulová",J193,0)</f>
        <v>0</v>
      </c>
      <c r="BJ193" s="23" t="s">
        <v>75</v>
      </c>
      <c r="BK193" s="228">
        <f>ROUND(I193*H193,2)</f>
        <v>0</v>
      </c>
      <c r="BL193" s="23" t="s">
        <v>132</v>
      </c>
      <c r="BM193" s="23" t="s">
        <v>620</v>
      </c>
    </row>
    <row r="194" spans="2:51" s="11" customFormat="1" ht="13.5">
      <c r="B194" s="238"/>
      <c r="C194" s="239"/>
      <c r="D194" s="235" t="s">
        <v>168</v>
      </c>
      <c r="E194" s="239"/>
      <c r="F194" s="241" t="s">
        <v>621</v>
      </c>
      <c r="G194" s="239"/>
      <c r="H194" s="242">
        <v>58</v>
      </c>
      <c r="I194" s="243"/>
      <c r="J194" s="239"/>
      <c r="K194" s="239"/>
      <c r="L194" s="244"/>
      <c r="M194" s="245"/>
      <c r="N194" s="246"/>
      <c r="O194" s="246"/>
      <c r="P194" s="246"/>
      <c r="Q194" s="246"/>
      <c r="R194" s="246"/>
      <c r="S194" s="246"/>
      <c r="T194" s="247"/>
      <c r="AT194" s="248" t="s">
        <v>168</v>
      </c>
      <c r="AU194" s="248" t="s">
        <v>80</v>
      </c>
      <c r="AV194" s="11" t="s">
        <v>80</v>
      </c>
      <c r="AW194" s="11" t="s">
        <v>6</v>
      </c>
      <c r="AX194" s="11" t="s">
        <v>75</v>
      </c>
      <c r="AY194" s="248" t="s">
        <v>115</v>
      </c>
    </row>
    <row r="195" spans="2:63" s="10" customFormat="1" ht="29.85" customHeight="1">
      <c r="B195" s="201"/>
      <c r="C195" s="202"/>
      <c r="D195" s="203" t="s">
        <v>69</v>
      </c>
      <c r="E195" s="215" t="s">
        <v>132</v>
      </c>
      <c r="F195" s="215" t="s">
        <v>249</v>
      </c>
      <c r="G195" s="202"/>
      <c r="H195" s="202"/>
      <c r="I195" s="205"/>
      <c r="J195" s="216">
        <f>BK195</f>
        <v>0</v>
      </c>
      <c r="K195" s="202"/>
      <c r="L195" s="207"/>
      <c r="M195" s="208"/>
      <c r="N195" s="209"/>
      <c r="O195" s="209"/>
      <c r="P195" s="210">
        <f>SUM(P196:P200)</f>
        <v>0</v>
      </c>
      <c r="Q195" s="209"/>
      <c r="R195" s="210">
        <f>SUM(R196:R200)</f>
        <v>0</v>
      </c>
      <c r="S195" s="209"/>
      <c r="T195" s="211">
        <f>SUM(T196:T200)</f>
        <v>0</v>
      </c>
      <c r="AR195" s="212" t="s">
        <v>75</v>
      </c>
      <c r="AT195" s="213" t="s">
        <v>69</v>
      </c>
      <c r="AU195" s="213" t="s">
        <v>75</v>
      </c>
      <c r="AY195" s="212" t="s">
        <v>115</v>
      </c>
      <c r="BK195" s="214">
        <f>SUM(BK196:BK200)</f>
        <v>0</v>
      </c>
    </row>
    <row r="196" spans="2:65" s="1" customFormat="1" ht="25.5" customHeight="1">
      <c r="B196" s="45"/>
      <c r="C196" s="217" t="s">
        <v>336</v>
      </c>
      <c r="D196" s="217" t="s">
        <v>118</v>
      </c>
      <c r="E196" s="218" t="s">
        <v>251</v>
      </c>
      <c r="F196" s="219" t="s">
        <v>252</v>
      </c>
      <c r="G196" s="220" t="s">
        <v>181</v>
      </c>
      <c r="H196" s="221">
        <v>1.15</v>
      </c>
      <c r="I196" s="222"/>
      <c r="J196" s="223">
        <f>ROUND(I196*H196,2)</f>
        <v>0</v>
      </c>
      <c r="K196" s="219" t="s">
        <v>122</v>
      </c>
      <c r="L196" s="71"/>
      <c r="M196" s="224" t="s">
        <v>21</v>
      </c>
      <c r="N196" s="225" t="s">
        <v>41</v>
      </c>
      <c r="O196" s="46"/>
      <c r="P196" s="226">
        <f>O196*H196</f>
        <v>0</v>
      </c>
      <c r="Q196" s="226">
        <v>0</v>
      </c>
      <c r="R196" s="226">
        <f>Q196*H196</f>
        <v>0</v>
      </c>
      <c r="S196" s="226">
        <v>0</v>
      </c>
      <c r="T196" s="227">
        <f>S196*H196</f>
        <v>0</v>
      </c>
      <c r="AR196" s="23" t="s">
        <v>132</v>
      </c>
      <c r="AT196" s="23" t="s">
        <v>118</v>
      </c>
      <c r="AU196" s="23" t="s">
        <v>80</v>
      </c>
      <c r="AY196" s="23" t="s">
        <v>115</v>
      </c>
      <c r="BE196" s="228">
        <f>IF(N196="základní",J196,0)</f>
        <v>0</v>
      </c>
      <c r="BF196" s="228">
        <f>IF(N196="snížená",J196,0)</f>
        <v>0</v>
      </c>
      <c r="BG196" s="228">
        <f>IF(N196="zákl. přenesená",J196,0)</f>
        <v>0</v>
      </c>
      <c r="BH196" s="228">
        <f>IF(N196="sníž. přenesená",J196,0)</f>
        <v>0</v>
      </c>
      <c r="BI196" s="228">
        <f>IF(N196="nulová",J196,0)</f>
        <v>0</v>
      </c>
      <c r="BJ196" s="23" t="s">
        <v>75</v>
      </c>
      <c r="BK196" s="228">
        <f>ROUND(I196*H196,2)</f>
        <v>0</v>
      </c>
      <c r="BL196" s="23" t="s">
        <v>132</v>
      </c>
      <c r="BM196" s="23" t="s">
        <v>622</v>
      </c>
    </row>
    <row r="197" spans="2:47" s="1" customFormat="1" ht="13.5">
      <c r="B197" s="45"/>
      <c r="C197" s="73"/>
      <c r="D197" s="235" t="s">
        <v>166</v>
      </c>
      <c r="E197" s="73"/>
      <c r="F197" s="236" t="s">
        <v>254</v>
      </c>
      <c r="G197" s="73"/>
      <c r="H197" s="73"/>
      <c r="I197" s="188"/>
      <c r="J197" s="73"/>
      <c r="K197" s="73"/>
      <c r="L197" s="71"/>
      <c r="M197" s="237"/>
      <c r="N197" s="46"/>
      <c r="O197" s="46"/>
      <c r="P197" s="46"/>
      <c r="Q197" s="46"/>
      <c r="R197" s="46"/>
      <c r="S197" s="46"/>
      <c r="T197" s="94"/>
      <c r="AT197" s="23" t="s">
        <v>166</v>
      </c>
      <c r="AU197" s="23" t="s">
        <v>80</v>
      </c>
    </row>
    <row r="198" spans="2:51" s="13" customFormat="1" ht="13.5">
      <c r="B198" s="260"/>
      <c r="C198" s="261"/>
      <c r="D198" s="235" t="s">
        <v>168</v>
      </c>
      <c r="E198" s="262" t="s">
        <v>21</v>
      </c>
      <c r="F198" s="263" t="s">
        <v>562</v>
      </c>
      <c r="G198" s="261"/>
      <c r="H198" s="262" t="s">
        <v>21</v>
      </c>
      <c r="I198" s="264"/>
      <c r="J198" s="261"/>
      <c r="K198" s="261"/>
      <c r="L198" s="265"/>
      <c r="M198" s="266"/>
      <c r="N198" s="267"/>
      <c r="O198" s="267"/>
      <c r="P198" s="267"/>
      <c r="Q198" s="267"/>
      <c r="R198" s="267"/>
      <c r="S198" s="267"/>
      <c r="T198" s="268"/>
      <c r="AT198" s="269" t="s">
        <v>168</v>
      </c>
      <c r="AU198" s="269" t="s">
        <v>80</v>
      </c>
      <c r="AV198" s="13" t="s">
        <v>75</v>
      </c>
      <c r="AW198" s="13" t="s">
        <v>33</v>
      </c>
      <c r="AX198" s="13" t="s">
        <v>70</v>
      </c>
      <c r="AY198" s="269" t="s">
        <v>115</v>
      </c>
    </row>
    <row r="199" spans="2:51" s="11" customFormat="1" ht="13.5">
      <c r="B199" s="238"/>
      <c r="C199" s="239"/>
      <c r="D199" s="235" t="s">
        <v>168</v>
      </c>
      <c r="E199" s="240" t="s">
        <v>21</v>
      </c>
      <c r="F199" s="241" t="s">
        <v>623</v>
      </c>
      <c r="G199" s="239"/>
      <c r="H199" s="242">
        <v>1.15</v>
      </c>
      <c r="I199" s="243"/>
      <c r="J199" s="239"/>
      <c r="K199" s="239"/>
      <c r="L199" s="244"/>
      <c r="M199" s="245"/>
      <c r="N199" s="246"/>
      <c r="O199" s="246"/>
      <c r="P199" s="246"/>
      <c r="Q199" s="246"/>
      <c r="R199" s="246"/>
      <c r="S199" s="246"/>
      <c r="T199" s="247"/>
      <c r="AT199" s="248" t="s">
        <v>168</v>
      </c>
      <c r="AU199" s="248" t="s">
        <v>80</v>
      </c>
      <c r="AV199" s="11" t="s">
        <v>80</v>
      </c>
      <c r="AW199" s="11" t="s">
        <v>33</v>
      </c>
      <c r="AX199" s="11" t="s">
        <v>70</v>
      </c>
      <c r="AY199" s="248" t="s">
        <v>115</v>
      </c>
    </row>
    <row r="200" spans="2:51" s="12" customFormat="1" ht="13.5">
      <c r="B200" s="249"/>
      <c r="C200" s="250"/>
      <c r="D200" s="235" t="s">
        <v>168</v>
      </c>
      <c r="E200" s="251" t="s">
        <v>21</v>
      </c>
      <c r="F200" s="252" t="s">
        <v>186</v>
      </c>
      <c r="G200" s="250"/>
      <c r="H200" s="253">
        <v>1.15</v>
      </c>
      <c r="I200" s="254"/>
      <c r="J200" s="250"/>
      <c r="K200" s="250"/>
      <c r="L200" s="255"/>
      <c r="M200" s="256"/>
      <c r="N200" s="257"/>
      <c r="O200" s="257"/>
      <c r="P200" s="257"/>
      <c r="Q200" s="257"/>
      <c r="R200" s="257"/>
      <c r="S200" s="257"/>
      <c r="T200" s="258"/>
      <c r="AT200" s="259" t="s">
        <v>168</v>
      </c>
      <c r="AU200" s="259" t="s">
        <v>80</v>
      </c>
      <c r="AV200" s="12" t="s">
        <v>132</v>
      </c>
      <c r="AW200" s="12" t="s">
        <v>33</v>
      </c>
      <c r="AX200" s="12" t="s">
        <v>75</v>
      </c>
      <c r="AY200" s="259" t="s">
        <v>115</v>
      </c>
    </row>
    <row r="201" spans="2:63" s="10" customFormat="1" ht="29.85" customHeight="1">
      <c r="B201" s="201"/>
      <c r="C201" s="202"/>
      <c r="D201" s="203" t="s">
        <v>69</v>
      </c>
      <c r="E201" s="215" t="s">
        <v>114</v>
      </c>
      <c r="F201" s="215" t="s">
        <v>256</v>
      </c>
      <c r="G201" s="202"/>
      <c r="H201" s="202"/>
      <c r="I201" s="205"/>
      <c r="J201" s="216">
        <f>BK201</f>
        <v>0</v>
      </c>
      <c r="K201" s="202"/>
      <c r="L201" s="207"/>
      <c r="M201" s="208"/>
      <c r="N201" s="209"/>
      <c r="O201" s="209"/>
      <c r="P201" s="210">
        <f>SUM(P202:P242)</f>
        <v>0</v>
      </c>
      <c r="Q201" s="209"/>
      <c r="R201" s="210">
        <f>SUM(R202:R242)</f>
        <v>189.28044</v>
      </c>
      <c r="S201" s="209"/>
      <c r="T201" s="211">
        <f>SUM(T202:T242)</f>
        <v>0</v>
      </c>
      <c r="AR201" s="212" t="s">
        <v>75</v>
      </c>
      <c r="AT201" s="213" t="s">
        <v>69</v>
      </c>
      <c r="AU201" s="213" t="s">
        <v>75</v>
      </c>
      <c r="AY201" s="212" t="s">
        <v>115</v>
      </c>
      <c r="BK201" s="214">
        <f>SUM(BK202:BK242)</f>
        <v>0</v>
      </c>
    </row>
    <row r="202" spans="2:65" s="1" customFormat="1" ht="25.5" customHeight="1">
      <c r="B202" s="45"/>
      <c r="C202" s="217" t="s">
        <v>341</v>
      </c>
      <c r="D202" s="217" t="s">
        <v>118</v>
      </c>
      <c r="E202" s="218" t="s">
        <v>624</v>
      </c>
      <c r="F202" s="219" t="s">
        <v>625</v>
      </c>
      <c r="G202" s="220" t="s">
        <v>164</v>
      </c>
      <c r="H202" s="221">
        <v>590</v>
      </c>
      <c r="I202" s="222"/>
      <c r="J202" s="223">
        <f>ROUND(I202*H202,2)</f>
        <v>0</v>
      </c>
      <c r="K202" s="219" t="s">
        <v>122</v>
      </c>
      <c r="L202" s="71"/>
      <c r="M202" s="224" t="s">
        <v>21</v>
      </c>
      <c r="N202" s="225" t="s">
        <v>41</v>
      </c>
      <c r="O202" s="46"/>
      <c r="P202" s="226">
        <f>O202*H202</f>
        <v>0</v>
      </c>
      <c r="Q202" s="226">
        <v>0</v>
      </c>
      <c r="R202" s="226">
        <f>Q202*H202</f>
        <v>0</v>
      </c>
      <c r="S202" s="226">
        <v>0</v>
      </c>
      <c r="T202" s="227">
        <f>S202*H202</f>
        <v>0</v>
      </c>
      <c r="AR202" s="23" t="s">
        <v>132</v>
      </c>
      <c r="AT202" s="23" t="s">
        <v>118</v>
      </c>
      <c r="AU202" s="23" t="s">
        <v>80</v>
      </c>
      <c r="AY202" s="23" t="s">
        <v>115</v>
      </c>
      <c r="BE202" s="228">
        <f>IF(N202="základní",J202,0)</f>
        <v>0</v>
      </c>
      <c r="BF202" s="228">
        <f>IF(N202="snížená",J202,0)</f>
        <v>0</v>
      </c>
      <c r="BG202" s="228">
        <f>IF(N202="zákl. přenesená",J202,0)</f>
        <v>0</v>
      </c>
      <c r="BH202" s="228">
        <f>IF(N202="sníž. přenesená",J202,0)</f>
        <v>0</v>
      </c>
      <c r="BI202" s="228">
        <f>IF(N202="nulová",J202,0)</f>
        <v>0</v>
      </c>
      <c r="BJ202" s="23" t="s">
        <v>75</v>
      </c>
      <c r="BK202" s="228">
        <f>ROUND(I202*H202,2)</f>
        <v>0</v>
      </c>
      <c r="BL202" s="23" t="s">
        <v>132</v>
      </c>
      <c r="BM202" s="23" t="s">
        <v>626</v>
      </c>
    </row>
    <row r="203" spans="2:65" s="1" customFormat="1" ht="25.5" customHeight="1">
      <c r="B203" s="45"/>
      <c r="C203" s="217" t="s">
        <v>345</v>
      </c>
      <c r="D203" s="217" t="s">
        <v>118</v>
      </c>
      <c r="E203" s="218" t="s">
        <v>258</v>
      </c>
      <c r="F203" s="219" t="s">
        <v>259</v>
      </c>
      <c r="G203" s="220" t="s">
        <v>164</v>
      </c>
      <c r="H203" s="221">
        <v>196</v>
      </c>
      <c r="I203" s="222"/>
      <c r="J203" s="223">
        <f>ROUND(I203*H203,2)</f>
        <v>0</v>
      </c>
      <c r="K203" s="219" t="s">
        <v>122</v>
      </c>
      <c r="L203" s="71"/>
      <c r="M203" s="224" t="s">
        <v>21</v>
      </c>
      <c r="N203" s="225" t="s">
        <v>41</v>
      </c>
      <c r="O203" s="46"/>
      <c r="P203" s="226">
        <f>O203*H203</f>
        <v>0</v>
      </c>
      <c r="Q203" s="226">
        <v>0</v>
      </c>
      <c r="R203" s="226">
        <f>Q203*H203</f>
        <v>0</v>
      </c>
      <c r="S203" s="226">
        <v>0</v>
      </c>
      <c r="T203" s="227">
        <f>S203*H203</f>
        <v>0</v>
      </c>
      <c r="AR203" s="23" t="s">
        <v>132</v>
      </c>
      <c r="AT203" s="23" t="s">
        <v>118</v>
      </c>
      <c r="AU203" s="23" t="s">
        <v>80</v>
      </c>
      <c r="AY203" s="23" t="s">
        <v>115</v>
      </c>
      <c r="BE203" s="228">
        <f>IF(N203="základní",J203,0)</f>
        <v>0</v>
      </c>
      <c r="BF203" s="228">
        <f>IF(N203="snížená",J203,0)</f>
        <v>0</v>
      </c>
      <c r="BG203" s="228">
        <f>IF(N203="zákl. přenesená",J203,0)</f>
        <v>0</v>
      </c>
      <c r="BH203" s="228">
        <f>IF(N203="sníž. přenesená",J203,0)</f>
        <v>0</v>
      </c>
      <c r="BI203" s="228">
        <f>IF(N203="nulová",J203,0)</f>
        <v>0</v>
      </c>
      <c r="BJ203" s="23" t="s">
        <v>75</v>
      </c>
      <c r="BK203" s="228">
        <f>ROUND(I203*H203,2)</f>
        <v>0</v>
      </c>
      <c r="BL203" s="23" t="s">
        <v>132</v>
      </c>
      <c r="BM203" s="23" t="s">
        <v>627</v>
      </c>
    </row>
    <row r="204" spans="2:65" s="1" customFormat="1" ht="25.5" customHeight="1">
      <c r="B204" s="45"/>
      <c r="C204" s="217" t="s">
        <v>349</v>
      </c>
      <c r="D204" s="217" t="s">
        <v>118</v>
      </c>
      <c r="E204" s="218" t="s">
        <v>628</v>
      </c>
      <c r="F204" s="219" t="s">
        <v>629</v>
      </c>
      <c r="G204" s="220" t="s">
        <v>164</v>
      </c>
      <c r="H204" s="221">
        <v>50</v>
      </c>
      <c r="I204" s="222"/>
      <c r="J204" s="223">
        <f>ROUND(I204*H204,2)</f>
        <v>0</v>
      </c>
      <c r="K204" s="219" t="s">
        <v>122</v>
      </c>
      <c r="L204" s="71"/>
      <c r="M204" s="224" t="s">
        <v>21</v>
      </c>
      <c r="N204" s="225" t="s">
        <v>41</v>
      </c>
      <c r="O204" s="46"/>
      <c r="P204" s="226">
        <f>O204*H204</f>
        <v>0</v>
      </c>
      <c r="Q204" s="226">
        <v>0.324</v>
      </c>
      <c r="R204" s="226">
        <f>Q204*H204</f>
        <v>16.2</v>
      </c>
      <c r="S204" s="226">
        <v>0</v>
      </c>
      <c r="T204" s="227">
        <f>S204*H204</f>
        <v>0</v>
      </c>
      <c r="AR204" s="23" t="s">
        <v>132</v>
      </c>
      <c r="AT204" s="23" t="s">
        <v>118</v>
      </c>
      <c r="AU204" s="23" t="s">
        <v>80</v>
      </c>
      <c r="AY204" s="23" t="s">
        <v>115</v>
      </c>
      <c r="BE204" s="228">
        <f>IF(N204="základní",J204,0)</f>
        <v>0</v>
      </c>
      <c r="BF204" s="228">
        <f>IF(N204="snížená",J204,0)</f>
        <v>0</v>
      </c>
      <c r="BG204" s="228">
        <f>IF(N204="zákl. přenesená",J204,0)</f>
        <v>0</v>
      </c>
      <c r="BH204" s="228">
        <f>IF(N204="sníž. přenesená",J204,0)</f>
        <v>0</v>
      </c>
      <c r="BI204" s="228">
        <f>IF(N204="nulová",J204,0)</f>
        <v>0</v>
      </c>
      <c r="BJ204" s="23" t="s">
        <v>75</v>
      </c>
      <c r="BK204" s="228">
        <f>ROUND(I204*H204,2)</f>
        <v>0</v>
      </c>
      <c r="BL204" s="23" t="s">
        <v>132</v>
      </c>
      <c r="BM204" s="23" t="s">
        <v>630</v>
      </c>
    </row>
    <row r="205" spans="2:47" s="1" customFormat="1" ht="13.5">
      <c r="B205" s="45"/>
      <c r="C205" s="73"/>
      <c r="D205" s="235" t="s">
        <v>166</v>
      </c>
      <c r="E205" s="73"/>
      <c r="F205" s="236" t="s">
        <v>631</v>
      </c>
      <c r="G205" s="73"/>
      <c r="H205" s="73"/>
      <c r="I205" s="188"/>
      <c r="J205" s="73"/>
      <c r="K205" s="73"/>
      <c r="L205" s="71"/>
      <c r="M205" s="237"/>
      <c r="N205" s="46"/>
      <c r="O205" s="46"/>
      <c r="P205" s="46"/>
      <c r="Q205" s="46"/>
      <c r="R205" s="46"/>
      <c r="S205" s="46"/>
      <c r="T205" s="94"/>
      <c r="AT205" s="23" t="s">
        <v>166</v>
      </c>
      <c r="AU205" s="23" t="s">
        <v>80</v>
      </c>
    </row>
    <row r="206" spans="2:47" s="1" customFormat="1" ht="13.5">
      <c r="B206" s="45"/>
      <c r="C206" s="73"/>
      <c r="D206" s="235" t="s">
        <v>174</v>
      </c>
      <c r="E206" s="73"/>
      <c r="F206" s="236" t="s">
        <v>632</v>
      </c>
      <c r="G206" s="73"/>
      <c r="H206" s="73"/>
      <c r="I206" s="188"/>
      <c r="J206" s="73"/>
      <c r="K206" s="73"/>
      <c r="L206" s="71"/>
      <c r="M206" s="237"/>
      <c r="N206" s="46"/>
      <c r="O206" s="46"/>
      <c r="P206" s="46"/>
      <c r="Q206" s="46"/>
      <c r="R206" s="46"/>
      <c r="S206" s="46"/>
      <c r="T206" s="94"/>
      <c r="AT206" s="23" t="s">
        <v>174</v>
      </c>
      <c r="AU206" s="23" t="s">
        <v>80</v>
      </c>
    </row>
    <row r="207" spans="2:65" s="1" customFormat="1" ht="25.5" customHeight="1">
      <c r="B207" s="45"/>
      <c r="C207" s="217" t="s">
        <v>355</v>
      </c>
      <c r="D207" s="217" t="s">
        <v>118</v>
      </c>
      <c r="E207" s="218" t="s">
        <v>275</v>
      </c>
      <c r="F207" s="219" t="s">
        <v>276</v>
      </c>
      <c r="G207" s="220" t="s">
        <v>164</v>
      </c>
      <c r="H207" s="221">
        <v>106</v>
      </c>
      <c r="I207" s="222"/>
      <c r="J207" s="223">
        <f>ROUND(I207*H207,2)</f>
        <v>0</v>
      </c>
      <c r="K207" s="219" t="s">
        <v>122</v>
      </c>
      <c r="L207" s="71"/>
      <c r="M207" s="224" t="s">
        <v>21</v>
      </c>
      <c r="N207" s="225" t="s">
        <v>41</v>
      </c>
      <c r="O207" s="46"/>
      <c r="P207" s="226">
        <f>O207*H207</f>
        <v>0</v>
      </c>
      <c r="Q207" s="226">
        <v>0</v>
      </c>
      <c r="R207" s="226">
        <f>Q207*H207</f>
        <v>0</v>
      </c>
      <c r="S207" s="226">
        <v>0</v>
      </c>
      <c r="T207" s="227">
        <f>S207*H207</f>
        <v>0</v>
      </c>
      <c r="AR207" s="23" t="s">
        <v>132</v>
      </c>
      <c r="AT207" s="23" t="s">
        <v>118</v>
      </c>
      <c r="AU207" s="23" t="s">
        <v>80</v>
      </c>
      <c r="AY207" s="23" t="s">
        <v>115</v>
      </c>
      <c r="BE207" s="228">
        <f>IF(N207="základní",J207,0)</f>
        <v>0</v>
      </c>
      <c r="BF207" s="228">
        <f>IF(N207="snížená",J207,0)</f>
        <v>0</v>
      </c>
      <c r="BG207" s="228">
        <f>IF(N207="zákl. přenesená",J207,0)</f>
        <v>0</v>
      </c>
      <c r="BH207" s="228">
        <f>IF(N207="sníž. přenesená",J207,0)</f>
        <v>0</v>
      </c>
      <c r="BI207" s="228">
        <f>IF(N207="nulová",J207,0)</f>
        <v>0</v>
      </c>
      <c r="BJ207" s="23" t="s">
        <v>75</v>
      </c>
      <c r="BK207" s="228">
        <f>ROUND(I207*H207,2)</f>
        <v>0</v>
      </c>
      <c r="BL207" s="23" t="s">
        <v>132</v>
      </c>
      <c r="BM207" s="23" t="s">
        <v>633</v>
      </c>
    </row>
    <row r="208" spans="2:65" s="1" customFormat="1" ht="25.5" customHeight="1">
      <c r="B208" s="45"/>
      <c r="C208" s="217" t="s">
        <v>358</v>
      </c>
      <c r="D208" s="217" t="s">
        <v>118</v>
      </c>
      <c r="E208" s="218" t="s">
        <v>634</v>
      </c>
      <c r="F208" s="219" t="s">
        <v>635</v>
      </c>
      <c r="G208" s="220" t="s">
        <v>164</v>
      </c>
      <c r="H208" s="221">
        <v>106</v>
      </c>
      <c r="I208" s="222"/>
      <c r="J208" s="223">
        <f>ROUND(I208*H208,2)</f>
        <v>0</v>
      </c>
      <c r="K208" s="219" t="s">
        <v>122</v>
      </c>
      <c r="L208" s="71"/>
      <c r="M208" s="224" t="s">
        <v>21</v>
      </c>
      <c r="N208" s="225" t="s">
        <v>41</v>
      </c>
      <c r="O208" s="46"/>
      <c r="P208" s="226">
        <f>O208*H208</f>
        <v>0</v>
      </c>
      <c r="Q208" s="226">
        <v>0</v>
      </c>
      <c r="R208" s="226">
        <f>Q208*H208</f>
        <v>0</v>
      </c>
      <c r="S208" s="226">
        <v>0</v>
      </c>
      <c r="T208" s="227">
        <f>S208*H208</f>
        <v>0</v>
      </c>
      <c r="AR208" s="23" t="s">
        <v>132</v>
      </c>
      <c r="AT208" s="23" t="s">
        <v>118</v>
      </c>
      <c r="AU208" s="23" t="s">
        <v>80</v>
      </c>
      <c r="AY208" s="23" t="s">
        <v>115</v>
      </c>
      <c r="BE208" s="228">
        <f>IF(N208="základní",J208,0)</f>
        <v>0</v>
      </c>
      <c r="BF208" s="228">
        <f>IF(N208="snížená",J208,0)</f>
        <v>0</v>
      </c>
      <c r="BG208" s="228">
        <f>IF(N208="zákl. přenesená",J208,0)</f>
        <v>0</v>
      </c>
      <c r="BH208" s="228">
        <f>IF(N208="sníž. přenesená",J208,0)</f>
        <v>0</v>
      </c>
      <c r="BI208" s="228">
        <f>IF(N208="nulová",J208,0)</f>
        <v>0</v>
      </c>
      <c r="BJ208" s="23" t="s">
        <v>75</v>
      </c>
      <c r="BK208" s="228">
        <f>ROUND(I208*H208,2)</f>
        <v>0</v>
      </c>
      <c r="BL208" s="23" t="s">
        <v>132</v>
      </c>
      <c r="BM208" s="23" t="s">
        <v>636</v>
      </c>
    </row>
    <row r="209" spans="2:47" s="1" customFormat="1" ht="13.5">
      <c r="B209" s="45"/>
      <c r="C209" s="73"/>
      <c r="D209" s="235" t="s">
        <v>166</v>
      </c>
      <c r="E209" s="73"/>
      <c r="F209" s="236" t="s">
        <v>637</v>
      </c>
      <c r="G209" s="73"/>
      <c r="H209" s="73"/>
      <c r="I209" s="188"/>
      <c r="J209" s="73"/>
      <c r="K209" s="73"/>
      <c r="L209" s="71"/>
      <c r="M209" s="237"/>
      <c r="N209" s="46"/>
      <c r="O209" s="46"/>
      <c r="P209" s="46"/>
      <c r="Q209" s="46"/>
      <c r="R209" s="46"/>
      <c r="S209" s="46"/>
      <c r="T209" s="94"/>
      <c r="AT209" s="23" t="s">
        <v>166</v>
      </c>
      <c r="AU209" s="23" t="s">
        <v>80</v>
      </c>
    </row>
    <row r="210" spans="2:65" s="1" customFormat="1" ht="51" customHeight="1">
      <c r="B210" s="45"/>
      <c r="C210" s="217" t="s">
        <v>362</v>
      </c>
      <c r="D210" s="217" t="s">
        <v>118</v>
      </c>
      <c r="E210" s="218" t="s">
        <v>638</v>
      </c>
      <c r="F210" s="219" t="s">
        <v>639</v>
      </c>
      <c r="G210" s="220" t="s">
        <v>164</v>
      </c>
      <c r="H210" s="221">
        <v>588</v>
      </c>
      <c r="I210" s="222"/>
      <c r="J210" s="223">
        <f>ROUND(I210*H210,2)</f>
        <v>0</v>
      </c>
      <c r="K210" s="219" t="s">
        <v>122</v>
      </c>
      <c r="L210" s="71"/>
      <c r="M210" s="224" t="s">
        <v>21</v>
      </c>
      <c r="N210" s="225" t="s">
        <v>41</v>
      </c>
      <c r="O210" s="46"/>
      <c r="P210" s="226">
        <f>O210*H210</f>
        <v>0</v>
      </c>
      <c r="Q210" s="226">
        <v>0.08425</v>
      </c>
      <c r="R210" s="226">
        <f>Q210*H210</f>
        <v>49.539</v>
      </c>
      <c r="S210" s="226">
        <v>0</v>
      </c>
      <c r="T210" s="227">
        <f>S210*H210</f>
        <v>0</v>
      </c>
      <c r="AR210" s="23" t="s">
        <v>132</v>
      </c>
      <c r="AT210" s="23" t="s">
        <v>118</v>
      </c>
      <c r="AU210" s="23" t="s">
        <v>80</v>
      </c>
      <c r="AY210" s="23" t="s">
        <v>115</v>
      </c>
      <c r="BE210" s="228">
        <f>IF(N210="základní",J210,0)</f>
        <v>0</v>
      </c>
      <c r="BF210" s="228">
        <f>IF(N210="snížená",J210,0)</f>
        <v>0</v>
      </c>
      <c r="BG210" s="228">
        <f>IF(N210="zákl. přenesená",J210,0)</f>
        <v>0</v>
      </c>
      <c r="BH210" s="228">
        <f>IF(N210="sníž. přenesená",J210,0)</f>
        <v>0</v>
      </c>
      <c r="BI210" s="228">
        <f>IF(N210="nulová",J210,0)</f>
        <v>0</v>
      </c>
      <c r="BJ210" s="23" t="s">
        <v>75</v>
      </c>
      <c r="BK210" s="228">
        <f>ROUND(I210*H210,2)</f>
        <v>0</v>
      </c>
      <c r="BL210" s="23" t="s">
        <v>132</v>
      </c>
      <c r="BM210" s="23" t="s">
        <v>640</v>
      </c>
    </row>
    <row r="211" spans="2:47" s="1" customFormat="1" ht="13.5">
      <c r="B211" s="45"/>
      <c r="C211" s="73"/>
      <c r="D211" s="235" t="s">
        <v>166</v>
      </c>
      <c r="E211" s="73"/>
      <c r="F211" s="236" t="s">
        <v>641</v>
      </c>
      <c r="G211" s="73"/>
      <c r="H211" s="73"/>
      <c r="I211" s="188"/>
      <c r="J211" s="73"/>
      <c r="K211" s="73"/>
      <c r="L211" s="71"/>
      <c r="M211" s="237"/>
      <c r="N211" s="46"/>
      <c r="O211" s="46"/>
      <c r="P211" s="46"/>
      <c r="Q211" s="46"/>
      <c r="R211" s="46"/>
      <c r="S211" s="46"/>
      <c r="T211" s="94"/>
      <c r="AT211" s="23" t="s">
        <v>166</v>
      </c>
      <c r="AU211" s="23" t="s">
        <v>80</v>
      </c>
    </row>
    <row r="212" spans="2:47" s="1" customFormat="1" ht="13.5">
      <c r="B212" s="45"/>
      <c r="C212" s="73"/>
      <c r="D212" s="235" t="s">
        <v>174</v>
      </c>
      <c r="E212" s="73"/>
      <c r="F212" s="236" t="s">
        <v>642</v>
      </c>
      <c r="G212" s="73"/>
      <c r="H212" s="73"/>
      <c r="I212" s="188"/>
      <c r="J212" s="73"/>
      <c r="K212" s="73"/>
      <c r="L212" s="71"/>
      <c r="M212" s="237"/>
      <c r="N212" s="46"/>
      <c r="O212" s="46"/>
      <c r="P212" s="46"/>
      <c r="Q212" s="46"/>
      <c r="R212" s="46"/>
      <c r="S212" s="46"/>
      <c r="T212" s="94"/>
      <c r="AT212" s="23" t="s">
        <v>174</v>
      </c>
      <c r="AU212" s="23" t="s">
        <v>80</v>
      </c>
    </row>
    <row r="213" spans="2:51" s="13" customFormat="1" ht="13.5">
      <c r="B213" s="260"/>
      <c r="C213" s="261"/>
      <c r="D213" s="235" t="s">
        <v>168</v>
      </c>
      <c r="E213" s="262" t="s">
        <v>21</v>
      </c>
      <c r="F213" s="263" t="s">
        <v>643</v>
      </c>
      <c r="G213" s="261"/>
      <c r="H213" s="262" t="s">
        <v>21</v>
      </c>
      <c r="I213" s="264"/>
      <c r="J213" s="261"/>
      <c r="K213" s="261"/>
      <c r="L213" s="265"/>
      <c r="M213" s="266"/>
      <c r="N213" s="267"/>
      <c r="O213" s="267"/>
      <c r="P213" s="267"/>
      <c r="Q213" s="267"/>
      <c r="R213" s="267"/>
      <c r="S213" s="267"/>
      <c r="T213" s="268"/>
      <c r="AT213" s="269" t="s">
        <v>168</v>
      </c>
      <c r="AU213" s="269" t="s">
        <v>80</v>
      </c>
      <c r="AV213" s="13" t="s">
        <v>75</v>
      </c>
      <c r="AW213" s="13" t="s">
        <v>33</v>
      </c>
      <c r="AX213" s="13" t="s">
        <v>70</v>
      </c>
      <c r="AY213" s="269" t="s">
        <v>115</v>
      </c>
    </row>
    <row r="214" spans="2:51" s="11" customFormat="1" ht="13.5">
      <c r="B214" s="238"/>
      <c r="C214" s="239"/>
      <c r="D214" s="235" t="s">
        <v>168</v>
      </c>
      <c r="E214" s="240" t="s">
        <v>21</v>
      </c>
      <c r="F214" s="241" t="s">
        <v>598</v>
      </c>
      <c r="G214" s="239"/>
      <c r="H214" s="242">
        <v>63</v>
      </c>
      <c r="I214" s="243"/>
      <c r="J214" s="239"/>
      <c r="K214" s="239"/>
      <c r="L214" s="244"/>
      <c r="M214" s="245"/>
      <c r="N214" s="246"/>
      <c r="O214" s="246"/>
      <c r="P214" s="246"/>
      <c r="Q214" s="246"/>
      <c r="R214" s="246"/>
      <c r="S214" s="246"/>
      <c r="T214" s="247"/>
      <c r="AT214" s="248" t="s">
        <v>168</v>
      </c>
      <c r="AU214" s="248" t="s">
        <v>80</v>
      </c>
      <c r="AV214" s="11" t="s">
        <v>80</v>
      </c>
      <c r="AW214" s="11" t="s">
        <v>33</v>
      </c>
      <c r="AX214" s="11" t="s">
        <v>70</v>
      </c>
      <c r="AY214" s="248" t="s">
        <v>115</v>
      </c>
    </row>
    <row r="215" spans="2:51" s="13" customFormat="1" ht="13.5">
      <c r="B215" s="260"/>
      <c r="C215" s="261"/>
      <c r="D215" s="235" t="s">
        <v>168</v>
      </c>
      <c r="E215" s="262" t="s">
        <v>21</v>
      </c>
      <c r="F215" s="263" t="s">
        <v>595</v>
      </c>
      <c r="G215" s="261"/>
      <c r="H215" s="262" t="s">
        <v>21</v>
      </c>
      <c r="I215" s="264"/>
      <c r="J215" s="261"/>
      <c r="K215" s="261"/>
      <c r="L215" s="265"/>
      <c r="M215" s="266"/>
      <c r="N215" s="267"/>
      <c r="O215" s="267"/>
      <c r="P215" s="267"/>
      <c r="Q215" s="267"/>
      <c r="R215" s="267"/>
      <c r="S215" s="267"/>
      <c r="T215" s="268"/>
      <c r="AT215" s="269" t="s">
        <v>168</v>
      </c>
      <c r="AU215" s="269" t="s">
        <v>80</v>
      </c>
      <c r="AV215" s="13" t="s">
        <v>75</v>
      </c>
      <c r="AW215" s="13" t="s">
        <v>33</v>
      </c>
      <c r="AX215" s="13" t="s">
        <v>70</v>
      </c>
      <c r="AY215" s="269" t="s">
        <v>115</v>
      </c>
    </row>
    <row r="216" spans="2:51" s="11" customFormat="1" ht="13.5">
      <c r="B216" s="238"/>
      <c r="C216" s="239"/>
      <c r="D216" s="235" t="s">
        <v>168</v>
      </c>
      <c r="E216" s="240" t="s">
        <v>21</v>
      </c>
      <c r="F216" s="241" t="s">
        <v>644</v>
      </c>
      <c r="G216" s="239"/>
      <c r="H216" s="242">
        <v>515</v>
      </c>
      <c r="I216" s="243"/>
      <c r="J216" s="239"/>
      <c r="K216" s="239"/>
      <c r="L216" s="244"/>
      <c r="M216" s="245"/>
      <c r="N216" s="246"/>
      <c r="O216" s="246"/>
      <c r="P216" s="246"/>
      <c r="Q216" s="246"/>
      <c r="R216" s="246"/>
      <c r="S216" s="246"/>
      <c r="T216" s="247"/>
      <c r="AT216" s="248" t="s">
        <v>168</v>
      </c>
      <c r="AU216" s="248" t="s">
        <v>80</v>
      </c>
      <c r="AV216" s="11" t="s">
        <v>80</v>
      </c>
      <c r="AW216" s="11" t="s">
        <v>33</v>
      </c>
      <c r="AX216" s="11" t="s">
        <v>70</v>
      </c>
      <c r="AY216" s="248" t="s">
        <v>115</v>
      </c>
    </row>
    <row r="217" spans="2:51" s="13" customFormat="1" ht="13.5">
      <c r="B217" s="260"/>
      <c r="C217" s="261"/>
      <c r="D217" s="235" t="s">
        <v>168</v>
      </c>
      <c r="E217" s="262" t="s">
        <v>21</v>
      </c>
      <c r="F217" s="263" t="s">
        <v>645</v>
      </c>
      <c r="G217" s="261"/>
      <c r="H217" s="262" t="s">
        <v>21</v>
      </c>
      <c r="I217" s="264"/>
      <c r="J217" s="261"/>
      <c r="K217" s="261"/>
      <c r="L217" s="265"/>
      <c r="M217" s="266"/>
      <c r="N217" s="267"/>
      <c r="O217" s="267"/>
      <c r="P217" s="267"/>
      <c r="Q217" s="267"/>
      <c r="R217" s="267"/>
      <c r="S217" s="267"/>
      <c r="T217" s="268"/>
      <c r="AT217" s="269" t="s">
        <v>168</v>
      </c>
      <c r="AU217" s="269" t="s">
        <v>80</v>
      </c>
      <c r="AV217" s="13" t="s">
        <v>75</v>
      </c>
      <c r="AW217" s="13" t="s">
        <v>33</v>
      </c>
      <c r="AX217" s="13" t="s">
        <v>70</v>
      </c>
      <c r="AY217" s="269" t="s">
        <v>115</v>
      </c>
    </row>
    <row r="218" spans="2:51" s="11" customFormat="1" ht="13.5">
      <c r="B218" s="238"/>
      <c r="C218" s="239"/>
      <c r="D218" s="235" t="s">
        <v>168</v>
      </c>
      <c r="E218" s="240" t="s">
        <v>21</v>
      </c>
      <c r="F218" s="241" t="s">
        <v>215</v>
      </c>
      <c r="G218" s="239"/>
      <c r="H218" s="242">
        <v>10</v>
      </c>
      <c r="I218" s="243"/>
      <c r="J218" s="239"/>
      <c r="K218" s="239"/>
      <c r="L218" s="244"/>
      <c r="M218" s="245"/>
      <c r="N218" s="246"/>
      <c r="O218" s="246"/>
      <c r="P218" s="246"/>
      <c r="Q218" s="246"/>
      <c r="R218" s="246"/>
      <c r="S218" s="246"/>
      <c r="T218" s="247"/>
      <c r="AT218" s="248" t="s">
        <v>168</v>
      </c>
      <c r="AU218" s="248" t="s">
        <v>80</v>
      </c>
      <c r="AV218" s="11" t="s">
        <v>80</v>
      </c>
      <c r="AW218" s="11" t="s">
        <v>33</v>
      </c>
      <c r="AX218" s="11" t="s">
        <v>70</v>
      </c>
      <c r="AY218" s="248" t="s">
        <v>115</v>
      </c>
    </row>
    <row r="219" spans="2:51" s="12" customFormat="1" ht="13.5">
      <c r="B219" s="249"/>
      <c r="C219" s="250"/>
      <c r="D219" s="235" t="s">
        <v>168</v>
      </c>
      <c r="E219" s="251" t="s">
        <v>21</v>
      </c>
      <c r="F219" s="252" t="s">
        <v>186</v>
      </c>
      <c r="G219" s="250"/>
      <c r="H219" s="253">
        <v>588</v>
      </c>
      <c r="I219" s="254"/>
      <c r="J219" s="250"/>
      <c r="K219" s="250"/>
      <c r="L219" s="255"/>
      <c r="M219" s="256"/>
      <c r="N219" s="257"/>
      <c r="O219" s="257"/>
      <c r="P219" s="257"/>
      <c r="Q219" s="257"/>
      <c r="R219" s="257"/>
      <c r="S219" s="257"/>
      <c r="T219" s="258"/>
      <c r="AT219" s="259" t="s">
        <v>168</v>
      </c>
      <c r="AU219" s="259" t="s">
        <v>80</v>
      </c>
      <c r="AV219" s="12" t="s">
        <v>132</v>
      </c>
      <c r="AW219" s="12" t="s">
        <v>33</v>
      </c>
      <c r="AX219" s="12" t="s">
        <v>75</v>
      </c>
      <c r="AY219" s="259" t="s">
        <v>115</v>
      </c>
    </row>
    <row r="220" spans="2:65" s="1" customFormat="1" ht="16.5" customHeight="1">
      <c r="B220" s="45"/>
      <c r="C220" s="270" t="s">
        <v>367</v>
      </c>
      <c r="D220" s="270" t="s">
        <v>222</v>
      </c>
      <c r="E220" s="271" t="s">
        <v>646</v>
      </c>
      <c r="F220" s="272" t="s">
        <v>647</v>
      </c>
      <c r="G220" s="273" t="s">
        <v>164</v>
      </c>
      <c r="H220" s="274">
        <v>515</v>
      </c>
      <c r="I220" s="275"/>
      <c r="J220" s="276">
        <f>ROUND(I220*H220,2)</f>
        <v>0</v>
      </c>
      <c r="K220" s="272" t="s">
        <v>122</v>
      </c>
      <c r="L220" s="277"/>
      <c r="M220" s="278" t="s">
        <v>21</v>
      </c>
      <c r="N220" s="279" t="s">
        <v>41</v>
      </c>
      <c r="O220" s="46"/>
      <c r="P220" s="226">
        <f>O220*H220</f>
        <v>0</v>
      </c>
      <c r="Q220" s="226">
        <v>0.131</v>
      </c>
      <c r="R220" s="226">
        <f>Q220*H220</f>
        <v>67.465</v>
      </c>
      <c r="S220" s="226">
        <v>0</v>
      </c>
      <c r="T220" s="227">
        <f>S220*H220</f>
        <v>0</v>
      </c>
      <c r="AR220" s="23" t="s">
        <v>200</v>
      </c>
      <c r="AT220" s="23" t="s">
        <v>222</v>
      </c>
      <c r="AU220" s="23" t="s">
        <v>80</v>
      </c>
      <c r="AY220" s="23" t="s">
        <v>115</v>
      </c>
      <c r="BE220" s="228">
        <f>IF(N220="základní",J220,0)</f>
        <v>0</v>
      </c>
      <c r="BF220" s="228">
        <f>IF(N220="snížená",J220,0)</f>
        <v>0</v>
      </c>
      <c r="BG220" s="228">
        <f>IF(N220="zákl. přenesená",J220,0)</f>
        <v>0</v>
      </c>
      <c r="BH220" s="228">
        <f>IF(N220="sníž. přenesená",J220,0)</f>
        <v>0</v>
      </c>
      <c r="BI220" s="228">
        <f>IF(N220="nulová",J220,0)</f>
        <v>0</v>
      </c>
      <c r="BJ220" s="23" t="s">
        <v>75</v>
      </c>
      <c r="BK220" s="228">
        <f>ROUND(I220*H220,2)</f>
        <v>0</v>
      </c>
      <c r="BL220" s="23" t="s">
        <v>132</v>
      </c>
      <c r="BM220" s="23" t="s">
        <v>648</v>
      </c>
    </row>
    <row r="221" spans="2:65" s="1" customFormat="1" ht="16.5" customHeight="1">
      <c r="B221" s="45"/>
      <c r="C221" s="270" t="s">
        <v>373</v>
      </c>
      <c r="D221" s="270" t="s">
        <v>222</v>
      </c>
      <c r="E221" s="271" t="s">
        <v>649</v>
      </c>
      <c r="F221" s="272" t="s">
        <v>650</v>
      </c>
      <c r="G221" s="273" t="s">
        <v>164</v>
      </c>
      <c r="H221" s="274">
        <v>10</v>
      </c>
      <c r="I221" s="275"/>
      <c r="J221" s="276">
        <f>ROUND(I221*H221,2)</f>
        <v>0</v>
      </c>
      <c r="K221" s="272" t="s">
        <v>122</v>
      </c>
      <c r="L221" s="277"/>
      <c r="M221" s="278" t="s">
        <v>21</v>
      </c>
      <c r="N221" s="279" t="s">
        <v>41</v>
      </c>
      <c r="O221" s="46"/>
      <c r="P221" s="226">
        <f>O221*H221</f>
        <v>0</v>
      </c>
      <c r="Q221" s="226">
        <v>0.131</v>
      </c>
      <c r="R221" s="226">
        <f>Q221*H221</f>
        <v>1.31</v>
      </c>
      <c r="S221" s="226">
        <v>0</v>
      </c>
      <c r="T221" s="227">
        <f>S221*H221</f>
        <v>0</v>
      </c>
      <c r="AR221" s="23" t="s">
        <v>200</v>
      </c>
      <c r="AT221" s="23" t="s">
        <v>222</v>
      </c>
      <c r="AU221" s="23" t="s">
        <v>80</v>
      </c>
      <c r="AY221" s="23" t="s">
        <v>115</v>
      </c>
      <c r="BE221" s="228">
        <f>IF(N221="základní",J221,0)</f>
        <v>0</v>
      </c>
      <c r="BF221" s="228">
        <f>IF(N221="snížená",J221,0)</f>
        <v>0</v>
      </c>
      <c r="BG221" s="228">
        <f>IF(N221="zákl. přenesená",J221,0)</f>
        <v>0</v>
      </c>
      <c r="BH221" s="228">
        <f>IF(N221="sníž. přenesená",J221,0)</f>
        <v>0</v>
      </c>
      <c r="BI221" s="228">
        <f>IF(N221="nulová",J221,0)</f>
        <v>0</v>
      </c>
      <c r="BJ221" s="23" t="s">
        <v>75</v>
      </c>
      <c r="BK221" s="228">
        <f>ROUND(I221*H221,2)</f>
        <v>0</v>
      </c>
      <c r="BL221" s="23" t="s">
        <v>132</v>
      </c>
      <c r="BM221" s="23" t="s">
        <v>651</v>
      </c>
    </row>
    <row r="222" spans="2:65" s="1" customFormat="1" ht="63.75" customHeight="1">
      <c r="B222" s="45"/>
      <c r="C222" s="217" t="s">
        <v>378</v>
      </c>
      <c r="D222" s="217" t="s">
        <v>118</v>
      </c>
      <c r="E222" s="218" t="s">
        <v>652</v>
      </c>
      <c r="F222" s="219" t="s">
        <v>653</v>
      </c>
      <c r="G222" s="220" t="s">
        <v>164</v>
      </c>
      <c r="H222" s="221">
        <v>63</v>
      </c>
      <c r="I222" s="222"/>
      <c r="J222" s="223">
        <f>ROUND(I222*H222,2)</f>
        <v>0</v>
      </c>
      <c r="K222" s="219" t="s">
        <v>122</v>
      </c>
      <c r="L222" s="71"/>
      <c r="M222" s="224" t="s">
        <v>21</v>
      </c>
      <c r="N222" s="225" t="s">
        <v>41</v>
      </c>
      <c r="O222" s="46"/>
      <c r="P222" s="226">
        <f>O222*H222</f>
        <v>0</v>
      </c>
      <c r="Q222" s="226">
        <v>0</v>
      </c>
      <c r="R222" s="226">
        <f>Q222*H222</f>
        <v>0</v>
      </c>
      <c r="S222" s="226">
        <v>0</v>
      </c>
      <c r="T222" s="227">
        <f>S222*H222</f>
        <v>0</v>
      </c>
      <c r="AR222" s="23" t="s">
        <v>132</v>
      </c>
      <c r="AT222" s="23" t="s">
        <v>118</v>
      </c>
      <c r="AU222" s="23" t="s">
        <v>80</v>
      </c>
      <c r="AY222" s="23" t="s">
        <v>115</v>
      </c>
      <c r="BE222" s="228">
        <f>IF(N222="základní",J222,0)</f>
        <v>0</v>
      </c>
      <c r="BF222" s="228">
        <f>IF(N222="snížená",J222,0)</f>
        <v>0</v>
      </c>
      <c r="BG222" s="228">
        <f>IF(N222="zákl. přenesená",J222,0)</f>
        <v>0</v>
      </c>
      <c r="BH222" s="228">
        <f>IF(N222="sníž. přenesená",J222,0)</f>
        <v>0</v>
      </c>
      <c r="BI222" s="228">
        <f>IF(N222="nulová",J222,0)</f>
        <v>0</v>
      </c>
      <c r="BJ222" s="23" t="s">
        <v>75</v>
      </c>
      <c r="BK222" s="228">
        <f>ROUND(I222*H222,2)</f>
        <v>0</v>
      </c>
      <c r="BL222" s="23" t="s">
        <v>132</v>
      </c>
      <c r="BM222" s="23" t="s">
        <v>654</v>
      </c>
    </row>
    <row r="223" spans="2:47" s="1" customFormat="1" ht="13.5">
      <c r="B223" s="45"/>
      <c r="C223" s="73"/>
      <c r="D223" s="235" t="s">
        <v>166</v>
      </c>
      <c r="E223" s="73"/>
      <c r="F223" s="236" t="s">
        <v>641</v>
      </c>
      <c r="G223" s="73"/>
      <c r="H223" s="73"/>
      <c r="I223" s="188"/>
      <c r="J223" s="73"/>
      <c r="K223" s="73"/>
      <c r="L223" s="71"/>
      <c r="M223" s="237"/>
      <c r="N223" s="46"/>
      <c r="O223" s="46"/>
      <c r="P223" s="46"/>
      <c r="Q223" s="46"/>
      <c r="R223" s="46"/>
      <c r="S223" s="46"/>
      <c r="T223" s="94"/>
      <c r="AT223" s="23" t="s">
        <v>166</v>
      </c>
      <c r="AU223" s="23" t="s">
        <v>80</v>
      </c>
    </row>
    <row r="224" spans="2:47" s="1" customFormat="1" ht="13.5">
      <c r="B224" s="45"/>
      <c r="C224" s="73"/>
      <c r="D224" s="235" t="s">
        <v>174</v>
      </c>
      <c r="E224" s="73"/>
      <c r="F224" s="236" t="s">
        <v>655</v>
      </c>
      <c r="G224" s="73"/>
      <c r="H224" s="73"/>
      <c r="I224" s="188"/>
      <c r="J224" s="73"/>
      <c r="K224" s="73"/>
      <c r="L224" s="71"/>
      <c r="M224" s="237"/>
      <c r="N224" s="46"/>
      <c r="O224" s="46"/>
      <c r="P224" s="46"/>
      <c r="Q224" s="46"/>
      <c r="R224" s="46"/>
      <c r="S224" s="46"/>
      <c r="T224" s="94"/>
      <c r="AT224" s="23" t="s">
        <v>174</v>
      </c>
      <c r="AU224" s="23" t="s">
        <v>80</v>
      </c>
    </row>
    <row r="225" spans="2:65" s="1" customFormat="1" ht="51" customHeight="1">
      <c r="B225" s="45"/>
      <c r="C225" s="217" t="s">
        <v>383</v>
      </c>
      <c r="D225" s="217" t="s">
        <v>118</v>
      </c>
      <c r="E225" s="218" t="s">
        <v>656</v>
      </c>
      <c r="F225" s="219" t="s">
        <v>657</v>
      </c>
      <c r="G225" s="220" t="s">
        <v>164</v>
      </c>
      <c r="H225" s="221">
        <v>196</v>
      </c>
      <c r="I225" s="222"/>
      <c r="J225" s="223">
        <f>ROUND(I225*H225,2)</f>
        <v>0</v>
      </c>
      <c r="K225" s="219" t="s">
        <v>122</v>
      </c>
      <c r="L225" s="71"/>
      <c r="M225" s="224" t="s">
        <v>21</v>
      </c>
      <c r="N225" s="225" t="s">
        <v>41</v>
      </c>
      <c r="O225" s="46"/>
      <c r="P225" s="226">
        <f>O225*H225</f>
        <v>0</v>
      </c>
      <c r="Q225" s="226">
        <v>0.10362</v>
      </c>
      <c r="R225" s="226">
        <f>Q225*H225</f>
        <v>20.30952</v>
      </c>
      <c r="S225" s="226">
        <v>0</v>
      </c>
      <c r="T225" s="227">
        <f>S225*H225</f>
        <v>0</v>
      </c>
      <c r="AR225" s="23" t="s">
        <v>132</v>
      </c>
      <c r="AT225" s="23" t="s">
        <v>118</v>
      </c>
      <c r="AU225" s="23" t="s">
        <v>80</v>
      </c>
      <c r="AY225" s="23" t="s">
        <v>115</v>
      </c>
      <c r="BE225" s="228">
        <f>IF(N225="základní",J225,0)</f>
        <v>0</v>
      </c>
      <c r="BF225" s="228">
        <f>IF(N225="snížená",J225,0)</f>
        <v>0</v>
      </c>
      <c r="BG225" s="228">
        <f>IF(N225="zákl. přenesená",J225,0)</f>
        <v>0</v>
      </c>
      <c r="BH225" s="228">
        <f>IF(N225="sníž. přenesená",J225,0)</f>
        <v>0</v>
      </c>
      <c r="BI225" s="228">
        <f>IF(N225="nulová",J225,0)</f>
        <v>0</v>
      </c>
      <c r="BJ225" s="23" t="s">
        <v>75</v>
      </c>
      <c r="BK225" s="228">
        <f>ROUND(I225*H225,2)</f>
        <v>0</v>
      </c>
      <c r="BL225" s="23" t="s">
        <v>132</v>
      </c>
      <c r="BM225" s="23" t="s">
        <v>658</v>
      </c>
    </row>
    <row r="226" spans="2:47" s="1" customFormat="1" ht="13.5">
      <c r="B226" s="45"/>
      <c r="C226" s="73"/>
      <c r="D226" s="235" t="s">
        <v>166</v>
      </c>
      <c r="E226" s="73"/>
      <c r="F226" s="236" t="s">
        <v>659</v>
      </c>
      <c r="G226" s="73"/>
      <c r="H226" s="73"/>
      <c r="I226" s="188"/>
      <c r="J226" s="73"/>
      <c r="K226" s="73"/>
      <c r="L226" s="71"/>
      <c r="M226" s="237"/>
      <c r="N226" s="46"/>
      <c r="O226" s="46"/>
      <c r="P226" s="46"/>
      <c r="Q226" s="46"/>
      <c r="R226" s="46"/>
      <c r="S226" s="46"/>
      <c r="T226" s="94"/>
      <c r="AT226" s="23" t="s">
        <v>166</v>
      </c>
      <c r="AU226" s="23" t="s">
        <v>80</v>
      </c>
    </row>
    <row r="227" spans="2:51" s="13" customFormat="1" ht="13.5">
      <c r="B227" s="260"/>
      <c r="C227" s="261"/>
      <c r="D227" s="235" t="s">
        <v>168</v>
      </c>
      <c r="E227" s="262" t="s">
        <v>21</v>
      </c>
      <c r="F227" s="263" t="s">
        <v>660</v>
      </c>
      <c r="G227" s="261"/>
      <c r="H227" s="262" t="s">
        <v>21</v>
      </c>
      <c r="I227" s="264"/>
      <c r="J227" s="261"/>
      <c r="K227" s="261"/>
      <c r="L227" s="265"/>
      <c r="M227" s="266"/>
      <c r="N227" s="267"/>
      <c r="O227" s="267"/>
      <c r="P227" s="267"/>
      <c r="Q227" s="267"/>
      <c r="R227" s="267"/>
      <c r="S227" s="267"/>
      <c r="T227" s="268"/>
      <c r="AT227" s="269" t="s">
        <v>168</v>
      </c>
      <c r="AU227" s="269" t="s">
        <v>80</v>
      </c>
      <c r="AV227" s="13" t="s">
        <v>75</v>
      </c>
      <c r="AW227" s="13" t="s">
        <v>33</v>
      </c>
      <c r="AX227" s="13" t="s">
        <v>70</v>
      </c>
      <c r="AY227" s="269" t="s">
        <v>115</v>
      </c>
    </row>
    <row r="228" spans="2:51" s="11" customFormat="1" ht="13.5">
      <c r="B228" s="238"/>
      <c r="C228" s="239"/>
      <c r="D228" s="235" t="s">
        <v>168</v>
      </c>
      <c r="E228" s="240" t="s">
        <v>21</v>
      </c>
      <c r="F228" s="241" t="s">
        <v>292</v>
      </c>
      <c r="G228" s="239"/>
      <c r="H228" s="242">
        <v>23</v>
      </c>
      <c r="I228" s="243"/>
      <c r="J228" s="239"/>
      <c r="K228" s="239"/>
      <c r="L228" s="244"/>
      <c r="M228" s="245"/>
      <c r="N228" s="246"/>
      <c r="O228" s="246"/>
      <c r="P228" s="246"/>
      <c r="Q228" s="246"/>
      <c r="R228" s="246"/>
      <c r="S228" s="246"/>
      <c r="T228" s="247"/>
      <c r="AT228" s="248" t="s">
        <v>168</v>
      </c>
      <c r="AU228" s="248" t="s">
        <v>80</v>
      </c>
      <c r="AV228" s="11" t="s">
        <v>80</v>
      </c>
      <c r="AW228" s="11" t="s">
        <v>33</v>
      </c>
      <c r="AX228" s="11" t="s">
        <v>70</v>
      </c>
      <c r="AY228" s="248" t="s">
        <v>115</v>
      </c>
    </row>
    <row r="229" spans="2:51" s="13" customFormat="1" ht="13.5">
      <c r="B229" s="260"/>
      <c r="C229" s="261"/>
      <c r="D229" s="235" t="s">
        <v>168</v>
      </c>
      <c r="E229" s="262" t="s">
        <v>21</v>
      </c>
      <c r="F229" s="263" t="s">
        <v>661</v>
      </c>
      <c r="G229" s="261"/>
      <c r="H229" s="262" t="s">
        <v>21</v>
      </c>
      <c r="I229" s="264"/>
      <c r="J229" s="261"/>
      <c r="K229" s="261"/>
      <c r="L229" s="265"/>
      <c r="M229" s="266"/>
      <c r="N229" s="267"/>
      <c r="O229" s="267"/>
      <c r="P229" s="267"/>
      <c r="Q229" s="267"/>
      <c r="R229" s="267"/>
      <c r="S229" s="267"/>
      <c r="T229" s="268"/>
      <c r="AT229" s="269" t="s">
        <v>168</v>
      </c>
      <c r="AU229" s="269" t="s">
        <v>80</v>
      </c>
      <c r="AV229" s="13" t="s">
        <v>75</v>
      </c>
      <c r="AW229" s="13" t="s">
        <v>33</v>
      </c>
      <c r="AX229" s="13" t="s">
        <v>70</v>
      </c>
      <c r="AY229" s="269" t="s">
        <v>115</v>
      </c>
    </row>
    <row r="230" spans="2:51" s="11" customFormat="1" ht="13.5">
      <c r="B230" s="238"/>
      <c r="C230" s="239"/>
      <c r="D230" s="235" t="s">
        <v>168</v>
      </c>
      <c r="E230" s="240" t="s">
        <v>21</v>
      </c>
      <c r="F230" s="241" t="s">
        <v>662</v>
      </c>
      <c r="G230" s="239"/>
      <c r="H230" s="242">
        <v>148</v>
      </c>
      <c r="I230" s="243"/>
      <c r="J230" s="239"/>
      <c r="K230" s="239"/>
      <c r="L230" s="244"/>
      <c r="M230" s="245"/>
      <c r="N230" s="246"/>
      <c r="O230" s="246"/>
      <c r="P230" s="246"/>
      <c r="Q230" s="246"/>
      <c r="R230" s="246"/>
      <c r="S230" s="246"/>
      <c r="T230" s="247"/>
      <c r="AT230" s="248" t="s">
        <v>168</v>
      </c>
      <c r="AU230" s="248" t="s">
        <v>80</v>
      </c>
      <c r="AV230" s="11" t="s">
        <v>80</v>
      </c>
      <c r="AW230" s="11" t="s">
        <v>33</v>
      </c>
      <c r="AX230" s="11" t="s">
        <v>70</v>
      </c>
      <c r="AY230" s="248" t="s">
        <v>115</v>
      </c>
    </row>
    <row r="231" spans="2:51" s="13" customFormat="1" ht="13.5">
      <c r="B231" s="260"/>
      <c r="C231" s="261"/>
      <c r="D231" s="235" t="s">
        <v>168</v>
      </c>
      <c r="E231" s="262" t="s">
        <v>21</v>
      </c>
      <c r="F231" s="263" t="s">
        <v>663</v>
      </c>
      <c r="G231" s="261"/>
      <c r="H231" s="262" t="s">
        <v>21</v>
      </c>
      <c r="I231" s="264"/>
      <c r="J231" s="261"/>
      <c r="K231" s="261"/>
      <c r="L231" s="265"/>
      <c r="M231" s="266"/>
      <c r="N231" s="267"/>
      <c r="O231" s="267"/>
      <c r="P231" s="267"/>
      <c r="Q231" s="267"/>
      <c r="R231" s="267"/>
      <c r="S231" s="267"/>
      <c r="T231" s="268"/>
      <c r="AT231" s="269" t="s">
        <v>168</v>
      </c>
      <c r="AU231" s="269" t="s">
        <v>80</v>
      </c>
      <c r="AV231" s="13" t="s">
        <v>75</v>
      </c>
      <c r="AW231" s="13" t="s">
        <v>33</v>
      </c>
      <c r="AX231" s="13" t="s">
        <v>70</v>
      </c>
      <c r="AY231" s="269" t="s">
        <v>115</v>
      </c>
    </row>
    <row r="232" spans="2:51" s="11" customFormat="1" ht="13.5">
      <c r="B232" s="238"/>
      <c r="C232" s="239"/>
      <c r="D232" s="235" t="s">
        <v>168</v>
      </c>
      <c r="E232" s="240" t="s">
        <v>21</v>
      </c>
      <c r="F232" s="241" t="s">
        <v>302</v>
      </c>
      <c r="G232" s="239"/>
      <c r="H232" s="242">
        <v>25</v>
      </c>
      <c r="I232" s="243"/>
      <c r="J232" s="239"/>
      <c r="K232" s="239"/>
      <c r="L232" s="244"/>
      <c r="M232" s="245"/>
      <c r="N232" s="246"/>
      <c r="O232" s="246"/>
      <c r="P232" s="246"/>
      <c r="Q232" s="246"/>
      <c r="R232" s="246"/>
      <c r="S232" s="246"/>
      <c r="T232" s="247"/>
      <c r="AT232" s="248" t="s">
        <v>168</v>
      </c>
      <c r="AU232" s="248" t="s">
        <v>80</v>
      </c>
      <c r="AV232" s="11" t="s">
        <v>80</v>
      </c>
      <c r="AW232" s="11" t="s">
        <v>33</v>
      </c>
      <c r="AX232" s="11" t="s">
        <v>70</v>
      </c>
      <c r="AY232" s="248" t="s">
        <v>115</v>
      </c>
    </row>
    <row r="233" spans="2:51" s="12" customFormat="1" ht="13.5">
      <c r="B233" s="249"/>
      <c r="C233" s="250"/>
      <c r="D233" s="235" t="s">
        <v>168</v>
      </c>
      <c r="E233" s="251" t="s">
        <v>21</v>
      </c>
      <c r="F233" s="252" t="s">
        <v>186</v>
      </c>
      <c r="G233" s="250"/>
      <c r="H233" s="253">
        <v>196</v>
      </c>
      <c r="I233" s="254"/>
      <c r="J233" s="250"/>
      <c r="K233" s="250"/>
      <c r="L233" s="255"/>
      <c r="M233" s="256"/>
      <c r="N233" s="257"/>
      <c r="O233" s="257"/>
      <c r="P233" s="257"/>
      <c r="Q233" s="257"/>
      <c r="R233" s="257"/>
      <c r="S233" s="257"/>
      <c r="T233" s="258"/>
      <c r="AT233" s="259" t="s">
        <v>168</v>
      </c>
      <c r="AU233" s="259" t="s">
        <v>80</v>
      </c>
      <c r="AV233" s="12" t="s">
        <v>132</v>
      </c>
      <c r="AW233" s="12" t="s">
        <v>33</v>
      </c>
      <c r="AX233" s="12" t="s">
        <v>75</v>
      </c>
      <c r="AY233" s="259" t="s">
        <v>115</v>
      </c>
    </row>
    <row r="234" spans="2:65" s="1" customFormat="1" ht="16.5" customHeight="1">
      <c r="B234" s="45"/>
      <c r="C234" s="270" t="s">
        <v>388</v>
      </c>
      <c r="D234" s="270" t="s">
        <v>222</v>
      </c>
      <c r="E234" s="271" t="s">
        <v>664</v>
      </c>
      <c r="F234" s="272" t="s">
        <v>665</v>
      </c>
      <c r="G234" s="273" t="s">
        <v>164</v>
      </c>
      <c r="H234" s="274">
        <v>177.17</v>
      </c>
      <c r="I234" s="275"/>
      <c r="J234" s="276">
        <f>ROUND(I234*H234,2)</f>
        <v>0</v>
      </c>
      <c r="K234" s="272" t="s">
        <v>122</v>
      </c>
      <c r="L234" s="277"/>
      <c r="M234" s="278" t="s">
        <v>21</v>
      </c>
      <c r="N234" s="279" t="s">
        <v>41</v>
      </c>
      <c r="O234" s="46"/>
      <c r="P234" s="226">
        <f>O234*H234</f>
        <v>0</v>
      </c>
      <c r="Q234" s="226">
        <v>0.176</v>
      </c>
      <c r="R234" s="226">
        <f>Q234*H234</f>
        <v>31.181919999999995</v>
      </c>
      <c r="S234" s="226">
        <v>0</v>
      </c>
      <c r="T234" s="227">
        <f>S234*H234</f>
        <v>0</v>
      </c>
      <c r="AR234" s="23" t="s">
        <v>200</v>
      </c>
      <c r="AT234" s="23" t="s">
        <v>222</v>
      </c>
      <c r="AU234" s="23" t="s">
        <v>80</v>
      </c>
      <c r="AY234" s="23" t="s">
        <v>115</v>
      </c>
      <c r="BE234" s="228">
        <f>IF(N234="základní",J234,0)</f>
        <v>0</v>
      </c>
      <c r="BF234" s="228">
        <f>IF(N234="snížená",J234,0)</f>
        <v>0</v>
      </c>
      <c r="BG234" s="228">
        <f>IF(N234="zákl. přenesená",J234,0)</f>
        <v>0</v>
      </c>
      <c r="BH234" s="228">
        <f>IF(N234="sníž. přenesená",J234,0)</f>
        <v>0</v>
      </c>
      <c r="BI234" s="228">
        <f>IF(N234="nulová",J234,0)</f>
        <v>0</v>
      </c>
      <c r="BJ234" s="23" t="s">
        <v>75</v>
      </c>
      <c r="BK234" s="228">
        <f>ROUND(I234*H234,2)</f>
        <v>0</v>
      </c>
      <c r="BL234" s="23" t="s">
        <v>132</v>
      </c>
      <c r="BM234" s="23" t="s">
        <v>666</v>
      </c>
    </row>
    <row r="235" spans="2:51" s="13" customFormat="1" ht="13.5">
      <c r="B235" s="260"/>
      <c r="C235" s="261"/>
      <c r="D235" s="235" t="s">
        <v>168</v>
      </c>
      <c r="E235" s="262" t="s">
        <v>21</v>
      </c>
      <c r="F235" s="263" t="s">
        <v>660</v>
      </c>
      <c r="G235" s="261"/>
      <c r="H235" s="262" t="s">
        <v>21</v>
      </c>
      <c r="I235" s="264"/>
      <c r="J235" s="261"/>
      <c r="K235" s="261"/>
      <c r="L235" s="265"/>
      <c r="M235" s="266"/>
      <c r="N235" s="267"/>
      <c r="O235" s="267"/>
      <c r="P235" s="267"/>
      <c r="Q235" s="267"/>
      <c r="R235" s="267"/>
      <c r="S235" s="267"/>
      <c r="T235" s="268"/>
      <c r="AT235" s="269" t="s">
        <v>168</v>
      </c>
      <c r="AU235" s="269" t="s">
        <v>80</v>
      </c>
      <c r="AV235" s="13" t="s">
        <v>75</v>
      </c>
      <c r="AW235" s="13" t="s">
        <v>33</v>
      </c>
      <c r="AX235" s="13" t="s">
        <v>70</v>
      </c>
      <c r="AY235" s="269" t="s">
        <v>115</v>
      </c>
    </row>
    <row r="236" spans="2:51" s="11" customFormat="1" ht="13.5">
      <c r="B236" s="238"/>
      <c r="C236" s="239"/>
      <c r="D236" s="235" t="s">
        <v>168</v>
      </c>
      <c r="E236" s="240" t="s">
        <v>21</v>
      </c>
      <c r="F236" s="241" t="s">
        <v>292</v>
      </c>
      <c r="G236" s="239"/>
      <c r="H236" s="242">
        <v>23</v>
      </c>
      <c r="I236" s="243"/>
      <c r="J236" s="239"/>
      <c r="K236" s="239"/>
      <c r="L236" s="244"/>
      <c r="M236" s="245"/>
      <c r="N236" s="246"/>
      <c r="O236" s="246"/>
      <c r="P236" s="246"/>
      <c r="Q236" s="246"/>
      <c r="R236" s="246"/>
      <c r="S236" s="246"/>
      <c r="T236" s="247"/>
      <c r="AT236" s="248" t="s">
        <v>168</v>
      </c>
      <c r="AU236" s="248" t="s">
        <v>80</v>
      </c>
      <c r="AV236" s="11" t="s">
        <v>80</v>
      </c>
      <c r="AW236" s="11" t="s">
        <v>33</v>
      </c>
      <c r="AX236" s="11" t="s">
        <v>70</v>
      </c>
      <c r="AY236" s="248" t="s">
        <v>115</v>
      </c>
    </row>
    <row r="237" spans="2:51" s="13" customFormat="1" ht="13.5">
      <c r="B237" s="260"/>
      <c r="C237" s="261"/>
      <c r="D237" s="235" t="s">
        <v>168</v>
      </c>
      <c r="E237" s="262" t="s">
        <v>21</v>
      </c>
      <c r="F237" s="263" t="s">
        <v>667</v>
      </c>
      <c r="G237" s="261"/>
      <c r="H237" s="262" t="s">
        <v>21</v>
      </c>
      <c r="I237" s="264"/>
      <c r="J237" s="261"/>
      <c r="K237" s="261"/>
      <c r="L237" s="265"/>
      <c r="M237" s="266"/>
      <c r="N237" s="267"/>
      <c r="O237" s="267"/>
      <c r="P237" s="267"/>
      <c r="Q237" s="267"/>
      <c r="R237" s="267"/>
      <c r="S237" s="267"/>
      <c r="T237" s="268"/>
      <c r="AT237" s="269" t="s">
        <v>168</v>
      </c>
      <c r="AU237" s="269" t="s">
        <v>80</v>
      </c>
      <c r="AV237" s="13" t="s">
        <v>75</v>
      </c>
      <c r="AW237" s="13" t="s">
        <v>33</v>
      </c>
      <c r="AX237" s="13" t="s">
        <v>70</v>
      </c>
      <c r="AY237" s="269" t="s">
        <v>115</v>
      </c>
    </row>
    <row r="238" spans="2:51" s="11" customFormat="1" ht="13.5">
      <c r="B238" s="238"/>
      <c r="C238" s="239"/>
      <c r="D238" s="235" t="s">
        <v>168</v>
      </c>
      <c r="E238" s="240" t="s">
        <v>21</v>
      </c>
      <c r="F238" s="241" t="s">
        <v>668</v>
      </c>
      <c r="G238" s="239"/>
      <c r="H238" s="242">
        <v>6.17</v>
      </c>
      <c r="I238" s="243"/>
      <c r="J238" s="239"/>
      <c r="K238" s="239"/>
      <c r="L238" s="244"/>
      <c r="M238" s="245"/>
      <c r="N238" s="246"/>
      <c r="O238" s="246"/>
      <c r="P238" s="246"/>
      <c r="Q238" s="246"/>
      <c r="R238" s="246"/>
      <c r="S238" s="246"/>
      <c r="T238" s="247"/>
      <c r="AT238" s="248" t="s">
        <v>168</v>
      </c>
      <c r="AU238" s="248" t="s">
        <v>80</v>
      </c>
      <c r="AV238" s="11" t="s">
        <v>80</v>
      </c>
      <c r="AW238" s="11" t="s">
        <v>33</v>
      </c>
      <c r="AX238" s="11" t="s">
        <v>70</v>
      </c>
      <c r="AY238" s="248" t="s">
        <v>115</v>
      </c>
    </row>
    <row r="239" spans="2:51" s="13" customFormat="1" ht="13.5">
      <c r="B239" s="260"/>
      <c r="C239" s="261"/>
      <c r="D239" s="235" t="s">
        <v>168</v>
      </c>
      <c r="E239" s="262" t="s">
        <v>21</v>
      </c>
      <c r="F239" s="263" t="s">
        <v>661</v>
      </c>
      <c r="G239" s="261"/>
      <c r="H239" s="262" t="s">
        <v>21</v>
      </c>
      <c r="I239" s="264"/>
      <c r="J239" s="261"/>
      <c r="K239" s="261"/>
      <c r="L239" s="265"/>
      <c r="M239" s="266"/>
      <c r="N239" s="267"/>
      <c r="O239" s="267"/>
      <c r="P239" s="267"/>
      <c r="Q239" s="267"/>
      <c r="R239" s="267"/>
      <c r="S239" s="267"/>
      <c r="T239" s="268"/>
      <c r="AT239" s="269" t="s">
        <v>168</v>
      </c>
      <c r="AU239" s="269" t="s">
        <v>80</v>
      </c>
      <c r="AV239" s="13" t="s">
        <v>75</v>
      </c>
      <c r="AW239" s="13" t="s">
        <v>33</v>
      </c>
      <c r="AX239" s="13" t="s">
        <v>70</v>
      </c>
      <c r="AY239" s="269" t="s">
        <v>115</v>
      </c>
    </row>
    <row r="240" spans="2:51" s="11" customFormat="1" ht="13.5">
      <c r="B240" s="238"/>
      <c r="C240" s="239"/>
      <c r="D240" s="235" t="s">
        <v>168</v>
      </c>
      <c r="E240" s="240" t="s">
        <v>21</v>
      </c>
      <c r="F240" s="241" t="s">
        <v>662</v>
      </c>
      <c r="G240" s="239"/>
      <c r="H240" s="242">
        <v>148</v>
      </c>
      <c r="I240" s="243"/>
      <c r="J240" s="239"/>
      <c r="K240" s="239"/>
      <c r="L240" s="244"/>
      <c r="M240" s="245"/>
      <c r="N240" s="246"/>
      <c r="O240" s="246"/>
      <c r="P240" s="246"/>
      <c r="Q240" s="246"/>
      <c r="R240" s="246"/>
      <c r="S240" s="246"/>
      <c r="T240" s="247"/>
      <c r="AT240" s="248" t="s">
        <v>168</v>
      </c>
      <c r="AU240" s="248" t="s">
        <v>80</v>
      </c>
      <c r="AV240" s="11" t="s">
        <v>80</v>
      </c>
      <c r="AW240" s="11" t="s">
        <v>33</v>
      </c>
      <c r="AX240" s="11" t="s">
        <v>70</v>
      </c>
      <c r="AY240" s="248" t="s">
        <v>115</v>
      </c>
    </row>
    <row r="241" spans="2:51" s="12" customFormat="1" ht="13.5">
      <c r="B241" s="249"/>
      <c r="C241" s="250"/>
      <c r="D241" s="235" t="s">
        <v>168</v>
      </c>
      <c r="E241" s="251" t="s">
        <v>21</v>
      </c>
      <c r="F241" s="252" t="s">
        <v>186</v>
      </c>
      <c r="G241" s="250"/>
      <c r="H241" s="253">
        <v>177.17</v>
      </c>
      <c r="I241" s="254"/>
      <c r="J241" s="250"/>
      <c r="K241" s="250"/>
      <c r="L241" s="255"/>
      <c r="M241" s="256"/>
      <c r="N241" s="257"/>
      <c r="O241" s="257"/>
      <c r="P241" s="257"/>
      <c r="Q241" s="257"/>
      <c r="R241" s="257"/>
      <c r="S241" s="257"/>
      <c r="T241" s="258"/>
      <c r="AT241" s="259" t="s">
        <v>168</v>
      </c>
      <c r="AU241" s="259" t="s">
        <v>80</v>
      </c>
      <c r="AV241" s="12" t="s">
        <v>132</v>
      </c>
      <c r="AW241" s="12" t="s">
        <v>33</v>
      </c>
      <c r="AX241" s="12" t="s">
        <v>75</v>
      </c>
      <c r="AY241" s="259" t="s">
        <v>115</v>
      </c>
    </row>
    <row r="242" spans="2:65" s="1" customFormat="1" ht="16.5" customHeight="1">
      <c r="B242" s="45"/>
      <c r="C242" s="270" t="s">
        <v>392</v>
      </c>
      <c r="D242" s="270" t="s">
        <v>222</v>
      </c>
      <c r="E242" s="271" t="s">
        <v>669</v>
      </c>
      <c r="F242" s="272" t="s">
        <v>670</v>
      </c>
      <c r="G242" s="273" t="s">
        <v>164</v>
      </c>
      <c r="H242" s="274">
        <v>25</v>
      </c>
      <c r="I242" s="275"/>
      <c r="J242" s="276">
        <f>ROUND(I242*H242,2)</f>
        <v>0</v>
      </c>
      <c r="K242" s="272" t="s">
        <v>21</v>
      </c>
      <c r="L242" s="277"/>
      <c r="M242" s="278" t="s">
        <v>21</v>
      </c>
      <c r="N242" s="279" t="s">
        <v>41</v>
      </c>
      <c r="O242" s="46"/>
      <c r="P242" s="226">
        <f>O242*H242</f>
        <v>0</v>
      </c>
      <c r="Q242" s="226">
        <v>0.131</v>
      </c>
      <c r="R242" s="226">
        <f>Q242*H242</f>
        <v>3.2750000000000004</v>
      </c>
      <c r="S242" s="226">
        <v>0</v>
      </c>
      <c r="T242" s="227">
        <f>S242*H242</f>
        <v>0</v>
      </c>
      <c r="AR242" s="23" t="s">
        <v>200</v>
      </c>
      <c r="AT242" s="23" t="s">
        <v>222</v>
      </c>
      <c r="AU242" s="23" t="s">
        <v>80</v>
      </c>
      <c r="AY242" s="23" t="s">
        <v>115</v>
      </c>
      <c r="BE242" s="228">
        <f>IF(N242="základní",J242,0)</f>
        <v>0</v>
      </c>
      <c r="BF242" s="228">
        <f>IF(N242="snížená",J242,0)</f>
        <v>0</v>
      </c>
      <c r="BG242" s="228">
        <f>IF(N242="zákl. přenesená",J242,0)</f>
        <v>0</v>
      </c>
      <c r="BH242" s="228">
        <f>IF(N242="sníž. přenesená",J242,0)</f>
        <v>0</v>
      </c>
      <c r="BI242" s="228">
        <f>IF(N242="nulová",J242,0)</f>
        <v>0</v>
      </c>
      <c r="BJ242" s="23" t="s">
        <v>75</v>
      </c>
      <c r="BK242" s="228">
        <f>ROUND(I242*H242,2)</f>
        <v>0</v>
      </c>
      <c r="BL242" s="23" t="s">
        <v>132</v>
      </c>
      <c r="BM242" s="23" t="s">
        <v>671</v>
      </c>
    </row>
    <row r="243" spans="2:63" s="10" customFormat="1" ht="29.85" customHeight="1">
      <c r="B243" s="201"/>
      <c r="C243" s="202"/>
      <c r="D243" s="203" t="s">
        <v>69</v>
      </c>
      <c r="E243" s="215" t="s">
        <v>200</v>
      </c>
      <c r="F243" s="215" t="s">
        <v>286</v>
      </c>
      <c r="G243" s="202"/>
      <c r="H243" s="202"/>
      <c r="I243" s="205"/>
      <c r="J243" s="216">
        <f>BK243</f>
        <v>0</v>
      </c>
      <c r="K243" s="202"/>
      <c r="L243" s="207"/>
      <c r="M243" s="208"/>
      <c r="N243" s="209"/>
      <c r="O243" s="209"/>
      <c r="P243" s="210">
        <f>SUM(P244:P289)</f>
        <v>0</v>
      </c>
      <c r="Q243" s="209"/>
      <c r="R243" s="210">
        <f>SUM(R244:R289)</f>
        <v>6.305553</v>
      </c>
      <c r="S243" s="209"/>
      <c r="T243" s="211">
        <f>SUM(T244:T289)</f>
        <v>0.332</v>
      </c>
      <c r="AR243" s="212" t="s">
        <v>75</v>
      </c>
      <c r="AT243" s="213" t="s">
        <v>69</v>
      </c>
      <c r="AU243" s="213" t="s">
        <v>75</v>
      </c>
      <c r="AY243" s="212" t="s">
        <v>115</v>
      </c>
      <c r="BK243" s="214">
        <f>SUM(BK244:BK289)</f>
        <v>0</v>
      </c>
    </row>
    <row r="244" spans="2:65" s="1" customFormat="1" ht="38.25" customHeight="1">
      <c r="B244" s="45"/>
      <c r="C244" s="217" t="s">
        <v>396</v>
      </c>
      <c r="D244" s="217" t="s">
        <v>118</v>
      </c>
      <c r="E244" s="218" t="s">
        <v>288</v>
      </c>
      <c r="F244" s="219" t="s">
        <v>289</v>
      </c>
      <c r="G244" s="220" t="s">
        <v>121</v>
      </c>
      <c r="H244" s="221">
        <v>3</v>
      </c>
      <c r="I244" s="222"/>
      <c r="J244" s="223">
        <f>ROUND(I244*H244,2)</f>
        <v>0</v>
      </c>
      <c r="K244" s="219" t="s">
        <v>122</v>
      </c>
      <c r="L244" s="71"/>
      <c r="M244" s="224" t="s">
        <v>21</v>
      </c>
      <c r="N244" s="225" t="s">
        <v>41</v>
      </c>
      <c r="O244" s="46"/>
      <c r="P244" s="226">
        <f>O244*H244</f>
        <v>0</v>
      </c>
      <c r="Q244" s="226">
        <v>1.79198</v>
      </c>
      <c r="R244" s="226">
        <f>Q244*H244</f>
        <v>5.37594</v>
      </c>
      <c r="S244" s="226">
        <v>0</v>
      </c>
      <c r="T244" s="227">
        <f>S244*H244</f>
        <v>0</v>
      </c>
      <c r="AR244" s="23" t="s">
        <v>132</v>
      </c>
      <c r="AT244" s="23" t="s">
        <v>118</v>
      </c>
      <c r="AU244" s="23" t="s">
        <v>80</v>
      </c>
      <c r="AY244" s="23" t="s">
        <v>115</v>
      </c>
      <c r="BE244" s="228">
        <f>IF(N244="základní",J244,0)</f>
        <v>0</v>
      </c>
      <c r="BF244" s="228">
        <f>IF(N244="snížená",J244,0)</f>
        <v>0</v>
      </c>
      <c r="BG244" s="228">
        <f>IF(N244="zákl. přenesená",J244,0)</f>
        <v>0</v>
      </c>
      <c r="BH244" s="228">
        <f>IF(N244="sníž. přenesená",J244,0)</f>
        <v>0</v>
      </c>
      <c r="BI244" s="228">
        <f>IF(N244="nulová",J244,0)</f>
        <v>0</v>
      </c>
      <c r="BJ244" s="23" t="s">
        <v>75</v>
      </c>
      <c r="BK244" s="228">
        <f>ROUND(I244*H244,2)</f>
        <v>0</v>
      </c>
      <c r="BL244" s="23" t="s">
        <v>132</v>
      </c>
      <c r="BM244" s="23" t="s">
        <v>672</v>
      </c>
    </row>
    <row r="245" spans="2:47" s="1" customFormat="1" ht="13.5">
      <c r="B245" s="45"/>
      <c r="C245" s="73"/>
      <c r="D245" s="235" t="s">
        <v>166</v>
      </c>
      <c r="E245" s="73"/>
      <c r="F245" s="236" t="s">
        <v>291</v>
      </c>
      <c r="G245" s="73"/>
      <c r="H245" s="73"/>
      <c r="I245" s="188"/>
      <c r="J245" s="73"/>
      <c r="K245" s="73"/>
      <c r="L245" s="71"/>
      <c r="M245" s="237"/>
      <c r="N245" s="46"/>
      <c r="O245" s="46"/>
      <c r="P245" s="46"/>
      <c r="Q245" s="46"/>
      <c r="R245" s="46"/>
      <c r="S245" s="46"/>
      <c r="T245" s="94"/>
      <c r="AT245" s="23" t="s">
        <v>166</v>
      </c>
      <c r="AU245" s="23" t="s">
        <v>80</v>
      </c>
    </row>
    <row r="246" spans="2:51" s="11" customFormat="1" ht="13.5">
      <c r="B246" s="238"/>
      <c r="C246" s="239"/>
      <c r="D246" s="235" t="s">
        <v>168</v>
      </c>
      <c r="E246" s="240" t="s">
        <v>21</v>
      </c>
      <c r="F246" s="241" t="s">
        <v>128</v>
      </c>
      <c r="G246" s="239"/>
      <c r="H246" s="242">
        <v>3</v>
      </c>
      <c r="I246" s="243"/>
      <c r="J246" s="239"/>
      <c r="K246" s="239"/>
      <c r="L246" s="244"/>
      <c r="M246" s="245"/>
      <c r="N246" s="246"/>
      <c r="O246" s="246"/>
      <c r="P246" s="246"/>
      <c r="Q246" s="246"/>
      <c r="R246" s="246"/>
      <c r="S246" s="246"/>
      <c r="T246" s="247"/>
      <c r="AT246" s="248" t="s">
        <v>168</v>
      </c>
      <c r="AU246" s="248" t="s">
        <v>80</v>
      </c>
      <c r="AV246" s="11" t="s">
        <v>80</v>
      </c>
      <c r="AW246" s="11" t="s">
        <v>33</v>
      </c>
      <c r="AX246" s="11" t="s">
        <v>75</v>
      </c>
      <c r="AY246" s="248" t="s">
        <v>115</v>
      </c>
    </row>
    <row r="247" spans="2:65" s="1" customFormat="1" ht="25.5" customHeight="1">
      <c r="B247" s="45"/>
      <c r="C247" s="217" t="s">
        <v>402</v>
      </c>
      <c r="D247" s="217" t="s">
        <v>118</v>
      </c>
      <c r="E247" s="218" t="s">
        <v>673</v>
      </c>
      <c r="F247" s="219" t="s">
        <v>674</v>
      </c>
      <c r="G247" s="220" t="s">
        <v>295</v>
      </c>
      <c r="H247" s="221">
        <v>11.5</v>
      </c>
      <c r="I247" s="222"/>
      <c r="J247" s="223">
        <f>ROUND(I247*H247,2)</f>
        <v>0</v>
      </c>
      <c r="K247" s="219" t="s">
        <v>122</v>
      </c>
      <c r="L247" s="71"/>
      <c r="M247" s="224" t="s">
        <v>21</v>
      </c>
      <c r="N247" s="225" t="s">
        <v>41</v>
      </c>
      <c r="O247" s="46"/>
      <c r="P247" s="226">
        <f>O247*H247</f>
        <v>0</v>
      </c>
      <c r="Q247" s="226">
        <v>1E-05</v>
      </c>
      <c r="R247" s="226">
        <f>Q247*H247</f>
        <v>0.000115</v>
      </c>
      <c r="S247" s="226">
        <v>0</v>
      </c>
      <c r="T247" s="227">
        <f>S247*H247</f>
        <v>0</v>
      </c>
      <c r="AR247" s="23" t="s">
        <v>132</v>
      </c>
      <c r="AT247" s="23" t="s">
        <v>118</v>
      </c>
      <c r="AU247" s="23" t="s">
        <v>80</v>
      </c>
      <c r="AY247" s="23" t="s">
        <v>115</v>
      </c>
      <c r="BE247" s="228">
        <f>IF(N247="základní",J247,0)</f>
        <v>0</v>
      </c>
      <c r="BF247" s="228">
        <f>IF(N247="snížená",J247,0)</f>
        <v>0</v>
      </c>
      <c r="BG247" s="228">
        <f>IF(N247="zákl. přenesená",J247,0)</f>
        <v>0</v>
      </c>
      <c r="BH247" s="228">
        <f>IF(N247="sníž. přenesená",J247,0)</f>
        <v>0</v>
      </c>
      <c r="BI247" s="228">
        <f>IF(N247="nulová",J247,0)</f>
        <v>0</v>
      </c>
      <c r="BJ247" s="23" t="s">
        <v>75</v>
      </c>
      <c r="BK247" s="228">
        <f>ROUND(I247*H247,2)</f>
        <v>0</v>
      </c>
      <c r="BL247" s="23" t="s">
        <v>132</v>
      </c>
      <c r="BM247" s="23" t="s">
        <v>675</v>
      </c>
    </row>
    <row r="248" spans="2:47" s="1" customFormat="1" ht="13.5">
      <c r="B248" s="45"/>
      <c r="C248" s="73"/>
      <c r="D248" s="235" t="s">
        <v>166</v>
      </c>
      <c r="E248" s="73"/>
      <c r="F248" s="236" t="s">
        <v>297</v>
      </c>
      <c r="G248" s="73"/>
      <c r="H248" s="73"/>
      <c r="I248" s="188"/>
      <c r="J248" s="73"/>
      <c r="K248" s="73"/>
      <c r="L248" s="71"/>
      <c r="M248" s="237"/>
      <c r="N248" s="46"/>
      <c r="O248" s="46"/>
      <c r="P248" s="46"/>
      <c r="Q248" s="46"/>
      <c r="R248" s="46"/>
      <c r="S248" s="46"/>
      <c r="T248" s="94"/>
      <c r="AT248" s="23" t="s">
        <v>166</v>
      </c>
      <c r="AU248" s="23" t="s">
        <v>80</v>
      </c>
    </row>
    <row r="249" spans="2:51" s="11" customFormat="1" ht="13.5">
      <c r="B249" s="238"/>
      <c r="C249" s="239"/>
      <c r="D249" s="235" t="s">
        <v>168</v>
      </c>
      <c r="E249" s="240" t="s">
        <v>21</v>
      </c>
      <c r="F249" s="241" t="s">
        <v>676</v>
      </c>
      <c r="G249" s="239"/>
      <c r="H249" s="242">
        <v>11.5</v>
      </c>
      <c r="I249" s="243"/>
      <c r="J249" s="239"/>
      <c r="K249" s="239"/>
      <c r="L249" s="244"/>
      <c r="M249" s="245"/>
      <c r="N249" s="246"/>
      <c r="O249" s="246"/>
      <c r="P249" s="246"/>
      <c r="Q249" s="246"/>
      <c r="R249" s="246"/>
      <c r="S249" s="246"/>
      <c r="T249" s="247"/>
      <c r="AT249" s="248" t="s">
        <v>168</v>
      </c>
      <c r="AU249" s="248" t="s">
        <v>80</v>
      </c>
      <c r="AV249" s="11" t="s">
        <v>80</v>
      </c>
      <c r="AW249" s="11" t="s">
        <v>33</v>
      </c>
      <c r="AX249" s="11" t="s">
        <v>75</v>
      </c>
      <c r="AY249" s="248" t="s">
        <v>115</v>
      </c>
    </row>
    <row r="250" spans="2:65" s="1" customFormat="1" ht="16.5" customHeight="1">
      <c r="B250" s="45"/>
      <c r="C250" s="270" t="s">
        <v>407</v>
      </c>
      <c r="D250" s="270" t="s">
        <v>222</v>
      </c>
      <c r="E250" s="271" t="s">
        <v>677</v>
      </c>
      <c r="F250" s="272" t="s">
        <v>678</v>
      </c>
      <c r="G250" s="273" t="s">
        <v>295</v>
      </c>
      <c r="H250" s="274">
        <v>12</v>
      </c>
      <c r="I250" s="275"/>
      <c r="J250" s="276">
        <f>ROUND(I250*H250,2)</f>
        <v>0</v>
      </c>
      <c r="K250" s="272" t="s">
        <v>122</v>
      </c>
      <c r="L250" s="277"/>
      <c r="M250" s="278" t="s">
        <v>21</v>
      </c>
      <c r="N250" s="279" t="s">
        <v>41</v>
      </c>
      <c r="O250" s="46"/>
      <c r="P250" s="226">
        <f>O250*H250</f>
        <v>0</v>
      </c>
      <c r="Q250" s="226">
        <v>0.0014</v>
      </c>
      <c r="R250" s="226">
        <f>Q250*H250</f>
        <v>0.0168</v>
      </c>
      <c r="S250" s="226">
        <v>0</v>
      </c>
      <c r="T250" s="227">
        <f>S250*H250</f>
        <v>0</v>
      </c>
      <c r="AR250" s="23" t="s">
        <v>200</v>
      </c>
      <c r="AT250" s="23" t="s">
        <v>222</v>
      </c>
      <c r="AU250" s="23" t="s">
        <v>80</v>
      </c>
      <c r="AY250" s="23" t="s">
        <v>115</v>
      </c>
      <c r="BE250" s="228">
        <f>IF(N250="základní",J250,0)</f>
        <v>0</v>
      </c>
      <c r="BF250" s="228">
        <f>IF(N250="snížená",J250,0)</f>
        <v>0</v>
      </c>
      <c r="BG250" s="228">
        <f>IF(N250="zákl. přenesená",J250,0)</f>
        <v>0</v>
      </c>
      <c r="BH250" s="228">
        <f>IF(N250="sníž. přenesená",J250,0)</f>
        <v>0</v>
      </c>
      <c r="BI250" s="228">
        <f>IF(N250="nulová",J250,0)</f>
        <v>0</v>
      </c>
      <c r="BJ250" s="23" t="s">
        <v>75</v>
      </c>
      <c r="BK250" s="228">
        <f>ROUND(I250*H250,2)</f>
        <v>0</v>
      </c>
      <c r="BL250" s="23" t="s">
        <v>132</v>
      </c>
      <c r="BM250" s="23" t="s">
        <v>679</v>
      </c>
    </row>
    <row r="251" spans="2:65" s="1" customFormat="1" ht="25.5" customHeight="1">
      <c r="B251" s="45"/>
      <c r="C251" s="217" t="s">
        <v>412</v>
      </c>
      <c r="D251" s="217" t="s">
        <v>118</v>
      </c>
      <c r="E251" s="218" t="s">
        <v>680</v>
      </c>
      <c r="F251" s="219" t="s">
        <v>681</v>
      </c>
      <c r="G251" s="220" t="s">
        <v>121</v>
      </c>
      <c r="H251" s="221">
        <v>8</v>
      </c>
      <c r="I251" s="222"/>
      <c r="J251" s="223">
        <f>ROUND(I251*H251,2)</f>
        <v>0</v>
      </c>
      <c r="K251" s="219" t="s">
        <v>122</v>
      </c>
      <c r="L251" s="71"/>
      <c r="M251" s="224" t="s">
        <v>21</v>
      </c>
      <c r="N251" s="225" t="s">
        <v>41</v>
      </c>
      <c r="O251" s="46"/>
      <c r="P251" s="226">
        <f>O251*H251</f>
        <v>0</v>
      </c>
      <c r="Q251" s="226">
        <v>0</v>
      </c>
      <c r="R251" s="226">
        <f>Q251*H251</f>
        <v>0</v>
      </c>
      <c r="S251" s="226">
        <v>0</v>
      </c>
      <c r="T251" s="227">
        <f>S251*H251</f>
        <v>0</v>
      </c>
      <c r="AR251" s="23" t="s">
        <v>132</v>
      </c>
      <c r="AT251" s="23" t="s">
        <v>118</v>
      </c>
      <c r="AU251" s="23" t="s">
        <v>80</v>
      </c>
      <c r="AY251" s="23" t="s">
        <v>115</v>
      </c>
      <c r="BE251" s="228">
        <f>IF(N251="základní",J251,0)</f>
        <v>0</v>
      </c>
      <c r="BF251" s="228">
        <f>IF(N251="snížená",J251,0)</f>
        <v>0</v>
      </c>
      <c r="BG251" s="228">
        <f>IF(N251="zákl. přenesená",J251,0)</f>
        <v>0</v>
      </c>
      <c r="BH251" s="228">
        <f>IF(N251="sníž. přenesená",J251,0)</f>
        <v>0</v>
      </c>
      <c r="BI251" s="228">
        <f>IF(N251="nulová",J251,0)</f>
        <v>0</v>
      </c>
      <c r="BJ251" s="23" t="s">
        <v>75</v>
      </c>
      <c r="BK251" s="228">
        <f>ROUND(I251*H251,2)</f>
        <v>0</v>
      </c>
      <c r="BL251" s="23" t="s">
        <v>132</v>
      </c>
      <c r="BM251" s="23" t="s">
        <v>682</v>
      </c>
    </row>
    <row r="252" spans="2:47" s="1" customFormat="1" ht="13.5">
      <c r="B252" s="45"/>
      <c r="C252" s="73"/>
      <c r="D252" s="235" t="s">
        <v>166</v>
      </c>
      <c r="E252" s="73"/>
      <c r="F252" s="236" t="s">
        <v>306</v>
      </c>
      <c r="G252" s="73"/>
      <c r="H252" s="73"/>
      <c r="I252" s="188"/>
      <c r="J252" s="73"/>
      <c r="K252" s="73"/>
      <c r="L252" s="71"/>
      <c r="M252" s="237"/>
      <c r="N252" s="46"/>
      <c r="O252" s="46"/>
      <c r="P252" s="46"/>
      <c r="Q252" s="46"/>
      <c r="R252" s="46"/>
      <c r="S252" s="46"/>
      <c r="T252" s="94"/>
      <c r="AT252" s="23" t="s">
        <v>166</v>
      </c>
      <c r="AU252" s="23" t="s">
        <v>80</v>
      </c>
    </row>
    <row r="253" spans="2:65" s="1" customFormat="1" ht="16.5" customHeight="1">
      <c r="B253" s="45"/>
      <c r="C253" s="270" t="s">
        <v>416</v>
      </c>
      <c r="D253" s="270" t="s">
        <v>222</v>
      </c>
      <c r="E253" s="271" t="s">
        <v>683</v>
      </c>
      <c r="F253" s="272" t="s">
        <v>684</v>
      </c>
      <c r="G253" s="273" t="s">
        <v>121</v>
      </c>
      <c r="H253" s="274">
        <v>8</v>
      </c>
      <c r="I253" s="275"/>
      <c r="J253" s="276">
        <f>ROUND(I253*H253,2)</f>
        <v>0</v>
      </c>
      <c r="K253" s="272" t="s">
        <v>122</v>
      </c>
      <c r="L253" s="277"/>
      <c r="M253" s="278" t="s">
        <v>21</v>
      </c>
      <c r="N253" s="279" t="s">
        <v>41</v>
      </c>
      <c r="O253" s="46"/>
      <c r="P253" s="226">
        <f>O253*H253</f>
        <v>0</v>
      </c>
      <c r="Q253" s="226">
        <v>0.0004</v>
      </c>
      <c r="R253" s="226">
        <f>Q253*H253</f>
        <v>0.0032</v>
      </c>
      <c r="S253" s="226">
        <v>0</v>
      </c>
      <c r="T253" s="227">
        <f>S253*H253</f>
        <v>0</v>
      </c>
      <c r="AR253" s="23" t="s">
        <v>200</v>
      </c>
      <c r="AT253" s="23" t="s">
        <v>222</v>
      </c>
      <c r="AU253" s="23" t="s">
        <v>80</v>
      </c>
      <c r="AY253" s="23" t="s">
        <v>115</v>
      </c>
      <c r="BE253" s="228">
        <f>IF(N253="základní",J253,0)</f>
        <v>0</v>
      </c>
      <c r="BF253" s="228">
        <f>IF(N253="snížená",J253,0)</f>
        <v>0</v>
      </c>
      <c r="BG253" s="228">
        <f>IF(N253="zákl. přenesená",J253,0)</f>
        <v>0</v>
      </c>
      <c r="BH253" s="228">
        <f>IF(N253="sníž. přenesená",J253,0)</f>
        <v>0</v>
      </c>
      <c r="BI253" s="228">
        <f>IF(N253="nulová",J253,0)</f>
        <v>0</v>
      </c>
      <c r="BJ253" s="23" t="s">
        <v>75</v>
      </c>
      <c r="BK253" s="228">
        <f>ROUND(I253*H253,2)</f>
        <v>0</v>
      </c>
      <c r="BL253" s="23" t="s">
        <v>132</v>
      </c>
      <c r="BM253" s="23" t="s">
        <v>685</v>
      </c>
    </row>
    <row r="254" spans="2:65" s="1" customFormat="1" ht="25.5" customHeight="1">
      <c r="B254" s="45"/>
      <c r="C254" s="217" t="s">
        <v>421</v>
      </c>
      <c r="D254" s="217" t="s">
        <v>118</v>
      </c>
      <c r="E254" s="218" t="s">
        <v>686</v>
      </c>
      <c r="F254" s="219" t="s">
        <v>687</v>
      </c>
      <c r="G254" s="220" t="s">
        <v>121</v>
      </c>
      <c r="H254" s="221">
        <v>3</v>
      </c>
      <c r="I254" s="222"/>
      <c r="J254" s="223">
        <f>ROUND(I254*H254,2)</f>
        <v>0</v>
      </c>
      <c r="K254" s="219" t="s">
        <v>122</v>
      </c>
      <c r="L254" s="71"/>
      <c r="M254" s="224" t="s">
        <v>21</v>
      </c>
      <c r="N254" s="225" t="s">
        <v>41</v>
      </c>
      <c r="O254" s="46"/>
      <c r="P254" s="226">
        <f>O254*H254</f>
        <v>0</v>
      </c>
      <c r="Q254" s="226">
        <v>0</v>
      </c>
      <c r="R254" s="226">
        <f>Q254*H254</f>
        <v>0</v>
      </c>
      <c r="S254" s="226">
        <v>0</v>
      </c>
      <c r="T254" s="227">
        <f>S254*H254</f>
        <v>0</v>
      </c>
      <c r="AR254" s="23" t="s">
        <v>132</v>
      </c>
      <c r="AT254" s="23" t="s">
        <v>118</v>
      </c>
      <c r="AU254" s="23" t="s">
        <v>80</v>
      </c>
      <c r="AY254" s="23" t="s">
        <v>115</v>
      </c>
      <c r="BE254" s="228">
        <f>IF(N254="základní",J254,0)</f>
        <v>0</v>
      </c>
      <c r="BF254" s="228">
        <f>IF(N254="snížená",J254,0)</f>
        <v>0</v>
      </c>
      <c r="BG254" s="228">
        <f>IF(N254="zákl. přenesená",J254,0)</f>
        <v>0</v>
      </c>
      <c r="BH254" s="228">
        <f>IF(N254="sníž. přenesená",J254,0)</f>
        <v>0</v>
      </c>
      <c r="BI254" s="228">
        <f>IF(N254="nulová",J254,0)</f>
        <v>0</v>
      </c>
      <c r="BJ254" s="23" t="s">
        <v>75</v>
      </c>
      <c r="BK254" s="228">
        <f>ROUND(I254*H254,2)</f>
        <v>0</v>
      </c>
      <c r="BL254" s="23" t="s">
        <v>132</v>
      </c>
      <c r="BM254" s="23" t="s">
        <v>688</v>
      </c>
    </row>
    <row r="255" spans="2:47" s="1" customFormat="1" ht="13.5">
      <c r="B255" s="45"/>
      <c r="C255" s="73"/>
      <c r="D255" s="235" t="s">
        <v>166</v>
      </c>
      <c r="E255" s="73"/>
      <c r="F255" s="236" t="s">
        <v>306</v>
      </c>
      <c r="G255" s="73"/>
      <c r="H255" s="73"/>
      <c r="I255" s="188"/>
      <c r="J255" s="73"/>
      <c r="K255" s="73"/>
      <c r="L255" s="71"/>
      <c r="M255" s="237"/>
      <c r="N255" s="46"/>
      <c r="O255" s="46"/>
      <c r="P255" s="46"/>
      <c r="Q255" s="46"/>
      <c r="R255" s="46"/>
      <c r="S255" s="46"/>
      <c r="T255" s="94"/>
      <c r="AT255" s="23" t="s">
        <v>166</v>
      </c>
      <c r="AU255" s="23" t="s">
        <v>80</v>
      </c>
    </row>
    <row r="256" spans="2:65" s="1" customFormat="1" ht="16.5" customHeight="1">
      <c r="B256" s="45"/>
      <c r="C256" s="270" t="s">
        <v>425</v>
      </c>
      <c r="D256" s="270" t="s">
        <v>222</v>
      </c>
      <c r="E256" s="271" t="s">
        <v>689</v>
      </c>
      <c r="F256" s="272" t="s">
        <v>690</v>
      </c>
      <c r="G256" s="273" t="s">
        <v>121</v>
      </c>
      <c r="H256" s="274">
        <v>3</v>
      </c>
      <c r="I256" s="275"/>
      <c r="J256" s="276">
        <f>ROUND(I256*H256,2)</f>
        <v>0</v>
      </c>
      <c r="K256" s="272" t="s">
        <v>122</v>
      </c>
      <c r="L256" s="277"/>
      <c r="M256" s="278" t="s">
        <v>21</v>
      </c>
      <c r="N256" s="279" t="s">
        <v>41</v>
      </c>
      <c r="O256" s="46"/>
      <c r="P256" s="226">
        <f>O256*H256</f>
        <v>0</v>
      </c>
      <c r="Q256" s="226">
        <v>0.00055</v>
      </c>
      <c r="R256" s="226">
        <f>Q256*H256</f>
        <v>0.00165</v>
      </c>
      <c r="S256" s="226">
        <v>0</v>
      </c>
      <c r="T256" s="227">
        <f>S256*H256</f>
        <v>0</v>
      </c>
      <c r="AR256" s="23" t="s">
        <v>200</v>
      </c>
      <c r="AT256" s="23" t="s">
        <v>222</v>
      </c>
      <c r="AU256" s="23" t="s">
        <v>80</v>
      </c>
      <c r="AY256" s="23" t="s">
        <v>115</v>
      </c>
      <c r="BE256" s="228">
        <f>IF(N256="základní",J256,0)</f>
        <v>0</v>
      </c>
      <c r="BF256" s="228">
        <f>IF(N256="snížená",J256,0)</f>
        <v>0</v>
      </c>
      <c r="BG256" s="228">
        <f>IF(N256="zákl. přenesená",J256,0)</f>
        <v>0</v>
      </c>
      <c r="BH256" s="228">
        <f>IF(N256="sníž. přenesená",J256,0)</f>
        <v>0</v>
      </c>
      <c r="BI256" s="228">
        <f>IF(N256="nulová",J256,0)</f>
        <v>0</v>
      </c>
      <c r="BJ256" s="23" t="s">
        <v>75</v>
      </c>
      <c r="BK256" s="228">
        <f>ROUND(I256*H256,2)</f>
        <v>0</v>
      </c>
      <c r="BL256" s="23" t="s">
        <v>132</v>
      </c>
      <c r="BM256" s="23" t="s">
        <v>691</v>
      </c>
    </row>
    <row r="257" spans="2:65" s="1" customFormat="1" ht="25.5" customHeight="1">
      <c r="B257" s="45"/>
      <c r="C257" s="217" t="s">
        <v>430</v>
      </c>
      <c r="D257" s="217" t="s">
        <v>118</v>
      </c>
      <c r="E257" s="218" t="s">
        <v>692</v>
      </c>
      <c r="F257" s="219" t="s">
        <v>693</v>
      </c>
      <c r="G257" s="220" t="s">
        <v>121</v>
      </c>
      <c r="H257" s="221">
        <v>1</v>
      </c>
      <c r="I257" s="222"/>
      <c r="J257" s="223">
        <f>ROUND(I257*H257,2)</f>
        <v>0</v>
      </c>
      <c r="K257" s="219" t="s">
        <v>122</v>
      </c>
      <c r="L257" s="71"/>
      <c r="M257" s="224" t="s">
        <v>21</v>
      </c>
      <c r="N257" s="225" t="s">
        <v>41</v>
      </c>
      <c r="O257" s="46"/>
      <c r="P257" s="226">
        <f>O257*H257</f>
        <v>0</v>
      </c>
      <c r="Q257" s="226">
        <v>7E-05</v>
      </c>
      <c r="R257" s="226">
        <f>Q257*H257</f>
        <v>7E-05</v>
      </c>
      <c r="S257" s="226">
        <v>0</v>
      </c>
      <c r="T257" s="227">
        <f>S257*H257</f>
        <v>0</v>
      </c>
      <c r="AR257" s="23" t="s">
        <v>132</v>
      </c>
      <c r="AT257" s="23" t="s">
        <v>118</v>
      </c>
      <c r="AU257" s="23" t="s">
        <v>80</v>
      </c>
      <c r="AY257" s="23" t="s">
        <v>115</v>
      </c>
      <c r="BE257" s="228">
        <f>IF(N257="základní",J257,0)</f>
        <v>0</v>
      </c>
      <c r="BF257" s="228">
        <f>IF(N257="snížená",J257,0)</f>
        <v>0</v>
      </c>
      <c r="BG257" s="228">
        <f>IF(N257="zákl. přenesená",J257,0)</f>
        <v>0</v>
      </c>
      <c r="BH257" s="228">
        <f>IF(N257="sníž. přenesená",J257,0)</f>
        <v>0</v>
      </c>
      <c r="BI257" s="228">
        <f>IF(N257="nulová",J257,0)</f>
        <v>0</v>
      </c>
      <c r="BJ257" s="23" t="s">
        <v>75</v>
      </c>
      <c r="BK257" s="228">
        <f>ROUND(I257*H257,2)</f>
        <v>0</v>
      </c>
      <c r="BL257" s="23" t="s">
        <v>132</v>
      </c>
      <c r="BM257" s="23" t="s">
        <v>694</v>
      </c>
    </row>
    <row r="258" spans="2:47" s="1" customFormat="1" ht="13.5">
      <c r="B258" s="45"/>
      <c r="C258" s="73"/>
      <c r="D258" s="235" t="s">
        <v>166</v>
      </c>
      <c r="E258" s="73"/>
      <c r="F258" s="236" t="s">
        <v>695</v>
      </c>
      <c r="G258" s="73"/>
      <c r="H258" s="73"/>
      <c r="I258" s="188"/>
      <c r="J258" s="73"/>
      <c r="K258" s="73"/>
      <c r="L258" s="71"/>
      <c r="M258" s="237"/>
      <c r="N258" s="46"/>
      <c r="O258" s="46"/>
      <c r="P258" s="46"/>
      <c r="Q258" s="46"/>
      <c r="R258" s="46"/>
      <c r="S258" s="46"/>
      <c r="T258" s="94"/>
      <c r="AT258" s="23" t="s">
        <v>166</v>
      </c>
      <c r="AU258" s="23" t="s">
        <v>80</v>
      </c>
    </row>
    <row r="259" spans="2:47" s="1" customFormat="1" ht="13.5">
      <c r="B259" s="45"/>
      <c r="C259" s="73"/>
      <c r="D259" s="235" t="s">
        <v>174</v>
      </c>
      <c r="E259" s="73"/>
      <c r="F259" s="236" t="s">
        <v>696</v>
      </c>
      <c r="G259" s="73"/>
      <c r="H259" s="73"/>
      <c r="I259" s="188"/>
      <c r="J259" s="73"/>
      <c r="K259" s="73"/>
      <c r="L259" s="71"/>
      <c r="M259" s="237"/>
      <c r="N259" s="46"/>
      <c r="O259" s="46"/>
      <c r="P259" s="46"/>
      <c r="Q259" s="46"/>
      <c r="R259" s="46"/>
      <c r="S259" s="46"/>
      <c r="T259" s="94"/>
      <c r="AT259" s="23" t="s">
        <v>174</v>
      </c>
      <c r="AU259" s="23" t="s">
        <v>80</v>
      </c>
    </row>
    <row r="260" spans="2:65" s="1" customFormat="1" ht="38.25" customHeight="1">
      <c r="B260" s="45"/>
      <c r="C260" s="217" t="s">
        <v>697</v>
      </c>
      <c r="D260" s="217" t="s">
        <v>118</v>
      </c>
      <c r="E260" s="218" t="s">
        <v>698</v>
      </c>
      <c r="F260" s="219" t="s">
        <v>699</v>
      </c>
      <c r="G260" s="220" t="s">
        <v>121</v>
      </c>
      <c r="H260" s="221">
        <v>1</v>
      </c>
      <c r="I260" s="222"/>
      <c r="J260" s="223">
        <f>ROUND(I260*H260,2)</f>
        <v>0</v>
      </c>
      <c r="K260" s="219" t="s">
        <v>122</v>
      </c>
      <c r="L260" s="71"/>
      <c r="M260" s="224" t="s">
        <v>21</v>
      </c>
      <c r="N260" s="225" t="s">
        <v>41</v>
      </c>
      <c r="O260" s="46"/>
      <c r="P260" s="226">
        <f>O260*H260</f>
        <v>0</v>
      </c>
      <c r="Q260" s="226">
        <v>0.00165</v>
      </c>
      <c r="R260" s="226">
        <f>Q260*H260</f>
        <v>0.00165</v>
      </c>
      <c r="S260" s="226">
        <v>0</v>
      </c>
      <c r="T260" s="227">
        <f>S260*H260</f>
        <v>0</v>
      </c>
      <c r="AR260" s="23" t="s">
        <v>132</v>
      </c>
      <c r="AT260" s="23" t="s">
        <v>118</v>
      </c>
      <c r="AU260" s="23" t="s">
        <v>80</v>
      </c>
      <c r="AY260" s="23" t="s">
        <v>115</v>
      </c>
      <c r="BE260" s="228">
        <f>IF(N260="základní",J260,0)</f>
        <v>0</v>
      </c>
      <c r="BF260" s="228">
        <f>IF(N260="snížená",J260,0)</f>
        <v>0</v>
      </c>
      <c r="BG260" s="228">
        <f>IF(N260="zákl. přenesená",J260,0)</f>
        <v>0</v>
      </c>
      <c r="BH260" s="228">
        <f>IF(N260="sníž. přenesená",J260,0)</f>
        <v>0</v>
      </c>
      <c r="BI260" s="228">
        <f>IF(N260="nulová",J260,0)</f>
        <v>0</v>
      </c>
      <c r="BJ260" s="23" t="s">
        <v>75</v>
      </c>
      <c r="BK260" s="228">
        <f>ROUND(I260*H260,2)</f>
        <v>0</v>
      </c>
      <c r="BL260" s="23" t="s">
        <v>132</v>
      </c>
      <c r="BM260" s="23" t="s">
        <v>700</v>
      </c>
    </row>
    <row r="261" spans="2:47" s="1" customFormat="1" ht="13.5">
      <c r="B261" s="45"/>
      <c r="C261" s="73"/>
      <c r="D261" s="235" t="s">
        <v>166</v>
      </c>
      <c r="E261" s="73"/>
      <c r="F261" s="236" t="s">
        <v>701</v>
      </c>
      <c r="G261" s="73"/>
      <c r="H261" s="73"/>
      <c r="I261" s="188"/>
      <c r="J261" s="73"/>
      <c r="K261" s="73"/>
      <c r="L261" s="71"/>
      <c r="M261" s="237"/>
      <c r="N261" s="46"/>
      <c r="O261" s="46"/>
      <c r="P261" s="46"/>
      <c r="Q261" s="46"/>
      <c r="R261" s="46"/>
      <c r="S261" s="46"/>
      <c r="T261" s="94"/>
      <c r="AT261" s="23" t="s">
        <v>166</v>
      </c>
      <c r="AU261" s="23" t="s">
        <v>80</v>
      </c>
    </row>
    <row r="262" spans="2:65" s="1" customFormat="1" ht="25.5" customHeight="1">
      <c r="B262" s="45"/>
      <c r="C262" s="270" t="s">
        <v>702</v>
      </c>
      <c r="D262" s="270" t="s">
        <v>222</v>
      </c>
      <c r="E262" s="271" t="s">
        <v>703</v>
      </c>
      <c r="F262" s="272" t="s">
        <v>704</v>
      </c>
      <c r="G262" s="273" t="s">
        <v>121</v>
      </c>
      <c r="H262" s="274">
        <v>1</v>
      </c>
      <c r="I262" s="275"/>
      <c r="J262" s="276">
        <f>ROUND(I262*H262,2)</f>
        <v>0</v>
      </c>
      <c r="K262" s="272" t="s">
        <v>122</v>
      </c>
      <c r="L262" s="277"/>
      <c r="M262" s="278" t="s">
        <v>21</v>
      </c>
      <c r="N262" s="279" t="s">
        <v>41</v>
      </c>
      <c r="O262" s="46"/>
      <c r="P262" s="226">
        <f>O262*H262</f>
        <v>0</v>
      </c>
      <c r="Q262" s="226">
        <v>0.023</v>
      </c>
      <c r="R262" s="226">
        <f>Q262*H262</f>
        <v>0.023</v>
      </c>
      <c r="S262" s="226">
        <v>0</v>
      </c>
      <c r="T262" s="227">
        <f>S262*H262</f>
        <v>0</v>
      </c>
      <c r="AR262" s="23" t="s">
        <v>200</v>
      </c>
      <c r="AT262" s="23" t="s">
        <v>222</v>
      </c>
      <c r="AU262" s="23" t="s">
        <v>80</v>
      </c>
      <c r="AY262" s="23" t="s">
        <v>115</v>
      </c>
      <c r="BE262" s="228">
        <f>IF(N262="základní",J262,0)</f>
        <v>0</v>
      </c>
      <c r="BF262" s="228">
        <f>IF(N262="snížená",J262,0)</f>
        <v>0</v>
      </c>
      <c r="BG262" s="228">
        <f>IF(N262="zákl. přenesená",J262,0)</f>
        <v>0</v>
      </c>
      <c r="BH262" s="228">
        <f>IF(N262="sníž. přenesená",J262,0)</f>
        <v>0</v>
      </c>
      <c r="BI262" s="228">
        <f>IF(N262="nulová",J262,0)</f>
        <v>0</v>
      </c>
      <c r="BJ262" s="23" t="s">
        <v>75</v>
      </c>
      <c r="BK262" s="228">
        <f>ROUND(I262*H262,2)</f>
        <v>0</v>
      </c>
      <c r="BL262" s="23" t="s">
        <v>132</v>
      </c>
      <c r="BM262" s="23" t="s">
        <v>705</v>
      </c>
    </row>
    <row r="263" spans="2:65" s="1" customFormat="1" ht="25.5" customHeight="1">
      <c r="B263" s="45"/>
      <c r="C263" s="217" t="s">
        <v>706</v>
      </c>
      <c r="D263" s="217" t="s">
        <v>118</v>
      </c>
      <c r="E263" s="218" t="s">
        <v>707</v>
      </c>
      <c r="F263" s="219" t="s">
        <v>708</v>
      </c>
      <c r="G263" s="220" t="s">
        <v>121</v>
      </c>
      <c r="H263" s="221">
        <v>1</v>
      </c>
      <c r="I263" s="222"/>
      <c r="J263" s="223">
        <f>ROUND(I263*H263,2)</f>
        <v>0</v>
      </c>
      <c r="K263" s="219" t="s">
        <v>122</v>
      </c>
      <c r="L263" s="71"/>
      <c r="M263" s="224" t="s">
        <v>21</v>
      </c>
      <c r="N263" s="225" t="s">
        <v>41</v>
      </c>
      <c r="O263" s="46"/>
      <c r="P263" s="226">
        <f>O263*H263</f>
        <v>0</v>
      </c>
      <c r="Q263" s="226">
        <v>0</v>
      </c>
      <c r="R263" s="226">
        <f>Q263*H263</f>
        <v>0</v>
      </c>
      <c r="S263" s="226">
        <v>0.0226</v>
      </c>
      <c r="T263" s="227">
        <f>S263*H263</f>
        <v>0.0226</v>
      </c>
      <c r="AR263" s="23" t="s">
        <v>132</v>
      </c>
      <c r="AT263" s="23" t="s">
        <v>118</v>
      </c>
      <c r="AU263" s="23" t="s">
        <v>80</v>
      </c>
      <c r="AY263" s="23" t="s">
        <v>115</v>
      </c>
      <c r="BE263" s="228">
        <f>IF(N263="základní",J263,0)</f>
        <v>0</v>
      </c>
      <c r="BF263" s="228">
        <f>IF(N263="snížená",J263,0)</f>
        <v>0</v>
      </c>
      <c r="BG263" s="228">
        <f>IF(N263="zákl. přenesená",J263,0)</f>
        <v>0</v>
      </c>
      <c r="BH263" s="228">
        <f>IF(N263="sníž. přenesená",J263,0)</f>
        <v>0</v>
      </c>
      <c r="BI263" s="228">
        <f>IF(N263="nulová",J263,0)</f>
        <v>0</v>
      </c>
      <c r="BJ263" s="23" t="s">
        <v>75</v>
      </c>
      <c r="BK263" s="228">
        <f>ROUND(I263*H263,2)</f>
        <v>0</v>
      </c>
      <c r="BL263" s="23" t="s">
        <v>132</v>
      </c>
      <c r="BM263" s="23" t="s">
        <v>709</v>
      </c>
    </row>
    <row r="264" spans="2:65" s="1" customFormat="1" ht="25.5" customHeight="1">
      <c r="B264" s="45"/>
      <c r="C264" s="217" t="s">
        <v>710</v>
      </c>
      <c r="D264" s="217" t="s">
        <v>118</v>
      </c>
      <c r="E264" s="218" t="s">
        <v>711</v>
      </c>
      <c r="F264" s="219" t="s">
        <v>712</v>
      </c>
      <c r="G264" s="220" t="s">
        <v>121</v>
      </c>
      <c r="H264" s="221">
        <v>8</v>
      </c>
      <c r="I264" s="222"/>
      <c r="J264" s="223">
        <f>ROUND(I264*H264,2)</f>
        <v>0</v>
      </c>
      <c r="K264" s="219" t="s">
        <v>122</v>
      </c>
      <c r="L264" s="71"/>
      <c r="M264" s="224" t="s">
        <v>21</v>
      </c>
      <c r="N264" s="225" t="s">
        <v>41</v>
      </c>
      <c r="O264" s="46"/>
      <c r="P264" s="226">
        <f>O264*H264</f>
        <v>0</v>
      </c>
      <c r="Q264" s="226">
        <v>0</v>
      </c>
      <c r="R264" s="226">
        <f>Q264*H264</f>
        <v>0</v>
      </c>
      <c r="S264" s="226">
        <v>0</v>
      </c>
      <c r="T264" s="227">
        <f>S264*H264</f>
        <v>0</v>
      </c>
      <c r="AR264" s="23" t="s">
        <v>132</v>
      </c>
      <c r="AT264" s="23" t="s">
        <v>118</v>
      </c>
      <c r="AU264" s="23" t="s">
        <v>80</v>
      </c>
      <c r="AY264" s="23" t="s">
        <v>115</v>
      </c>
      <c r="BE264" s="228">
        <f>IF(N264="základní",J264,0)</f>
        <v>0</v>
      </c>
      <c r="BF264" s="228">
        <f>IF(N264="snížená",J264,0)</f>
        <v>0</v>
      </c>
      <c r="BG264" s="228">
        <f>IF(N264="zákl. přenesená",J264,0)</f>
        <v>0</v>
      </c>
      <c r="BH264" s="228">
        <f>IF(N264="sníž. přenesená",J264,0)</f>
        <v>0</v>
      </c>
      <c r="BI264" s="228">
        <f>IF(N264="nulová",J264,0)</f>
        <v>0</v>
      </c>
      <c r="BJ264" s="23" t="s">
        <v>75</v>
      </c>
      <c r="BK264" s="228">
        <f>ROUND(I264*H264,2)</f>
        <v>0</v>
      </c>
      <c r="BL264" s="23" t="s">
        <v>132</v>
      </c>
      <c r="BM264" s="23" t="s">
        <v>713</v>
      </c>
    </row>
    <row r="265" spans="2:47" s="1" customFormat="1" ht="13.5">
      <c r="B265" s="45"/>
      <c r="C265" s="73"/>
      <c r="D265" s="235" t="s">
        <v>166</v>
      </c>
      <c r="E265" s="73"/>
      <c r="F265" s="236" t="s">
        <v>714</v>
      </c>
      <c r="G265" s="73"/>
      <c r="H265" s="73"/>
      <c r="I265" s="188"/>
      <c r="J265" s="73"/>
      <c r="K265" s="73"/>
      <c r="L265" s="71"/>
      <c r="M265" s="237"/>
      <c r="N265" s="46"/>
      <c r="O265" s="46"/>
      <c r="P265" s="46"/>
      <c r="Q265" s="46"/>
      <c r="R265" s="46"/>
      <c r="S265" s="46"/>
      <c r="T265" s="94"/>
      <c r="AT265" s="23" t="s">
        <v>166</v>
      </c>
      <c r="AU265" s="23" t="s">
        <v>80</v>
      </c>
    </row>
    <row r="266" spans="2:47" s="1" customFormat="1" ht="13.5">
      <c r="B266" s="45"/>
      <c r="C266" s="73"/>
      <c r="D266" s="235" t="s">
        <v>174</v>
      </c>
      <c r="E266" s="73"/>
      <c r="F266" s="236" t="s">
        <v>715</v>
      </c>
      <c r="G266" s="73"/>
      <c r="H266" s="73"/>
      <c r="I266" s="188"/>
      <c r="J266" s="73"/>
      <c r="K266" s="73"/>
      <c r="L266" s="71"/>
      <c r="M266" s="237"/>
      <c r="N266" s="46"/>
      <c r="O266" s="46"/>
      <c r="P266" s="46"/>
      <c r="Q266" s="46"/>
      <c r="R266" s="46"/>
      <c r="S266" s="46"/>
      <c r="T266" s="94"/>
      <c r="AT266" s="23" t="s">
        <v>174</v>
      </c>
      <c r="AU266" s="23" t="s">
        <v>80</v>
      </c>
    </row>
    <row r="267" spans="2:65" s="1" customFormat="1" ht="25.5" customHeight="1">
      <c r="B267" s="45"/>
      <c r="C267" s="270" t="s">
        <v>716</v>
      </c>
      <c r="D267" s="270" t="s">
        <v>222</v>
      </c>
      <c r="E267" s="271" t="s">
        <v>717</v>
      </c>
      <c r="F267" s="272" t="s">
        <v>718</v>
      </c>
      <c r="G267" s="273" t="s">
        <v>121</v>
      </c>
      <c r="H267" s="274">
        <v>13</v>
      </c>
      <c r="I267" s="275"/>
      <c r="J267" s="276">
        <f>ROUND(I267*H267,2)</f>
        <v>0</v>
      </c>
      <c r="K267" s="272" t="s">
        <v>122</v>
      </c>
      <c r="L267" s="277"/>
      <c r="M267" s="278" t="s">
        <v>21</v>
      </c>
      <c r="N267" s="279" t="s">
        <v>41</v>
      </c>
      <c r="O267" s="46"/>
      <c r="P267" s="226">
        <f>O267*H267</f>
        <v>0</v>
      </c>
      <c r="Q267" s="226">
        <v>0.00095</v>
      </c>
      <c r="R267" s="226">
        <f>Q267*H267</f>
        <v>0.01235</v>
      </c>
      <c r="S267" s="226">
        <v>0</v>
      </c>
      <c r="T267" s="227">
        <f>S267*H267</f>
        <v>0</v>
      </c>
      <c r="AR267" s="23" t="s">
        <v>200</v>
      </c>
      <c r="AT267" s="23" t="s">
        <v>222</v>
      </c>
      <c r="AU267" s="23" t="s">
        <v>80</v>
      </c>
      <c r="AY267" s="23" t="s">
        <v>115</v>
      </c>
      <c r="BE267" s="228">
        <f>IF(N267="základní",J267,0)</f>
        <v>0</v>
      </c>
      <c r="BF267" s="228">
        <f>IF(N267="snížená",J267,0)</f>
        <v>0</v>
      </c>
      <c r="BG267" s="228">
        <f>IF(N267="zákl. přenesená",J267,0)</f>
        <v>0</v>
      </c>
      <c r="BH267" s="228">
        <f>IF(N267="sníž. přenesená",J267,0)</f>
        <v>0</v>
      </c>
      <c r="BI267" s="228">
        <f>IF(N267="nulová",J267,0)</f>
        <v>0</v>
      </c>
      <c r="BJ267" s="23" t="s">
        <v>75</v>
      </c>
      <c r="BK267" s="228">
        <f>ROUND(I267*H267,2)</f>
        <v>0</v>
      </c>
      <c r="BL267" s="23" t="s">
        <v>132</v>
      </c>
      <c r="BM267" s="23" t="s">
        <v>719</v>
      </c>
    </row>
    <row r="268" spans="2:51" s="13" customFormat="1" ht="13.5">
      <c r="B268" s="260"/>
      <c r="C268" s="261"/>
      <c r="D268" s="235" t="s">
        <v>168</v>
      </c>
      <c r="E268" s="262" t="s">
        <v>21</v>
      </c>
      <c r="F268" s="263" t="s">
        <v>720</v>
      </c>
      <c r="G268" s="261"/>
      <c r="H268" s="262" t="s">
        <v>21</v>
      </c>
      <c r="I268" s="264"/>
      <c r="J268" s="261"/>
      <c r="K268" s="261"/>
      <c r="L268" s="265"/>
      <c r="M268" s="266"/>
      <c r="N268" s="267"/>
      <c r="O268" s="267"/>
      <c r="P268" s="267"/>
      <c r="Q268" s="267"/>
      <c r="R268" s="267"/>
      <c r="S268" s="267"/>
      <c r="T268" s="268"/>
      <c r="AT268" s="269" t="s">
        <v>168</v>
      </c>
      <c r="AU268" s="269" t="s">
        <v>80</v>
      </c>
      <c r="AV268" s="13" t="s">
        <v>75</v>
      </c>
      <c r="AW268" s="13" t="s">
        <v>33</v>
      </c>
      <c r="AX268" s="13" t="s">
        <v>70</v>
      </c>
      <c r="AY268" s="269" t="s">
        <v>115</v>
      </c>
    </row>
    <row r="269" spans="2:51" s="11" customFormat="1" ht="13.5">
      <c r="B269" s="238"/>
      <c r="C269" s="239"/>
      <c r="D269" s="235" t="s">
        <v>168</v>
      </c>
      <c r="E269" s="240" t="s">
        <v>21</v>
      </c>
      <c r="F269" s="241" t="s">
        <v>200</v>
      </c>
      <c r="G269" s="239"/>
      <c r="H269" s="242">
        <v>8</v>
      </c>
      <c r="I269" s="243"/>
      <c r="J269" s="239"/>
      <c r="K269" s="239"/>
      <c r="L269" s="244"/>
      <c r="M269" s="245"/>
      <c r="N269" s="246"/>
      <c r="O269" s="246"/>
      <c r="P269" s="246"/>
      <c r="Q269" s="246"/>
      <c r="R269" s="246"/>
      <c r="S269" s="246"/>
      <c r="T269" s="247"/>
      <c r="AT269" s="248" t="s">
        <v>168</v>
      </c>
      <c r="AU269" s="248" t="s">
        <v>80</v>
      </c>
      <c r="AV269" s="11" t="s">
        <v>80</v>
      </c>
      <c r="AW269" s="11" t="s">
        <v>33</v>
      </c>
      <c r="AX269" s="11" t="s">
        <v>70</v>
      </c>
      <c r="AY269" s="248" t="s">
        <v>115</v>
      </c>
    </row>
    <row r="270" spans="2:51" s="13" customFormat="1" ht="13.5">
      <c r="B270" s="260"/>
      <c r="C270" s="261"/>
      <c r="D270" s="235" t="s">
        <v>168</v>
      </c>
      <c r="E270" s="262" t="s">
        <v>21</v>
      </c>
      <c r="F270" s="263" t="s">
        <v>721</v>
      </c>
      <c r="G270" s="261"/>
      <c r="H270" s="262" t="s">
        <v>21</v>
      </c>
      <c r="I270" s="264"/>
      <c r="J270" s="261"/>
      <c r="K270" s="261"/>
      <c r="L270" s="265"/>
      <c r="M270" s="266"/>
      <c r="N270" s="267"/>
      <c r="O270" s="267"/>
      <c r="P270" s="267"/>
      <c r="Q270" s="267"/>
      <c r="R270" s="267"/>
      <c r="S270" s="267"/>
      <c r="T270" s="268"/>
      <c r="AT270" s="269" t="s">
        <v>168</v>
      </c>
      <c r="AU270" s="269" t="s">
        <v>80</v>
      </c>
      <c r="AV270" s="13" t="s">
        <v>75</v>
      </c>
      <c r="AW270" s="13" t="s">
        <v>33</v>
      </c>
      <c r="AX270" s="13" t="s">
        <v>70</v>
      </c>
      <c r="AY270" s="269" t="s">
        <v>115</v>
      </c>
    </row>
    <row r="271" spans="2:51" s="11" customFormat="1" ht="13.5">
      <c r="B271" s="238"/>
      <c r="C271" s="239"/>
      <c r="D271" s="235" t="s">
        <v>168</v>
      </c>
      <c r="E271" s="240" t="s">
        <v>21</v>
      </c>
      <c r="F271" s="241" t="s">
        <v>114</v>
      </c>
      <c r="G271" s="239"/>
      <c r="H271" s="242">
        <v>5</v>
      </c>
      <c r="I271" s="243"/>
      <c r="J271" s="239"/>
      <c r="K271" s="239"/>
      <c r="L271" s="244"/>
      <c r="M271" s="245"/>
      <c r="N271" s="246"/>
      <c r="O271" s="246"/>
      <c r="P271" s="246"/>
      <c r="Q271" s="246"/>
      <c r="R271" s="246"/>
      <c r="S271" s="246"/>
      <c r="T271" s="247"/>
      <c r="AT271" s="248" t="s">
        <v>168</v>
      </c>
      <c r="AU271" s="248" t="s">
        <v>80</v>
      </c>
      <c r="AV271" s="11" t="s">
        <v>80</v>
      </c>
      <c r="AW271" s="11" t="s">
        <v>33</v>
      </c>
      <c r="AX271" s="11" t="s">
        <v>70</v>
      </c>
      <c r="AY271" s="248" t="s">
        <v>115</v>
      </c>
    </row>
    <row r="272" spans="2:51" s="12" customFormat="1" ht="13.5">
      <c r="B272" s="249"/>
      <c r="C272" s="250"/>
      <c r="D272" s="235" t="s">
        <v>168</v>
      </c>
      <c r="E272" s="251" t="s">
        <v>21</v>
      </c>
      <c r="F272" s="252" t="s">
        <v>186</v>
      </c>
      <c r="G272" s="250"/>
      <c r="H272" s="253">
        <v>13</v>
      </c>
      <c r="I272" s="254"/>
      <c r="J272" s="250"/>
      <c r="K272" s="250"/>
      <c r="L272" s="255"/>
      <c r="M272" s="256"/>
      <c r="N272" s="257"/>
      <c r="O272" s="257"/>
      <c r="P272" s="257"/>
      <c r="Q272" s="257"/>
      <c r="R272" s="257"/>
      <c r="S272" s="257"/>
      <c r="T272" s="258"/>
      <c r="AT272" s="259" t="s">
        <v>168</v>
      </c>
      <c r="AU272" s="259" t="s">
        <v>80</v>
      </c>
      <c r="AV272" s="12" t="s">
        <v>132</v>
      </c>
      <c r="AW272" s="12" t="s">
        <v>33</v>
      </c>
      <c r="AX272" s="12" t="s">
        <v>75</v>
      </c>
      <c r="AY272" s="259" t="s">
        <v>115</v>
      </c>
    </row>
    <row r="273" spans="2:65" s="1" customFormat="1" ht="38.25" customHeight="1">
      <c r="B273" s="45"/>
      <c r="C273" s="217" t="s">
        <v>722</v>
      </c>
      <c r="D273" s="217" t="s">
        <v>118</v>
      </c>
      <c r="E273" s="218" t="s">
        <v>723</v>
      </c>
      <c r="F273" s="219" t="s">
        <v>724</v>
      </c>
      <c r="G273" s="220" t="s">
        <v>121</v>
      </c>
      <c r="H273" s="221">
        <v>4</v>
      </c>
      <c r="I273" s="222"/>
      <c r="J273" s="223">
        <f>ROUND(I273*H273,2)</f>
        <v>0</v>
      </c>
      <c r="K273" s="219" t="s">
        <v>122</v>
      </c>
      <c r="L273" s="71"/>
      <c r="M273" s="224" t="s">
        <v>21</v>
      </c>
      <c r="N273" s="225" t="s">
        <v>41</v>
      </c>
      <c r="O273" s="46"/>
      <c r="P273" s="226">
        <f>O273*H273</f>
        <v>0</v>
      </c>
      <c r="Q273" s="226">
        <v>0.00296</v>
      </c>
      <c r="R273" s="226">
        <f>Q273*H273</f>
        <v>0.01184</v>
      </c>
      <c r="S273" s="226">
        <v>0</v>
      </c>
      <c r="T273" s="227">
        <f>S273*H273</f>
        <v>0</v>
      </c>
      <c r="AR273" s="23" t="s">
        <v>132</v>
      </c>
      <c r="AT273" s="23" t="s">
        <v>118</v>
      </c>
      <c r="AU273" s="23" t="s">
        <v>80</v>
      </c>
      <c r="AY273" s="23" t="s">
        <v>115</v>
      </c>
      <c r="BE273" s="228">
        <f>IF(N273="základní",J273,0)</f>
        <v>0</v>
      </c>
      <c r="BF273" s="228">
        <f>IF(N273="snížená",J273,0)</f>
        <v>0</v>
      </c>
      <c r="BG273" s="228">
        <f>IF(N273="zákl. přenesená",J273,0)</f>
        <v>0</v>
      </c>
      <c r="BH273" s="228">
        <f>IF(N273="sníž. přenesená",J273,0)</f>
        <v>0</v>
      </c>
      <c r="BI273" s="228">
        <f>IF(N273="nulová",J273,0)</f>
        <v>0</v>
      </c>
      <c r="BJ273" s="23" t="s">
        <v>75</v>
      </c>
      <c r="BK273" s="228">
        <f>ROUND(I273*H273,2)</f>
        <v>0</v>
      </c>
      <c r="BL273" s="23" t="s">
        <v>132</v>
      </c>
      <c r="BM273" s="23" t="s">
        <v>725</v>
      </c>
    </row>
    <row r="274" spans="2:47" s="1" customFormat="1" ht="13.5">
      <c r="B274" s="45"/>
      <c r="C274" s="73"/>
      <c r="D274" s="235" t="s">
        <v>166</v>
      </c>
      <c r="E274" s="73"/>
      <c r="F274" s="236" t="s">
        <v>701</v>
      </c>
      <c r="G274" s="73"/>
      <c r="H274" s="73"/>
      <c r="I274" s="188"/>
      <c r="J274" s="73"/>
      <c r="K274" s="73"/>
      <c r="L274" s="71"/>
      <c r="M274" s="237"/>
      <c r="N274" s="46"/>
      <c r="O274" s="46"/>
      <c r="P274" s="46"/>
      <c r="Q274" s="46"/>
      <c r="R274" s="46"/>
      <c r="S274" s="46"/>
      <c r="T274" s="94"/>
      <c r="AT274" s="23" t="s">
        <v>166</v>
      </c>
      <c r="AU274" s="23" t="s">
        <v>80</v>
      </c>
    </row>
    <row r="275" spans="2:65" s="1" customFormat="1" ht="25.5" customHeight="1">
      <c r="B275" s="45"/>
      <c r="C275" s="270" t="s">
        <v>726</v>
      </c>
      <c r="D275" s="270" t="s">
        <v>222</v>
      </c>
      <c r="E275" s="271" t="s">
        <v>727</v>
      </c>
      <c r="F275" s="272" t="s">
        <v>728</v>
      </c>
      <c r="G275" s="273" t="s">
        <v>121</v>
      </c>
      <c r="H275" s="274">
        <v>4</v>
      </c>
      <c r="I275" s="275"/>
      <c r="J275" s="276">
        <f>ROUND(I275*H275,2)</f>
        <v>0</v>
      </c>
      <c r="K275" s="272" t="s">
        <v>122</v>
      </c>
      <c r="L275" s="277"/>
      <c r="M275" s="278" t="s">
        <v>21</v>
      </c>
      <c r="N275" s="279" t="s">
        <v>41</v>
      </c>
      <c r="O275" s="46"/>
      <c r="P275" s="226">
        <f>O275*H275</f>
        <v>0</v>
      </c>
      <c r="Q275" s="226">
        <v>0.046</v>
      </c>
      <c r="R275" s="226">
        <f>Q275*H275</f>
        <v>0.184</v>
      </c>
      <c r="S275" s="226">
        <v>0</v>
      </c>
      <c r="T275" s="227">
        <f>S275*H275</f>
        <v>0</v>
      </c>
      <c r="AR275" s="23" t="s">
        <v>200</v>
      </c>
      <c r="AT275" s="23" t="s">
        <v>222</v>
      </c>
      <c r="AU275" s="23" t="s">
        <v>80</v>
      </c>
      <c r="AY275" s="23" t="s">
        <v>115</v>
      </c>
      <c r="BE275" s="228">
        <f>IF(N275="základní",J275,0)</f>
        <v>0</v>
      </c>
      <c r="BF275" s="228">
        <f>IF(N275="snížená",J275,0)</f>
        <v>0</v>
      </c>
      <c r="BG275" s="228">
        <f>IF(N275="zákl. přenesená",J275,0)</f>
        <v>0</v>
      </c>
      <c r="BH275" s="228">
        <f>IF(N275="sníž. přenesená",J275,0)</f>
        <v>0</v>
      </c>
      <c r="BI275" s="228">
        <f>IF(N275="nulová",J275,0)</f>
        <v>0</v>
      </c>
      <c r="BJ275" s="23" t="s">
        <v>75</v>
      </c>
      <c r="BK275" s="228">
        <f>ROUND(I275*H275,2)</f>
        <v>0</v>
      </c>
      <c r="BL275" s="23" t="s">
        <v>132</v>
      </c>
      <c r="BM275" s="23" t="s">
        <v>729</v>
      </c>
    </row>
    <row r="276" spans="2:65" s="1" customFormat="1" ht="25.5" customHeight="1">
      <c r="B276" s="45"/>
      <c r="C276" s="217" t="s">
        <v>730</v>
      </c>
      <c r="D276" s="217" t="s">
        <v>118</v>
      </c>
      <c r="E276" s="218" t="s">
        <v>731</v>
      </c>
      <c r="F276" s="219" t="s">
        <v>732</v>
      </c>
      <c r="G276" s="220" t="s">
        <v>121</v>
      </c>
      <c r="H276" s="221">
        <v>4</v>
      </c>
      <c r="I276" s="222"/>
      <c r="J276" s="223">
        <f>ROUND(I276*H276,2)</f>
        <v>0</v>
      </c>
      <c r="K276" s="219" t="s">
        <v>122</v>
      </c>
      <c r="L276" s="71"/>
      <c r="M276" s="224" t="s">
        <v>21</v>
      </c>
      <c r="N276" s="225" t="s">
        <v>41</v>
      </c>
      <c r="O276" s="46"/>
      <c r="P276" s="226">
        <f>O276*H276</f>
        <v>0</v>
      </c>
      <c r="Q276" s="226">
        <v>0</v>
      </c>
      <c r="R276" s="226">
        <f>Q276*H276</f>
        <v>0</v>
      </c>
      <c r="S276" s="226">
        <v>0.03985</v>
      </c>
      <c r="T276" s="227">
        <f>S276*H276</f>
        <v>0.1594</v>
      </c>
      <c r="AR276" s="23" t="s">
        <v>132</v>
      </c>
      <c r="AT276" s="23" t="s">
        <v>118</v>
      </c>
      <c r="AU276" s="23" t="s">
        <v>80</v>
      </c>
      <c r="AY276" s="23" t="s">
        <v>115</v>
      </c>
      <c r="BE276" s="228">
        <f>IF(N276="základní",J276,0)</f>
        <v>0</v>
      </c>
      <c r="BF276" s="228">
        <f>IF(N276="snížená",J276,0)</f>
        <v>0</v>
      </c>
      <c r="BG276" s="228">
        <f>IF(N276="zákl. přenesená",J276,0)</f>
        <v>0</v>
      </c>
      <c r="BH276" s="228">
        <f>IF(N276="sníž. přenesená",J276,0)</f>
        <v>0</v>
      </c>
      <c r="BI276" s="228">
        <f>IF(N276="nulová",J276,0)</f>
        <v>0</v>
      </c>
      <c r="BJ276" s="23" t="s">
        <v>75</v>
      </c>
      <c r="BK276" s="228">
        <f>ROUND(I276*H276,2)</f>
        <v>0</v>
      </c>
      <c r="BL276" s="23" t="s">
        <v>132</v>
      </c>
      <c r="BM276" s="23" t="s">
        <v>733</v>
      </c>
    </row>
    <row r="277" spans="2:65" s="1" customFormat="1" ht="25.5" customHeight="1">
      <c r="B277" s="45"/>
      <c r="C277" s="217" t="s">
        <v>734</v>
      </c>
      <c r="D277" s="217" t="s">
        <v>118</v>
      </c>
      <c r="E277" s="218" t="s">
        <v>735</v>
      </c>
      <c r="F277" s="219" t="s">
        <v>736</v>
      </c>
      <c r="G277" s="220" t="s">
        <v>121</v>
      </c>
      <c r="H277" s="221">
        <v>5</v>
      </c>
      <c r="I277" s="222"/>
      <c r="J277" s="223">
        <f>ROUND(I277*H277,2)</f>
        <v>0</v>
      </c>
      <c r="K277" s="219" t="s">
        <v>122</v>
      </c>
      <c r="L277" s="71"/>
      <c r="M277" s="224" t="s">
        <v>21</v>
      </c>
      <c r="N277" s="225" t="s">
        <v>41</v>
      </c>
      <c r="O277" s="46"/>
      <c r="P277" s="226">
        <f>O277*H277</f>
        <v>0</v>
      </c>
      <c r="Q277" s="226">
        <v>0</v>
      </c>
      <c r="R277" s="226">
        <f>Q277*H277</f>
        <v>0</v>
      </c>
      <c r="S277" s="226">
        <v>0</v>
      </c>
      <c r="T277" s="227">
        <f>S277*H277</f>
        <v>0</v>
      </c>
      <c r="AR277" s="23" t="s">
        <v>132</v>
      </c>
      <c r="AT277" s="23" t="s">
        <v>118</v>
      </c>
      <c r="AU277" s="23" t="s">
        <v>80</v>
      </c>
      <c r="AY277" s="23" t="s">
        <v>115</v>
      </c>
      <c r="BE277" s="228">
        <f>IF(N277="základní",J277,0)</f>
        <v>0</v>
      </c>
      <c r="BF277" s="228">
        <f>IF(N277="snížená",J277,0)</f>
        <v>0</v>
      </c>
      <c r="BG277" s="228">
        <f>IF(N277="zákl. přenesená",J277,0)</f>
        <v>0</v>
      </c>
      <c r="BH277" s="228">
        <f>IF(N277="sníž. přenesená",J277,0)</f>
        <v>0</v>
      </c>
      <c r="BI277" s="228">
        <f>IF(N277="nulová",J277,0)</f>
        <v>0</v>
      </c>
      <c r="BJ277" s="23" t="s">
        <v>75</v>
      </c>
      <c r="BK277" s="228">
        <f>ROUND(I277*H277,2)</f>
        <v>0</v>
      </c>
      <c r="BL277" s="23" t="s">
        <v>132</v>
      </c>
      <c r="BM277" s="23" t="s">
        <v>737</v>
      </c>
    </row>
    <row r="278" spans="2:47" s="1" customFormat="1" ht="13.5">
      <c r="B278" s="45"/>
      <c r="C278" s="73"/>
      <c r="D278" s="235" t="s">
        <v>166</v>
      </c>
      <c r="E278" s="73"/>
      <c r="F278" s="236" t="s">
        <v>714</v>
      </c>
      <c r="G278" s="73"/>
      <c r="H278" s="73"/>
      <c r="I278" s="188"/>
      <c r="J278" s="73"/>
      <c r="K278" s="73"/>
      <c r="L278" s="71"/>
      <c r="M278" s="237"/>
      <c r="N278" s="46"/>
      <c r="O278" s="46"/>
      <c r="P278" s="46"/>
      <c r="Q278" s="46"/>
      <c r="R278" s="46"/>
      <c r="S278" s="46"/>
      <c r="T278" s="94"/>
      <c r="AT278" s="23" t="s">
        <v>166</v>
      </c>
      <c r="AU278" s="23" t="s">
        <v>80</v>
      </c>
    </row>
    <row r="279" spans="2:65" s="1" customFormat="1" ht="25.5" customHeight="1">
      <c r="B279" s="45"/>
      <c r="C279" s="217" t="s">
        <v>435</v>
      </c>
      <c r="D279" s="217" t="s">
        <v>118</v>
      </c>
      <c r="E279" s="218" t="s">
        <v>332</v>
      </c>
      <c r="F279" s="219" t="s">
        <v>333</v>
      </c>
      <c r="G279" s="220" t="s">
        <v>121</v>
      </c>
      <c r="H279" s="221">
        <v>3</v>
      </c>
      <c r="I279" s="222"/>
      <c r="J279" s="223">
        <f>ROUND(I279*H279,2)</f>
        <v>0</v>
      </c>
      <c r="K279" s="219" t="s">
        <v>334</v>
      </c>
      <c r="L279" s="71"/>
      <c r="M279" s="224" t="s">
        <v>21</v>
      </c>
      <c r="N279" s="225" t="s">
        <v>41</v>
      </c>
      <c r="O279" s="46"/>
      <c r="P279" s="226">
        <f>O279*H279</f>
        <v>0</v>
      </c>
      <c r="Q279" s="226">
        <v>0</v>
      </c>
      <c r="R279" s="226">
        <f>Q279*H279</f>
        <v>0</v>
      </c>
      <c r="S279" s="226">
        <v>0.05</v>
      </c>
      <c r="T279" s="227">
        <f>S279*H279</f>
        <v>0.15000000000000002</v>
      </c>
      <c r="AR279" s="23" t="s">
        <v>132</v>
      </c>
      <c r="AT279" s="23" t="s">
        <v>118</v>
      </c>
      <c r="AU279" s="23" t="s">
        <v>80</v>
      </c>
      <c r="AY279" s="23" t="s">
        <v>115</v>
      </c>
      <c r="BE279" s="228">
        <f>IF(N279="základní",J279,0)</f>
        <v>0</v>
      </c>
      <c r="BF279" s="228">
        <f>IF(N279="snížená",J279,0)</f>
        <v>0</v>
      </c>
      <c r="BG279" s="228">
        <f>IF(N279="zákl. přenesená",J279,0)</f>
        <v>0</v>
      </c>
      <c r="BH279" s="228">
        <f>IF(N279="sníž. přenesená",J279,0)</f>
        <v>0</v>
      </c>
      <c r="BI279" s="228">
        <f>IF(N279="nulová",J279,0)</f>
        <v>0</v>
      </c>
      <c r="BJ279" s="23" t="s">
        <v>75</v>
      </c>
      <c r="BK279" s="228">
        <f>ROUND(I279*H279,2)</f>
        <v>0</v>
      </c>
      <c r="BL279" s="23" t="s">
        <v>132</v>
      </c>
      <c r="BM279" s="23" t="s">
        <v>738</v>
      </c>
    </row>
    <row r="280" spans="2:65" s="1" customFormat="1" ht="16.5" customHeight="1">
      <c r="B280" s="45"/>
      <c r="C280" s="217" t="s">
        <v>207</v>
      </c>
      <c r="D280" s="217" t="s">
        <v>118</v>
      </c>
      <c r="E280" s="218" t="s">
        <v>359</v>
      </c>
      <c r="F280" s="219" t="s">
        <v>360</v>
      </c>
      <c r="G280" s="220" t="s">
        <v>121</v>
      </c>
      <c r="H280" s="221">
        <v>3</v>
      </c>
      <c r="I280" s="222"/>
      <c r="J280" s="223">
        <f>ROUND(I280*H280,2)</f>
        <v>0</v>
      </c>
      <c r="K280" s="219" t="s">
        <v>122</v>
      </c>
      <c r="L280" s="71"/>
      <c r="M280" s="224" t="s">
        <v>21</v>
      </c>
      <c r="N280" s="225" t="s">
        <v>41</v>
      </c>
      <c r="O280" s="46"/>
      <c r="P280" s="226">
        <f>O280*H280</f>
        <v>0</v>
      </c>
      <c r="Q280" s="226">
        <v>0.12303</v>
      </c>
      <c r="R280" s="226">
        <f>Q280*H280</f>
        <v>0.36909000000000003</v>
      </c>
      <c r="S280" s="226">
        <v>0</v>
      </c>
      <c r="T280" s="227">
        <f>S280*H280</f>
        <v>0</v>
      </c>
      <c r="AR280" s="23" t="s">
        <v>132</v>
      </c>
      <c r="AT280" s="23" t="s">
        <v>118</v>
      </c>
      <c r="AU280" s="23" t="s">
        <v>80</v>
      </c>
      <c r="AY280" s="23" t="s">
        <v>115</v>
      </c>
      <c r="BE280" s="228">
        <f>IF(N280="základní",J280,0)</f>
        <v>0</v>
      </c>
      <c r="BF280" s="228">
        <f>IF(N280="snížená",J280,0)</f>
        <v>0</v>
      </c>
      <c r="BG280" s="228">
        <f>IF(N280="zákl. přenesená",J280,0)</f>
        <v>0</v>
      </c>
      <c r="BH280" s="228">
        <f>IF(N280="sníž. přenesená",J280,0)</f>
        <v>0</v>
      </c>
      <c r="BI280" s="228">
        <f>IF(N280="nulová",J280,0)</f>
        <v>0</v>
      </c>
      <c r="BJ280" s="23" t="s">
        <v>75</v>
      </c>
      <c r="BK280" s="228">
        <f>ROUND(I280*H280,2)</f>
        <v>0</v>
      </c>
      <c r="BL280" s="23" t="s">
        <v>132</v>
      </c>
      <c r="BM280" s="23" t="s">
        <v>739</v>
      </c>
    </row>
    <row r="281" spans="2:65" s="1" customFormat="1" ht="25.5" customHeight="1">
      <c r="B281" s="45"/>
      <c r="C281" s="270" t="s">
        <v>447</v>
      </c>
      <c r="D281" s="270" t="s">
        <v>222</v>
      </c>
      <c r="E281" s="271" t="s">
        <v>363</v>
      </c>
      <c r="F281" s="272" t="s">
        <v>364</v>
      </c>
      <c r="G281" s="273" t="s">
        <v>121</v>
      </c>
      <c r="H281" s="274">
        <v>3</v>
      </c>
      <c r="I281" s="275"/>
      <c r="J281" s="276">
        <f>ROUND(I281*H281,2)</f>
        <v>0</v>
      </c>
      <c r="K281" s="272" t="s">
        <v>122</v>
      </c>
      <c r="L281" s="277"/>
      <c r="M281" s="278" t="s">
        <v>21</v>
      </c>
      <c r="N281" s="279" t="s">
        <v>41</v>
      </c>
      <c r="O281" s="46"/>
      <c r="P281" s="226">
        <f>O281*H281</f>
        <v>0</v>
      </c>
      <c r="Q281" s="226">
        <v>0.0133</v>
      </c>
      <c r="R281" s="226">
        <f>Q281*H281</f>
        <v>0.0399</v>
      </c>
      <c r="S281" s="226">
        <v>0</v>
      </c>
      <c r="T281" s="227">
        <f>S281*H281</f>
        <v>0</v>
      </c>
      <c r="AR281" s="23" t="s">
        <v>200</v>
      </c>
      <c r="AT281" s="23" t="s">
        <v>222</v>
      </c>
      <c r="AU281" s="23" t="s">
        <v>80</v>
      </c>
      <c r="AY281" s="23" t="s">
        <v>115</v>
      </c>
      <c r="BE281" s="228">
        <f>IF(N281="základní",J281,0)</f>
        <v>0</v>
      </c>
      <c r="BF281" s="228">
        <f>IF(N281="snížená",J281,0)</f>
        <v>0</v>
      </c>
      <c r="BG281" s="228">
        <f>IF(N281="zákl. přenesená",J281,0)</f>
        <v>0</v>
      </c>
      <c r="BH281" s="228">
        <f>IF(N281="sníž. přenesená",J281,0)</f>
        <v>0</v>
      </c>
      <c r="BI281" s="228">
        <f>IF(N281="nulová",J281,0)</f>
        <v>0</v>
      </c>
      <c r="BJ281" s="23" t="s">
        <v>75</v>
      </c>
      <c r="BK281" s="228">
        <f>ROUND(I281*H281,2)</f>
        <v>0</v>
      </c>
      <c r="BL281" s="23" t="s">
        <v>132</v>
      </c>
      <c r="BM281" s="23" t="s">
        <v>740</v>
      </c>
    </row>
    <row r="282" spans="2:47" s="1" customFormat="1" ht="13.5">
      <c r="B282" s="45"/>
      <c r="C282" s="73"/>
      <c r="D282" s="235" t="s">
        <v>174</v>
      </c>
      <c r="E282" s="73"/>
      <c r="F282" s="236" t="s">
        <v>366</v>
      </c>
      <c r="G282" s="73"/>
      <c r="H282" s="73"/>
      <c r="I282" s="188"/>
      <c r="J282" s="73"/>
      <c r="K282" s="73"/>
      <c r="L282" s="71"/>
      <c r="M282" s="237"/>
      <c r="N282" s="46"/>
      <c r="O282" s="46"/>
      <c r="P282" s="46"/>
      <c r="Q282" s="46"/>
      <c r="R282" s="46"/>
      <c r="S282" s="46"/>
      <c r="T282" s="94"/>
      <c r="AT282" s="23" t="s">
        <v>174</v>
      </c>
      <c r="AU282" s="23" t="s">
        <v>80</v>
      </c>
    </row>
    <row r="283" spans="2:65" s="1" customFormat="1" ht="25.5" customHeight="1">
      <c r="B283" s="45"/>
      <c r="C283" s="217" t="s">
        <v>455</v>
      </c>
      <c r="D283" s="217" t="s">
        <v>118</v>
      </c>
      <c r="E283" s="218" t="s">
        <v>368</v>
      </c>
      <c r="F283" s="219" t="s">
        <v>369</v>
      </c>
      <c r="G283" s="220" t="s">
        <v>121</v>
      </c>
      <c r="H283" s="221">
        <v>1</v>
      </c>
      <c r="I283" s="222"/>
      <c r="J283" s="223">
        <f>ROUND(I283*H283,2)</f>
        <v>0</v>
      </c>
      <c r="K283" s="219" t="s">
        <v>122</v>
      </c>
      <c r="L283" s="71"/>
      <c r="M283" s="224" t="s">
        <v>21</v>
      </c>
      <c r="N283" s="225" t="s">
        <v>41</v>
      </c>
      <c r="O283" s="46"/>
      <c r="P283" s="226">
        <f>O283*H283</f>
        <v>0</v>
      </c>
      <c r="Q283" s="226">
        <v>0.2647</v>
      </c>
      <c r="R283" s="226">
        <f>Q283*H283</f>
        <v>0.2647</v>
      </c>
      <c r="S283" s="226">
        <v>0</v>
      </c>
      <c r="T283" s="227">
        <f>S283*H283</f>
        <v>0</v>
      </c>
      <c r="AR283" s="23" t="s">
        <v>132</v>
      </c>
      <c r="AT283" s="23" t="s">
        <v>118</v>
      </c>
      <c r="AU283" s="23" t="s">
        <v>80</v>
      </c>
      <c r="AY283" s="23" t="s">
        <v>115</v>
      </c>
      <c r="BE283" s="228">
        <f>IF(N283="základní",J283,0)</f>
        <v>0</v>
      </c>
      <c r="BF283" s="228">
        <f>IF(N283="snížená",J283,0)</f>
        <v>0</v>
      </c>
      <c r="BG283" s="228">
        <f>IF(N283="zákl. přenesená",J283,0)</f>
        <v>0</v>
      </c>
      <c r="BH283" s="228">
        <f>IF(N283="sníž. přenesená",J283,0)</f>
        <v>0</v>
      </c>
      <c r="BI283" s="228">
        <f>IF(N283="nulová",J283,0)</f>
        <v>0</v>
      </c>
      <c r="BJ283" s="23" t="s">
        <v>75</v>
      </c>
      <c r="BK283" s="228">
        <f>ROUND(I283*H283,2)</f>
        <v>0</v>
      </c>
      <c r="BL283" s="23" t="s">
        <v>132</v>
      </c>
      <c r="BM283" s="23" t="s">
        <v>741</v>
      </c>
    </row>
    <row r="284" spans="2:47" s="1" customFormat="1" ht="13.5">
      <c r="B284" s="45"/>
      <c r="C284" s="73"/>
      <c r="D284" s="235" t="s">
        <v>166</v>
      </c>
      <c r="E284" s="73"/>
      <c r="F284" s="236" t="s">
        <v>353</v>
      </c>
      <c r="G284" s="73"/>
      <c r="H284" s="73"/>
      <c r="I284" s="188"/>
      <c r="J284" s="73"/>
      <c r="K284" s="73"/>
      <c r="L284" s="71"/>
      <c r="M284" s="237"/>
      <c r="N284" s="46"/>
      <c r="O284" s="46"/>
      <c r="P284" s="46"/>
      <c r="Q284" s="46"/>
      <c r="R284" s="46"/>
      <c r="S284" s="46"/>
      <c r="T284" s="94"/>
      <c r="AT284" s="23" t="s">
        <v>166</v>
      </c>
      <c r="AU284" s="23" t="s">
        <v>80</v>
      </c>
    </row>
    <row r="285" spans="2:47" s="1" customFormat="1" ht="13.5">
      <c r="B285" s="45"/>
      <c r="C285" s="73"/>
      <c r="D285" s="235" t="s">
        <v>174</v>
      </c>
      <c r="E285" s="73"/>
      <c r="F285" s="236" t="s">
        <v>371</v>
      </c>
      <c r="G285" s="73"/>
      <c r="H285" s="73"/>
      <c r="I285" s="188"/>
      <c r="J285" s="73"/>
      <c r="K285" s="73"/>
      <c r="L285" s="71"/>
      <c r="M285" s="237"/>
      <c r="N285" s="46"/>
      <c r="O285" s="46"/>
      <c r="P285" s="46"/>
      <c r="Q285" s="46"/>
      <c r="R285" s="46"/>
      <c r="S285" s="46"/>
      <c r="T285" s="94"/>
      <c r="AT285" s="23" t="s">
        <v>174</v>
      </c>
      <c r="AU285" s="23" t="s">
        <v>80</v>
      </c>
    </row>
    <row r="286" spans="2:65" s="1" customFormat="1" ht="25.5" customHeight="1">
      <c r="B286" s="45"/>
      <c r="C286" s="217" t="s">
        <v>462</v>
      </c>
      <c r="D286" s="217" t="s">
        <v>118</v>
      </c>
      <c r="E286" s="218" t="s">
        <v>742</v>
      </c>
      <c r="F286" s="219" t="s">
        <v>743</v>
      </c>
      <c r="G286" s="220" t="s">
        <v>181</v>
      </c>
      <c r="H286" s="221">
        <v>0.875</v>
      </c>
      <c r="I286" s="222"/>
      <c r="J286" s="223">
        <f>ROUND(I286*H286,2)</f>
        <v>0</v>
      </c>
      <c r="K286" s="219" t="s">
        <v>122</v>
      </c>
      <c r="L286" s="71"/>
      <c r="M286" s="224" t="s">
        <v>21</v>
      </c>
      <c r="N286" s="225" t="s">
        <v>41</v>
      </c>
      <c r="O286" s="46"/>
      <c r="P286" s="226">
        <f>O286*H286</f>
        <v>0</v>
      </c>
      <c r="Q286" s="226">
        <v>0</v>
      </c>
      <c r="R286" s="226">
        <f>Q286*H286</f>
        <v>0</v>
      </c>
      <c r="S286" s="226">
        <v>0</v>
      </c>
      <c r="T286" s="227">
        <f>S286*H286</f>
        <v>0</v>
      </c>
      <c r="AR286" s="23" t="s">
        <v>132</v>
      </c>
      <c r="AT286" s="23" t="s">
        <v>118</v>
      </c>
      <c r="AU286" s="23" t="s">
        <v>80</v>
      </c>
      <c r="AY286" s="23" t="s">
        <v>115</v>
      </c>
      <c r="BE286" s="228">
        <f>IF(N286="základní",J286,0)</f>
        <v>0</v>
      </c>
      <c r="BF286" s="228">
        <f>IF(N286="snížená",J286,0)</f>
        <v>0</v>
      </c>
      <c r="BG286" s="228">
        <f>IF(N286="zákl. přenesená",J286,0)</f>
        <v>0</v>
      </c>
      <c r="BH286" s="228">
        <f>IF(N286="sníž. přenesená",J286,0)</f>
        <v>0</v>
      </c>
      <c r="BI286" s="228">
        <f>IF(N286="nulová",J286,0)</f>
        <v>0</v>
      </c>
      <c r="BJ286" s="23" t="s">
        <v>75</v>
      </c>
      <c r="BK286" s="228">
        <f>ROUND(I286*H286,2)</f>
        <v>0</v>
      </c>
      <c r="BL286" s="23" t="s">
        <v>132</v>
      </c>
      <c r="BM286" s="23" t="s">
        <v>744</v>
      </c>
    </row>
    <row r="287" spans="2:47" s="1" customFormat="1" ht="13.5">
      <c r="B287" s="45"/>
      <c r="C287" s="73"/>
      <c r="D287" s="235" t="s">
        <v>166</v>
      </c>
      <c r="E287" s="73"/>
      <c r="F287" s="236" t="s">
        <v>745</v>
      </c>
      <c r="G287" s="73"/>
      <c r="H287" s="73"/>
      <c r="I287" s="188"/>
      <c r="J287" s="73"/>
      <c r="K287" s="73"/>
      <c r="L287" s="71"/>
      <c r="M287" s="237"/>
      <c r="N287" s="46"/>
      <c r="O287" s="46"/>
      <c r="P287" s="46"/>
      <c r="Q287" s="46"/>
      <c r="R287" s="46"/>
      <c r="S287" s="46"/>
      <c r="T287" s="94"/>
      <c r="AT287" s="23" t="s">
        <v>166</v>
      </c>
      <c r="AU287" s="23" t="s">
        <v>80</v>
      </c>
    </row>
    <row r="288" spans="2:51" s="11" customFormat="1" ht="13.5">
      <c r="B288" s="238"/>
      <c r="C288" s="239"/>
      <c r="D288" s="235" t="s">
        <v>168</v>
      </c>
      <c r="E288" s="240" t="s">
        <v>21</v>
      </c>
      <c r="F288" s="241" t="s">
        <v>746</v>
      </c>
      <c r="G288" s="239"/>
      <c r="H288" s="242">
        <v>0.875</v>
      </c>
      <c r="I288" s="243"/>
      <c r="J288" s="239"/>
      <c r="K288" s="239"/>
      <c r="L288" s="244"/>
      <c r="M288" s="245"/>
      <c r="N288" s="246"/>
      <c r="O288" s="246"/>
      <c r="P288" s="246"/>
      <c r="Q288" s="246"/>
      <c r="R288" s="246"/>
      <c r="S288" s="246"/>
      <c r="T288" s="247"/>
      <c r="AT288" s="248" t="s">
        <v>168</v>
      </c>
      <c r="AU288" s="248" t="s">
        <v>80</v>
      </c>
      <c r="AV288" s="11" t="s">
        <v>80</v>
      </c>
      <c r="AW288" s="11" t="s">
        <v>33</v>
      </c>
      <c r="AX288" s="11" t="s">
        <v>75</v>
      </c>
      <c r="AY288" s="248" t="s">
        <v>115</v>
      </c>
    </row>
    <row r="289" spans="2:65" s="1" customFormat="1" ht="25.5" customHeight="1">
      <c r="B289" s="45"/>
      <c r="C289" s="217" t="s">
        <v>469</v>
      </c>
      <c r="D289" s="217" t="s">
        <v>118</v>
      </c>
      <c r="E289" s="218" t="s">
        <v>747</v>
      </c>
      <c r="F289" s="219" t="s">
        <v>748</v>
      </c>
      <c r="G289" s="220" t="s">
        <v>295</v>
      </c>
      <c r="H289" s="221">
        <v>2.4</v>
      </c>
      <c r="I289" s="222"/>
      <c r="J289" s="223">
        <f>ROUND(I289*H289,2)</f>
        <v>0</v>
      </c>
      <c r="K289" s="219" t="s">
        <v>122</v>
      </c>
      <c r="L289" s="71"/>
      <c r="M289" s="224" t="s">
        <v>21</v>
      </c>
      <c r="N289" s="225" t="s">
        <v>41</v>
      </c>
      <c r="O289" s="46"/>
      <c r="P289" s="226">
        <f>O289*H289</f>
        <v>0</v>
      </c>
      <c r="Q289" s="226">
        <v>0.00052</v>
      </c>
      <c r="R289" s="226">
        <f>Q289*H289</f>
        <v>0.0012479999999999998</v>
      </c>
      <c r="S289" s="226">
        <v>0</v>
      </c>
      <c r="T289" s="227">
        <f>S289*H289</f>
        <v>0</v>
      </c>
      <c r="AR289" s="23" t="s">
        <v>132</v>
      </c>
      <c r="AT289" s="23" t="s">
        <v>118</v>
      </c>
      <c r="AU289" s="23" t="s">
        <v>80</v>
      </c>
      <c r="AY289" s="23" t="s">
        <v>115</v>
      </c>
      <c r="BE289" s="228">
        <f>IF(N289="základní",J289,0)</f>
        <v>0</v>
      </c>
      <c r="BF289" s="228">
        <f>IF(N289="snížená",J289,0)</f>
        <v>0</v>
      </c>
      <c r="BG289" s="228">
        <f>IF(N289="zákl. přenesená",J289,0)</f>
        <v>0</v>
      </c>
      <c r="BH289" s="228">
        <f>IF(N289="sníž. přenesená",J289,0)</f>
        <v>0</v>
      </c>
      <c r="BI289" s="228">
        <f>IF(N289="nulová",J289,0)</f>
        <v>0</v>
      </c>
      <c r="BJ289" s="23" t="s">
        <v>75</v>
      </c>
      <c r="BK289" s="228">
        <f>ROUND(I289*H289,2)</f>
        <v>0</v>
      </c>
      <c r="BL289" s="23" t="s">
        <v>132</v>
      </c>
      <c r="BM289" s="23" t="s">
        <v>749</v>
      </c>
    </row>
    <row r="290" spans="2:63" s="10" customFormat="1" ht="29.85" customHeight="1">
      <c r="B290" s="201"/>
      <c r="C290" s="202"/>
      <c r="D290" s="203" t="s">
        <v>69</v>
      </c>
      <c r="E290" s="215" t="s">
        <v>210</v>
      </c>
      <c r="F290" s="215" t="s">
        <v>372</v>
      </c>
      <c r="G290" s="202"/>
      <c r="H290" s="202"/>
      <c r="I290" s="205"/>
      <c r="J290" s="216">
        <f>BK290</f>
        <v>0</v>
      </c>
      <c r="K290" s="202"/>
      <c r="L290" s="207"/>
      <c r="M290" s="208"/>
      <c r="N290" s="209"/>
      <c r="O290" s="209"/>
      <c r="P290" s="210">
        <f>SUM(P291:P341)</f>
        <v>0</v>
      </c>
      <c r="Q290" s="209"/>
      <c r="R290" s="210">
        <f>SUM(R291:R341)</f>
        <v>75.5714746</v>
      </c>
      <c r="S290" s="209"/>
      <c r="T290" s="211">
        <f>SUM(T291:T341)</f>
        <v>65.963</v>
      </c>
      <c r="AR290" s="212" t="s">
        <v>75</v>
      </c>
      <c r="AT290" s="213" t="s">
        <v>69</v>
      </c>
      <c r="AU290" s="213" t="s">
        <v>75</v>
      </c>
      <c r="AY290" s="212" t="s">
        <v>115</v>
      </c>
      <c r="BK290" s="214">
        <f>SUM(BK291:BK341)</f>
        <v>0</v>
      </c>
    </row>
    <row r="291" spans="2:65" s="1" customFormat="1" ht="25.5" customHeight="1">
      <c r="B291" s="45"/>
      <c r="C291" s="217" t="s">
        <v>474</v>
      </c>
      <c r="D291" s="217" t="s">
        <v>118</v>
      </c>
      <c r="E291" s="218" t="s">
        <v>374</v>
      </c>
      <c r="F291" s="219" t="s">
        <v>375</v>
      </c>
      <c r="G291" s="220" t="s">
        <v>121</v>
      </c>
      <c r="H291" s="221">
        <v>3</v>
      </c>
      <c r="I291" s="222"/>
      <c r="J291" s="223">
        <f>ROUND(I291*H291,2)</f>
        <v>0</v>
      </c>
      <c r="K291" s="219" t="s">
        <v>122</v>
      </c>
      <c r="L291" s="71"/>
      <c r="M291" s="224" t="s">
        <v>21</v>
      </c>
      <c r="N291" s="225" t="s">
        <v>41</v>
      </c>
      <c r="O291" s="46"/>
      <c r="P291" s="226">
        <f>O291*H291</f>
        <v>0</v>
      </c>
      <c r="Q291" s="226">
        <v>0.0007</v>
      </c>
      <c r="R291" s="226">
        <f>Q291*H291</f>
        <v>0.0021</v>
      </c>
      <c r="S291" s="226">
        <v>0</v>
      </c>
      <c r="T291" s="227">
        <f>S291*H291</f>
        <v>0</v>
      </c>
      <c r="AR291" s="23" t="s">
        <v>132</v>
      </c>
      <c r="AT291" s="23" t="s">
        <v>118</v>
      </c>
      <c r="AU291" s="23" t="s">
        <v>80</v>
      </c>
      <c r="AY291" s="23" t="s">
        <v>115</v>
      </c>
      <c r="BE291" s="228">
        <f>IF(N291="základní",J291,0)</f>
        <v>0</v>
      </c>
      <c r="BF291" s="228">
        <f>IF(N291="snížená",J291,0)</f>
        <v>0</v>
      </c>
      <c r="BG291" s="228">
        <f>IF(N291="zákl. přenesená",J291,0)</f>
        <v>0</v>
      </c>
      <c r="BH291" s="228">
        <f>IF(N291="sníž. přenesená",J291,0)</f>
        <v>0</v>
      </c>
      <c r="BI291" s="228">
        <f>IF(N291="nulová",J291,0)</f>
        <v>0</v>
      </c>
      <c r="BJ291" s="23" t="s">
        <v>75</v>
      </c>
      <c r="BK291" s="228">
        <f>ROUND(I291*H291,2)</f>
        <v>0</v>
      </c>
      <c r="BL291" s="23" t="s">
        <v>132</v>
      </c>
      <c r="BM291" s="23" t="s">
        <v>750</v>
      </c>
    </row>
    <row r="292" spans="2:47" s="1" customFormat="1" ht="13.5">
      <c r="B292" s="45"/>
      <c r="C292" s="73"/>
      <c r="D292" s="235" t="s">
        <v>166</v>
      </c>
      <c r="E292" s="73"/>
      <c r="F292" s="236" t="s">
        <v>377</v>
      </c>
      <c r="G292" s="73"/>
      <c r="H292" s="73"/>
      <c r="I292" s="188"/>
      <c r="J292" s="73"/>
      <c r="K292" s="73"/>
      <c r="L292" s="71"/>
      <c r="M292" s="237"/>
      <c r="N292" s="46"/>
      <c r="O292" s="46"/>
      <c r="P292" s="46"/>
      <c r="Q292" s="46"/>
      <c r="R292" s="46"/>
      <c r="S292" s="46"/>
      <c r="T292" s="94"/>
      <c r="AT292" s="23" t="s">
        <v>166</v>
      </c>
      <c r="AU292" s="23" t="s">
        <v>80</v>
      </c>
    </row>
    <row r="293" spans="2:65" s="1" customFormat="1" ht="25.5" customHeight="1">
      <c r="B293" s="45"/>
      <c r="C293" s="270" t="s">
        <v>480</v>
      </c>
      <c r="D293" s="270" t="s">
        <v>222</v>
      </c>
      <c r="E293" s="271" t="s">
        <v>751</v>
      </c>
      <c r="F293" s="272" t="s">
        <v>752</v>
      </c>
      <c r="G293" s="273" t="s">
        <v>121</v>
      </c>
      <c r="H293" s="274">
        <v>3</v>
      </c>
      <c r="I293" s="275"/>
      <c r="J293" s="276">
        <f>ROUND(I293*H293,2)</f>
        <v>0</v>
      </c>
      <c r="K293" s="272" t="s">
        <v>122</v>
      </c>
      <c r="L293" s="277"/>
      <c r="M293" s="278" t="s">
        <v>21</v>
      </c>
      <c r="N293" s="279" t="s">
        <v>41</v>
      </c>
      <c r="O293" s="46"/>
      <c r="P293" s="226">
        <f>O293*H293</f>
        <v>0</v>
      </c>
      <c r="Q293" s="226">
        <v>0.0041</v>
      </c>
      <c r="R293" s="226">
        <f>Q293*H293</f>
        <v>0.012300000000000002</v>
      </c>
      <c r="S293" s="226">
        <v>0</v>
      </c>
      <c r="T293" s="227">
        <f>S293*H293</f>
        <v>0</v>
      </c>
      <c r="AR293" s="23" t="s">
        <v>200</v>
      </c>
      <c r="AT293" s="23" t="s">
        <v>222</v>
      </c>
      <c r="AU293" s="23" t="s">
        <v>80</v>
      </c>
      <c r="AY293" s="23" t="s">
        <v>115</v>
      </c>
      <c r="BE293" s="228">
        <f>IF(N293="základní",J293,0)</f>
        <v>0</v>
      </c>
      <c r="BF293" s="228">
        <f>IF(N293="snížená",J293,0)</f>
        <v>0</v>
      </c>
      <c r="BG293" s="228">
        <f>IF(N293="zákl. přenesená",J293,0)</f>
        <v>0</v>
      </c>
      <c r="BH293" s="228">
        <f>IF(N293="sníž. přenesená",J293,0)</f>
        <v>0</v>
      </c>
      <c r="BI293" s="228">
        <f>IF(N293="nulová",J293,0)</f>
        <v>0</v>
      </c>
      <c r="BJ293" s="23" t="s">
        <v>75</v>
      </c>
      <c r="BK293" s="228">
        <f>ROUND(I293*H293,2)</f>
        <v>0</v>
      </c>
      <c r="BL293" s="23" t="s">
        <v>132</v>
      </c>
      <c r="BM293" s="23" t="s">
        <v>753</v>
      </c>
    </row>
    <row r="294" spans="2:65" s="1" customFormat="1" ht="51" customHeight="1">
      <c r="B294" s="45"/>
      <c r="C294" s="217" t="s">
        <v>754</v>
      </c>
      <c r="D294" s="217" t="s">
        <v>118</v>
      </c>
      <c r="E294" s="218" t="s">
        <v>397</v>
      </c>
      <c r="F294" s="219" t="s">
        <v>755</v>
      </c>
      <c r="G294" s="220" t="s">
        <v>295</v>
      </c>
      <c r="H294" s="221">
        <v>61.17</v>
      </c>
      <c r="I294" s="222"/>
      <c r="J294" s="223">
        <f>ROUND(I294*H294,2)</f>
        <v>0</v>
      </c>
      <c r="K294" s="219" t="s">
        <v>122</v>
      </c>
      <c r="L294" s="71"/>
      <c r="M294" s="224" t="s">
        <v>21</v>
      </c>
      <c r="N294" s="225" t="s">
        <v>41</v>
      </c>
      <c r="O294" s="46"/>
      <c r="P294" s="226">
        <f>O294*H294</f>
        <v>0</v>
      </c>
      <c r="Q294" s="226">
        <v>0.08978</v>
      </c>
      <c r="R294" s="226">
        <f>Q294*H294</f>
        <v>5.4918426</v>
      </c>
      <c r="S294" s="226">
        <v>0</v>
      </c>
      <c r="T294" s="227">
        <f>S294*H294</f>
        <v>0</v>
      </c>
      <c r="AR294" s="23" t="s">
        <v>132</v>
      </c>
      <c r="AT294" s="23" t="s">
        <v>118</v>
      </c>
      <c r="AU294" s="23" t="s">
        <v>80</v>
      </c>
      <c r="AY294" s="23" t="s">
        <v>115</v>
      </c>
      <c r="BE294" s="228">
        <f>IF(N294="základní",J294,0)</f>
        <v>0</v>
      </c>
      <c r="BF294" s="228">
        <f>IF(N294="snížená",J294,0)</f>
        <v>0</v>
      </c>
      <c r="BG294" s="228">
        <f>IF(N294="zákl. přenesená",J294,0)</f>
        <v>0</v>
      </c>
      <c r="BH294" s="228">
        <f>IF(N294="sníž. přenesená",J294,0)</f>
        <v>0</v>
      </c>
      <c r="BI294" s="228">
        <f>IF(N294="nulová",J294,0)</f>
        <v>0</v>
      </c>
      <c r="BJ294" s="23" t="s">
        <v>75</v>
      </c>
      <c r="BK294" s="228">
        <f>ROUND(I294*H294,2)</f>
        <v>0</v>
      </c>
      <c r="BL294" s="23" t="s">
        <v>132</v>
      </c>
      <c r="BM294" s="23" t="s">
        <v>756</v>
      </c>
    </row>
    <row r="295" spans="2:47" s="1" customFormat="1" ht="13.5">
      <c r="B295" s="45"/>
      <c r="C295" s="73"/>
      <c r="D295" s="235" t="s">
        <v>166</v>
      </c>
      <c r="E295" s="73"/>
      <c r="F295" s="236" t="s">
        <v>400</v>
      </c>
      <c r="G295" s="73"/>
      <c r="H295" s="73"/>
      <c r="I295" s="188"/>
      <c r="J295" s="73"/>
      <c r="K295" s="73"/>
      <c r="L295" s="71"/>
      <c r="M295" s="237"/>
      <c r="N295" s="46"/>
      <c r="O295" s="46"/>
      <c r="P295" s="46"/>
      <c r="Q295" s="46"/>
      <c r="R295" s="46"/>
      <c r="S295" s="46"/>
      <c r="T295" s="94"/>
      <c r="AT295" s="23" t="s">
        <v>166</v>
      </c>
      <c r="AU295" s="23" t="s">
        <v>80</v>
      </c>
    </row>
    <row r="296" spans="2:51" s="11" customFormat="1" ht="13.5">
      <c r="B296" s="238"/>
      <c r="C296" s="239"/>
      <c r="D296" s="235" t="s">
        <v>168</v>
      </c>
      <c r="E296" s="240" t="s">
        <v>21</v>
      </c>
      <c r="F296" s="241" t="s">
        <v>757</v>
      </c>
      <c r="G296" s="239"/>
      <c r="H296" s="242">
        <v>61.17</v>
      </c>
      <c r="I296" s="243"/>
      <c r="J296" s="239"/>
      <c r="K296" s="239"/>
      <c r="L296" s="244"/>
      <c r="M296" s="245"/>
      <c r="N296" s="246"/>
      <c r="O296" s="246"/>
      <c r="P296" s="246"/>
      <c r="Q296" s="246"/>
      <c r="R296" s="246"/>
      <c r="S296" s="246"/>
      <c r="T296" s="247"/>
      <c r="AT296" s="248" t="s">
        <v>168</v>
      </c>
      <c r="AU296" s="248" t="s">
        <v>80</v>
      </c>
      <c r="AV296" s="11" t="s">
        <v>80</v>
      </c>
      <c r="AW296" s="11" t="s">
        <v>33</v>
      </c>
      <c r="AX296" s="11" t="s">
        <v>75</v>
      </c>
      <c r="AY296" s="248" t="s">
        <v>115</v>
      </c>
    </row>
    <row r="297" spans="2:65" s="1" customFormat="1" ht="38.25" customHeight="1">
      <c r="B297" s="45"/>
      <c r="C297" s="217" t="s">
        <v>598</v>
      </c>
      <c r="D297" s="217" t="s">
        <v>118</v>
      </c>
      <c r="E297" s="218" t="s">
        <v>408</v>
      </c>
      <c r="F297" s="219" t="s">
        <v>409</v>
      </c>
      <c r="G297" s="220" t="s">
        <v>295</v>
      </c>
      <c r="H297" s="221">
        <v>78.27</v>
      </c>
      <c r="I297" s="222"/>
      <c r="J297" s="223">
        <f>ROUND(I297*H297,2)</f>
        <v>0</v>
      </c>
      <c r="K297" s="219" t="s">
        <v>122</v>
      </c>
      <c r="L297" s="71"/>
      <c r="M297" s="224" t="s">
        <v>21</v>
      </c>
      <c r="N297" s="225" t="s">
        <v>41</v>
      </c>
      <c r="O297" s="46"/>
      <c r="P297" s="226">
        <f>O297*H297</f>
        <v>0</v>
      </c>
      <c r="Q297" s="226">
        <v>0.1554</v>
      </c>
      <c r="R297" s="226">
        <f>Q297*H297</f>
        <v>12.163158000000001</v>
      </c>
      <c r="S297" s="226">
        <v>0</v>
      </c>
      <c r="T297" s="227">
        <f>S297*H297</f>
        <v>0</v>
      </c>
      <c r="AR297" s="23" t="s">
        <v>132</v>
      </c>
      <c r="AT297" s="23" t="s">
        <v>118</v>
      </c>
      <c r="AU297" s="23" t="s">
        <v>80</v>
      </c>
      <c r="AY297" s="23" t="s">
        <v>115</v>
      </c>
      <c r="BE297" s="228">
        <f>IF(N297="základní",J297,0)</f>
        <v>0</v>
      </c>
      <c r="BF297" s="228">
        <f>IF(N297="snížená",J297,0)</f>
        <v>0</v>
      </c>
      <c r="BG297" s="228">
        <f>IF(N297="zákl. přenesená",J297,0)</f>
        <v>0</v>
      </c>
      <c r="BH297" s="228">
        <f>IF(N297="sníž. přenesená",J297,0)</f>
        <v>0</v>
      </c>
      <c r="BI297" s="228">
        <f>IF(N297="nulová",J297,0)</f>
        <v>0</v>
      </c>
      <c r="BJ297" s="23" t="s">
        <v>75</v>
      </c>
      <c r="BK297" s="228">
        <f>ROUND(I297*H297,2)</f>
        <v>0</v>
      </c>
      <c r="BL297" s="23" t="s">
        <v>132</v>
      </c>
      <c r="BM297" s="23" t="s">
        <v>758</v>
      </c>
    </row>
    <row r="298" spans="2:47" s="1" customFormat="1" ht="13.5">
      <c r="B298" s="45"/>
      <c r="C298" s="73"/>
      <c r="D298" s="235" t="s">
        <v>166</v>
      </c>
      <c r="E298" s="73"/>
      <c r="F298" s="236" t="s">
        <v>411</v>
      </c>
      <c r="G298" s="73"/>
      <c r="H298" s="73"/>
      <c r="I298" s="188"/>
      <c r="J298" s="73"/>
      <c r="K298" s="73"/>
      <c r="L298" s="71"/>
      <c r="M298" s="237"/>
      <c r="N298" s="46"/>
      <c r="O298" s="46"/>
      <c r="P298" s="46"/>
      <c r="Q298" s="46"/>
      <c r="R298" s="46"/>
      <c r="S298" s="46"/>
      <c r="T298" s="94"/>
      <c r="AT298" s="23" t="s">
        <v>166</v>
      </c>
      <c r="AU298" s="23" t="s">
        <v>80</v>
      </c>
    </row>
    <row r="299" spans="2:51" s="13" customFormat="1" ht="13.5">
      <c r="B299" s="260"/>
      <c r="C299" s="261"/>
      <c r="D299" s="235" t="s">
        <v>168</v>
      </c>
      <c r="E299" s="262" t="s">
        <v>21</v>
      </c>
      <c r="F299" s="263" t="s">
        <v>759</v>
      </c>
      <c r="G299" s="261"/>
      <c r="H299" s="262" t="s">
        <v>21</v>
      </c>
      <c r="I299" s="264"/>
      <c r="J299" s="261"/>
      <c r="K299" s="261"/>
      <c r="L299" s="265"/>
      <c r="M299" s="266"/>
      <c r="N299" s="267"/>
      <c r="O299" s="267"/>
      <c r="P299" s="267"/>
      <c r="Q299" s="267"/>
      <c r="R299" s="267"/>
      <c r="S299" s="267"/>
      <c r="T299" s="268"/>
      <c r="AT299" s="269" t="s">
        <v>168</v>
      </c>
      <c r="AU299" s="269" t="s">
        <v>80</v>
      </c>
      <c r="AV299" s="13" t="s">
        <v>75</v>
      </c>
      <c r="AW299" s="13" t="s">
        <v>33</v>
      </c>
      <c r="AX299" s="13" t="s">
        <v>70</v>
      </c>
      <c r="AY299" s="269" t="s">
        <v>115</v>
      </c>
    </row>
    <row r="300" spans="2:51" s="11" customFormat="1" ht="13.5">
      <c r="B300" s="238"/>
      <c r="C300" s="239"/>
      <c r="D300" s="235" t="s">
        <v>168</v>
      </c>
      <c r="E300" s="240" t="s">
        <v>21</v>
      </c>
      <c r="F300" s="241" t="s">
        <v>760</v>
      </c>
      <c r="G300" s="239"/>
      <c r="H300" s="242">
        <v>68</v>
      </c>
      <c r="I300" s="243"/>
      <c r="J300" s="239"/>
      <c r="K300" s="239"/>
      <c r="L300" s="244"/>
      <c r="M300" s="245"/>
      <c r="N300" s="246"/>
      <c r="O300" s="246"/>
      <c r="P300" s="246"/>
      <c r="Q300" s="246"/>
      <c r="R300" s="246"/>
      <c r="S300" s="246"/>
      <c r="T300" s="247"/>
      <c r="AT300" s="248" t="s">
        <v>168</v>
      </c>
      <c r="AU300" s="248" t="s">
        <v>80</v>
      </c>
      <c r="AV300" s="11" t="s">
        <v>80</v>
      </c>
      <c r="AW300" s="11" t="s">
        <v>33</v>
      </c>
      <c r="AX300" s="11" t="s">
        <v>70</v>
      </c>
      <c r="AY300" s="248" t="s">
        <v>115</v>
      </c>
    </row>
    <row r="301" spans="2:51" s="13" customFormat="1" ht="13.5">
      <c r="B301" s="260"/>
      <c r="C301" s="261"/>
      <c r="D301" s="235" t="s">
        <v>168</v>
      </c>
      <c r="E301" s="262" t="s">
        <v>21</v>
      </c>
      <c r="F301" s="263" t="s">
        <v>761</v>
      </c>
      <c r="G301" s="261"/>
      <c r="H301" s="262" t="s">
        <v>21</v>
      </c>
      <c r="I301" s="264"/>
      <c r="J301" s="261"/>
      <c r="K301" s="261"/>
      <c r="L301" s="265"/>
      <c r="M301" s="266"/>
      <c r="N301" s="267"/>
      <c r="O301" s="267"/>
      <c r="P301" s="267"/>
      <c r="Q301" s="267"/>
      <c r="R301" s="267"/>
      <c r="S301" s="267"/>
      <c r="T301" s="268"/>
      <c r="AT301" s="269" t="s">
        <v>168</v>
      </c>
      <c r="AU301" s="269" t="s">
        <v>80</v>
      </c>
      <c r="AV301" s="13" t="s">
        <v>75</v>
      </c>
      <c r="AW301" s="13" t="s">
        <v>33</v>
      </c>
      <c r="AX301" s="13" t="s">
        <v>70</v>
      </c>
      <c r="AY301" s="269" t="s">
        <v>115</v>
      </c>
    </row>
    <row r="302" spans="2:51" s="11" customFormat="1" ht="13.5">
      <c r="B302" s="238"/>
      <c r="C302" s="239"/>
      <c r="D302" s="235" t="s">
        <v>168</v>
      </c>
      <c r="E302" s="240" t="s">
        <v>21</v>
      </c>
      <c r="F302" s="241" t="s">
        <v>617</v>
      </c>
      <c r="G302" s="239"/>
      <c r="H302" s="242">
        <v>2.5</v>
      </c>
      <c r="I302" s="243"/>
      <c r="J302" s="239"/>
      <c r="K302" s="239"/>
      <c r="L302" s="244"/>
      <c r="M302" s="245"/>
      <c r="N302" s="246"/>
      <c r="O302" s="246"/>
      <c r="P302" s="246"/>
      <c r="Q302" s="246"/>
      <c r="R302" s="246"/>
      <c r="S302" s="246"/>
      <c r="T302" s="247"/>
      <c r="AT302" s="248" t="s">
        <v>168</v>
      </c>
      <c r="AU302" s="248" t="s">
        <v>80</v>
      </c>
      <c r="AV302" s="11" t="s">
        <v>80</v>
      </c>
      <c r="AW302" s="11" t="s">
        <v>33</v>
      </c>
      <c r="AX302" s="11" t="s">
        <v>70</v>
      </c>
      <c r="AY302" s="248" t="s">
        <v>115</v>
      </c>
    </row>
    <row r="303" spans="2:51" s="13" customFormat="1" ht="13.5">
      <c r="B303" s="260"/>
      <c r="C303" s="261"/>
      <c r="D303" s="235" t="s">
        <v>168</v>
      </c>
      <c r="E303" s="262" t="s">
        <v>21</v>
      </c>
      <c r="F303" s="263" t="s">
        <v>762</v>
      </c>
      <c r="G303" s="261"/>
      <c r="H303" s="262" t="s">
        <v>21</v>
      </c>
      <c r="I303" s="264"/>
      <c r="J303" s="261"/>
      <c r="K303" s="261"/>
      <c r="L303" s="265"/>
      <c r="M303" s="266"/>
      <c r="N303" s="267"/>
      <c r="O303" s="267"/>
      <c r="P303" s="267"/>
      <c r="Q303" s="267"/>
      <c r="R303" s="267"/>
      <c r="S303" s="267"/>
      <c r="T303" s="268"/>
      <c r="AT303" s="269" t="s">
        <v>168</v>
      </c>
      <c r="AU303" s="269" t="s">
        <v>80</v>
      </c>
      <c r="AV303" s="13" t="s">
        <v>75</v>
      </c>
      <c r="AW303" s="13" t="s">
        <v>33</v>
      </c>
      <c r="AX303" s="13" t="s">
        <v>70</v>
      </c>
      <c r="AY303" s="269" t="s">
        <v>115</v>
      </c>
    </row>
    <row r="304" spans="2:51" s="11" customFormat="1" ht="13.5">
      <c r="B304" s="238"/>
      <c r="C304" s="239"/>
      <c r="D304" s="235" t="s">
        <v>168</v>
      </c>
      <c r="E304" s="240" t="s">
        <v>21</v>
      </c>
      <c r="F304" s="241" t="s">
        <v>763</v>
      </c>
      <c r="G304" s="239"/>
      <c r="H304" s="242">
        <v>4.65</v>
      </c>
      <c r="I304" s="243"/>
      <c r="J304" s="239"/>
      <c r="K304" s="239"/>
      <c r="L304" s="244"/>
      <c r="M304" s="245"/>
      <c r="N304" s="246"/>
      <c r="O304" s="246"/>
      <c r="P304" s="246"/>
      <c r="Q304" s="246"/>
      <c r="R304" s="246"/>
      <c r="S304" s="246"/>
      <c r="T304" s="247"/>
      <c r="AT304" s="248" t="s">
        <v>168</v>
      </c>
      <c r="AU304" s="248" t="s">
        <v>80</v>
      </c>
      <c r="AV304" s="11" t="s">
        <v>80</v>
      </c>
      <c r="AW304" s="11" t="s">
        <v>33</v>
      </c>
      <c r="AX304" s="11" t="s">
        <v>70</v>
      </c>
      <c r="AY304" s="248" t="s">
        <v>115</v>
      </c>
    </row>
    <row r="305" spans="2:51" s="13" customFormat="1" ht="13.5">
      <c r="B305" s="260"/>
      <c r="C305" s="261"/>
      <c r="D305" s="235" t="s">
        <v>168</v>
      </c>
      <c r="E305" s="262" t="s">
        <v>21</v>
      </c>
      <c r="F305" s="263" t="s">
        <v>764</v>
      </c>
      <c r="G305" s="261"/>
      <c r="H305" s="262" t="s">
        <v>21</v>
      </c>
      <c r="I305" s="264"/>
      <c r="J305" s="261"/>
      <c r="K305" s="261"/>
      <c r="L305" s="265"/>
      <c r="M305" s="266"/>
      <c r="N305" s="267"/>
      <c r="O305" s="267"/>
      <c r="P305" s="267"/>
      <c r="Q305" s="267"/>
      <c r="R305" s="267"/>
      <c r="S305" s="267"/>
      <c r="T305" s="268"/>
      <c r="AT305" s="269" t="s">
        <v>168</v>
      </c>
      <c r="AU305" s="269" t="s">
        <v>80</v>
      </c>
      <c r="AV305" s="13" t="s">
        <v>75</v>
      </c>
      <c r="AW305" s="13" t="s">
        <v>33</v>
      </c>
      <c r="AX305" s="13" t="s">
        <v>70</v>
      </c>
      <c r="AY305" s="269" t="s">
        <v>115</v>
      </c>
    </row>
    <row r="306" spans="2:51" s="11" customFormat="1" ht="13.5">
      <c r="B306" s="238"/>
      <c r="C306" s="239"/>
      <c r="D306" s="235" t="s">
        <v>168</v>
      </c>
      <c r="E306" s="240" t="s">
        <v>21</v>
      </c>
      <c r="F306" s="241" t="s">
        <v>765</v>
      </c>
      <c r="G306" s="239"/>
      <c r="H306" s="242">
        <v>3.12</v>
      </c>
      <c r="I306" s="243"/>
      <c r="J306" s="239"/>
      <c r="K306" s="239"/>
      <c r="L306" s="244"/>
      <c r="M306" s="245"/>
      <c r="N306" s="246"/>
      <c r="O306" s="246"/>
      <c r="P306" s="246"/>
      <c r="Q306" s="246"/>
      <c r="R306" s="246"/>
      <c r="S306" s="246"/>
      <c r="T306" s="247"/>
      <c r="AT306" s="248" t="s">
        <v>168</v>
      </c>
      <c r="AU306" s="248" t="s">
        <v>80</v>
      </c>
      <c r="AV306" s="11" t="s">
        <v>80</v>
      </c>
      <c r="AW306" s="11" t="s">
        <v>33</v>
      </c>
      <c r="AX306" s="11" t="s">
        <v>70</v>
      </c>
      <c r="AY306" s="248" t="s">
        <v>115</v>
      </c>
    </row>
    <row r="307" spans="2:51" s="12" customFormat="1" ht="13.5">
      <c r="B307" s="249"/>
      <c r="C307" s="250"/>
      <c r="D307" s="235" t="s">
        <v>168</v>
      </c>
      <c r="E307" s="251" t="s">
        <v>21</v>
      </c>
      <c r="F307" s="252" t="s">
        <v>186</v>
      </c>
      <c r="G307" s="250"/>
      <c r="H307" s="253">
        <v>78.27</v>
      </c>
      <c r="I307" s="254"/>
      <c r="J307" s="250"/>
      <c r="K307" s="250"/>
      <c r="L307" s="255"/>
      <c r="M307" s="256"/>
      <c r="N307" s="257"/>
      <c r="O307" s="257"/>
      <c r="P307" s="257"/>
      <c r="Q307" s="257"/>
      <c r="R307" s="257"/>
      <c r="S307" s="257"/>
      <c r="T307" s="258"/>
      <c r="AT307" s="259" t="s">
        <v>168</v>
      </c>
      <c r="AU307" s="259" t="s">
        <v>80</v>
      </c>
      <c r="AV307" s="12" t="s">
        <v>132</v>
      </c>
      <c r="AW307" s="12" t="s">
        <v>33</v>
      </c>
      <c r="AX307" s="12" t="s">
        <v>75</v>
      </c>
      <c r="AY307" s="259" t="s">
        <v>115</v>
      </c>
    </row>
    <row r="308" spans="2:65" s="1" customFormat="1" ht="16.5" customHeight="1">
      <c r="B308" s="45"/>
      <c r="C308" s="270" t="s">
        <v>766</v>
      </c>
      <c r="D308" s="270" t="s">
        <v>222</v>
      </c>
      <c r="E308" s="271" t="s">
        <v>413</v>
      </c>
      <c r="F308" s="272" t="s">
        <v>414</v>
      </c>
      <c r="G308" s="273" t="s">
        <v>295</v>
      </c>
      <c r="H308" s="274">
        <v>70.5</v>
      </c>
      <c r="I308" s="275"/>
      <c r="J308" s="276">
        <f>ROUND(I308*H308,2)</f>
        <v>0</v>
      </c>
      <c r="K308" s="272" t="s">
        <v>122</v>
      </c>
      <c r="L308" s="277"/>
      <c r="M308" s="278" t="s">
        <v>21</v>
      </c>
      <c r="N308" s="279" t="s">
        <v>41</v>
      </c>
      <c r="O308" s="46"/>
      <c r="P308" s="226">
        <f>O308*H308</f>
        <v>0</v>
      </c>
      <c r="Q308" s="226">
        <v>0.081</v>
      </c>
      <c r="R308" s="226">
        <f>Q308*H308</f>
        <v>5.710500000000001</v>
      </c>
      <c r="S308" s="226">
        <v>0</v>
      </c>
      <c r="T308" s="227">
        <f>S308*H308</f>
        <v>0</v>
      </c>
      <c r="AR308" s="23" t="s">
        <v>200</v>
      </c>
      <c r="AT308" s="23" t="s">
        <v>222</v>
      </c>
      <c r="AU308" s="23" t="s">
        <v>80</v>
      </c>
      <c r="AY308" s="23" t="s">
        <v>115</v>
      </c>
      <c r="BE308" s="228">
        <f>IF(N308="základní",J308,0)</f>
        <v>0</v>
      </c>
      <c r="BF308" s="228">
        <f>IF(N308="snížená",J308,0)</f>
        <v>0</v>
      </c>
      <c r="BG308" s="228">
        <f>IF(N308="zákl. přenesená",J308,0)</f>
        <v>0</v>
      </c>
      <c r="BH308" s="228">
        <f>IF(N308="sníž. přenesená",J308,0)</f>
        <v>0</v>
      </c>
      <c r="BI308" s="228">
        <f>IF(N308="nulová",J308,0)</f>
        <v>0</v>
      </c>
      <c r="BJ308" s="23" t="s">
        <v>75</v>
      </c>
      <c r="BK308" s="228">
        <f>ROUND(I308*H308,2)</f>
        <v>0</v>
      </c>
      <c r="BL308" s="23" t="s">
        <v>132</v>
      </c>
      <c r="BM308" s="23" t="s">
        <v>767</v>
      </c>
    </row>
    <row r="309" spans="2:51" s="13" customFormat="1" ht="13.5">
      <c r="B309" s="260"/>
      <c r="C309" s="261"/>
      <c r="D309" s="235" t="s">
        <v>168</v>
      </c>
      <c r="E309" s="262" t="s">
        <v>21</v>
      </c>
      <c r="F309" s="263" t="s">
        <v>759</v>
      </c>
      <c r="G309" s="261"/>
      <c r="H309" s="262" t="s">
        <v>21</v>
      </c>
      <c r="I309" s="264"/>
      <c r="J309" s="261"/>
      <c r="K309" s="261"/>
      <c r="L309" s="265"/>
      <c r="M309" s="266"/>
      <c r="N309" s="267"/>
      <c r="O309" s="267"/>
      <c r="P309" s="267"/>
      <c r="Q309" s="267"/>
      <c r="R309" s="267"/>
      <c r="S309" s="267"/>
      <c r="T309" s="268"/>
      <c r="AT309" s="269" t="s">
        <v>168</v>
      </c>
      <c r="AU309" s="269" t="s">
        <v>80</v>
      </c>
      <c r="AV309" s="13" t="s">
        <v>75</v>
      </c>
      <c r="AW309" s="13" t="s">
        <v>33</v>
      </c>
      <c r="AX309" s="13" t="s">
        <v>70</v>
      </c>
      <c r="AY309" s="269" t="s">
        <v>115</v>
      </c>
    </row>
    <row r="310" spans="2:51" s="11" customFormat="1" ht="13.5">
      <c r="B310" s="238"/>
      <c r="C310" s="239"/>
      <c r="D310" s="235" t="s">
        <v>168</v>
      </c>
      <c r="E310" s="240" t="s">
        <v>21</v>
      </c>
      <c r="F310" s="241" t="s">
        <v>760</v>
      </c>
      <c r="G310" s="239"/>
      <c r="H310" s="242">
        <v>68</v>
      </c>
      <c r="I310" s="243"/>
      <c r="J310" s="239"/>
      <c r="K310" s="239"/>
      <c r="L310" s="244"/>
      <c r="M310" s="245"/>
      <c r="N310" s="246"/>
      <c r="O310" s="246"/>
      <c r="P310" s="246"/>
      <c r="Q310" s="246"/>
      <c r="R310" s="246"/>
      <c r="S310" s="246"/>
      <c r="T310" s="247"/>
      <c r="AT310" s="248" t="s">
        <v>168</v>
      </c>
      <c r="AU310" s="248" t="s">
        <v>80</v>
      </c>
      <c r="AV310" s="11" t="s">
        <v>80</v>
      </c>
      <c r="AW310" s="11" t="s">
        <v>33</v>
      </c>
      <c r="AX310" s="11" t="s">
        <v>70</v>
      </c>
      <c r="AY310" s="248" t="s">
        <v>115</v>
      </c>
    </row>
    <row r="311" spans="2:51" s="13" customFormat="1" ht="13.5">
      <c r="B311" s="260"/>
      <c r="C311" s="261"/>
      <c r="D311" s="235" t="s">
        <v>168</v>
      </c>
      <c r="E311" s="262" t="s">
        <v>21</v>
      </c>
      <c r="F311" s="263" t="s">
        <v>768</v>
      </c>
      <c r="G311" s="261"/>
      <c r="H311" s="262" t="s">
        <v>21</v>
      </c>
      <c r="I311" s="264"/>
      <c r="J311" s="261"/>
      <c r="K311" s="261"/>
      <c r="L311" s="265"/>
      <c r="M311" s="266"/>
      <c r="N311" s="267"/>
      <c r="O311" s="267"/>
      <c r="P311" s="267"/>
      <c r="Q311" s="267"/>
      <c r="R311" s="267"/>
      <c r="S311" s="267"/>
      <c r="T311" s="268"/>
      <c r="AT311" s="269" t="s">
        <v>168</v>
      </c>
      <c r="AU311" s="269" t="s">
        <v>80</v>
      </c>
      <c r="AV311" s="13" t="s">
        <v>75</v>
      </c>
      <c r="AW311" s="13" t="s">
        <v>33</v>
      </c>
      <c r="AX311" s="13" t="s">
        <v>70</v>
      </c>
      <c r="AY311" s="269" t="s">
        <v>115</v>
      </c>
    </row>
    <row r="312" spans="2:51" s="11" customFormat="1" ht="13.5">
      <c r="B312" s="238"/>
      <c r="C312" s="239"/>
      <c r="D312" s="235" t="s">
        <v>168</v>
      </c>
      <c r="E312" s="240" t="s">
        <v>21</v>
      </c>
      <c r="F312" s="241" t="s">
        <v>617</v>
      </c>
      <c r="G312" s="239"/>
      <c r="H312" s="242">
        <v>2.5</v>
      </c>
      <c r="I312" s="243"/>
      <c r="J312" s="239"/>
      <c r="K312" s="239"/>
      <c r="L312" s="244"/>
      <c r="M312" s="245"/>
      <c r="N312" s="246"/>
      <c r="O312" s="246"/>
      <c r="P312" s="246"/>
      <c r="Q312" s="246"/>
      <c r="R312" s="246"/>
      <c r="S312" s="246"/>
      <c r="T312" s="247"/>
      <c r="AT312" s="248" t="s">
        <v>168</v>
      </c>
      <c r="AU312" s="248" t="s">
        <v>80</v>
      </c>
      <c r="AV312" s="11" t="s">
        <v>80</v>
      </c>
      <c r="AW312" s="11" t="s">
        <v>33</v>
      </c>
      <c r="AX312" s="11" t="s">
        <v>70</v>
      </c>
      <c r="AY312" s="248" t="s">
        <v>115</v>
      </c>
    </row>
    <row r="313" spans="2:51" s="12" customFormat="1" ht="13.5">
      <c r="B313" s="249"/>
      <c r="C313" s="250"/>
      <c r="D313" s="235" t="s">
        <v>168</v>
      </c>
      <c r="E313" s="251" t="s">
        <v>21</v>
      </c>
      <c r="F313" s="252" t="s">
        <v>186</v>
      </c>
      <c r="G313" s="250"/>
      <c r="H313" s="253">
        <v>70.5</v>
      </c>
      <c r="I313" s="254"/>
      <c r="J313" s="250"/>
      <c r="K313" s="250"/>
      <c r="L313" s="255"/>
      <c r="M313" s="256"/>
      <c r="N313" s="257"/>
      <c r="O313" s="257"/>
      <c r="P313" s="257"/>
      <c r="Q313" s="257"/>
      <c r="R313" s="257"/>
      <c r="S313" s="257"/>
      <c r="T313" s="258"/>
      <c r="AT313" s="259" t="s">
        <v>168</v>
      </c>
      <c r="AU313" s="259" t="s">
        <v>80</v>
      </c>
      <c r="AV313" s="12" t="s">
        <v>132</v>
      </c>
      <c r="AW313" s="12" t="s">
        <v>33</v>
      </c>
      <c r="AX313" s="12" t="s">
        <v>75</v>
      </c>
      <c r="AY313" s="259" t="s">
        <v>115</v>
      </c>
    </row>
    <row r="314" spans="2:65" s="1" customFormat="1" ht="16.5" customHeight="1">
      <c r="B314" s="45"/>
      <c r="C314" s="270" t="s">
        <v>769</v>
      </c>
      <c r="D314" s="270" t="s">
        <v>222</v>
      </c>
      <c r="E314" s="271" t="s">
        <v>770</v>
      </c>
      <c r="F314" s="272" t="s">
        <v>771</v>
      </c>
      <c r="G314" s="273" t="s">
        <v>295</v>
      </c>
      <c r="H314" s="274">
        <v>7.77</v>
      </c>
      <c r="I314" s="275"/>
      <c r="J314" s="276">
        <f>ROUND(I314*H314,2)</f>
        <v>0</v>
      </c>
      <c r="K314" s="272" t="s">
        <v>122</v>
      </c>
      <c r="L314" s="277"/>
      <c r="M314" s="278" t="s">
        <v>21</v>
      </c>
      <c r="N314" s="279" t="s">
        <v>41</v>
      </c>
      <c r="O314" s="46"/>
      <c r="P314" s="226">
        <f>O314*H314</f>
        <v>0</v>
      </c>
      <c r="Q314" s="226">
        <v>0.0782</v>
      </c>
      <c r="R314" s="226">
        <f>Q314*H314</f>
        <v>0.607614</v>
      </c>
      <c r="S314" s="226">
        <v>0</v>
      </c>
      <c r="T314" s="227">
        <f>S314*H314</f>
        <v>0</v>
      </c>
      <c r="AR314" s="23" t="s">
        <v>200</v>
      </c>
      <c r="AT314" s="23" t="s">
        <v>222</v>
      </c>
      <c r="AU314" s="23" t="s">
        <v>80</v>
      </c>
      <c r="AY314" s="23" t="s">
        <v>115</v>
      </c>
      <c r="BE314" s="228">
        <f>IF(N314="základní",J314,0)</f>
        <v>0</v>
      </c>
      <c r="BF314" s="228">
        <f>IF(N314="snížená",J314,0)</f>
        <v>0</v>
      </c>
      <c r="BG314" s="228">
        <f>IF(N314="zákl. přenesená",J314,0)</f>
        <v>0</v>
      </c>
      <c r="BH314" s="228">
        <f>IF(N314="sníž. přenesená",J314,0)</f>
        <v>0</v>
      </c>
      <c r="BI314" s="228">
        <f>IF(N314="nulová",J314,0)</f>
        <v>0</v>
      </c>
      <c r="BJ314" s="23" t="s">
        <v>75</v>
      </c>
      <c r="BK314" s="228">
        <f>ROUND(I314*H314,2)</f>
        <v>0</v>
      </c>
      <c r="BL314" s="23" t="s">
        <v>132</v>
      </c>
      <c r="BM314" s="23" t="s">
        <v>772</v>
      </c>
    </row>
    <row r="315" spans="2:51" s="13" customFormat="1" ht="13.5">
      <c r="B315" s="260"/>
      <c r="C315" s="261"/>
      <c r="D315" s="235" t="s">
        <v>168</v>
      </c>
      <c r="E315" s="262" t="s">
        <v>21</v>
      </c>
      <c r="F315" s="263" t="s">
        <v>762</v>
      </c>
      <c r="G315" s="261"/>
      <c r="H315" s="262" t="s">
        <v>21</v>
      </c>
      <c r="I315" s="264"/>
      <c r="J315" s="261"/>
      <c r="K315" s="261"/>
      <c r="L315" s="265"/>
      <c r="M315" s="266"/>
      <c r="N315" s="267"/>
      <c r="O315" s="267"/>
      <c r="P315" s="267"/>
      <c r="Q315" s="267"/>
      <c r="R315" s="267"/>
      <c r="S315" s="267"/>
      <c r="T315" s="268"/>
      <c r="AT315" s="269" t="s">
        <v>168</v>
      </c>
      <c r="AU315" s="269" t="s">
        <v>80</v>
      </c>
      <c r="AV315" s="13" t="s">
        <v>75</v>
      </c>
      <c r="AW315" s="13" t="s">
        <v>33</v>
      </c>
      <c r="AX315" s="13" t="s">
        <v>70</v>
      </c>
      <c r="AY315" s="269" t="s">
        <v>115</v>
      </c>
    </row>
    <row r="316" spans="2:51" s="11" customFormat="1" ht="13.5">
      <c r="B316" s="238"/>
      <c r="C316" s="239"/>
      <c r="D316" s="235" t="s">
        <v>168</v>
      </c>
      <c r="E316" s="240" t="s">
        <v>21</v>
      </c>
      <c r="F316" s="241" t="s">
        <v>763</v>
      </c>
      <c r="G316" s="239"/>
      <c r="H316" s="242">
        <v>4.65</v>
      </c>
      <c r="I316" s="243"/>
      <c r="J316" s="239"/>
      <c r="K316" s="239"/>
      <c r="L316" s="244"/>
      <c r="M316" s="245"/>
      <c r="N316" s="246"/>
      <c r="O316" s="246"/>
      <c r="P316" s="246"/>
      <c r="Q316" s="246"/>
      <c r="R316" s="246"/>
      <c r="S316" s="246"/>
      <c r="T316" s="247"/>
      <c r="AT316" s="248" t="s">
        <v>168</v>
      </c>
      <c r="AU316" s="248" t="s">
        <v>80</v>
      </c>
      <c r="AV316" s="11" t="s">
        <v>80</v>
      </c>
      <c r="AW316" s="11" t="s">
        <v>33</v>
      </c>
      <c r="AX316" s="11" t="s">
        <v>70</v>
      </c>
      <c r="AY316" s="248" t="s">
        <v>115</v>
      </c>
    </row>
    <row r="317" spans="2:51" s="13" customFormat="1" ht="13.5">
      <c r="B317" s="260"/>
      <c r="C317" s="261"/>
      <c r="D317" s="235" t="s">
        <v>168</v>
      </c>
      <c r="E317" s="262" t="s">
        <v>21</v>
      </c>
      <c r="F317" s="263" t="s">
        <v>764</v>
      </c>
      <c r="G317" s="261"/>
      <c r="H317" s="262" t="s">
        <v>21</v>
      </c>
      <c r="I317" s="264"/>
      <c r="J317" s="261"/>
      <c r="K317" s="261"/>
      <c r="L317" s="265"/>
      <c r="M317" s="266"/>
      <c r="N317" s="267"/>
      <c r="O317" s="267"/>
      <c r="P317" s="267"/>
      <c r="Q317" s="267"/>
      <c r="R317" s="267"/>
      <c r="S317" s="267"/>
      <c r="T317" s="268"/>
      <c r="AT317" s="269" t="s">
        <v>168</v>
      </c>
      <c r="AU317" s="269" t="s">
        <v>80</v>
      </c>
      <c r="AV317" s="13" t="s">
        <v>75</v>
      </c>
      <c r="AW317" s="13" t="s">
        <v>33</v>
      </c>
      <c r="AX317" s="13" t="s">
        <v>70</v>
      </c>
      <c r="AY317" s="269" t="s">
        <v>115</v>
      </c>
    </row>
    <row r="318" spans="2:51" s="11" customFormat="1" ht="13.5">
      <c r="B318" s="238"/>
      <c r="C318" s="239"/>
      <c r="D318" s="235" t="s">
        <v>168</v>
      </c>
      <c r="E318" s="240" t="s">
        <v>21</v>
      </c>
      <c r="F318" s="241" t="s">
        <v>765</v>
      </c>
      <c r="G318" s="239"/>
      <c r="H318" s="242">
        <v>3.12</v>
      </c>
      <c r="I318" s="243"/>
      <c r="J318" s="239"/>
      <c r="K318" s="239"/>
      <c r="L318" s="244"/>
      <c r="M318" s="245"/>
      <c r="N318" s="246"/>
      <c r="O318" s="246"/>
      <c r="P318" s="246"/>
      <c r="Q318" s="246"/>
      <c r="R318" s="246"/>
      <c r="S318" s="246"/>
      <c r="T318" s="247"/>
      <c r="AT318" s="248" t="s">
        <v>168</v>
      </c>
      <c r="AU318" s="248" t="s">
        <v>80</v>
      </c>
      <c r="AV318" s="11" t="s">
        <v>80</v>
      </c>
      <c r="AW318" s="11" t="s">
        <v>33</v>
      </c>
      <c r="AX318" s="11" t="s">
        <v>70</v>
      </c>
      <c r="AY318" s="248" t="s">
        <v>115</v>
      </c>
    </row>
    <row r="319" spans="2:51" s="12" customFormat="1" ht="13.5">
      <c r="B319" s="249"/>
      <c r="C319" s="250"/>
      <c r="D319" s="235" t="s">
        <v>168</v>
      </c>
      <c r="E319" s="251" t="s">
        <v>21</v>
      </c>
      <c r="F319" s="252" t="s">
        <v>186</v>
      </c>
      <c r="G319" s="250"/>
      <c r="H319" s="253">
        <v>7.77</v>
      </c>
      <c r="I319" s="254"/>
      <c r="J319" s="250"/>
      <c r="K319" s="250"/>
      <c r="L319" s="255"/>
      <c r="M319" s="256"/>
      <c r="N319" s="257"/>
      <c r="O319" s="257"/>
      <c r="P319" s="257"/>
      <c r="Q319" s="257"/>
      <c r="R319" s="257"/>
      <c r="S319" s="257"/>
      <c r="T319" s="258"/>
      <c r="AT319" s="259" t="s">
        <v>168</v>
      </c>
      <c r="AU319" s="259" t="s">
        <v>80</v>
      </c>
      <c r="AV319" s="12" t="s">
        <v>132</v>
      </c>
      <c r="AW319" s="12" t="s">
        <v>33</v>
      </c>
      <c r="AX319" s="12" t="s">
        <v>75</v>
      </c>
      <c r="AY319" s="259" t="s">
        <v>115</v>
      </c>
    </row>
    <row r="320" spans="2:65" s="1" customFormat="1" ht="38.25" customHeight="1">
      <c r="B320" s="45"/>
      <c r="C320" s="217" t="s">
        <v>773</v>
      </c>
      <c r="D320" s="217" t="s">
        <v>118</v>
      </c>
      <c r="E320" s="218" t="s">
        <v>417</v>
      </c>
      <c r="F320" s="219" t="s">
        <v>418</v>
      </c>
      <c r="G320" s="220" t="s">
        <v>295</v>
      </c>
      <c r="H320" s="221">
        <v>301</v>
      </c>
      <c r="I320" s="222"/>
      <c r="J320" s="223">
        <f>ROUND(I320*H320,2)</f>
        <v>0</v>
      </c>
      <c r="K320" s="219" t="s">
        <v>122</v>
      </c>
      <c r="L320" s="71"/>
      <c r="M320" s="224" t="s">
        <v>21</v>
      </c>
      <c r="N320" s="225" t="s">
        <v>41</v>
      </c>
      <c r="O320" s="46"/>
      <c r="P320" s="226">
        <f>O320*H320</f>
        <v>0</v>
      </c>
      <c r="Q320" s="226">
        <v>0.1295</v>
      </c>
      <c r="R320" s="226">
        <f>Q320*H320</f>
        <v>38.9795</v>
      </c>
      <c r="S320" s="226">
        <v>0</v>
      </c>
      <c r="T320" s="227">
        <f>S320*H320</f>
        <v>0</v>
      </c>
      <c r="AR320" s="23" t="s">
        <v>132</v>
      </c>
      <c r="AT320" s="23" t="s">
        <v>118</v>
      </c>
      <c r="AU320" s="23" t="s">
        <v>80</v>
      </c>
      <c r="AY320" s="23" t="s">
        <v>115</v>
      </c>
      <c r="BE320" s="228">
        <f>IF(N320="základní",J320,0)</f>
        <v>0</v>
      </c>
      <c r="BF320" s="228">
        <f>IF(N320="snížená",J320,0)</f>
        <v>0</v>
      </c>
      <c r="BG320" s="228">
        <f>IF(N320="zákl. přenesená",J320,0)</f>
        <v>0</v>
      </c>
      <c r="BH320" s="228">
        <f>IF(N320="sníž. přenesená",J320,0)</f>
        <v>0</v>
      </c>
      <c r="BI320" s="228">
        <f>IF(N320="nulová",J320,0)</f>
        <v>0</v>
      </c>
      <c r="BJ320" s="23" t="s">
        <v>75</v>
      </c>
      <c r="BK320" s="228">
        <f>ROUND(I320*H320,2)</f>
        <v>0</v>
      </c>
      <c r="BL320" s="23" t="s">
        <v>132</v>
      </c>
      <c r="BM320" s="23" t="s">
        <v>774</v>
      </c>
    </row>
    <row r="321" spans="2:47" s="1" customFormat="1" ht="13.5">
      <c r="B321" s="45"/>
      <c r="C321" s="73"/>
      <c r="D321" s="235" t="s">
        <v>166</v>
      </c>
      <c r="E321" s="73"/>
      <c r="F321" s="236" t="s">
        <v>420</v>
      </c>
      <c r="G321" s="73"/>
      <c r="H321" s="73"/>
      <c r="I321" s="188"/>
      <c r="J321" s="73"/>
      <c r="K321" s="73"/>
      <c r="L321" s="71"/>
      <c r="M321" s="237"/>
      <c r="N321" s="46"/>
      <c r="O321" s="46"/>
      <c r="P321" s="46"/>
      <c r="Q321" s="46"/>
      <c r="R321" s="46"/>
      <c r="S321" s="46"/>
      <c r="T321" s="94"/>
      <c r="AT321" s="23" t="s">
        <v>166</v>
      </c>
      <c r="AU321" s="23" t="s">
        <v>80</v>
      </c>
    </row>
    <row r="322" spans="2:51" s="13" customFormat="1" ht="13.5">
      <c r="B322" s="260"/>
      <c r="C322" s="261"/>
      <c r="D322" s="235" t="s">
        <v>168</v>
      </c>
      <c r="E322" s="262" t="s">
        <v>21</v>
      </c>
      <c r="F322" s="263" t="s">
        <v>775</v>
      </c>
      <c r="G322" s="261"/>
      <c r="H322" s="262" t="s">
        <v>21</v>
      </c>
      <c r="I322" s="264"/>
      <c r="J322" s="261"/>
      <c r="K322" s="261"/>
      <c r="L322" s="265"/>
      <c r="M322" s="266"/>
      <c r="N322" s="267"/>
      <c r="O322" s="267"/>
      <c r="P322" s="267"/>
      <c r="Q322" s="267"/>
      <c r="R322" s="267"/>
      <c r="S322" s="267"/>
      <c r="T322" s="268"/>
      <c r="AT322" s="269" t="s">
        <v>168</v>
      </c>
      <c r="AU322" s="269" t="s">
        <v>80</v>
      </c>
      <c r="AV322" s="13" t="s">
        <v>75</v>
      </c>
      <c r="AW322" s="13" t="s">
        <v>33</v>
      </c>
      <c r="AX322" s="13" t="s">
        <v>70</v>
      </c>
      <c r="AY322" s="269" t="s">
        <v>115</v>
      </c>
    </row>
    <row r="323" spans="2:51" s="11" customFormat="1" ht="13.5">
      <c r="B323" s="238"/>
      <c r="C323" s="239"/>
      <c r="D323" s="235" t="s">
        <v>168</v>
      </c>
      <c r="E323" s="240" t="s">
        <v>21</v>
      </c>
      <c r="F323" s="241" t="s">
        <v>776</v>
      </c>
      <c r="G323" s="239"/>
      <c r="H323" s="242">
        <v>245</v>
      </c>
      <c r="I323" s="243"/>
      <c r="J323" s="239"/>
      <c r="K323" s="239"/>
      <c r="L323" s="244"/>
      <c r="M323" s="245"/>
      <c r="N323" s="246"/>
      <c r="O323" s="246"/>
      <c r="P323" s="246"/>
      <c r="Q323" s="246"/>
      <c r="R323" s="246"/>
      <c r="S323" s="246"/>
      <c r="T323" s="247"/>
      <c r="AT323" s="248" t="s">
        <v>168</v>
      </c>
      <c r="AU323" s="248" t="s">
        <v>80</v>
      </c>
      <c r="AV323" s="11" t="s">
        <v>80</v>
      </c>
      <c r="AW323" s="11" t="s">
        <v>33</v>
      </c>
      <c r="AX323" s="11" t="s">
        <v>70</v>
      </c>
      <c r="AY323" s="248" t="s">
        <v>115</v>
      </c>
    </row>
    <row r="324" spans="2:51" s="13" customFormat="1" ht="13.5">
      <c r="B324" s="260"/>
      <c r="C324" s="261"/>
      <c r="D324" s="235" t="s">
        <v>168</v>
      </c>
      <c r="E324" s="262" t="s">
        <v>21</v>
      </c>
      <c r="F324" s="263" t="s">
        <v>777</v>
      </c>
      <c r="G324" s="261"/>
      <c r="H324" s="262" t="s">
        <v>21</v>
      </c>
      <c r="I324" s="264"/>
      <c r="J324" s="261"/>
      <c r="K324" s="261"/>
      <c r="L324" s="265"/>
      <c r="M324" s="266"/>
      <c r="N324" s="267"/>
      <c r="O324" s="267"/>
      <c r="P324" s="267"/>
      <c r="Q324" s="267"/>
      <c r="R324" s="267"/>
      <c r="S324" s="267"/>
      <c r="T324" s="268"/>
      <c r="AT324" s="269" t="s">
        <v>168</v>
      </c>
      <c r="AU324" s="269" t="s">
        <v>80</v>
      </c>
      <c r="AV324" s="13" t="s">
        <v>75</v>
      </c>
      <c r="AW324" s="13" t="s">
        <v>33</v>
      </c>
      <c r="AX324" s="13" t="s">
        <v>70</v>
      </c>
      <c r="AY324" s="269" t="s">
        <v>115</v>
      </c>
    </row>
    <row r="325" spans="2:51" s="11" customFormat="1" ht="13.5">
      <c r="B325" s="238"/>
      <c r="C325" s="239"/>
      <c r="D325" s="235" t="s">
        <v>168</v>
      </c>
      <c r="E325" s="240" t="s">
        <v>21</v>
      </c>
      <c r="F325" s="241" t="s">
        <v>447</v>
      </c>
      <c r="G325" s="239"/>
      <c r="H325" s="242">
        <v>56</v>
      </c>
      <c r="I325" s="243"/>
      <c r="J325" s="239"/>
      <c r="K325" s="239"/>
      <c r="L325" s="244"/>
      <c r="M325" s="245"/>
      <c r="N325" s="246"/>
      <c r="O325" s="246"/>
      <c r="P325" s="246"/>
      <c r="Q325" s="246"/>
      <c r="R325" s="246"/>
      <c r="S325" s="246"/>
      <c r="T325" s="247"/>
      <c r="AT325" s="248" t="s">
        <v>168</v>
      </c>
      <c r="AU325" s="248" t="s">
        <v>80</v>
      </c>
      <c r="AV325" s="11" t="s">
        <v>80</v>
      </c>
      <c r="AW325" s="11" t="s">
        <v>33</v>
      </c>
      <c r="AX325" s="11" t="s">
        <v>70</v>
      </c>
      <c r="AY325" s="248" t="s">
        <v>115</v>
      </c>
    </row>
    <row r="326" spans="2:51" s="12" customFormat="1" ht="13.5">
      <c r="B326" s="249"/>
      <c r="C326" s="250"/>
      <c r="D326" s="235" t="s">
        <v>168</v>
      </c>
      <c r="E326" s="251" t="s">
        <v>21</v>
      </c>
      <c r="F326" s="252" t="s">
        <v>186</v>
      </c>
      <c r="G326" s="250"/>
      <c r="H326" s="253">
        <v>301</v>
      </c>
      <c r="I326" s="254"/>
      <c r="J326" s="250"/>
      <c r="K326" s="250"/>
      <c r="L326" s="255"/>
      <c r="M326" s="256"/>
      <c r="N326" s="257"/>
      <c r="O326" s="257"/>
      <c r="P326" s="257"/>
      <c r="Q326" s="257"/>
      <c r="R326" s="257"/>
      <c r="S326" s="257"/>
      <c r="T326" s="258"/>
      <c r="AT326" s="259" t="s">
        <v>168</v>
      </c>
      <c r="AU326" s="259" t="s">
        <v>80</v>
      </c>
      <c r="AV326" s="12" t="s">
        <v>132</v>
      </c>
      <c r="AW326" s="12" t="s">
        <v>33</v>
      </c>
      <c r="AX326" s="12" t="s">
        <v>75</v>
      </c>
      <c r="AY326" s="259" t="s">
        <v>115</v>
      </c>
    </row>
    <row r="327" spans="2:65" s="1" customFormat="1" ht="16.5" customHeight="1">
      <c r="B327" s="45"/>
      <c r="C327" s="270" t="s">
        <v>778</v>
      </c>
      <c r="D327" s="270" t="s">
        <v>222</v>
      </c>
      <c r="E327" s="271" t="s">
        <v>422</v>
      </c>
      <c r="F327" s="272" t="s">
        <v>423</v>
      </c>
      <c r="G327" s="273" t="s">
        <v>295</v>
      </c>
      <c r="H327" s="274">
        <v>56</v>
      </c>
      <c r="I327" s="275"/>
      <c r="J327" s="276">
        <f>ROUND(I327*H327,2)</f>
        <v>0</v>
      </c>
      <c r="K327" s="272" t="s">
        <v>122</v>
      </c>
      <c r="L327" s="277"/>
      <c r="M327" s="278" t="s">
        <v>21</v>
      </c>
      <c r="N327" s="279" t="s">
        <v>41</v>
      </c>
      <c r="O327" s="46"/>
      <c r="P327" s="226">
        <f>O327*H327</f>
        <v>0</v>
      </c>
      <c r="Q327" s="226">
        <v>0.048</v>
      </c>
      <c r="R327" s="226">
        <f>Q327*H327</f>
        <v>2.688</v>
      </c>
      <c r="S327" s="226">
        <v>0</v>
      </c>
      <c r="T327" s="227">
        <f>S327*H327</f>
        <v>0</v>
      </c>
      <c r="AR327" s="23" t="s">
        <v>200</v>
      </c>
      <c r="AT327" s="23" t="s">
        <v>222</v>
      </c>
      <c r="AU327" s="23" t="s">
        <v>80</v>
      </c>
      <c r="AY327" s="23" t="s">
        <v>115</v>
      </c>
      <c r="BE327" s="228">
        <f>IF(N327="základní",J327,0)</f>
        <v>0</v>
      </c>
      <c r="BF327" s="228">
        <f>IF(N327="snížená",J327,0)</f>
        <v>0</v>
      </c>
      <c r="BG327" s="228">
        <f>IF(N327="zákl. přenesená",J327,0)</f>
        <v>0</v>
      </c>
      <c r="BH327" s="228">
        <f>IF(N327="sníž. přenesená",J327,0)</f>
        <v>0</v>
      </c>
      <c r="BI327" s="228">
        <f>IF(N327="nulová",J327,0)</f>
        <v>0</v>
      </c>
      <c r="BJ327" s="23" t="s">
        <v>75</v>
      </c>
      <c r="BK327" s="228">
        <f>ROUND(I327*H327,2)</f>
        <v>0</v>
      </c>
      <c r="BL327" s="23" t="s">
        <v>132</v>
      </c>
      <c r="BM327" s="23" t="s">
        <v>779</v>
      </c>
    </row>
    <row r="328" spans="2:65" s="1" customFormat="1" ht="16.5" customHeight="1">
      <c r="B328" s="45"/>
      <c r="C328" s="270" t="s">
        <v>780</v>
      </c>
      <c r="D328" s="270" t="s">
        <v>222</v>
      </c>
      <c r="E328" s="271" t="s">
        <v>781</v>
      </c>
      <c r="F328" s="272" t="s">
        <v>782</v>
      </c>
      <c r="G328" s="273" t="s">
        <v>295</v>
      </c>
      <c r="H328" s="274">
        <v>245</v>
      </c>
      <c r="I328" s="275"/>
      <c r="J328" s="276">
        <f>ROUND(I328*H328,2)</f>
        <v>0</v>
      </c>
      <c r="K328" s="272" t="s">
        <v>122</v>
      </c>
      <c r="L328" s="277"/>
      <c r="M328" s="278" t="s">
        <v>21</v>
      </c>
      <c r="N328" s="279" t="s">
        <v>41</v>
      </c>
      <c r="O328" s="46"/>
      <c r="P328" s="226">
        <f>O328*H328</f>
        <v>0</v>
      </c>
      <c r="Q328" s="226">
        <v>0.022</v>
      </c>
      <c r="R328" s="226">
        <f>Q328*H328</f>
        <v>5.39</v>
      </c>
      <c r="S328" s="226">
        <v>0</v>
      </c>
      <c r="T328" s="227">
        <f>S328*H328</f>
        <v>0</v>
      </c>
      <c r="AR328" s="23" t="s">
        <v>200</v>
      </c>
      <c r="AT328" s="23" t="s">
        <v>222</v>
      </c>
      <c r="AU328" s="23" t="s">
        <v>80</v>
      </c>
      <c r="AY328" s="23" t="s">
        <v>115</v>
      </c>
      <c r="BE328" s="228">
        <f>IF(N328="základní",J328,0)</f>
        <v>0</v>
      </c>
      <c r="BF328" s="228">
        <f>IF(N328="snížená",J328,0)</f>
        <v>0</v>
      </c>
      <c r="BG328" s="228">
        <f>IF(N328="zákl. přenesená",J328,0)</f>
        <v>0</v>
      </c>
      <c r="BH328" s="228">
        <f>IF(N328="sníž. přenesená",J328,0)</f>
        <v>0</v>
      </c>
      <c r="BI328" s="228">
        <f>IF(N328="nulová",J328,0)</f>
        <v>0</v>
      </c>
      <c r="BJ328" s="23" t="s">
        <v>75</v>
      </c>
      <c r="BK328" s="228">
        <f>ROUND(I328*H328,2)</f>
        <v>0</v>
      </c>
      <c r="BL328" s="23" t="s">
        <v>132</v>
      </c>
      <c r="BM328" s="23" t="s">
        <v>783</v>
      </c>
    </row>
    <row r="329" spans="2:65" s="1" customFormat="1" ht="25.5" customHeight="1">
      <c r="B329" s="45"/>
      <c r="C329" s="217" t="s">
        <v>784</v>
      </c>
      <c r="D329" s="217" t="s">
        <v>118</v>
      </c>
      <c r="E329" s="218" t="s">
        <v>785</v>
      </c>
      <c r="F329" s="219" t="s">
        <v>786</v>
      </c>
      <c r="G329" s="220" t="s">
        <v>295</v>
      </c>
      <c r="H329" s="221">
        <v>15</v>
      </c>
      <c r="I329" s="222"/>
      <c r="J329" s="223">
        <f>ROUND(I329*H329,2)</f>
        <v>0</v>
      </c>
      <c r="K329" s="219" t="s">
        <v>122</v>
      </c>
      <c r="L329" s="71"/>
      <c r="M329" s="224" t="s">
        <v>21</v>
      </c>
      <c r="N329" s="225" t="s">
        <v>41</v>
      </c>
      <c r="O329" s="46"/>
      <c r="P329" s="226">
        <f>O329*H329</f>
        <v>0</v>
      </c>
      <c r="Q329" s="226">
        <v>0.29221</v>
      </c>
      <c r="R329" s="226">
        <f>Q329*H329</f>
        <v>4.3831500000000005</v>
      </c>
      <c r="S329" s="226">
        <v>0</v>
      </c>
      <c r="T329" s="227">
        <f>S329*H329</f>
        <v>0</v>
      </c>
      <c r="AR329" s="23" t="s">
        <v>132</v>
      </c>
      <c r="AT329" s="23" t="s">
        <v>118</v>
      </c>
      <c r="AU329" s="23" t="s">
        <v>80</v>
      </c>
      <c r="AY329" s="23" t="s">
        <v>115</v>
      </c>
      <c r="BE329" s="228">
        <f>IF(N329="základní",J329,0)</f>
        <v>0</v>
      </c>
      <c r="BF329" s="228">
        <f>IF(N329="snížená",J329,0)</f>
        <v>0</v>
      </c>
      <c r="BG329" s="228">
        <f>IF(N329="zákl. přenesená",J329,0)</f>
        <v>0</v>
      </c>
      <c r="BH329" s="228">
        <f>IF(N329="sníž. přenesená",J329,0)</f>
        <v>0</v>
      </c>
      <c r="BI329" s="228">
        <f>IF(N329="nulová",J329,0)</f>
        <v>0</v>
      </c>
      <c r="BJ329" s="23" t="s">
        <v>75</v>
      </c>
      <c r="BK329" s="228">
        <f>ROUND(I329*H329,2)</f>
        <v>0</v>
      </c>
      <c r="BL329" s="23" t="s">
        <v>132</v>
      </c>
      <c r="BM329" s="23" t="s">
        <v>787</v>
      </c>
    </row>
    <row r="330" spans="2:47" s="1" customFormat="1" ht="13.5">
      <c r="B330" s="45"/>
      <c r="C330" s="73"/>
      <c r="D330" s="235" t="s">
        <v>166</v>
      </c>
      <c r="E330" s="73"/>
      <c r="F330" s="236" t="s">
        <v>788</v>
      </c>
      <c r="G330" s="73"/>
      <c r="H330" s="73"/>
      <c r="I330" s="188"/>
      <c r="J330" s="73"/>
      <c r="K330" s="73"/>
      <c r="L330" s="71"/>
      <c r="M330" s="237"/>
      <c r="N330" s="46"/>
      <c r="O330" s="46"/>
      <c r="P330" s="46"/>
      <c r="Q330" s="46"/>
      <c r="R330" s="46"/>
      <c r="S330" s="46"/>
      <c r="T330" s="94"/>
      <c r="AT330" s="23" t="s">
        <v>166</v>
      </c>
      <c r="AU330" s="23" t="s">
        <v>80</v>
      </c>
    </row>
    <row r="331" spans="2:51" s="11" customFormat="1" ht="13.5">
      <c r="B331" s="238"/>
      <c r="C331" s="239"/>
      <c r="D331" s="235" t="s">
        <v>168</v>
      </c>
      <c r="E331" s="240" t="s">
        <v>21</v>
      </c>
      <c r="F331" s="241" t="s">
        <v>789</v>
      </c>
      <c r="G331" s="239"/>
      <c r="H331" s="242">
        <v>15</v>
      </c>
      <c r="I331" s="243"/>
      <c r="J331" s="239"/>
      <c r="K331" s="239"/>
      <c r="L331" s="244"/>
      <c r="M331" s="245"/>
      <c r="N331" s="246"/>
      <c r="O331" s="246"/>
      <c r="P331" s="246"/>
      <c r="Q331" s="246"/>
      <c r="R331" s="246"/>
      <c r="S331" s="246"/>
      <c r="T331" s="247"/>
      <c r="AT331" s="248" t="s">
        <v>168</v>
      </c>
      <c r="AU331" s="248" t="s">
        <v>80</v>
      </c>
      <c r="AV331" s="11" t="s">
        <v>80</v>
      </c>
      <c r="AW331" s="11" t="s">
        <v>33</v>
      </c>
      <c r="AX331" s="11" t="s">
        <v>75</v>
      </c>
      <c r="AY331" s="248" t="s">
        <v>115</v>
      </c>
    </row>
    <row r="332" spans="2:65" s="1" customFormat="1" ht="16.5" customHeight="1">
      <c r="B332" s="45"/>
      <c r="C332" s="270" t="s">
        <v>790</v>
      </c>
      <c r="D332" s="270" t="s">
        <v>222</v>
      </c>
      <c r="E332" s="271" t="s">
        <v>791</v>
      </c>
      <c r="F332" s="272" t="s">
        <v>792</v>
      </c>
      <c r="G332" s="273" t="s">
        <v>295</v>
      </c>
      <c r="H332" s="274">
        <v>15</v>
      </c>
      <c r="I332" s="275"/>
      <c r="J332" s="276">
        <f>ROUND(I332*H332,2)</f>
        <v>0</v>
      </c>
      <c r="K332" s="272" t="s">
        <v>122</v>
      </c>
      <c r="L332" s="277"/>
      <c r="M332" s="278" t="s">
        <v>21</v>
      </c>
      <c r="N332" s="279" t="s">
        <v>41</v>
      </c>
      <c r="O332" s="46"/>
      <c r="P332" s="226">
        <f>O332*H332</f>
        <v>0</v>
      </c>
      <c r="Q332" s="226">
        <v>0.004</v>
      </c>
      <c r="R332" s="226">
        <f>Q332*H332</f>
        <v>0.06</v>
      </c>
      <c r="S332" s="226">
        <v>0</v>
      </c>
      <c r="T332" s="227">
        <f>S332*H332</f>
        <v>0</v>
      </c>
      <c r="AR332" s="23" t="s">
        <v>200</v>
      </c>
      <c r="AT332" s="23" t="s">
        <v>222</v>
      </c>
      <c r="AU332" s="23" t="s">
        <v>80</v>
      </c>
      <c r="AY332" s="23" t="s">
        <v>115</v>
      </c>
      <c r="BE332" s="228">
        <f>IF(N332="základní",J332,0)</f>
        <v>0</v>
      </c>
      <c r="BF332" s="228">
        <f>IF(N332="snížená",J332,0)</f>
        <v>0</v>
      </c>
      <c r="BG332" s="228">
        <f>IF(N332="zákl. přenesená",J332,0)</f>
        <v>0</v>
      </c>
      <c r="BH332" s="228">
        <f>IF(N332="sníž. přenesená",J332,0)</f>
        <v>0</v>
      </c>
      <c r="BI332" s="228">
        <f>IF(N332="nulová",J332,0)</f>
        <v>0</v>
      </c>
      <c r="BJ332" s="23" t="s">
        <v>75</v>
      </c>
      <c r="BK332" s="228">
        <f>ROUND(I332*H332,2)</f>
        <v>0</v>
      </c>
      <c r="BL332" s="23" t="s">
        <v>132</v>
      </c>
      <c r="BM332" s="23" t="s">
        <v>793</v>
      </c>
    </row>
    <row r="333" spans="2:65" s="1" customFormat="1" ht="16.5" customHeight="1">
      <c r="B333" s="45"/>
      <c r="C333" s="270" t="s">
        <v>794</v>
      </c>
      <c r="D333" s="270" t="s">
        <v>222</v>
      </c>
      <c r="E333" s="271" t="s">
        <v>795</v>
      </c>
      <c r="F333" s="272" t="s">
        <v>796</v>
      </c>
      <c r="G333" s="273" t="s">
        <v>121</v>
      </c>
      <c r="H333" s="274">
        <v>4</v>
      </c>
      <c r="I333" s="275"/>
      <c r="J333" s="276">
        <f>ROUND(I333*H333,2)</f>
        <v>0</v>
      </c>
      <c r="K333" s="272" t="s">
        <v>122</v>
      </c>
      <c r="L333" s="277"/>
      <c r="M333" s="278" t="s">
        <v>21</v>
      </c>
      <c r="N333" s="279" t="s">
        <v>41</v>
      </c>
      <c r="O333" s="46"/>
      <c r="P333" s="226">
        <f>O333*H333</f>
        <v>0</v>
      </c>
      <c r="Q333" s="226">
        <v>4E-05</v>
      </c>
      <c r="R333" s="226">
        <f>Q333*H333</f>
        <v>0.00016</v>
      </c>
      <c r="S333" s="226">
        <v>0</v>
      </c>
      <c r="T333" s="227">
        <f>S333*H333</f>
        <v>0</v>
      </c>
      <c r="AR333" s="23" t="s">
        <v>200</v>
      </c>
      <c r="AT333" s="23" t="s">
        <v>222</v>
      </c>
      <c r="AU333" s="23" t="s">
        <v>80</v>
      </c>
      <c r="AY333" s="23" t="s">
        <v>115</v>
      </c>
      <c r="BE333" s="228">
        <f>IF(N333="základní",J333,0)</f>
        <v>0</v>
      </c>
      <c r="BF333" s="228">
        <f>IF(N333="snížená",J333,0)</f>
        <v>0</v>
      </c>
      <c r="BG333" s="228">
        <f>IF(N333="zákl. přenesená",J333,0)</f>
        <v>0</v>
      </c>
      <c r="BH333" s="228">
        <f>IF(N333="sníž. přenesená",J333,0)</f>
        <v>0</v>
      </c>
      <c r="BI333" s="228">
        <f>IF(N333="nulová",J333,0)</f>
        <v>0</v>
      </c>
      <c r="BJ333" s="23" t="s">
        <v>75</v>
      </c>
      <c r="BK333" s="228">
        <f>ROUND(I333*H333,2)</f>
        <v>0</v>
      </c>
      <c r="BL333" s="23" t="s">
        <v>132</v>
      </c>
      <c r="BM333" s="23" t="s">
        <v>797</v>
      </c>
    </row>
    <row r="334" spans="2:65" s="1" customFormat="1" ht="25.5" customHeight="1">
      <c r="B334" s="45"/>
      <c r="C334" s="270" t="s">
        <v>798</v>
      </c>
      <c r="D334" s="270" t="s">
        <v>222</v>
      </c>
      <c r="E334" s="271" t="s">
        <v>799</v>
      </c>
      <c r="F334" s="272" t="s">
        <v>800</v>
      </c>
      <c r="G334" s="273" t="s">
        <v>121</v>
      </c>
      <c r="H334" s="274">
        <v>4</v>
      </c>
      <c r="I334" s="275"/>
      <c r="J334" s="276">
        <f>ROUND(I334*H334,2)</f>
        <v>0</v>
      </c>
      <c r="K334" s="272" t="s">
        <v>122</v>
      </c>
      <c r="L334" s="277"/>
      <c r="M334" s="278" t="s">
        <v>21</v>
      </c>
      <c r="N334" s="279" t="s">
        <v>41</v>
      </c>
      <c r="O334" s="46"/>
      <c r="P334" s="226">
        <f>O334*H334</f>
        <v>0</v>
      </c>
      <c r="Q334" s="226">
        <v>0.0047</v>
      </c>
      <c r="R334" s="226">
        <f>Q334*H334</f>
        <v>0.0188</v>
      </c>
      <c r="S334" s="226">
        <v>0</v>
      </c>
      <c r="T334" s="227">
        <f>S334*H334</f>
        <v>0</v>
      </c>
      <c r="AR334" s="23" t="s">
        <v>200</v>
      </c>
      <c r="AT334" s="23" t="s">
        <v>222</v>
      </c>
      <c r="AU334" s="23" t="s">
        <v>80</v>
      </c>
      <c r="AY334" s="23" t="s">
        <v>115</v>
      </c>
      <c r="BE334" s="228">
        <f>IF(N334="základní",J334,0)</f>
        <v>0</v>
      </c>
      <c r="BF334" s="228">
        <f>IF(N334="snížená",J334,0)</f>
        <v>0</v>
      </c>
      <c r="BG334" s="228">
        <f>IF(N334="zákl. přenesená",J334,0)</f>
        <v>0</v>
      </c>
      <c r="BH334" s="228">
        <f>IF(N334="sníž. přenesená",J334,0)</f>
        <v>0</v>
      </c>
      <c r="BI334" s="228">
        <f>IF(N334="nulová",J334,0)</f>
        <v>0</v>
      </c>
      <c r="BJ334" s="23" t="s">
        <v>75</v>
      </c>
      <c r="BK334" s="228">
        <f>ROUND(I334*H334,2)</f>
        <v>0</v>
      </c>
      <c r="BL334" s="23" t="s">
        <v>132</v>
      </c>
      <c r="BM334" s="23" t="s">
        <v>801</v>
      </c>
    </row>
    <row r="335" spans="2:65" s="1" customFormat="1" ht="16.5" customHeight="1">
      <c r="B335" s="45"/>
      <c r="C335" s="270" t="s">
        <v>802</v>
      </c>
      <c r="D335" s="270" t="s">
        <v>222</v>
      </c>
      <c r="E335" s="271" t="s">
        <v>803</v>
      </c>
      <c r="F335" s="272" t="s">
        <v>804</v>
      </c>
      <c r="G335" s="273" t="s">
        <v>295</v>
      </c>
      <c r="H335" s="274">
        <v>15</v>
      </c>
      <c r="I335" s="275"/>
      <c r="J335" s="276">
        <f>ROUND(I335*H335,2)</f>
        <v>0</v>
      </c>
      <c r="K335" s="272" t="s">
        <v>122</v>
      </c>
      <c r="L335" s="277"/>
      <c r="M335" s="278" t="s">
        <v>21</v>
      </c>
      <c r="N335" s="279" t="s">
        <v>41</v>
      </c>
      <c r="O335" s="46"/>
      <c r="P335" s="226">
        <f>O335*H335</f>
        <v>0</v>
      </c>
      <c r="Q335" s="226">
        <v>0.00429</v>
      </c>
      <c r="R335" s="226">
        <f>Q335*H335</f>
        <v>0.06435</v>
      </c>
      <c r="S335" s="226">
        <v>0</v>
      </c>
      <c r="T335" s="227">
        <f>S335*H335</f>
        <v>0</v>
      </c>
      <c r="AR335" s="23" t="s">
        <v>200</v>
      </c>
      <c r="AT335" s="23" t="s">
        <v>222</v>
      </c>
      <c r="AU335" s="23" t="s">
        <v>80</v>
      </c>
      <c r="AY335" s="23" t="s">
        <v>115</v>
      </c>
      <c r="BE335" s="228">
        <f>IF(N335="základní",J335,0)</f>
        <v>0</v>
      </c>
      <c r="BF335" s="228">
        <f>IF(N335="snížená",J335,0)</f>
        <v>0</v>
      </c>
      <c r="BG335" s="228">
        <f>IF(N335="zákl. přenesená",J335,0)</f>
        <v>0</v>
      </c>
      <c r="BH335" s="228">
        <f>IF(N335="sníž. přenesená",J335,0)</f>
        <v>0</v>
      </c>
      <c r="BI335" s="228">
        <f>IF(N335="nulová",J335,0)</f>
        <v>0</v>
      </c>
      <c r="BJ335" s="23" t="s">
        <v>75</v>
      </c>
      <c r="BK335" s="228">
        <f>ROUND(I335*H335,2)</f>
        <v>0</v>
      </c>
      <c r="BL335" s="23" t="s">
        <v>132</v>
      </c>
      <c r="BM335" s="23" t="s">
        <v>805</v>
      </c>
    </row>
    <row r="336" spans="2:65" s="1" customFormat="1" ht="38.25" customHeight="1">
      <c r="B336" s="45"/>
      <c r="C336" s="217" t="s">
        <v>806</v>
      </c>
      <c r="D336" s="217" t="s">
        <v>118</v>
      </c>
      <c r="E336" s="218" t="s">
        <v>441</v>
      </c>
      <c r="F336" s="219" t="s">
        <v>442</v>
      </c>
      <c r="G336" s="220" t="s">
        <v>121</v>
      </c>
      <c r="H336" s="221">
        <v>1</v>
      </c>
      <c r="I336" s="222"/>
      <c r="J336" s="223">
        <f>ROUND(I336*H336,2)</f>
        <v>0</v>
      </c>
      <c r="K336" s="219" t="s">
        <v>122</v>
      </c>
      <c r="L336" s="71"/>
      <c r="M336" s="224" t="s">
        <v>21</v>
      </c>
      <c r="N336" s="225" t="s">
        <v>41</v>
      </c>
      <c r="O336" s="46"/>
      <c r="P336" s="226">
        <f>O336*H336</f>
        <v>0</v>
      </c>
      <c r="Q336" s="226">
        <v>0</v>
      </c>
      <c r="R336" s="226">
        <f>Q336*H336</f>
        <v>0</v>
      </c>
      <c r="S336" s="226">
        <v>0.004</v>
      </c>
      <c r="T336" s="227">
        <f>S336*H336</f>
        <v>0.004</v>
      </c>
      <c r="AR336" s="23" t="s">
        <v>132</v>
      </c>
      <c r="AT336" s="23" t="s">
        <v>118</v>
      </c>
      <c r="AU336" s="23" t="s">
        <v>80</v>
      </c>
      <c r="AY336" s="23" t="s">
        <v>115</v>
      </c>
      <c r="BE336" s="228">
        <f>IF(N336="základní",J336,0)</f>
        <v>0</v>
      </c>
      <c r="BF336" s="228">
        <f>IF(N336="snížená",J336,0)</f>
        <v>0</v>
      </c>
      <c r="BG336" s="228">
        <f>IF(N336="zákl. přenesená",J336,0)</f>
        <v>0</v>
      </c>
      <c r="BH336" s="228">
        <f>IF(N336="sníž. přenesená",J336,0)</f>
        <v>0</v>
      </c>
      <c r="BI336" s="228">
        <f>IF(N336="nulová",J336,0)</f>
        <v>0</v>
      </c>
      <c r="BJ336" s="23" t="s">
        <v>75</v>
      </c>
      <c r="BK336" s="228">
        <f>ROUND(I336*H336,2)</f>
        <v>0</v>
      </c>
      <c r="BL336" s="23" t="s">
        <v>132</v>
      </c>
      <c r="BM336" s="23" t="s">
        <v>807</v>
      </c>
    </row>
    <row r="337" spans="2:47" s="1" customFormat="1" ht="13.5">
      <c r="B337" s="45"/>
      <c r="C337" s="73"/>
      <c r="D337" s="235" t="s">
        <v>166</v>
      </c>
      <c r="E337" s="73"/>
      <c r="F337" s="236" t="s">
        <v>444</v>
      </c>
      <c r="G337" s="73"/>
      <c r="H337" s="73"/>
      <c r="I337" s="188"/>
      <c r="J337" s="73"/>
      <c r="K337" s="73"/>
      <c r="L337" s="71"/>
      <c r="M337" s="237"/>
      <c r="N337" s="46"/>
      <c r="O337" s="46"/>
      <c r="P337" s="46"/>
      <c r="Q337" s="46"/>
      <c r="R337" s="46"/>
      <c r="S337" s="46"/>
      <c r="T337" s="94"/>
      <c r="AT337" s="23" t="s">
        <v>166</v>
      </c>
      <c r="AU337" s="23" t="s">
        <v>80</v>
      </c>
    </row>
    <row r="338" spans="2:65" s="1" customFormat="1" ht="38.25" customHeight="1">
      <c r="B338" s="45"/>
      <c r="C338" s="217" t="s">
        <v>808</v>
      </c>
      <c r="D338" s="217" t="s">
        <v>118</v>
      </c>
      <c r="E338" s="218" t="s">
        <v>809</v>
      </c>
      <c r="F338" s="219" t="s">
        <v>810</v>
      </c>
      <c r="G338" s="220" t="s">
        <v>295</v>
      </c>
      <c r="H338" s="221">
        <v>3</v>
      </c>
      <c r="I338" s="222"/>
      <c r="J338" s="223">
        <f>ROUND(I338*H338,2)</f>
        <v>0</v>
      </c>
      <c r="K338" s="219" t="s">
        <v>122</v>
      </c>
      <c r="L338" s="71"/>
      <c r="M338" s="224" t="s">
        <v>21</v>
      </c>
      <c r="N338" s="225" t="s">
        <v>41</v>
      </c>
      <c r="O338" s="46"/>
      <c r="P338" s="226">
        <f>O338*H338</f>
        <v>0</v>
      </c>
      <c r="Q338" s="226">
        <v>0</v>
      </c>
      <c r="R338" s="226">
        <f>Q338*H338</f>
        <v>0</v>
      </c>
      <c r="S338" s="226">
        <v>0.753</v>
      </c>
      <c r="T338" s="227">
        <f>S338*H338</f>
        <v>2.259</v>
      </c>
      <c r="AR338" s="23" t="s">
        <v>132</v>
      </c>
      <c r="AT338" s="23" t="s">
        <v>118</v>
      </c>
      <c r="AU338" s="23" t="s">
        <v>80</v>
      </c>
      <c r="AY338" s="23" t="s">
        <v>115</v>
      </c>
      <c r="BE338" s="228">
        <f>IF(N338="základní",J338,0)</f>
        <v>0</v>
      </c>
      <c r="BF338" s="228">
        <f>IF(N338="snížená",J338,0)</f>
        <v>0</v>
      </c>
      <c r="BG338" s="228">
        <f>IF(N338="zákl. přenesená",J338,0)</f>
        <v>0</v>
      </c>
      <c r="BH338" s="228">
        <f>IF(N338="sníž. přenesená",J338,0)</f>
        <v>0</v>
      </c>
      <c r="BI338" s="228">
        <f>IF(N338="nulová",J338,0)</f>
        <v>0</v>
      </c>
      <c r="BJ338" s="23" t="s">
        <v>75</v>
      </c>
      <c r="BK338" s="228">
        <f>ROUND(I338*H338,2)</f>
        <v>0</v>
      </c>
      <c r="BL338" s="23" t="s">
        <v>132</v>
      </c>
      <c r="BM338" s="23" t="s">
        <v>811</v>
      </c>
    </row>
    <row r="339" spans="2:47" s="1" customFormat="1" ht="13.5">
      <c r="B339" s="45"/>
      <c r="C339" s="73"/>
      <c r="D339" s="235" t="s">
        <v>166</v>
      </c>
      <c r="E339" s="73"/>
      <c r="F339" s="236" t="s">
        <v>812</v>
      </c>
      <c r="G339" s="73"/>
      <c r="H339" s="73"/>
      <c r="I339" s="188"/>
      <c r="J339" s="73"/>
      <c r="K339" s="73"/>
      <c r="L339" s="71"/>
      <c r="M339" s="237"/>
      <c r="N339" s="46"/>
      <c r="O339" s="46"/>
      <c r="P339" s="46"/>
      <c r="Q339" s="46"/>
      <c r="R339" s="46"/>
      <c r="S339" s="46"/>
      <c r="T339" s="94"/>
      <c r="AT339" s="23" t="s">
        <v>166</v>
      </c>
      <c r="AU339" s="23" t="s">
        <v>80</v>
      </c>
    </row>
    <row r="340" spans="2:65" s="1" customFormat="1" ht="51" customHeight="1">
      <c r="B340" s="45"/>
      <c r="C340" s="217" t="s">
        <v>813</v>
      </c>
      <c r="D340" s="217" t="s">
        <v>118</v>
      </c>
      <c r="E340" s="218" t="s">
        <v>814</v>
      </c>
      <c r="F340" s="219" t="s">
        <v>815</v>
      </c>
      <c r="G340" s="220" t="s">
        <v>295</v>
      </c>
      <c r="H340" s="221">
        <v>182</v>
      </c>
      <c r="I340" s="222"/>
      <c r="J340" s="223">
        <f>ROUND(I340*H340,2)</f>
        <v>0</v>
      </c>
      <c r="K340" s="219" t="s">
        <v>122</v>
      </c>
      <c r="L340" s="71"/>
      <c r="M340" s="224" t="s">
        <v>21</v>
      </c>
      <c r="N340" s="225" t="s">
        <v>41</v>
      </c>
      <c r="O340" s="46"/>
      <c r="P340" s="226">
        <f>O340*H340</f>
        <v>0</v>
      </c>
      <c r="Q340" s="226">
        <v>0</v>
      </c>
      <c r="R340" s="226">
        <f>Q340*H340</f>
        <v>0</v>
      </c>
      <c r="S340" s="226">
        <v>0.35</v>
      </c>
      <c r="T340" s="227">
        <f>S340*H340</f>
        <v>63.699999999999996</v>
      </c>
      <c r="AR340" s="23" t="s">
        <v>132</v>
      </c>
      <c r="AT340" s="23" t="s">
        <v>118</v>
      </c>
      <c r="AU340" s="23" t="s">
        <v>80</v>
      </c>
      <c r="AY340" s="23" t="s">
        <v>115</v>
      </c>
      <c r="BE340" s="228">
        <f>IF(N340="základní",J340,0)</f>
        <v>0</v>
      </c>
      <c r="BF340" s="228">
        <f>IF(N340="snížená",J340,0)</f>
        <v>0</v>
      </c>
      <c r="BG340" s="228">
        <f>IF(N340="zákl. přenesená",J340,0)</f>
        <v>0</v>
      </c>
      <c r="BH340" s="228">
        <f>IF(N340="sníž. přenesená",J340,0)</f>
        <v>0</v>
      </c>
      <c r="BI340" s="228">
        <f>IF(N340="nulová",J340,0)</f>
        <v>0</v>
      </c>
      <c r="BJ340" s="23" t="s">
        <v>75</v>
      </c>
      <c r="BK340" s="228">
        <f>ROUND(I340*H340,2)</f>
        <v>0</v>
      </c>
      <c r="BL340" s="23" t="s">
        <v>132</v>
      </c>
      <c r="BM340" s="23" t="s">
        <v>816</v>
      </c>
    </row>
    <row r="341" spans="2:47" s="1" customFormat="1" ht="13.5">
      <c r="B341" s="45"/>
      <c r="C341" s="73"/>
      <c r="D341" s="235" t="s">
        <v>166</v>
      </c>
      <c r="E341" s="73"/>
      <c r="F341" s="236" t="s">
        <v>817</v>
      </c>
      <c r="G341" s="73"/>
      <c r="H341" s="73"/>
      <c r="I341" s="188"/>
      <c r="J341" s="73"/>
      <c r="K341" s="73"/>
      <c r="L341" s="71"/>
      <c r="M341" s="237"/>
      <c r="N341" s="46"/>
      <c r="O341" s="46"/>
      <c r="P341" s="46"/>
      <c r="Q341" s="46"/>
      <c r="R341" s="46"/>
      <c r="S341" s="46"/>
      <c r="T341" s="94"/>
      <c r="AT341" s="23" t="s">
        <v>166</v>
      </c>
      <c r="AU341" s="23" t="s">
        <v>80</v>
      </c>
    </row>
    <row r="342" spans="2:63" s="10" customFormat="1" ht="29.85" customHeight="1">
      <c r="B342" s="201"/>
      <c r="C342" s="202"/>
      <c r="D342" s="203" t="s">
        <v>69</v>
      </c>
      <c r="E342" s="215" t="s">
        <v>445</v>
      </c>
      <c r="F342" s="215" t="s">
        <v>446</v>
      </c>
      <c r="G342" s="202"/>
      <c r="H342" s="202"/>
      <c r="I342" s="205"/>
      <c r="J342" s="216">
        <f>BK342</f>
        <v>0</v>
      </c>
      <c r="K342" s="202"/>
      <c r="L342" s="207"/>
      <c r="M342" s="208"/>
      <c r="N342" s="209"/>
      <c r="O342" s="209"/>
      <c r="P342" s="210">
        <f>SUM(P343:P364)</f>
        <v>0</v>
      </c>
      <c r="Q342" s="209"/>
      <c r="R342" s="210">
        <f>SUM(R343:R364)</f>
        <v>0</v>
      </c>
      <c r="S342" s="209"/>
      <c r="T342" s="211">
        <f>SUM(T343:T364)</f>
        <v>0</v>
      </c>
      <c r="AR342" s="212" t="s">
        <v>75</v>
      </c>
      <c r="AT342" s="213" t="s">
        <v>69</v>
      </c>
      <c r="AU342" s="213" t="s">
        <v>75</v>
      </c>
      <c r="AY342" s="212" t="s">
        <v>115</v>
      </c>
      <c r="BK342" s="214">
        <f>SUM(BK343:BK364)</f>
        <v>0</v>
      </c>
    </row>
    <row r="343" spans="2:65" s="1" customFormat="1" ht="25.5" customHeight="1">
      <c r="B343" s="45"/>
      <c r="C343" s="217" t="s">
        <v>818</v>
      </c>
      <c r="D343" s="217" t="s">
        <v>118</v>
      </c>
      <c r="E343" s="218" t="s">
        <v>448</v>
      </c>
      <c r="F343" s="219" t="s">
        <v>449</v>
      </c>
      <c r="G343" s="220" t="s">
        <v>225</v>
      </c>
      <c r="H343" s="221">
        <v>13.6</v>
      </c>
      <c r="I343" s="222"/>
      <c r="J343" s="223">
        <f>ROUND(I343*H343,2)</f>
        <v>0</v>
      </c>
      <c r="K343" s="219" t="s">
        <v>122</v>
      </c>
      <c r="L343" s="71"/>
      <c r="M343" s="224" t="s">
        <v>21</v>
      </c>
      <c r="N343" s="225" t="s">
        <v>41</v>
      </c>
      <c r="O343" s="46"/>
      <c r="P343" s="226">
        <f>O343*H343</f>
        <v>0</v>
      </c>
      <c r="Q343" s="226">
        <v>0</v>
      </c>
      <c r="R343" s="226">
        <f>Q343*H343</f>
        <v>0</v>
      </c>
      <c r="S343" s="226">
        <v>0</v>
      </c>
      <c r="T343" s="227">
        <f>S343*H343</f>
        <v>0</v>
      </c>
      <c r="AR343" s="23" t="s">
        <v>132</v>
      </c>
      <c r="AT343" s="23" t="s">
        <v>118</v>
      </c>
      <c r="AU343" s="23" t="s">
        <v>80</v>
      </c>
      <c r="AY343" s="23" t="s">
        <v>115</v>
      </c>
      <c r="BE343" s="228">
        <f>IF(N343="základní",J343,0)</f>
        <v>0</v>
      </c>
      <c r="BF343" s="228">
        <f>IF(N343="snížená",J343,0)</f>
        <v>0</v>
      </c>
      <c r="BG343" s="228">
        <f>IF(N343="zákl. přenesená",J343,0)</f>
        <v>0</v>
      </c>
      <c r="BH343" s="228">
        <f>IF(N343="sníž. přenesená",J343,0)</f>
        <v>0</v>
      </c>
      <c r="BI343" s="228">
        <f>IF(N343="nulová",J343,0)</f>
        <v>0</v>
      </c>
      <c r="BJ343" s="23" t="s">
        <v>75</v>
      </c>
      <c r="BK343" s="228">
        <f>ROUND(I343*H343,2)</f>
        <v>0</v>
      </c>
      <c r="BL343" s="23" t="s">
        <v>132</v>
      </c>
      <c r="BM343" s="23" t="s">
        <v>819</v>
      </c>
    </row>
    <row r="344" spans="2:47" s="1" customFormat="1" ht="13.5">
      <c r="B344" s="45"/>
      <c r="C344" s="73"/>
      <c r="D344" s="235" t="s">
        <v>166</v>
      </c>
      <c r="E344" s="73"/>
      <c r="F344" s="236" t="s">
        <v>451</v>
      </c>
      <c r="G344" s="73"/>
      <c r="H344" s="73"/>
      <c r="I344" s="188"/>
      <c r="J344" s="73"/>
      <c r="K344" s="73"/>
      <c r="L344" s="71"/>
      <c r="M344" s="237"/>
      <c r="N344" s="46"/>
      <c r="O344" s="46"/>
      <c r="P344" s="46"/>
      <c r="Q344" s="46"/>
      <c r="R344" s="46"/>
      <c r="S344" s="46"/>
      <c r="T344" s="94"/>
      <c r="AT344" s="23" t="s">
        <v>166</v>
      </c>
      <c r="AU344" s="23" t="s">
        <v>80</v>
      </c>
    </row>
    <row r="345" spans="2:47" s="1" customFormat="1" ht="13.5">
      <c r="B345" s="45"/>
      <c r="C345" s="73"/>
      <c r="D345" s="235" t="s">
        <v>174</v>
      </c>
      <c r="E345" s="73"/>
      <c r="F345" s="236" t="s">
        <v>820</v>
      </c>
      <c r="G345" s="73"/>
      <c r="H345" s="73"/>
      <c r="I345" s="188"/>
      <c r="J345" s="73"/>
      <c r="K345" s="73"/>
      <c r="L345" s="71"/>
      <c r="M345" s="237"/>
      <c r="N345" s="46"/>
      <c r="O345" s="46"/>
      <c r="P345" s="46"/>
      <c r="Q345" s="46"/>
      <c r="R345" s="46"/>
      <c r="S345" s="46"/>
      <c r="T345" s="94"/>
      <c r="AT345" s="23" t="s">
        <v>174</v>
      </c>
      <c r="AU345" s="23" t="s">
        <v>80</v>
      </c>
    </row>
    <row r="346" spans="2:65" s="1" customFormat="1" ht="25.5" customHeight="1">
      <c r="B346" s="45"/>
      <c r="C346" s="217" t="s">
        <v>821</v>
      </c>
      <c r="D346" s="217" t="s">
        <v>118</v>
      </c>
      <c r="E346" s="218" t="s">
        <v>456</v>
      </c>
      <c r="F346" s="219" t="s">
        <v>457</v>
      </c>
      <c r="G346" s="220" t="s">
        <v>225</v>
      </c>
      <c r="H346" s="221">
        <v>13.6</v>
      </c>
      <c r="I346" s="222"/>
      <c r="J346" s="223">
        <f>ROUND(I346*H346,2)</f>
        <v>0</v>
      </c>
      <c r="K346" s="219" t="s">
        <v>122</v>
      </c>
      <c r="L346" s="71"/>
      <c r="M346" s="224" t="s">
        <v>21</v>
      </c>
      <c r="N346" s="225" t="s">
        <v>41</v>
      </c>
      <c r="O346" s="46"/>
      <c r="P346" s="226">
        <f>O346*H346</f>
        <v>0</v>
      </c>
      <c r="Q346" s="226">
        <v>0</v>
      </c>
      <c r="R346" s="226">
        <f>Q346*H346</f>
        <v>0</v>
      </c>
      <c r="S346" s="226">
        <v>0</v>
      </c>
      <c r="T346" s="227">
        <f>S346*H346</f>
        <v>0</v>
      </c>
      <c r="AR346" s="23" t="s">
        <v>132</v>
      </c>
      <c r="AT346" s="23" t="s">
        <v>118</v>
      </c>
      <c r="AU346" s="23" t="s">
        <v>80</v>
      </c>
      <c r="AY346" s="23" t="s">
        <v>115</v>
      </c>
      <c r="BE346" s="228">
        <f>IF(N346="základní",J346,0)</f>
        <v>0</v>
      </c>
      <c r="BF346" s="228">
        <f>IF(N346="snížená",J346,0)</f>
        <v>0</v>
      </c>
      <c r="BG346" s="228">
        <f>IF(N346="zákl. přenesená",J346,0)</f>
        <v>0</v>
      </c>
      <c r="BH346" s="228">
        <f>IF(N346="sníž. přenesená",J346,0)</f>
        <v>0</v>
      </c>
      <c r="BI346" s="228">
        <f>IF(N346="nulová",J346,0)</f>
        <v>0</v>
      </c>
      <c r="BJ346" s="23" t="s">
        <v>75</v>
      </c>
      <c r="BK346" s="228">
        <f>ROUND(I346*H346,2)</f>
        <v>0</v>
      </c>
      <c r="BL346" s="23" t="s">
        <v>132</v>
      </c>
      <c r="BM346" s="23" t="s">
        <v>822</v>
      </c>
    </row>
    <row r="347" spans="2:47" s="1" customFormat="1" ht="13.5">
      <c r="B347" s="45"/>
      <c r="C347" s="73"/>
      <c r="D347" s="235" t="s">
        <v>166</v>
      </c>
      <c r="E347" s="73"/>
      <c r="F347" s="236" t="s">
        <v>451</v>
      </c>
      <c r="G347" s="73"/>
      <c r="H347" s="73"/>
      <c r="I347" s="188"/>
      <c r="J347" s="73"/>
      <c r="K347" s="73"/>
      <c r="L347" s="71"/>
      <c r="M347" s="237"/>
      <c r="N347" s="46"/>
      <c r="O347" s="46"/>
      <c r="P347" s="46"/>
      <c r="Q347" s="46"/>
      <c r="R347" s="46"/>
      <c r="S347" s="46"/>
      <c r="T347" s="94"/>
      <c r="AT347" s="23" t="s">
        <v>166</v>
      </c>
      <c r="AU347" s="23" t="s">
        <v>80</v>
      </c>
    </row>
    <row r="348" spans="2:65" s="1" customFormat="1" ht="25.5" customHeight="1">
      <c r="B348" s="45"/>
      <c r="C348" s="217" t="s">
        <v>823</v>
      </c>
      <c r="D348" s="217" t="s">
        <v>118</v>
      </c>
      <c r="E348" s="218" t="s">
        <v>824</v>
      </c>
      <c r="F348" s="219" t="s">
        <v>825</v>
      </c>
      <c r="G348" s="220" t="s">
        <v>225</v>
      </c>
      <c r="H348" s="221">
        <v>103.77</v>
      </c>
      <c r="I348" s="222"/>
      <c r="J348" s="223">
        <f>ROUND(I348*H348,2)</f>
        <v>0</v>
      </c>
      <c r="K348" s="219" t="s">
        <v>122</v>
      </c>
      <c r="L348" s="71"/>
      <c r="M348" s="224" t="s">
        <v>21</v>
      </c>
      <c r="N348" s="225" t="s">
        <v>41</v>
      </c>
      <c r="O348" s="46"/>
      <c r="P348" s="226">
        <f>O348*H348</f>
        <v>0</v>
      </c>
      <c r="Q348" s="226">
        <v>0</v>
      </c>
      <c r="R348" s="226">
        <f>Q348*H348</f>
        <v>0</v>
      </c>
      <c r="S348" s="226">
        <v>0</v>
      </c>
      <c r="T348" s="227">
        <f>S348*H348</f>
        <v>0</v>
      </c>
      <c r="AR348" s="23" t="s">
        <v>132</v>
      </c>
      <c r="AT348" s="23" t="s">
        <v>118</v>
      </c>
      <c r="AU348" s="23" t="s">
        <v>80</v>
      </c>
      <c r="AY348" s="23" t="s">
        <v>115</v>
      </c>
      <c r="BE348" s="228">
        <f>IF(N348="základní",J348,0)</f>
        <v>0</v>
      </c>
      <c r="BF348" s="228">
        <f>IF(N348="snížená",J348,0)</f>
        <v>0</v>
      </c>
      <c r="BG348" s="228">
        <f>IF(N348="zákl. přenesená",J348,0)</f>
        <v>0</v>
      </c>
      <c r="BH348" s="228">
        <f>IF(N348="sníž. přenesená",J348,0)</f>
        <v>0</v>
      </c>
      <c r="BI348" s="228">
        <f>IF(N348="nulová",J348,0)</f>
        <v>0</v>
      </c>
      <c r="BJ348" s="23" t="s">
        <v>75</v>
      </c>
      <c r="BK348" s="228">
        <f>ROUND(I348*H348,2)</f>
        <v>0</v>
      </c>
      <c r="BL348" s="23" t="s">
        <v>132</v>
      </c>
      <c r="BM348" s="23" t="s">
        <v>826</v>
      </c>
    </row>
    <row r="349" spans="2:47" s="1" customFormat="1" ht="13.5">
      <c r="B349" s="45"/>
      <c r="C349" s="73"/>
      <c r="D349" s="235" t="s">
        <v>166</v>
      </c>
      <c r="E349" s="73"/>
      <c r="F349" s="236" t="s">
        <v>451</v>
      </c>
      <c r="G349" s="73"/>
      <c r="H349" s="73"/>
      <c r="I349" s="188"/>
      <c r="J349" s="73"/>
      <c r="K349" s="73"/>
      <c r="L349" s="71"/>
      <c r="M349" s="237"/>
      <c r="N349" s="46"/>
      <c r="O349" s="46"/>
      <c r="P349" s="46"/>
      <c r="Q349" s="46"/>
      <c r="R349" s="46"/>
      <c r="S349" s="46"/>
      <c r="T349" s="94"/>
      <c r="AT349" s="23" t="s">
        <v>166</v>
      </c>
      <c r="AU349" s="23" t="s">
        <v>80</v>
      </c>
    </row>
    <row r="350" spans="2:51" s="13" customFormat="1" ht="13.5">
      <c r="B350" s="260"/>
      <c r="C350" s="261"/>
      <c r="D350" s="235" t="s">
        <v>168</v>
      </c>
      <c r="E350" s="262" t="s">
        <v>21</v>
      </c>
      <c r="F350" s="263" t="s">
        <v>827</v>
      </c>
      <c r="G350" s="261"/>
      <c r="H350" s="262" t="s">
        <v>21</v>
      </c>
      <c r="I350" s="264"/>
      <c r="J350" s="261"/>
      <c r="K350" s="261"/>
      <c r="L350" s="265"/>
      <c r="M350" s="266"/>
      <c r="N350" s="267"/>
      <c r="O350" s="267"/>
      <c r="P350" s="267"/>
      <c r="Q350" s="267"/>
      <c r="R350" s="267"/>
      <c r="S350" s="267"/>
      <c r="T350" s="268"/>
      <c r="AT350" s="269" t="s">
        <v>168</v>
      </c>
      <c r="AU350" s="269" t="s">
        <v>80</v>
      </c>
      <c r="AV350" s="13" t="s">
        <v>75</v>
      </c>
      <c r="AW350" s="13" t="s">
        <v>33</v>
      </c>
      <c r="AX350" s="13" t="s">
        <v>70</v>
      </c>
      <c r="AY350" s="269" t="s">
        <v>115</v>
      </c>
    </row>
    <row r="351" spans="2:51" s="11" customFormat="1" ht="13.5">
      <c r="B351" s="238"/>
      <c r="C351" s="239"/>
      <c r="D351" s="235" t="s">
        <v>168</v>
      </c>
      <c r="E351" s="240" t="s">
        <v>21</v>
      </c>
      <c r="F351" s="241" t="s">
        <v>828</v>
      </c>
      <c r="G351" s="239"/>
      <c r="H351" s="242">
        <v>17.7</v>
      </c>
      <c r="I351" s="243"/>
      <c r="J351" s="239"/>
      <c r="K351" s="239"/>
      <c r="L351" s="244"/>
      <c r="M351" s="245"/>
      <c r="N351" s="246"/>
      <c r="O351" s="246"/>
      <c r="P351" s="246"/>
      <c r="Q351" s="246"/>
      <c r="R351" s="246"/>
      <c r="S351" s="246"/>
      <c r="T351" s="247"/>
      <c r="AT351" s="248" t="s">
        <v>168</v>
      </c>
      <c r="AU351" s="248" t="s">
        <v>80</v>
      </c>
      <c r="AV351" s="11" t="s">
        <v>80</v>
      </c>
      <c r="AW351" s="11" t="s">
        <v>33</v>
      </c>
      <c r="AX351" s="11" t="s">
        <v>70</v>
      </c>
      <c r="AY351" s="248" t="s">
        <v>115</v>
      </c>
    </row>
    <row r="352" spans="2:51" s="13" customFormat="1" ht="13.5">
      <c r="B352" s="260"/>
      <c r="C352" s="261"/>
      <c r="D352" s="235" t="s">
        <v>168</v>
      </c>
      <c r="E352" s="262" t="s">
        <v>21</v>
      </c>
      <c r="F352" s="263" t="s">
        <v>829</v>
      </c>
      <c r="G352" s="261"/>
      <c r="H352" s="262" t="s">
        <v>21</v>
      </c>
      <c r="I352" s="264"/>
      <c r="J352" s="261"/>
      <c r="K352" s="261"/>
      <c r="L352" s="265"/>
      <c r="M352" s="266"/>
      <c r="N352" s="267"/>
      <c r="O352" s="267"/>
      <c r="P352" s="267"/>
      <c r="Q352" s="267"/>
      <c r="R352" s="267"/>
      <c r="S352" s="267"/>
      <c r="T352" s="268"/>
      <c r="AT352" s="269" t="s">
        <v>168</v>
      </c>
      <c r="AU352" s="269" t="s">
        <v>80</v>
      </c>
      <c r="AV352" s="13" t="s">
        <v>75</v>
      </c>
      <c r="AW352" s="13" t="s">
        <v>33</v>
      </c>
      <c r="AX352" s="13" t="s">
        <v>70</v>
      </c>
      <c r="AY352" s="269" t="s">
        <v>115</v>
      </c>
    </row>
    <row r="353" spans="2:51" s="11" customFormat="1" ht="13.5">
      <c r="B353" s="238"/>
      <c r="C353" s="239"/>
      <c r="D353" s="235" t="s">
        <v>168</v>
      </c>
      <c r="E353" s="240" t="s">
        <v>21</v>
      </c>
      <c r="F353" s="241" t="s">
        <v>830</v>
      </c>
      <c r="G353" s="239"/>
      <c r="H353" s="242">
        <v>86.07</v>
      </c>
      <c r="I353" s="243"/>
      <c r="J353" s="239"/>
      <c r="K353" s="239"/>
      <c r="L353" s="244"/>
      <c r="M353" s="245"/>
      <c r="N353" s="246"/>
      <c r="O353" s="246"/>
      <c r="P353" s="246"/>
      <c r="Q353" s="246"/>
      <c r="R353" s="246"/>
      <c r="S353" s="246"/>
      <c r="T353" s="247"/>
      <c r="AT353" s="248" t="s">
        <v>168</v>
      </c>
      <c r="AU353" s="248" t="s">
        <v>80</v>
      </c>
      <c r="AV353" s="11" t="s">
        <v>80</v>
      </c>
      <c r="AW353" s="11" t="s">
        <v>33</v>
      </c>
      <c r="AX353" s="11" t="s">
        <v>70</v>
      </c>
      <c r="AY353" s="248" t="s">
        <v>115</v>
      </c>
    </row>
    <row r="354" spans="2:51" s="12" customFormat="1" ht="13.5">
      <c r="B354" s="249"/>
      <c r="C354" s="250"/>
      <c r="D354" s="235" t="s">
        <v>168</v>
      </c>
      <c r="E354" s="251" t="s">
        <v>21</v>
      </c>
      <c r="F354" s="252" t="s">
        <v>186</v>
      </c>
      <c r="G354" s="250"/>
      <c r="H354" s="253">
        <v>103.77</v>
      </c>
      <c r="I354" s="254"/>
      <c r="J354" s="250"/>
      <c r="K354" s="250"/>
      <c r="L354" s="255"/>
      <c r="M354" s="256"/>
      <c r="N354" s="257"/>
      <c r="O354" s="257"/>
      <c r="P354" s="257"/>
      <c r="Q354" s="257"/>
      <c r="R354" s="257"/>
      <c r="S354" s="257"/>
      <c r="T354" s="258"/>
      <c r="AT354" s="259" t="s">
        <v>168</v>
      </c>
      <c r="AU354" s="259" t="s">
        <v>80</v>
      </c>
      <c r="AV354" s="12" t="s">
        <v>132</v>
      </c>
      <c r="AW354" s="12" t="s">
        <v>33</v>
      </c>
      <c r="AX354" s="12" t="s">
        <v>75</v>
      </c>
      <c r="AY354" s="259" t="s">
        <v>115</v>
      </c>
    </row>
    <row r="355" spans="2:65" s="1" customFormat="1" ht="25.5" customHeight="1">
      <c r="B355" s="45"/>
      <c r="C355" s="217" t="s">
        <v>831</v>
      </c>
      <c r="D355" s="217" t="s">
        <v>118</v>
      </c>
      <c r="E355" s="218" t="s">
        <v>832</v>
      </c>
      <c r="F355" s="219" t="s">
        <v>457</v>
      </c>
      <c r="G355" s="220" t="s">
        <v>225</v>
      </c>
      <c r="H355" s="221">
        <v>1452.78</v>
      </c>
      <c r="I355" s="222"/>
      <c r="J355" s="223">
        <f>ROUND(I355*H355,2)</f>
        <v>0</v>
      </c>
      <c r="K355" s="219" t="s">
        <v>122</v>
      </c>
      <c r="L355" s="71"/>
      <c r="M355" s="224" t="s">
        <v>21</v>
      </c>
      <c r="N355" s="225" t="s">
        <v>41</v>
      </c>
      <c r="O355" s="46"/>
      <c r="P355" s="226">
        <f>O355*H355</f>
        <v>0</v>
      </c>
      <c r="Q355" s="226">
        <v>0</v>
      </c>
      <c r="R355" s="226">
        <f>Q355*H355</f>
        <v>0</v>
      </c>
      <c r="S355" s="226">
        <v>0</v>
      </c>
      <c r="T355" s="227">
        <f>S355*H355</f>
        <v>0</v>
      </c>
      <c r="AR355" s="23" t="s">
        <v>132</v>
      </c>
      <c r="AT355" s="23" t="s">
        <v>118</v>
      </c>
      <c r="AU355" s="23" t="s">
        <v>80</v>
      </c>
      <c r="AY355" s="23" t="s">
        <v>115</v>
      </c>
      <c r="BE355" s="228">
        <f>IF(N355="základní",J355,0)</f>
        <v>0</v>
      </c>
      <c r="BF355" s="228">
        <f>IF(N355="snížená",J355,0)</f>
        <v>0</v>
      </c>
      <c r="BG355" s="228">
        <f>IF(N355="zákl. přenesená",J355,0)</f>
        <v>0</v>
      </c>
      <c r="BH355" s="228">
        <f>IF(N355="sníž. přenesená",J355,0)</f>
        <v>0</v>
      </c>
      <c r="BI355" s="228">
        <f>IF(N355="nulová",J355,0)</f>
        <v>0</v>
      </c>
      <c r="BJ355" s="23" t="s">
        <v>75</v>
      </c>
      <c r="BK355" s="228">
        <f>ROUND(I355*H355,2)</f>
        <v>0</v>
      </c>
      <c r="BL355" s="23" t="s">
        <v>132</v>
      </c>
      <c r="BM355" s="23" t="s">
        <v>833</v>
      </c>
    </row>
    <row r="356" spans="2:47" s="1" customFormat="1" ht="13.5">
      <c r="B356" s="45"/>
      <c r="C356" s="73"/>
      <c r="D356" s="235" t="s">
        <v>166</v>
      </c>
      <c r="E356" s="73"/>
      <c r="F356" s="236" t="s">
        <v>451</v>
      </c>
      <c r="G356" s="73"/>
      <c r="H356" s="73"/>
      <c r="I356" s="188"/>
      <c r="J356" s="73"/>
      <c r="K356" s="73"/>
      <c r="L356" s="71"/>
      <c r="M356" s="237"/>
      <c r="N356" s="46"/>
      <c r="O356" s="46"/>
      <c r="P356" s="46"/>
      <c r="Q356" s="46"/>
      <c r="R356" s="46"/>
      <c r="S356" s="46"/>
      <c r="T356" s="94"/>
      <c r="AT356" s="23" t="s">
        <v>166</v>
      </c>
      <c r="AU356" s="23" t="s">
        <v>80</v>
      </c>
    </row>
    <row r="357" spans="2:47" s="1" customFormat="1" ht="13.5">
      <c r="B357" s="45"/>
      <c r="C357" s="73"/>
      <c r="D357" s="235" t="s">
        <v>174</v>
      </c>
      <c r="E357" s="73"/>
      <c r="F357" s="236" t="s">
        <v>555</v>
      </c>
      <c r="G357" s="73"/>
      <c r="H357" s="73"/>
      <c r="I357" s="188"/>
      <c r="J357" s="73"/>
      <c r="K357" s="73"/>
      <c r="L357" s="71"/>
      <c r="M357" s="237"/>
      <c r="N357" s="46"/>
      <c r="O357" s="46"/>
      <c r="P357" s="46"/>
      <c r="Q357" s="46"/>
      <c r="R357" s="46"/>
      <c r="S357" s="46"/>
      <c r="T357" s="94"/>
      <c r="AT357" s="23" t="s">
        <v>174</v>
      </c>
      <c r="AU357" s="23" t="s">
        <v>80</v>
      </c>
    </row>
    <row r="358" spans="2:51" s="11" customFormat="1" ht="13.5">
      <c r="B358" s="238"/>
      <c r="C358" s="239"/>
      <c r="D358" s="235" t="s">
        <v>168</v>
      </c>
      <c r="E358" s="239"/>
      <c r="F358" s="241" t="s">
        <v>834</v>
      </c>
      <c r="G358" s="239"/>
      <c r="H358" s="242">
        <v>1452.78</v>
      </c>
      <c r="I358" s="243"/>
      <c r="J358" s="239"/>
      <c r="K358" s="239"/>
      <c r="L358" s="244"/>
      <c r="M358" s="245"/>
      <c r="N358" s="246"/>
      <c r="O358" s="246"/>
      <c r="P358" s="246"/>
      <c r="Q358" s="246"/>
      <c r="R358" s="246"/>
      <c r="S358" s="246"/>
      <c r="T358" s="247"/>
      <c r="AT358" s="248" t="s">
        <v>168</v>
      </c>
      <c r="AU358" s="248" t="s">
        <v>80</v>
      </c>
      <c r="AV358" s="11" t="s">
        <v>80</v>
      </c>
      <c r="AW358" s="11" t="s">
        <v>6</v>
      </c>
      <c r="AX358" s="11" t="s">
        <v>75</v>
      </c>
      <c r="AY358" s="248" t="s">
        <v>115</v>
      </c>
    </row>
    <row r="359" spans="2:65" s="1" customFormat="1" ht="25.5" customHeight="1">
      <c r="B359" s="45"/>
      <c r="C359" s="217" t="s">
        <v>835</v>
      </c>
      <c r="D359" s="217" t="s">
        <v>118</v>
      </c>
      <c r="E359" s="218" t="s">
        <v>836</v>
      </c>
      <c r="F359" s="219" t="s">
        <v>837</v>
      </c>
      <c r="G359" s="220" t="s">
        <v>225</v>
      </c>
      <c r="H359" s="221">
        <v>86.07</v>
      </c>
      <c r="I359" s="222"/>
      <c r="J359" s="223">
        <f>ROUND(I359*H359,2)</f>
        <v>0</v>
      </c>
      <c r="K359" s="219" t="s">
        <v>122</v>
      </c>
      <c r="L359" s="71"/>
      <c r="M359" s="224" t="s">
        <v>21</v>
      </c>
      <c r="N359" s="225" t="s">
        <v>41</v>
      </c>
      <c r="O359" s="46"/>
      <c r="P359" s="226">
        <f>O359*H359</f>
        <v>0</v>
      </c>
      <c r="Q359" s="226">
        <v>0</v>
      </c>
      <c r="R359" s="226">
        <f>Q359*H359</f>
        <v>0</v>
      </c>
      <c r="S359" s="226">
        <v>0</v>
      </c>
      <c r="T359" s="227">
        <f>S359*H359</f>
        <v>0</v>
      </c>
      <c r="AR359" s="23" t="s">
        <v>132</v>
      </c>
      <c r="AT359" s="23" t="s">
        <v>118</v>
      </c>
      <c r="AU359" s="23" t="s">
        <v>80</v>
      </c>
      <c r="AY359" s="23" t="s">
        <v>115</v>
      </c>
      <c r="BE359" s="228">
        <f>IF(N359="základní",J359,0)</f>
        <v>0</v>
      </c>
      <c r="BF359" s="228">
        <f>IF(N359="snížená",J359,0)</f>
        <v>0</v>
      </c>
      <c r="BG359" s="228">
        <f>IF(N359="zákl. přenesená",J359,0)</f>
        <v>0</v>
      </c>
      <c r="BH359" s="228">
        <f>IF(N359="sníž. přenesená",J359,0)</f>
        <v>0</v>
      </c>
      <c r="BI359" s="228">
        <f>IF(N359="nulová",J359,0)</f>
        <v>0</v>
      </c>
      <c r="BJ359" s="23" t="s">
        <v>75</v>
      </c>
      <c r="BK359" s="228">
        <f>ROUND(I359*H359,2)</f>
        <v>0</v>
      </c>
      <c r="BL359" s="23" t="s">
        <v>132</v>
      </c>
      <c r="BM359" s="23" t="s">
        <v>838</v>
      </c>
    </row>
    <row r="360" spans="2:47" s="1" customFormat="1" ht="13.5">
      <c r="B360" s="45"/>
      <c r="C360" s="73"/>
      <c r="D360" s="235" t="s">
        <v>166</v>
      </c>
      <c r="E360" s="73"/>
      <c r="F360" s="236" t="s">
        <v>478</v>
      </c>
      <c r="G360" s="73"/>
      <c r="H360" s="73"/>
      <c r="I360" s="188"/>
      <c r="J360" s="73"/>
      <c r="K360" s="73"/>
      <c r="L360" s="71"/>
      <c r="M360" s="237"/>
      <c r="N360" s="46"/>
      <c r="O360" s="46"/>
      <c r="P360" s="46"/>
      <c r="Q360" s="46"/>
      <c r="R360" s="46"/>
      <c r="S360" s="46"/>
      <c r="T360" s="94"/>
      <c r="AT360" s="23" t="s">
        <v>166</v>
      </c>
      <c r="AU360" s="23" t="s">
        <v>80</v>
      </c>
    </row>
    <row r="361" spans="2:51" s="13" customFormat="1" ht="13.5">
      <c r="B361" s="260"/>
      <c r="C361" s="261"/>
      <c r="D361" s="235" t="s">
        <v>168</v>
      </c>
      <c r="E361" s="262" t="s">
        <v>21</v>
      </c>
      <c r="F361" s="263" t="s">
        <v>829</v>
      </c>
      <c r="G361" s="261"/>
      <c r="H361" s="262" t="s">
        <v>21</v>
      </c>
      <c r="I361" s="264"/>
      <c r="J361" s="261"/>
      <c r="K361" s="261"/>
      <c r="L361" s="265"/>
      <c r="M361" s="266"/>
      <c r="N361" s="267"/>
      <c r="O361" s="267"/>
      <c r="P361" s="267"/>
      <c r="Q361" s="267"/>
      <c r="R361" s="267"/>
      <c r="S361" s="267"/>
      <c r="T361" s="268"/>
      <c r="AT361" s="269" t="s">
        <v>168</v>
      </c>
      <c r="AU361" s="269" t="s">
        <v>80</v>
      </c>
      <c r="AV361" s="13" t="s">
        <v>75</v>
      </c>
      <c r="AW361" s="13" t="s">
        <v>33</v>
      </c>
      <c r="AX361" s="13" t="s">
        <v>70</v>
      </c>
      <c r="AY361" s="269" t="s">
        <v>115</v>
      </c>
    </row>
    <row r="362" spans="2:51" s="11" customFormat="1" ht="13.5">
      <c r="B362" s="238"/>
      <c r="C362" s="239"/>
      <c r="D362" s="235" t="s">
        <v>168</v>
      </c>
      <c r="E362" s="240" t="s">
        <v>21</v>
      </c>
      <c r="F362" s="241" t="s">
        <v>830</v>
      </c>
      <c r="G362" s="239"/>
      <c r="H362" s="242">
        <v>86.07</v>
      </c>
      <c r="I362" s="243"/>
      <c r="J362" s="239"/>
      <c r="K362" s="239"/>
      <c r="L362" s="244"/>
      <c r="M362" s="245"/>
      <c r="N362" s="246"/>
      <c r="O362" s="246"/>
      <c r="P362" s="246"/>
      <c r="Q362" s="246"/>
      <c r="R362" s="246"/>
      <c r="S362" s="246"/>
      <c r="T362" s="247"/>
      <c r="AT362" s="248" t="s">
        <v>168</v>
      </c>
      <c r="AU362" s="248" t="s">
        <v>80</v>
      </c>
      <c r="AV362" s="11" t="s">
        <v>80</v>
      </c>
      <c r="AW362" s="11" t="s">
        <v>33</v>
      </c>
      <c r="AX362" s="11" t="s">
        <v>75</v>
      </c>
      <c r="AY362" s="248" t="s">
        <v>115</v>
      </c>
    </row>
    <row r="363" spans="2:65" s="1" customFormat="1" ht="25.5" customHeight="1">
      <c r="B363" s="45"/>
      <c r="C363" s="217" t="s">
        <v>839</v>
      </c>
      <c r="D363" s="217" t="s">
        <v>118</v>
      </c>
      <c r="E363" s="218" t="s">
        <v>475</v>
      </c>
      <c r="F363" s="219" t="s">
        <v>476</v>
      </c>
      <c r="G363" s="220" t="s">
        <v>225</v>
      </c>
      <c r="H363" s="221">
        <v>17.7</v>
      </c>
      <c r="I363" s="222"/>
      <c r="J363" s="223">
        <f>ROUND(I363*H363,2)</f>
        <v>0</v>
      </c>
      <c r="K363" s="219" t="s">
        <v>122</v>
      </c>
      <c r="L363" s="71"/>
      <c r="M363" s="224" t="s">
        <v>21</v>
      </c>
      <c r="N363" s="225" t="s">
        <v>41</v>
      </c>
      <c r="O363" s="46"/>
      <c r="P363" s="226">
        <f>O363*H363</f>
        <v>0</v>
      </c>
      <c r="Q363" s="226">
        <v>0</v>
      </c>
      <c r="R363" s="226">
        <f>Q363*H363</f>
        <v>0</v>
      </c>
      <c r="S363" s="226">
        <v>0</v>
      </c>
      <c r="T363" s="227">
        <f>S363*H363</f>
        <v>0</v>
      </c>
      <c r="AR363" s="23" t="s">
        <v>132</v>
      </c>
      <c r="AT363" s="23" t="s">
        <v>118</v>
      </c>
      <c r="AU363" s="23" t="s">
        <v>80</v>
      </c>
      <c r="AY363" s="23" t="s">
        <v>115</v>
      </c>
      <c r="BE363" s="228">
        <f>IF(N363="základní",J363,0)</f>
        <v>0</v>
      </c>
      <c r="BF363" s="228">
        <f>IF(N363="snížená",J363,0)</f>
        <v>0</v>
      </c>
      <c r="BG363" s="228">
        <f>IF(N363="zákl. přenesená",J363,0)</f>
        <v>0</v>
      </c>
      <c r="BH363" s="228">
        <f>IF(N363="sníž. přenesená",J363,0)</f>
        <v>0</v>
      </c>
      <c r="BI363" s="228">
        <f>IF(N363="nulová",J363,0)</f>
        <v>0</v>
      </c>
      <c r="BJ363" s="23" t="s">
        <v>75</v>
      </c>
      <c r="BK363" s="228">
        <f>ROUND(I363*H363,2)</f>
        <v>0</v>
      </c>
      <c r="BL363" s="23" t="s">
        <v>132</v>
      </c>
      <c r="BM363" s="23" t="s">
        <v>840</v>
      </c>
    </row>
    <row r="364" spans="2:47" s="1" customFormat="1" ht="13.5">
      <c r="B364" s="45"/>
      <c r="C364" s="73"/>
      <c r="D364" s="235" t="s">
        <v>166</v>
      </c>
      <c r="E364" s="73"/>
      <c r="F364" s="236" t="s">
        <v>478</v>
      </c>
      <c r="G364" s="73"/>
      <c r="H364" s="73"/>
      <c r="I364" s="188"/>
      <c r="J364" s="73"/>
      <c r="K364" s="73"/>
      <c r="L364" s="71"/>
      <c r="M364" s="283"/>
      <c r="N364" s="230"/>
      <c r="O364" s="230"/>
      <c r="P364" s="230"/>
      <c r="Q364" s="230"/>
      <c r="R364" s="230"/>
      <c r="S364" s="230"/>
      <c r="T364" s="284"/>
      <c r="AT364" s="23" t="s">
        <v>166</v>
      </c>
      <c r="AU364" s="23" t="s">
        <v>80</v>
      </c>
    </row>
    <row r="365" spans="2:12" s="1" customFormat="1" ht="6.95" customHeight="1">
      <c r="B365" s="66"/>
      <c r="C365" s="67"/>
      <c r="D365" s="67"/>
      <c r="E365" s="67"/>
      <c r="F365" s="67"/>
      <c r="G365" s="67"/>
      <c r="H365" s="67"/>
      <c r="I365" s="163"/>
      <c r="J365" s="67"/>
      <c r="K365" s="67"/>
      <c r="L365" s="71"/>
    </row>
  </sheetData>
  <sheetProtection password="CC35" sheet="1" objects="1" scenarios="1" formatColumns="0" formatRows="0" autoFilter="0"/>
  <autoFilter ref="C83:K364"/>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5" customWidth="1"/>
    <col min="2" max="2" width="1.66796875" style="285" customWidth="1"/>
    <col min="3" max="4" width="5" style="285" customWidth="1"/>
    <col min="5" max="5" width="11.66015625" style="285" customWidth="1"/>
    <col min="6" max="6" width="9.16015625" style="285" customWidth="1"/>
    <col min="7" max="7" width="5" style="285" customWidth="1"/>
    <col min="8" max="8" width="77.83203125" style="285" customWidth="1"/>
    <col min="9" max="10" width="20" style="285" customWidth="1"/>
    <col min="11" max="11" width="1.66796875" style="285" customWidth="1"/>
  </cols>
  <sheetData>
    <row r="1" ht="37.5" customHeight="1"/>
    <row r="2" spans="2:11" ht="7.5" customHeight="1">
      <c r="B2" s="286"/>
      <c r="C2" s="287"/>
      <c r="D2" s="287"/>
      <c r="E2" s="287"/>
      <c r="F2" s="287"/>
      <c r="G2" s="287"/>
      <c r="H2" s="287"/>
      <c r="I2" s="287"/>
      <c r="J2" s="287"/>
      <c r="K2" s="288"/>
    </row>
    <row r="3" spans="2:11" s="14" customFormat="1" ht="45" customHeight="1">
      <c r="B3" s="289"/>
      <c r="C3" s="290" t="s">
        <v>841</v>
      </c>
      <c r="D3" s="290"/>
      <c r="E3" s="290"/>
      <c r="F3" s="290"/>
      <c r="G3" s="290"/>
      <c r="H3" s="290"/>
      <c r="I3" s="290"/>
      <c r="J3" s="290"/>
      <c r="K3" s="291"/>
    </row>
    <row r="4" spans="2:11" ht="25.5" customHeight="1">
      <c r="B4" s="292"/>
      <c r="C4" s="293" t="s">
        <v>842</v>
      </c>
      <c r="D4" s="293"/>
      <c r="E4" s="293"/>
      <c r="F4" s="293"/>
      <c r="G4" s="293"/>
      <c r="H4" s="293"/>
      <c r="I4" s="293"/>
      <c r="J4" s="293"/>
      <c r="K4" s="294"/>
    </row>
    <row r="5" spans="2:11" ht="5.25" customHeight="1">
      <c r="B5" s="292"/>
      <c r="C5" s="295"/>
      <c r="D5" s="295"/>
      <c r="E5" s="295"/>
      <c r="F5" s="295"/>
      <c r="G5" s="295"/>
      <c r="H5" s="295"/>
      <c r="I5" s="295"/>
      <c r="J5" s="295"/>
      <c r="K5" s="294"/>
    </row>
    <row r="6" spans="2:11" ht="15" customHeight="1">
      <c r="B6" s="292"/>
      <c r="C6" s="296" t="s">
        <v>843</v>
      </c>
      <c r="D6" s="296"/>
      <c r="E6" s="296"/>
      <c r="F6" s="296"/>
      <c r="G6" s="296"/>
      <c r="H6" s="296"/>
      <c r="I6" s="296"/>
      <c r="J6" s="296"/>
      <c r="K6" s="294"/>
    </row>
    <row r="7" spans="2:11" ht="15" customHeight="1">
      <c r="B7" s="297"/>
      <c r="C7" s="296" t="s">
        <v>844</v>
      </c>
      <c r="D7" s="296"/>
      <c r="E7" s="296"/>
      <c r="F7" s="296"/>
      <c r="G7" s="296"/>
      <c r="H7" s="296"/>
      <c r="I7" s="296"/>
      <c r="J7" s="296"/>
      <c r="K7" s="294"/>
    </row>
    <row r="8" spans="2:11" ht="12.75" customHeight="1">
      <c r="B8" s="297"/>
      <c r="C8" s="296"/>
      <c r="D8" s="296"/>
      <c r="E8" s="296"/>
      <c r="F8" s="296"/>
      <c r="G8" s="296"/>
      <c r="H8" s="296"/>
      <c r="I8" s="296"/>
      <c r="J8" s="296"/>
      <c r="K8" s="294"/>
    </row>
    <row r="9" spans="2:11" ht="15" customHeight="1">
      <c r="B9" s="297"/>
      <c r="C9" s="296" t="s">
        <v>845</v>
      </c>
      <c r="D9" s="296"/>
      <c r="E9" s="296"/>
      <c r="F9" s="296"/>
      <c r="G9" s="296"/>
      <c r="H9" s="296"/>
      <c r="I9" s="296"/>
      <c r="J9" s="296"/>
      <c r="K9" s="294"/>
    </row>
    <row r="10" spans="2:11" ht="15" customHeight="1">
      <c r="B10" s="297"/>
      <c r="C10" s="296"/>
      <c r="D10" s="296" t="s">
        <v>846</v>
      </c>
      <c r="E10" s="296"/>
      <c r="F10" s="296"/>
      <c r="G10" s="296"/>
      <c r="H10" s="296"/>
      <c r="I10" s="296"/>
      <c r="J10" s="296"/>
      <c r="K10" s="294"/>
    </row>
    <row r="11" spans="2:11" ht="15" customHeight="1">
      <c r="B11" s="297"/>
      <c r="C11" s="298"/>
      <c r="D11" s="296" t="s">
        <v>847</v>
      </c>
      <c r="E11" s="296"/>
      <c r="F11" s="296"/>
      <c r="G11" s="296"/>
      <c r="H11" s="296"/>
      <c r="I11" s="296"/>
      <c r="J11" s="296"/>
      <c r="K11" s="294"/>
    </row>
    <row r="12" spans="2:11" ht="12.75" customHeight="1">
      <c r="B12" s="297"/>
      <c r="C12" s="298"/>
      <c r="D12" s="298"/>
      <c r="E12" s="298"/>
      <c r="F12" s="298"/>
      <c r="G12" s="298"/>
      <c r="H12" s="298"/>
      <c r="I12" s="298"/>
      <c r="J12" s="298"/>
      <c r="K12" s="294"/>
    </row>
    <row r="13" spans="2:11" ht="15" customHeight="1">
      <c r="B13" s="297"/>
      <c r="C13" s="298"/>
      <c r="D13" s="296" t="s">
        <v>848</v>
      </c>
      <c r="E13" s="296"/>
      <c r="F13" s="296"/>
      <c r="G13" s="296"/>
      <c r="H13" s="296"/>
      <c r="I13" s="296"/>
      <c r="J13" s="296"/>
      <c r="K13" s="294"/>
    </row>
    <row r="14" spans="2:11" ht="15" customHeight="1">
      <c r="B14" s="297"/>
      <c r="C14" s="298"/>
      <c r="D14" s="296" t="s">
        <v>849</v>
      </c>
      <c r="E14" s="296"/>
      <c r="F14" s="296"/>
      <c r="G14" s="296"/>
      <c r="H14" s="296"/>
      <c r="I14" s="296"/>
      <c r="J14" s="296"/>
      <c r="K14" s="294"/>
    </row>
    <row r="15" spans="2:11" ht="15" customHeight="1">
      <c r="B15" s="297"/>
      <c r="C15" s="298"/>
      <c r="D15" s="296" t="s">
        <v>850</v>
      </c>
      <c r="E15" s="296"/>
      <c r="F15" s="296"/>
      <c r="G15" s="296"/>
      <c r="H15" s="296"/>
      <c r="I15" s="296"/>
      <c r="J15" s="296"/>
      <c r="K15" s="294"/>
    </row>
    <row r="16" spans="2:11" ht="15" customHeight="1">
      <c r="B16" s="297"/>
      <c r="C16" s="298"/>
      <c r="D16" s="298"/>
      <c r="E16" s="299" t="s">
        <v>74</v>
      </c>
      <c r="F16" s="296" t="s">
        <v>851</v>
      </c>
      <c r="G16" s="296"/>
      <c r="H16" s="296"/>
      <c r="I16" s="296"/>
      <c r="J16" s="296"/>
      <c r="K16" s="294"/>
    </row>
    <row r="17" spans="2:11" ht="15" customHeight="1">
      <c r="B17" s="297"/>
      <c r="C17" s="298"/>
      <c r="D17" s="298"/>
      <c r="E17" s="299" t="s">
        <v>852</v>
      </c>
      <c r="F17" s="296" t="s">
        <v>853</v>
      </c>
      <c r="G17" s="296"/>
      <c r="H17" s="296"/>
      <c r="I17" s="296"/>
      <c r="J17" s="296"/>
      <c r="K17" s="294"/>
    </row>
    <row r="18" spans="2:11" ht="15" customHeight="1">
      <c r="B18" s="297"/>
      <c r="C18" s="298"/>
      <c r="D18" s="298"/>
      <c r="E18" s="299" t="s">
        <v>854</v>
      </c>
      <c r="F18" s="296" t="s">
        <v>855</v>
      </c>
      <c r="G18" s="296"/>
      <c r="H18" s="296"/>
      <c r="I18" s="296"/>
      <c r="J18" s="296"/>
      <c r="K18" s="294"/>
    </row>
    <row r="19" spans="2:11" ht="15" customHeight="1">
      <c r="B19" s="297"/>
      <c r="C19" s="298"/>
      <c r="D19" s="298"/>
      <c r="E19" s="299" t="s">
        <v>856</v>
      </c>
      <c r="F19" s="296" t="s">
        <v>857</v>
      </c>
      <c r="G19" s="296"/>
      <c r="H19" s="296"/>
      <c r="I19" s="296"/>
      <c r="J19" s="296"/>
      <c r="K19" s="294"/>
    </row>
    <row r="20" spans="2:11" ht="15" customHeight="1">
      <c r="B20" s="297"/>
      <c r="C20" s="298"/>
      <c r="D20" s="298"/>
      <c r="E20" s="299" t="s">
        <v>858</v>
      </c>
      <c r="F20" s="296" t="s">
        <v>859</v>
      </c>
      <c r="G20" s="296"/>
      <c r="H20" s="296"/>
      <c r="I20" s="296"/>
      <c r="J20" s="296"/>
      <c r="K20" s="294"/>
    </row>
    <row r="21" spans="2:11" ht="15" customHeight="1">
      <c r="B21" s="297"/>
      <c r="C21" s="298"/>
      <c r="D21" s="298"/>
      <c r="E21" s="299" t="s">
        <v>860</v>
      </c>
      <c r="F21" s="296" t="s">
        <v>861</v>
      </c>
      <c r="G21" s="296"/>
      <c r="H21" s="296"/>
      <c r="I21" s="296"/>
      <c r="J21" s="296"/>
      <c r="K21" s="294"/>
    </row>
    <row r="22" spans="2:11" ht="12.75" customHeight="1">
      <c r="B22" s="297"/>
      <c r="C22" s="298"/>
      <c r="D22" s="298"/>
      <c r="E22" s="298"/>
      <c r="F22" s="298"/>
      <c r="G22" s="298"/>
      <c r="H22" s="298"/>
      <c r="I22" s="298"/>
      <c r="J22" s="298"/>
      <c r="K22" s="294"/>
    </row>
    <row r="23" spans="2:11" ht="15" customHeight="1">
      <c r="B23" s="297"/>
      <c r="C23" s="296" t="s">
        <v>862</v>
      </c>
      <c r="D23" s="296"/>
      <c r="E23" s="296"/>
      <c r="F23" s="296"/>
      <c r="G23" s="296"/>
      <c r="H23" s="296"/>
      <c r="I23" s="296"/>
      <c r="J23" s="296"/>
      <c r="K23" s="294"/>
    </row>
    <row r="24" spans="2:11" ht="15" customHeight="1">
      <c r="B24" s="297"/>
      <c r="C24" s="296" t="s">
        <v>863</v>
      </c>
      <c r="D24" s="296"/>
      <c r="E24" s="296"/>
      <c r="F24" s="296"/>
      <c r="G24" s="296"/>
      <c r="H24" s="296"/>
      <c r="I24" s="296"/>
      <c r="J24" s="296"/>
      <c r="K24" s="294"/>
    </row>
    <row r="25" spans="2:11" ht="15" customHeight="1">
      <c r="B25" s="297"/>
      <c r="C25" s="296"/>
      <c r="D25" s="296" t="s">
        <v>864</v>
      </c>
      <c r="E25" s="296"/>
      <c r="F25" s="296"/>
      <c r="G25" s="296"/>
      <c r="H25" s="296"/>
      <c r="I25" s="296"/>
      <c r="J25" s="296"/>
      <c r="K25" s="294"/>
    </row>
    <row r="26" spans="2:11" ht="15" customHeight="1">
      <c r="B26" s="297"/>
      <c r="C26" s="298"/>
      <c r="D26" s="296" t="s">
        <v>865</v>
      </c>
      <c r="E26" s="296"/>
      <c r="F26" s="296"/>
      <c r="G26" s="296"/>
      <c r="H26" s="296"/>
      <c r="I26" s="296"/>
      <c r="J26" s="296"/>
      <c r="K26" s="294"/>
    </row>
    <row r="27" spans="2:11" ht="12.75" customHeight="1">
      <c r="B27" s="297"/>
      <c r="C27" s="298"/>
      <c r="D27" s="298"/>
      <c r="E27" s="298"/>
      <c r="F27" s="298"/>
      <c r="G27" s="298"/>
      <c r="H27" s="298"/>
      <c r="I27" s="298"/>
      <c r="J27" s="298"/>
      <c r="K27" s="294"/>
    </row>
    <row r="28" spans="2:11" ht="15" customHeight="1">
      <c r="B28" s="297"/>
      <c r="C28" s="298"/>
      <c r="D28" s="296" t="s">
        <v>866</v>
      </c>
      <c r="E28" s="296"/>
      <c r="F28" s="296"/>
      <c r="G28" s="296"/>
      <c r="H28" s="296"/>
      <c r="I28" s="296"/>
      <c r="J28" s="296"/>
      <c r="K28" s="294"/>
    </row>
    <row r="29" spans="2:11" ht="15" customHeight="1">
      <c r="B29" s="297"/>
      <c r="C29" s="298"/>
      <c r="D29" s="296" t="s">
        <v>867</v>
      </c>
      <c r="E29" s="296"/>
      <c r="F29" s="296"/>
      <c r="G29" s="296"/>
      <c r="H29" s="296"/>
      <c r="I29" s="296"/>
      <c r="J29" s="296"/>
      <c r="K29" s="294"/>
    </row>
    <row r="30" spans="2:11" ht="12.75" customHeight="1">
      <c r="B30" s="297"/>
      <c r="C30" s="298"/>
      <c r="D30" s="298"/>
      <c r="E30" s="298"/>
      <c r="F30" s="298"/>
      <c r="G30" s="298"/>
      <c r="H30" s="298"/>
      <c r="I30" s="298"/>
      <c r="J30" s="298"/>
      <c r="K30" s="294"/>
    </row>
    <row r="31" spans="2:11" ht="15" customHeight="1">
      <c r="B31" s="297"/>
      <c r="C31" s="298"/>
      <c r="D31" s="296" t="s">
        <v>868</v>
      </c>
      <c r="E31" s="296"/>
      <c r="F31" s="296"/>
      <c r="G31" s="296"/>
      <c r="H31" s="296"/>
      <c r="I31" s="296"/>
      <c r="J31" s="296"/>
      <c r="K31" s="294"/>
    </row>
    <row r="32" spans="2:11" ht="15" customHeight="1">
      <c r="B32" s="297"/>
      <c r="C32" s="298"/>
      <c r="D32" s="296" t="s">
        <v>869</v>
      </c>
      <c r="E32" s="296"/>
      <c r="F32" s="296"/>
      <c r="G32" s="296"/>
      <c r="H32" s="296"/>
      <c r="I32" s="296"/>
      <c r="J32" s="296"/>
      <c r="K32" s="294"/>
    </row>
    <row r="33" spans="2:11" ht="15" customHeight="1">
      <c r="B33" s="297"/>
      <c r="C33" s="298"/>
      <c r="D33" s="296" t="s">
        <v>870</v>
      </c>
      <c r="E33" s="296"/>
      <c r="F33" s="296"/>
      <c r="G33" s="296"/>
      <c r="H33" s="296"/>
      <c r="I33" s="296"/>
      <c r="J33" s="296"/>
      <c r="K33" s="294"/>
    </row>
    <row r="34" spans="2:11" ht="15" customHeight="1">
      <c r="B34" s="297"/>
      <c r="C34" s="298"/>
      <c r="D34" s="296"/>
      <c r="E34" s="300" t="s">
        <v>99</v>
      </c>
      <c r="F34" s="296"/>
      <c r="G34" s="296" t="s">
        <v>871</v>
      </c>
      <c r="H34" s="296"/>
      <c r="I34" s="296"/>
      <c r="J34" s="296"/>
      <c r="K34" s="294"/>
    </row>
    <row r="35" spans="2:11" ht="30.75" customHeight="1">
      <c r="B35" s="297"/>
      <c r="C35" s="298"/>
      <c r="D35" s="296"/>
      <c r="E35" s="300" t="s">
        <v>872</v>
      </c>
      <c r="F35" s="296"/>
      <c r="G35" s="296" t="s">
        <v>873</v>
      </c>
      <c r="H35" s="296"/>
      <c r="I35" s="296"/>
      <c r="J35" s="296"/>
      <c r="K35" s="294"/>
    </row>
    <row r="36" spans="2:11" ht="15" customHeight="1">
      <c r="B36" s="297"/>
      <c r="C36" s="298"/>
      <c r="D36" s="296"/>
      <c r="E36" s="300" t="s">
        <v>51</v>
      </c>
      <c r="F36" s="296"/>
      <c r="G36" s="296" t="s">
        <v>874</v>
      </c>
      <c r="H36" s="296"/>
      <c r="I36" s="296"/>
      <c r="J36" s="296"/>
      <c r="K36" s="294"/>
    </row>
    <row r="37" spans="2:11" ht="15" customHeight="1">
      <c r="B37" s="297"/>
      <c r="C37" s="298"/>
      <c r="D37" s="296"/>
      <c r="E37" s="300" t="s">
        <v>100</v>
      </c>
      <c r="F37" s="296"/>
      <c r="G37" s="296" t="s">
        <v>875</v>
      </c>
      <c r="H37" s="296"/>
      <c r="I37" s="296"/>
      <c r="J37" s="296"/>
      <c r="K37" s="294"/>
    </row>
    <row r="38" spans="2:11" ht="15" customHeight="1">
      <c r="B38" s="297"/>
      <c r="C38" s="298"/>
      <c r="D38" s="296"/>
      <c r="E38" s="300" t="s">
        <v>101</v>
      </c>
      <c r="F38" s="296"/>
      <c r="G38" s="296" t="s">
        <v>876</v>
      </c>
      <c r="H38" s="296"/>
      <c r="I38" s="296"/>
      <c r="J38" s="296"/>
      <c r="K38" s="294"/>
    </row>
    <row r="39" spans="2:11" ht="15" customHeight="1">
      <c r="B39" s="297"/>
      <c r="C39" s="298"/>
      <c r="D39" s="296"/>
      <c r="E39" s="300" t="s">
        <v>102</v>
      </c>
      <c r="F39" s="296"/>
      <c r="G39" s="296" t="s">
        <v>877</v>
      </c>
      <c r="H39" s="296"/>
      <c r="I39" s="296"/>
      <c r="J39" s="296"/>
      <c r="K39" s="294"/>
    </row>
    <row r="40" spans="2:11" ht="15" customHeight="1">
      <c r="B40" s="297"/>
      <c r="C40" s="298"/>
      <c r="D40" s="296"/>
      <c r="E40" s="300" t="s">
        <v>878</v>
      </c>
      <c r="F40" s="296"/>
      <c r="G40" s="296" t="s">
        <v>879</v>
      </c>
      <c r="H40" s="296"/>
      <c r="I40" s="296"/>
      <c r="J40" s="296"/>
      <c r="K40" s="294"/>
    </row>
    <row r="41" spans="2:11" ht="15" customHeight="1">
      <c r="B41" s="297"/>
      <c r="C41" s="298"/>
      <c r="D41" s="296"/>
      <c r="E41" s="300"/>
      <c r="F41" s="296"/>
      <c r="G41" s="296" t="s">
        <v>880</v>
      </c>
      <c r="H41" s="296"/>
      <c r="I41" s="296"/>
      <c r="J41" s="296"/>
      <c r="K41" s="294"/>
    </row>
    <row r="42" spans="2:11" ht="15" customHeight="1">
      <c r="B42" s="297"/>
      <c r="C42" s="298"/>
      <c r="D42" s="296"/>
      <c r="E42" s="300" t="s">
        <v>881</v>
      </c>
      <c r="F42" s="296"/>
      <c r="G42" s="296" t="s">
        <v>882</v>
      </c>
      <c r="H42" s="296"/>
      <c r="I42" s="296"/>
      <c r="J42" s="296"/>
      <c r="K42" s="294"/>
    </row>
    <row r="43" spans="2:11" ht="15" customHeight="1">
      <c r="B43" s="297"/>
      <c r="C43" s="298"/>
      <c r="D43" s="296"/>
      <c r="E43" s="300" t="s">
        <v>104</v>
      </c>
      <c r="F43" s="296"/>
      <c r="G43" s="296" t="s">
        <v>883</v>
      </c>
      <c r="H43" s="296"/>
      <c r="I43" s="296"/>
      <c r="J43" s="296"/>
      <c r="K43" s="294"/>
    </row>
    <row r="44" spans="2:11" ht="12.75" customHeight="1">
      <c r="B44" s="297"/>
      <c r="C44" s="298"/>
      <c r="D44" s="296"/>
      <c r="E44" s="296"/>
      <c r="F44" s="296"/>
      <c r="G44" s="296"/>
      <c r="H44" s="296"/>
      <c r="I44" s="296"/>
      <c r="J44" s="296"/>
      <c r="K44" s="294"/>
    </row>
    <row r="45" spans="2:11" ht="15" customHeight="1">
      <c r="B45" s="297"/>
      <c r="C45" s="298"/>
      <c r="D45" s="296" t="s">
        <v>884</v>
      </c>
      <c r="E45" s="296"/>
      <c r="F45" s="296"/>
      <c r="G45" s="296"/>
      <c r="H45" s="296"/>
      <c r="I45" s="296"/>
      <c r="J45" s="296"/>
      <c r="K45" s="294"/>
    </row>
    <row r="46" spans="2:11" ht="15" customHeight="1">
      <c r="B46" s="297"/>
      <c r="C46" s="298"/>
      <c r="D46" s="298"/>
      <c r="E46" s="296" t="s">
        <v>885</v>
      </c>
      <c r="F46" s="296"/>
      <c r="G46" s="296"/>
      <c r="H46" s="296"/>
      <c r="I46" s="296"/>
      <c r="J46" s="296"/>
      <c r="K46" s="294"/>
    </row>
    <row r="47" spans="2:11" ht="15" customHeight="1">
      <c r="B47" s="297"/>
      <c r="C47" s="298"/>
      <c r="D47" s="298"/>
      <c r="E47" s="296" t="s">
        <v>886</v>
      </c>
      <c r="F47" s="296"/>
      <c r="G47" s="296"/>
      <c r="H47" s="296"/>
      <c r="I47" s="296"/>
      <c r="J47" s="296"/>
      <c r="K47" s="294"/>
    </row>
    <row r="48" spans="2:11" ht="15" customHeight="1">
      <c r="B48" s="297"/>
      <c r="C48" s="298"/>
      <c r="D48" s="298"/>
      <c r="E48" s="296" t="s">
        <v>887</v>
      </c>
      <c r="F48" s="296"/>
      <c r="G48" s="296"/>
      <c r="H48" s="296"/>
      <c r="I48" s="296"/>
      <c r="J48" s="296"/>
      <c r="K48" s="294"/>
    </row>
    <row r="49" spans="2:11" ht="15" customHeight="1">
      <c r="B49" s="297"/>
      <c r="C49" s="298"/>
      <c r="D49" s="296" t="s">
        <v>888</v>
      </c>
      <c r="E49" s="296"/>
      <c r="F49" s="296"/>
      <c r="G49" s="296"/>
      <c r="H49" s="296"/>
      <c r="I49" s="296"/>
      <c r="J49" s="296"/>
      <c r="K49" s="294"/>
    </row>
    <row r="50" spans="2:11" ht="25.5" customHeight="1">
      <c r="B50" s="292"/>
      <c r="C50" s="293" t="s">
        <v>889</v>
      </c>
      <c r="D50" s="293"/>
      <c r="E50" s="293"/>
      <c r="F50" s="293"/>
      <c r="G50" s="293"/>
      <c r="H50" s="293"/>
      <c r="I50" s="293"/>
      <c r="J50" s="293"/>
      <c r="K50" s="294"/>
    </row>
    <row r="51" spans="2:11" ht="5.25" customHeight="1">
      <c r="B51" s="292"/>
      <c r="C51" s="295"/>
      <c r="D51" s="295"/>
      <c r="E51" s="295"/>
      <c r="F51" s="295"/>
      <c r="G51" s="295"/>
      <c r="H51" s="295"/>
      <c r="I51" s="295"/>
      <c r="J51" s="295"/>
      <c r="K51" s="294"/>
    </row>
    <row r="52" spans="2:11" ht="15" customHeight="1">
      <c r="B52" s="292"/>
      <c r="C52" s="296" t="s">
        <v>890</v>
      </c>
      <c r="D52" s="296"/>
      <c r="E52" s="296"/>
      <c r="F52" s="296"/>
      <c r="G52" s="296"/>
      <c r="H52" s="296"/>
      <c r="I52" s="296"/>
      <c r="J52" s="296"/>
      <c r="K52" s="294"/>
    </row>
    <row r="53" spans="2:11" ht="15" customHeight="1">
      <c r="B53" s="292"/>
      <c r="C53" s="296" t="s">
        <v>891</v>
      </c>
      <c r="D53" s="296"/>
      <c r="E53" s="296"/>
      <c r="F53" s="296"/>
      <c r="G53" s="296"/>
      <c r="H53" s="296"/>
      <c r="I53" s="296"/>
      <c r="J53" s="296"/>
      <c r="K53" s="294"/>
    </row>
    <row r="54" spans="2:11" ht="12.75" customHeight="1">
      <c r="B54" s="292"/>
      <c r="C54" s="296"/>
      <c r="D54" s="296"/>
      <c r="E54" s="296"/>
      <c r="F54" s="296"/>
      <c r="G54" s="296"/>
      <c r="H54" s="296"/>
      <c r="I54" s="296"/>
      <c r="J54" s="296"/>
      <c r="K54" s="294"/>
    </row>
    <row r="55" spans="2:11" ht="15" customHeight="1">
      <c r="B55" s="292"/>
      <c r="C55" s="296" t="s">
        <v>892</v>
      </c>
      <c r="D55" s="296"/>
      <c r="E55" s="296"/>
      <c r="F55" s="296"/>
      <c r="G55" s="296"/>
      <c r="H55" s="296"/>
      <c r="I55" s="296"/>
      <c r="J55" s="296"/>
      <c r="K55" s="294"/>
    </row>
    <row r="56" spans="2:11" ht="15" customHeight="1">
      <c r="B56" s="292"/>
      <c r="C56" s="298"/>
      <c r="D56" s="296" t="s">
        <v>893</v>
      </c>
      <c r="E56" s="296"/>
      <c r="F56" s="296"/>
      <c r="G56" s="296"/>
      <c r="H56" s="296"/>
      <c r="I56" s="296"/>
      <c r="J56" s="296"/>
      <c r="K56" s="294"/>
    </row>
    <row r="57" spans="2:11" ht="15" customHeight="1">
      <c r="B57" s="292"/>
      <c r="C57" s="298"/>
      <c r="D57" s="296" t="s">
        <v>894</v>
      </c>
      <c r="E57" s="296"/>
      <c r="F57" s="296"/>
      <c r="G57" s="296"/>
      <c r="H57" s="296"/>
      <c r="I57" s="296"/>
      <c r="J57" s="296"/>
      <c r="K57" s="294"/>
    </row>
    <row r="58" spans="2:11" ht="15" customHeight="1">
      <c r="B58" s="292"/>
      <c r="C58" s="298"/>
      <c r="D58" s="296" t="s">
        <v>895</v>
      </c>
      <c r="E58" s="296"/>
      <c r="F58" s="296"/>
      <c r="G58" s="296"/>
      <c r="H58" s="296"/>
      <c r="I58" s="296"/>
      <c r="J58" s="296"/>
      <c r="K58" s="294"/>
    </row>
    <row r="59" spans="2:11" ht="15" customHeight="1">
      <c r="B59" s="292"/>
      <c r="C59" s="298"/>
      <c r="D59" s="296" t="s">
        <v>896</v>
      </c>
      <c r="E59" s="296"/>
      <c r="F59" s="296"/>
      <c r="G59" s="296"/>
      <c r="H59" s="296"/>
      <c r="I59" s="296"/>
      <c r="J59" s="296"/>
      <c r="K59" s="294"/>
    </row>
    <row r="60" spans="2:11" ht="15" customHeight="1">
      <c r="B60" s="292"/>
      <c r="C60" s="298"/>
      <c r="D60" s="301" t="s">
        <v>897</v>
      </c>
      <c r="E60" s="301"/>
      <c r="F60" s="301"/>
      <c r="G60" s="301"/>
      <c r="H60" s="301"/>
      <c r="I60" s="301"/>
      <c r="J60" s="301"/>
      <c r="K60" s="294"/>
    </row>
    <row r="61" spans="2:11" ht="15" customHeight="1">
      <c r="B61" s="292"/>
      <c r="C61" s="298"/>
      <c r="D61" s="296" t="s">
        <v>898</v>
      </c>
      <c r="E61" s="296"/>
      <c r="F61" s="296"/>
      <c r="G61" s="296"/>
      <c r="H61" s="296"/>
      <c r="I61" s="296"/>
      <c r="J61" s="296"/>
      <c r="K61" s="294"/>
    </row>
    <row r="62" spans="2:11" ht="12.75" customHeight="1">
      <c r="B62" s="292"/>
      <c r="C62" s="298"/>
      <c r="D62" s="298"/>
      <c r="E62" s="302"/>
      <c r="F62" s="298"/>
      <c r="G62" s="298"/>
      <c r="H62" s="298"/>
      <c r="I62" s="298"/>
      <c r="J62" s="298"/>
      <c r="K62" s="294"/>
    </row>
    <row r="63" spans="2:11" ht="15" customHeight="1">
      <c r="B63" s="292"/>
      <c r="C63" s="298"/>
      <c r="D63" s="296" t="s">
        <v>899</v>
      </c>
      <c r="E63" s="296"/>
      <c r="F63" s="296"/>
      <c r="G63" s="296"/>
      <c r="H63" s="296"/>
      <c r="I63" s="296"/>
      <c r="J63" s="296"/>
      <c r="K63" s="294"/>
    </row>
    <row r="64" spans="2:11" ht="15" customHeight="1">
      <c r="B64" s="292"/>
      <c r="C64" s="298"/>
      <c r="D64" s="301" t="s">
        <v>900</v>
      </c>
      <c r="E64" s="301"/>
      <c r="F64" s="301"/>
      <c r="G64" s="301"/>
      <c r="H64" s="301"/>
      <c r="I64" s="301"/>
      <c r="J64" s="301"/>
      <c r="K64" s="294"/>
    </row>
    <row r="65" spans="2:11" ht="15" customHeight="1">
      <c r="B65" s="292"/>
      <c r="C65" s="298"/>
      <c r="D65" s="296" t="s">
        <v>901</v>
      </c>
      <c r="E65" s="296"/>
      <c r="F65" s="296"/>
      <c r="G65" s="296"/>
      <c r="H65" s="296"/>
      <c r="I65" s="296"/>
      <c r="J65" s="296"/>
      <c r="K65" s="294"/>
    </row>
    <row r="66" spans="2:11" ht="15" customHeight="1">
      <c r="B66" s="292"/>
      <c r="C66" s="298"/>
      <c r="D66" s="296" t="s">
        <v>902</v>
      </c>
      <c r="E66" s="296"/>
      <c r="F66" s="296"/>
      <c r="G66" s="296"/>
      <c r="H66" s="296"/>
      <c r="I66" s="296"/>
      <c r="J66" s="296"/>
      <c r="K66" s="294"/>
    </row>
    <row r="67" spans="2:11" ht="15" customHeight="1">
      <c r="B67" s="292"/>
      <c r="C67" s="298"/>
      <c r="D67" s="296" t="s">
        <v>903</v>
      </c>
      <c r="E67" s="296"/>
      <c r="F67" s="296"/>
      <c r="G67" s="296"/>
      <c r="H67" s="296"/>
      <c r="I67" s="296"/>
      <c r="J67" s="296"/>
      <c r="K67" s="294"/>
    </row>
    <row r="68" spans="2:11" ht="15" customHeight="1">
      <c r="B68" s="292"/>
      <c r="C68" s="298"/>
      <c r="D68" s="296" t="s">
        <v>904</v>
      </c>
      <c r="E68" s="296"/>
      <c r="F68" s="296"/>
      <c r="G68" s="296"/>
      <c r="H68" s="296"/>
      <c r="I68" s="296"/>
      <c r="J68" s="296"/>
      <c r="K68" s="294"/>
    </row>
    <row r="69" spans="2:11" ht="12.75" customHeight="1">
      <c r="B69" s="303"/>
      <c r="C69" s="304"/>
      <c r="D69" s="304"/>
      <c r="E69" s="304"/>
      <c r="F69" s="304"/>
      <c r="G69" s="304"/>
      <c r="H69" s="304"/>
      <c r="I69" s="304"/>
      <c r="J69" s="304"/>
      <c r="K69" s="305"/>
    </row>
    <row r="70" spans="2:11" ht="18.75" customHeight="1">
      <c r="B70" s="306"/>
      <c r="C70" s="306"/>
      <c r="D70" s="306"/>
      <c r="E70" s="306"/>
      <c r="F70" s="306"/>
      <c r="G70" s="306"/>
      <c r="H70" s="306"/>
      <c r="I70" s="306"/>
      <c r="J70" s="306"/>
      <c r="K70" s="307"/>
    </row>
    <row r="71" spans="2:11" ht="18.75" customHeight="1">
      <c r="B71" s="307"/>
      <c r="C71" s="307"/>
      <c r="D71" s="307"/>
      <c r="E71" s="307"/>
      <c r="F71" s="307"/>
      <c r="G71" s="307"/>
      <c r="H71" s="307"/>
      <c r="I71" s="307"/>
      <c r="J71" s="307"/>
      <c r="K71" s="307"/>
    </row>
    <row r="72" spans="2:11" ht="7.5" customHeight="1">
      <c r="B72" s="308"/>
      <c r="C72" s="309"/>
      <c r="D72" s="309"/>
      <c r="E72" s="309"/>
      <c r="F72" s="309"/>
      <c r="G72" s="309"/>
      <c r="H72" s="309"/>
      <c r="I72" s="309"/>
      <c r="J72" s="309"/>
      <c r="K72" s="310"/>
    </row>
    <row r="73" spans="2:11" ht="45" customHeight="1">
      <c r="B73" s="311"/>
      <c r="C73" s="312" t="s">
        <v>88</v>
      </c>
      <c r="D73" s="312"/>
      <c r="E73" s="312"/>
      <c r="F73" s="312"/>
      <c r="G73" s="312"/>
      <c r="H73" s="312"/>
      <c r="I73" s="312"/>
      <c r="J73" s="312"/>
      <c r="K73" s="313"/>
    </row>
    <row r="74" spans="2:11" ht="17.25" customHeight="1">
      <c r="B74" s="311"/>
      <c r="C74" s="314" t="s">
        <v>905</v>
      </c>
      <c r="D74" s="314"/>
      <c r="E74" s="314"/>
      <c r="F74" s="314" t="s">
        <v>906</v>
      </c>
      <c r="G74" s="315"/>
      <c r="H74" s="314" t="s">
        <v>100</v>
      </c>
      <c r="I74" s="314" t="s">
        <v>55</v>
      </c>
      <c r="J74" s="314" t="s">
        <v>907</v>
      </c>
      <c r="K74" s="313"/>
    </row>
    <row r="75" spans="2:11" ht="17.25" customHeight="1">
      <c r="B75" s="311"/>
      <c r="C75" s="316" t="s">
        <v>908</v>
      </c>
      <c r="D75" s="316"/>
      <c r="E75" s="316"/>
      <c r="F75" s="317" t="s">
        <v>909</v>
      </c>
      <c r="G75" s="318"/>
      <c r="H75" s="316"/>
      <c r="I75" s="316"/>
      <c r="J75" s="316" t="s">
        <v>910</v>
      </c>
      <c r="K75" s="313"/>
    </row>
    <row r="76" spans="2:11" ht="5.25" customHeight="1">
      <c r="B76" s="311"/>
      <c r="C76" s="319"/>
      <c r="D76" s="319"/>
      <c r="E76" s="319"/>
      <c r="F76" s="319"/>
      <c r="G76" s="320"/>
      <c r="H76" s="319"/>
      <c r="I76" s="319"/>
      <c r="J76" s="319"/>
      <c r="K76" s="313"/>
    </row>
    <row r="77" spans="2:11" ht="15" customHeight="1">
      <c r="B77" s="311"/>
      <c r="C77" s="300" t="s">
        <v>51</v>
      </c>
      <c r="D77" s="319"/>
      <c r="E77" s="319"/>
      <c r="F77" s="321" t="s">
        <v>911</v>
      </c>
      <c r="G77" s="320"/>
      <c r="H77" s="300" t="s">
        <v>912</v>
      </c>
      <c r="I77" s="300" t="s">
        <v>913</v>
      </c>
      <c r="J77" s="300">
        <v>20</v>
      </c>
      <c r="K77" s="313"/>
    </row>
    <row r="78" spans="2:11" ht="15" customHeight="1">
      <c r="B78" s="311"/>
      <c r="C78" s="300" t="s">
        <v>914</v>
      </c>
      <c r="D78" s="300"/>
      <c r="E78" s="300"/>
      <c r="F78" s="321" t="s">
        <v>911</v>
      </c>
      <c r="G78" s="320"/>
      <c r="H78" s="300" t="s">
        <v>915</v>
      </c>
      <c r="I78" s="300" t="s">
        <v>913</v>
      </c>
      <c r="J78" s="300">
        <v>120</v>
      </c>
      <c r="K78" s="313"/>
    </row>
    <row r="79" spans="2:11" ht="15" customHeight="1">
      <c r="B79" s="322"/>
      <c r="C79" s="300" t="s">
        <v>916</v>
      </c>
      <c r="D79" s="300"/>
      <c r="E79" s="300"/>
      <c r="F79" s="321" t="s">
        <v>917</v>
      </c>
      <c r="G79" s="320"/>
      <c r="H79" s="300" t="s">
        <v>918</v>
      </c>
      <c r="I79" s="300" t="s">
        <v>913</v>
      </c>
      <c r="J79" s="300">
        <v>50</v>
      </c>
      <c r="K79" s="313"/>
    </row>
    <row r="80" spans="2:11" ht="15" customHeight="1">
      <c r="B80" s="322"/>
      <c r="C80" s="300" t="s">
        <v>919</v>
      </c>
      <c r="D80" s="300"/>
      <c r="E80" s="300"/>
      <c r="F80" s="321" t="s">
        <v>911</v>
      </c>
      <c r="G80" s="320"/>
      <c r="H80" s="300" t="s">
        <v>920</v>
      </c>
      <c r="I80" s="300" t="s">
        <v>921</v>
      </c>
      <c r="J80" s="300"/>
      <c r="K80" s="313"/>
    </row>
    <row r="81" spans="2:11" ht="15" customHeight="1">
      <c r="B81" s="322"/>
      <c r="C81" s="323" t="s">
        <v>922</v>
      </c>
      <c r="D81" s="323"/>
      <c r="E81" s="323"/>
      <c r="F81" s="324" t="s">
        <v>917</v>
      </c>
      <c r="G81" s="323"/>
      <c r="H81" s="323" t="s">
        <v>923</v>
      </c>
      <c r="I81" s="323" t="s">
        <v>913</v>
      </c>
      <c r="J81" s="323">
        <v>15</v>
      </c>
      <c r="K81" s="313"/>
    </row>
    <row r="82" spans="2:11" ht="15" customHeight="1">
      <c r="B82" s="322"/>
      <c r="C82" s="323" t="s">
        <v>924</v>
      </c>
      <c r="D82" s="323"/>
      <c r="E82" s="323"/>
      <c r="F82" s="324" t="s">
        <v>917</v>
      </c>
      <c r="G82" s="323"/>
      <c r="H82" s="323" t="s">
        <v>925</v>
      </c>
      <c r="I82" s="323" t="s">
        <v>913</v>
      </c>
      <c r="J82" s="323">
        <v>15</v>
      </c>
      <c r="K82" s="313"/>
    </row>
    <row r="83" spans="2:11" ht="15" customHeight="1">
      <c r="B83" s="322"/>
      <c r="C83" s="323" t="s">
        <v>926</v>
      </c>
      <c r="D83" s="323"/>
      <c r="E83" s="323"/>
      <c r="F83" s="324" t="s">
        <v>917</v>
      </c>
      <c r="G83" s="323"/>
      <c r="H83" s="323" t="s">
        <v>927</v>
      </c>
      <c r="I83" s="323" t="s">
        <v>913</v>
      </c>
      <c r="J83" s="323">
        <v>20</v>
      </c>
      <c r="K83" s="313"/>
    </row>
    <row r="84" spans="2:11" ht="15" customHeight="1">
      <c r="B84" s="322"/>
      <c r="C84" s="323" t="s">
        <v>928</v>
      </c>
      <c r="D84" s="323"/>
      <c r="E84" s="323"/>
      <c r="F84" s="324" t="s">
        <v>917</v>
      </c>
      <c r="G84" s="323"/>
      <c r="H84" s="323" t="s">
        <v>929</v>
      </c>
      <c r="I84" s="323" t="s">
        <v>913</v>
      </c>
      <c r="J84" s="323">
        <v>20</v>
      </c>
      <c r="K84" s="313"/>
    </row>
    <row r="85" spans="2:11" ht="15" customHeight="1">
      <c r="B85" s="322"/>
      <c r="C85" s="300" t="s">
        <v>930</v>
      </c>
      <c r="D85" s="300"/>
      <c r="E85" s="300"/>
      <c r="F85" s="321" t="s">
        <v>917</v>
      </c>
      <c r="G85" s="320"/>
      <c r="H85" s="300" t="s">
        <v>931</v>
      </c>
      <c r="I85" s="300" t="s">
        <v>913</v>
      </c>
      <c r="J85" s="300">
        <v>50</v>
      </c>
      <c r="K85" s="313"/>
    </row>
    <row r="86" spans="2:11" ht="15" customHeight="1">
      <c r="B86" s="322"/>
      <c r="C86" s="300" t="s">
        <v>932</v>
      </c>
      <c r="D86" s="300"/>
      <c r="E86" s="300"/>
      <c r="F86" s="321" t="s">
        <v>917</v>
      </c>
      <c r="G86" s="320"/>
      <c r="H86" s="300" t="s">
        <v>933</v>
      </c>
      <c r="I86" s="300" t="s">
        <v>913</v>
      </c>
      <c r="J86" s="300">
        <v>20</v>
      </c>
      <c r="K86" s="313"/>
    </row>
    <row r="87" spans="2:11" ht="15" customHeight="1">
      <c r="B87" s="322"/>
      <c r="C87" s="300" t="s">
        <v>934</v>
      </c>
      <c r="D87" s="300"/>
      <c r="E87" s="300"/>
      <c r="F87" s="321" t="s">
        <v>917</v>
      </c>
      <c r="G87" s="320"/>
      <c r="H87" s="300" t="s">
        <v>935</v>
      </c>
      <c r="I87" s="300" t="s">
        <v>913</v>
      </c>
      <c r="J87" s="300">
        <v>20</v>
      </c>
      <c r="K87" s="313"/>
    </row>
    <row r="88" spans="2:11" ht="15" customHeight="1">
      <c r="B88" s="322"/>
      <c r="C88" s="300" t="s">
        <v>936</v>
      </c>
      <c r="D88" s="300"/>
      <c r="E88" s="300"/>
      <c r="F88" s="321" t="s">
        <v>917</v>
      </c>
      <c r="G88" s="320"/>
      <c r="H88" s="300" t="s">
        <v>937</v>
      </c>
      <c r="I88" s="300" t="s">
        <v>913</v>
      </c>
      <c r="J88" s="300">
        <v>50</v>
      </c>
      <c r="K88" s="313"/>
    </row>
    <row r="89" spans="2:11" ht="15" customHeight="1">
      <c r="B89" s="322"/>
      <c r="C89" s="300" t="s">
        <v>938</v>
      </c>
      <c r="D89" s="300"/>
      <c r="E89" s="300"/>
      <c r="F89" s="321" t="s">
        <v>917</v>
      </c>
      <c r="G89" s="320"/>
      <c r="H89" s="300" t="s">
        <v>938</v>
      </c>
      <c r="I89" s="300" t="s">
        <v>913</v>
      </c>
      <c r="J89" s="300">
        <v>50</v>
      </c>
      <c r="K89" s="313"/>
    </row>
    <row r="90" spans="2:11" ht="15" customHeight="1">
      <c r="B90" s="322"/>
      <c r="C90" s="300" t="s">
        <v>105</v>
      </c>
      <c r="D90" s="300"/>
      <c r="E90" s="300"/>
      <c r="F90" s="321" t="s">
        <v>917</v>
      </c>
      <c r="G90" s="320"/>
      <c r="H90" s="300" t="s">
        <v>939</v>
      </c>
      <c r="I90" s="300" t="s">
        <v>913</v>
      </c>
      <c r="J90" s="300">
        <v>255</v>
      </c>
      <c r="K90" s="313"/>
    </row>
    <row r="91" spans="2:11" ht="15" customHeight="1">
      <c r="B91" s="322"/>
      <c r="C91" s="300" t="s">
        <v>940</v>
      </c>
      <c r="D91" s="300"/>
      <c r="E91" s="300"/>
      <c r="F91" s="321" t="s">
        <v>911</v>
      </c>
      <c r="G91" s="320"/>
      <c r="H91" s="300" t="s">
        <v>941</v>
      </c>
      <c r="I91" s="300" t="s">
        <v>942</v>
      </c>
      <c r="J91" s="300"/>
      <c r="K91" s="313"/>
    </row>
    <row r="92" spans="2:11" ht="15" customHeight="1">
      <c r="B92" s="322"/>
      <c r="C92" s="300" t="s">
        <v>943</v>
      </c>
      <c r="D92" s="300"/>
      <c r="E92" s="300"/>
      <c r="F92" s="321" t="s">
        <v>911</v>
      </c>
      <c r="G92" s="320"/>
      <c r="H92" s="300" t="s">
        <v>944</v>
      </c>
      <c r="I92" s="300" t="s">
        <v>945</v>
      </c>
      <c r="J92" s="300"/>
      <c r="K92" s="313"/>
    </row>
    <row r="93" spans="2:11" ht="15" customHeight="1">
      <c r="B93" s="322"/>
      <c r="C93" s="300" t="s">
        <v>946</v>
      </c>
      <c r="D93" s="300"/>
      <c r="E93" s="300"/>
      <c r="F93" s="321" t="s">
        <v>911</v>
      </c>
      <c r="G93" s="320"/>
      <c r="H93" s="300" t="s">
        <v>946</v>
      </c>
      <c r="I93" s="300" t="s">
        <v>945</v>
      </c>
      <c r="J93" s="300"/>
      <c r="K93" s="313"/>
    </row>
    <row r="94" spans="2:11" ht="15" customHeight="1">
      <c r="B94" s="322"/>
      <c r="C94" s="300" t="s">
        <v>36</v>
      </c>
      <c r="D94" s="300"/>
      <c r="E94" s="300"/>
      <c r="F94" s="321" t="s">
        <v>911</v>
      </c>
      <c r="G94" s="320"/>
      <c r="H94" s="300" t="s">
        <v>947</v>
      </c>
      <c r="I94" s="300" t="s">
        <v>945</v>
      </c>
      <c r="J94" s="300"/>
      <c r="K94" s="313"/>
    </row>
    <row r="95" spans="2:11" ht="15" customHeight="1">
      <c r="B95" s="322"/>
      <c r="C95" s="300" t="s">
        <v>46</v>
      </c>
      <c r="D95" s="300"/>
      <c r="E95" s="300"/>
      <c r="F95" s="321" t="s">
        <v>911</v>
      </c>
      <c r="G95" s="320"/>
      <c r="H95" s="300" t="s">
        <v>948</v>
      </c>
      <c r="I95" s="300" t="s">
        <v>945</v>
      </c>
      <c r="J95" s="300"/>
      <c r="K95" s="313"/>
    </row>
    <row r="96" spans="2:11" ht="15" customHeight="1">
      <c r="B96" s="325"/>
      <c r="C96" s="326"/>
      <c r="D96" s="326"/>
      <c r="E96" s="326"/>
      <c r="F96" s="326"/>
      <c r="G96" s="326"/>
      <c r="H96" s="326"/>
      <c r="I96" s="326"/>
      <c r="J96" s="326"/>
      <c r="K96" s="327"/>
    </row>
    <row r="97" spans="2:11" ht="18.75" customHeight="1">
      <c r="B97" s="328"/>
      <c r="C97" s="329"/>
      <c r="D97" s="329"/>
      <c r="E97" s="329"/>
      <c r="F97" s="329"/>
      <c r="G97" s="329"/>
      <c r="H97" s="329"/>
      <c r="I97" s="329"/>
      <c r="J97" s="329"/>
      <c r="K97" s="328"/>
    </row>
    <row r="98" spans="2:11" ht="18.75" customHeight="1">
      <c r="B98" s="307"/>
      <c r="C98" s="307"/>
      <c r="D98" s="307"/>
      <c r="E98" s="307"/>
      <c r="F98" s="307"/>
      <c r="G98" s="307"/>
      <c r="H98" s="307"/>
      <c r="I98" s="307"/>
      <c r="J98" s="307"/>
      <c r="K98" s="307"/>
    </row>
    <row r="99" spans="2:11" ht="7.5" customHeight="1">
      <c r="B99" s="308"/>
      <c r="C99" s="309"/>
      <c r="D99" s="309"/>
      <c r="E99" s="309"/>
      <c r="F99" s="309"/>
      <c r="G99" s="309"/>
      <c r="H99" s="309"/>
      <c r="I99" s="309"/>
      <c r="J99" s="309"/>
      <c r="K99" s="310"/>
    </row>
    <row r="100" spans="2:11" ht="45" customHeight="1">
      <c r="B100" s="311"/>
      <c r="C100" s="312" t="s">
        <v>949</v>
      </c>
      <c r="D100" s="312"/>
      <c r="E100" s="312"/>
      <c r="F100" s="312"/>
      <c r="G100" s="312"/>
      <c r="H100" s="312"/>
      <c r="I100" s="312"/>
      <c r="J100" s="312"/>
      <c r="K100" s="313"/>
    </row>
    <row r="101" spans="2:11" ht="17.25" customHeight="1">
      <c r="B101" s="311"/>
      <c r="C101" s="314" t="s">
        <v>905</v>
      </c>
      <c r="D101" s="314"/>
      <c r="E101" s="314"/>
      <c r="F101" s="314" t="s">
        <v>906</v>
      </c>
      <c r="G101" s="315"/>
      <c r="H101" s="314" t="s">
        <v>100</v>
      </c>
      <c r="I101" s="314" t="s">
        <v>55</v>
      </c>
      <c r="J101" s="314" t="s">
        <v>907</v>
      </c>
      <c r="K101" s="313"/>
    </row>
    <row r="102" spans="2:11" ht="17.25" customHeight="1">
      <c r="B102" s="311"/>
      <c r="C102" s="316" t="s">
        <v>908</v>
      </c>
      <c r="D102" s="316"/>
      <c r="E102" s="316"/>
      <c r="F102" s="317" t="s">
        <v>909</v>
      </c>
      <c r="G102" s="318"/>
      <c r="H102" s="316"/>
      <c r="I102" s="316"/>
      <c r="J102" s="316" t="s">
        <v>910</v>
      </c>
      <c r="K102" s="313"/>
    </row>
    <row r="103" spans="2:11" ht="5.25" customHeight="1">
      <c r="B103" s="311"/>
      <c r="C103" s="314"/>
      <c r="D103" s="314"/>
      <c r="E103" s="314"/>
      <c r="F103" s="314"/>
      <c r="G103" s="330"/>
      <c r="H103" s="314"/>
      <c r="I103" s="314"/>
      <c r="J103" s="314"/>
      <c r="K103" s="313"/>
    </row>
    <row r="104" spans="2:11" ht="15" customHeight="1">
      <c r="B104" s="311"/>
      <c r="C104" s="300" t="s">
        <v>51</v>
      </c>
      <c r="D104" s="319"/>
      <c r="E104" s="319"/>
      <c r="F104" s="321" t="s">
        <v>911</v>
      </c>
      <c r="G104" s="330"/>
      <c r="H104" s="300" t="s">
        <v>950</v>
      </c>
      <c r="I104" s="300" t="s">
        <v>913</v>
      </c>
      <c r="J104" s="300">
        <v>20</v>
      </c>
      <c r="K104" s="313"/>
    </row>
    <row r="105" spans="2:11" ht="15" customHeight="1">
      <c r="B105" s="311"/>
      <c r="C105" s="300" t="s">
        <v>914</v>
      </c>
      <c r="D105" s="300"/>
      <c r="E105" s="300"/>
      <c r="F105" s="321" t="s">
        <v>911</v>
      </c>
      <c r="G105" s="300"/>
      <c r="H105" s="300" t="s">
        <v>950</v>
      </c>
      <c r="I105" s="300" t="s">
        <v>913</v>
      </c>
      <c r="J105" s="300">
        <v>120</v>
      </c>
      <c r="K105" s="313"/>
    </row>
    <row r="106" spans="2:11" ht="15" customHeight="1">
      <c r="B106" s="322"/>
      <c r="C106" s="300" t="s">
        <v>916</v>
      </c>
      <c r="D106" s="300"/>
      <c r="E106" s="300"/>
      <c r="F106" s="321" t="s">
        <v>917</v>
      </c>
      <c r="G106" s="300"/>
      <c r="H106" s="300" t="s">
        <v>950</v>
      </c>
      <c r="I106" s="300" t="s">
        <v>913</v>
      </c>
      <c r="J106" s="300">
        <v>50</v>
      </c>
      <c r="K106" s="313"/>
    </row>
    <row r="107" spans="2:11" ht="15" customHeight="1">
      <c r="B107" s="322"/>
      <c r="C107" s="300" t="s">
        <v>919</v>
      </c>
      <c r="D107" s="300"/>
      <c r="E107" s="300"/>
      <c r="F107" s="321" t="s">
        <v>911</v>
      </c>
      <c r="G107" s="300"/>
      <c r="H107" s="300" t="s">
        <v>950</v>
      </c>
      <c r="I107" s="300" t="s">
        <v>921</v>
      </c>
      <c r="J107" s="300"/>
      <c r="K107" s="313"/>
    </row>
    <row r="108" spans="2:11" ht="15" customHeight="1">
      <c r="B108" s="322"/>
      <c r="C108" s="300" t="s">
        <v>930</v>
      </c>
      <c r="D108" s="300"/>
      <c r="E108" s="300"/>
      <c r="F108" s="321" t="s">
        <v>917</v>
      </c>
      <c r="G108" s="300"/>
      <c r="H108" s="300" t="s">
        <v>950</v>
      </c>
      <c r="I108" s="300" t="s">
        <v>913</v>
      </c>
      <c r="J108" s="300">
        <v>50</v>
      </c>
      <c r="K108" s="313"/>
    </row>
    <row r="109" spans="2:11" ht="15" customHeight="1">
      <c r="B109" s="322"/>
      <c r="C109" s="300" t="s">
        <v>938</v>
      </c>
      <c r="D109" s="300"/>
      <c r="E109" s="300"/>
      <c r="F109" s="321" t="s">
        <v>917</v>
      </c>
      <c r="G109" s="300"/>
      <c r="H109" s="300" t="s">
        <v>950</v>
      </c>
      <c r="I109" s="300" t="s">
        <v>913</v>
      </c>
      <c r="J109" s="300">
        <v>50</v>
      </c>
      <c r="K109" s="313"/>
    </row>
    <row r="110" spans="2:11" ht="15" customHeight="1">
      <c r="B110" s="322"/>
      <c r="C110" s="300" t="s">
        <v>936</v>
      </c>
      <c r="D110" s="300"/>
      <c r="E110" s="300"/>
      <c r="F110" s="321" t="s">
        <v>917</v>
      </c>
      <c r="G110" s="300"/>
      <c r="H110" s="300" t="s">
        <v>950</v>
      </c>
      <c r="I110" s="300" t="s">
        <v>913</v>
      </c>
      <c r="J110" s="300">
        <v>50</v>
      </c>
      <c r="K110" s="313"/>
    </row>
    <row r="111" spans="2:11" ht="15" customHeight="1">
      <c r="B111" s="322"/>
      <c r="C111" s="300" t="s">
        <v>51</v>
      </c>
      <c r="D111" s="300"/>
      <c r="E111" s="300"/>
      <c r="F111" s="321" t="s">
        <v>911</v>
      </c>
      <c r="G111" s="300"/>
      <c r="H111" s="300" t="s">
        <v>951</v>
      </c>
      <c r="I111" s="300" t="s">
        <v>913</v>
      </c>
      <c r="J111" s="300">
        <v>20</v>
      </c>
      <c r="K111" s="313"/>
    </row>
    <row r="112" spans="2:11" ht="15" customHeight="1">
      <c r="B112" s="322"/>
      <c r="C112" s="300" t="s">
        <v>952</v>
      </c>
      <c r="D112" s="300"/>
      <c r="E112" s="300"/>
      <c r="F112" s="321" t="s">
        <v>911</v>
      </c>
      <c r="G112" s="300"/>
      <c r="H112" s="300" t="s">
        <v>953</v>
      </c>
      <c r="I112" s="300" t="s">
        <v>913</v>
      </c>
      <c r="J112" s="300">
        <v>120</v>
      </c>
      <c r="K112" s="313"/>
    </row>
    <row r="113" spans="2:11" ht="15" customHeight="1">
      <c r="B113" s="322"/>
      <c r="C113" s="300" t="s">
        <v>36</v>
      </c>
      <c r="D113" s="300"/>
      <c r="E113" s="300"/>
      <c r="F113" s="321" t="s">
        <v>911</v>
      </c>
      <c r="G113" s="300"/>
      <c r="H113" s="300" t="s">
        <v>954</v>
      </c>
      <c r="I113" s="300" t="s">
        <v>945</v>
      </c>
      <c r="J113" s="300"/>
      <c r="K113" s="313"/>
    </row>
    <row r="114" spans="2:11" ht="15" customHeight="1">
      <c r="B114" s="322"/>
      <c r="C114" s="300" t="s">
        <v>46</v>
      </c>
      <c r="D114" s="300"/>
      <c r="E114" s="300"/>
      <c r="F114" s="321" t="s">
        <v>911</v>
      </c>
      <c r="G114" s="300"/>
      <c r="H114" s="300" t="s">
        <v>955</v>
      </c>
      <c r="I114" s="300" t="s">
        <v>945</v>
      </c>
      <c r="J114" s="300"/>
      <c r="K114" s="313"/>
    </row>
    <row r="115" spans="2:11" ht="15" customHeight="1">
      <c r="B115" s="322"/>
      <c r="C115" s="300" t="s">
        <v>55</v>
      </c>
      <c r="D115" s="300"/>
      <c r="E115" s="300"/>
      <c r="F115" s="321" t="s">
        <v>911</v>
      </c>
      <c r="G115" s="300"/>
      <c r="H115" s="300" t="s">
        <v>956</v>
      </c>
      <c r="I115" s="300" t="s">
        <v>957</v>
      </c>
      <c r="J115" s="300"/>
      <c r="K115" s="313"/>
    </row>
    <row r="116" spans="2:11" ht="15" customHeight="1">
      <c r="B116" s="325"/>
      <c r="C116" s="331"/>
      <c r="D116" s="331"/>
      <c r="E116" s="331"/>
      <c r="F116" s="331"/>
      <c r="G116" s="331"/>
      <c r="H116" s="331"/>
      <c r="I116" s="331"/>
      <c r="J116" s="331"/>
      <c r="K116" s="327"/>
    </row>
    <row r="117" spans="2:11" ht="18.75" customHeight="1">
      <c r="B117" s="332"/>
      <c r="C117" s="296"/>
      <c r="D117" s="296"/>
      <c r="E117" s="296"/>
      <c r="F117" s="333"/>
      <c r="G117" s="296"/>
      <c r="H117" s="296"/>
      <c r="I117" s="296"/>
      <c r="J117" s="296"/>
      <c r="K117" s="332"/>
    </row>
    <row r="118" spans="2:11" ht="18.75" customHeight="1">
      <c r="B118" s="307"/>
      <c r="C118" s="307"/>
      <c r="D118" s="307"/>
      <c r="E118" s="307"/>
      <c r="F118" s="307"/>
      <c r="G118" s="307"/>
      <c r="H118" s="307"/>
      <c r="I118" s="307"/>
      <c r="J118" s="307"/>
      <c r="K118" s="307"/>
    </row>
    <row r="119" spans="2:11" ht="7.5" customHeight="1">
      <c r="B119" s="334"/>
      <c r="C119" s="335"/>
      <c r="D119" s="335"/>
      <c r="E119" s="335"/>
      <c r="F119" s="335"/>
      <c r="G119" s="335"/>
      <c r="H119" s="335"/>
      <c r="I119" s="335"/>
      <c r="J119" s="335"/>
      <c r="K119" s="336"/>
    </row>
    <row r="120" spans="2:11" ht="45" customHeight="1">
      <c r="B120" s="337"/>
      <c r="C120" s="290" t="s">
        <v>958</v>
      </c>
      <c r="D120" s="290"/>
      <c r="E120" s="290"/>
      <c r="F120" s="290"/>
      <c r="G120" s="290"/>
      <c r="H120" s="290"/>
      <c r="I120" s="290"/>
      <c r="J120" s="290"/>
      <c r="K120" s="338"/>
    </row>
    <row r="121" spans="2:11" ht="17.25" customHeight="1">
      <c r="B121" s="339"/>
      <c r="C121" s="314" t="s">
        <v>905</v>
      </c>
      <c r="D121" s="314"/>
      <c r="E121" s="314"/>
      <c r="F121" s="314" t="s">
        <v>906</v>
      </c>
      <c r="G121" s="315"/>
      <c r="H121" s="314" t="s">
        <v>100</v>
      </c>
      <c r="I121" s="314" t="s">
        <v>55</v>
      </c>
      <c r="J121" s="314" t="s">
        <v>907</v>
      </c>
      <c r="K121" s="340"/>
    </row>
    <row r="122" spans="2:11" ht="17.25" customHeight="1">
      <c r="B122" s="339"/>
      <c r="C122" s="316" t="s">
        <v>908</v>
      </c>
      <c r="D122" s="316"/>
      <c r="E122" s="316"/>
      <c r="F122" s="317" t="s">
        <v>909</v>
      </c>
      <c r="G122" s="318"/>
      <c r="H122" s="316"/>
      <c r="I122" s="316"/>
      <c r="J122" s="316" t="s">
        <v>910</v>
      </c>
      <c r="K122" s="340"/>
    </row>
    <row r="123" spans="2:11" ht="5.25" customHeight="1">
      <c r="B123" s="341"/>
      <c r="C123" s="319"/>
      <c r="D123" s="319"/>
      <c r="E123" s="319"/>
      <c r="F123" s="319"/>
      <c r="G123" s="300"/>
      <c r="H123" s="319"/>
      <c r="I123" s="319"/>
      <c r="J123" s="319"/>
      <c r="K123" s="342"/>
    </row>
    <row r="124" spans="2:11" ht="15" customHeight="1">
      <c r="B124" s="341"/>
      <c r="C124" s="300" t="s">
        <v>914</v>
      </c>
      <c r="D124" s="319"/>
      <c r="E124" s="319"/>
      <c r="F124" s="321" t="s">
        <v>911</v>
      </c>
      <c r="G124" s="300"/>
      <c r="H124" s="300" t="s">
        <v>950</v>
      </c>
      <c r="I124" s="300" t="s">
        <v>913</v>
      </c>
      <c r="J124" s="300">
        <v>120</v>
      </c>
      <c r="K124" s="343"/>
    </row>
    <row r="125" spans="2:11" ht="15" customHeight="1">
      <c r="B125" s="341"/>
      <c r="C125" s="300" t="s">
        <v>959</v>
      </c>
      <c r="D125" s="300"/>
      <c r="E125" s="300"/>
      <c r="F125" s="321" t="s">
        <v>911</v>
      </c>
      <c r="G125" s="300"/>
      <c r="H125" s="300" t="s">
        <v>960</v>
      </c>
      <c r="I125" s="300" t="s">
        <v>913</v>
      </c>
      <c r="J125" s="300" t="s">
        <v>961</v>
      </c>
      <c r="K125" s="343"/>
    </row>
    <row r="126" spans="2:11" ht="15" customHeight="1">
      <c r="B126" s="341"/>
      <c r="C126" s="300" t="s">
        <v>860</v>
      </c>
      <c r="D126" s="300"/>
      <c r="E126" s="300"/>
      <c r="F126" s="321" t="s">
        <v>911</v>
      </c>
      <c r="G126" s="300"/>
      <c r="H126" s="300" t="s">
        <v>962</v>
      </c>
      <c r="I126" s="300" t="s">
        <v>913</v>
      </c>
      <c r="J126" s="300" t="s">
        <v>961</v>
      </c>
      <c r="K126" s="343"/>
    </row>
    <row r="127" spans="2:11" ht="15" customHeight="1">
      <c r="B127" s="341"/>
      <c r="C127" s="300" t="s">
        <v>922</v>
      </c>
      <c r="D127" s="300"/>
      <c r="E127" s="300"/>
      <c r="F127" s="321" t="s">
        <v>917</v>
      </c>
      <c r="G127" s="300"/>
      <c r="H127" s="300" t="s">
        <v>923</v>
      </c>
      <c r="I127" s="300" t="s">
        <v>913</v>
      </c>
      <c r="J127" s="300">
        <v>15</v>
      </c>
      <c r="K127" s="343"/>
    </row>
    <row r="128" spans="2:11" ht="15" customHeight="1">
      <c r="B128" s="341"/>
      <c r="C128" s="323" t="s">
        <v>924</v>
      </c>
      <c r="D128" s="323"/>
      <c r="E128" s="323"/>
      <c r="F128" s="324" t="s">
        <v>917</v>
      </c>
      <c r="G128" s="323"/>
      <c r="H128" s="323" t="s">
        <v>925</v>
      </c>
      <c r="I128" s="323" t="s">
        <v>913</v>
      </c>
      <c r="J128" s="323">
        <v>15</v>
      </c>
      <c r="K128" s="343"/>
    </row>
    <row r="129" spans="2:11" ht="15" customHeight="1">
      <c r="B129" s="341"/>
      <c r="C129" s="323" t="s">
        <v>926</v>
      </c>
      <c r="D129" s="323"/>
      <c r="E129" s="323"/>
      <c r="F129" s="324" t="s">
        <v>917</v>
      </c>
      <c r="G129" s="323"/>
      <c r="H129" s="323" t="s">
        <v>927</v>
      </c>
      <c r="I129" s="323" t="s">
        <v>913</v>
      </c>
      <c r="J129" s="323">
        <v>20</v>
      </c>
      <c r="K129" s="343"/>
    </row>
    <row r="130" spans="2:11" ht="15" customHeight="1">
      <c r="B130" s="341"/>
      <c r="C130" s="323" t="s">
        <v>928</v>
      </c>
      <c r="D130" s="323"/>
      <c r="E130" s="323"/>
      <c r="F130" s="324" t="s">
        <v>917</v>
      </c>
      <c r="G130" s="323"/>
      <c r="H130" s="323" t="s">
        <v>929</v>
      </c>
      <c r="I130" s="323" t="s">
        <v>913</v>
      </c>
      <c r="J130" s="323">
        <v>20</v>
      </c>
      <c r="K130" s="343"/>
    </row>
    <row r="131" spans="2:11" ht="15" customHeight="1">
      <c r="B131" s="341"/>
      <c r="C131" s="300" t="s">
        <v>916</v>
      </c>
      <c r="D131" s="300"/>
      <c r="E131" s="300"/>
      <c r="F131" s="321" t="s">
        <v>917</v>
      </c>
      <c r="G131" s="300"/>
      <c r="H131" s="300" t="s">
        <v>950</v>
      </c>
      <c r="I131" s="300" t="s">
        <v>913</v>
      </c>
      <c r="J131" s="300">
        <v>50</v>
      </c>
      <c r="K131" s="343"/>
    </row>
    <row r="132" spans="2:11" ht="15" customHeight="1">
      <c r="B132" s="341"/>
      <c r="C132" s="300" t="s">
        <v>930</v>
      </c>
      <c r="D132" s="300"/>
      <c r="E132" s="300"/>
      <c r="F132" s="321" t="s">
        <v>917</v>
      </c>
      <c r="G132" s="300"/>
      <c r="H132" s="300" t="s">
        <v>950</v>
      </c>
      <c r="I132" s="300" t="s">
        <v>913</v>
      </c>
      <c r="J132" s="300">
        <v>50</v>
      </c>
      <c r="K132" s="343"/>
    </row>
    <row r="133" spans="2:11" ht="15" customHeight="1">
      <c r="B133" s="341"/>
      <c r="C133" s="300" t="s">
        <v>936</v>
      </c>
      <c r="D133" s="300"/>
      <c r="E133" s="300"/>
      <c r="F133" s="321" t="s">
        <v>917</v>
      </c>
      <c r="G133" s="300"/>
      <c r="H133" s="300" t="s">
        <v>950</v>
      </c>
      <c r="I133" s="300" t="s">
        <v>913</v>
      </c>
      <c r="J133" s="300">
        <v>50</v>
      </c>
      <c r="K133" s="343"/>
    </row>
    <row r="134" spans="2:11" ht="15" customHeight="1">
      <c r="B134" s="341"/>
      <c r="C134" s="300" t="s">
        <v>938</v>
      </c>
      <c r="D134" s="300"/>
      <c r="E134" s="300"/>
      <c r="F134" s="321" t="s">
        <v>917</v>
      </c>
      <c r="G134" s="300"/>
      <c r="H134" s="300" t="s">
        <v>950</v>
      </c>
      <c r="I134" s="300" t="s">
        <v>913</v>
      </c>
      <c r="J134" s="300">
        <v>50</v>
      </c>
      <c r="K134" s="343"/>
    </row>
    <row r="135" spans="2:11" ht="15" customHeight="1">
      <c r="B135" s="341"/>
      <c r="C135" s="300" t="s">
        <v>105</v>
      </c>
      <c r="D135" s="300"/>
      <c r="E135" s="300"/>
      <c r="F135" s="321" t="s">
        <v>917</v>
      </c>
      <c r="G135" s="300"/>
      <c r="H135" s="300" t="s">
        <v>963</v>
      </c>
      <c r="I135" s="300" t="s">
        <v>913</v>
      </c>
      <c r="J135" s="300">
        <v>255</v>
      </c>
      <c r="K135" s="343"/>
    </row>
    <row r="136" spans="2:11" ht="15" customHeight="1">
      <c r="B136" s="341"/>
      <c r="C136" s="300" t="s">
        <v>940</v>
      </c>
      <c r="D136" s="300"/>
      <c r="E136" s="300"/>
      <c r="F136" s="321" t="s">
        <v>911</v>
      </c>
      <c r="G136" s="300"/>
      <c r="H136" s="300" t="s">
        <v>964</v>
      </c>
      <c r="I136" s="300" t="s">
        <v>942</v>
      </c>
      <c r="J136" s="300"/>
      <c r="K136" s="343"/>
    </row>
    <row r="137" spans="2:11" ht="15" customHeight="1">
      <c r="B137" s="341"/>
      <c r="C137" s="300" t="s">
        <v>943</v>
      </c>
      <c r="D137" s="300"/>
      <c r="E137" s="300"/>
      <c r="F137" s="321" t="s">
        <v>911</v>
      </c>
      <c r="G137" s="300"/>
      <c r="H137" s="300" t="s">
        <v>965</v>
      </c>
      <c r="I137" s="300" t="s">
        <v>945</v>
      </c>
      <c r="J137" s="300"/>
      <c r="K137" s="343"/>
    </row>
    <row r="138" spans="2:11" ht="15" customHeight="1">
      <c r="B138" s="341"/>
      <c r="C138" s="300" t="s">
        <v>946</v>
      </c>
      <c r="D138" s="300"/>
      <c r="E138" s="300"/>
      <c r="F138" s="321" t="s">
        <v>911</v>
      </c>
      <c r="G138" s="300"/>
      <c r="H138" s="300" t="s">
        <v>946</v>
      </c>
      <c r="I138" s="300" t="s">
        <v>945</v>
      </c>
      <c r="J138" s="300"/>
      <c r="K138" s="343"/>
    </row>
    <row r="139" spans="2:11" ht="15" customHeight="1">
      <c r="B139" s="341"/>
      <c r="C139" s="300" t="s">
        <v>36</v>
      </c>
      <c r="D139" s="300"/>
      <c r="E139" s="300"/>
      <c r="F139" s="321" t="s">
        <v>911</v>
      </c>
      <c r="G139" s="300"/>
      <c r="H139" s="300" t="s">
        <v>966</v>
      </c>
      <c r="I139" s="300" t="s">
        <v>945</v>
      </c>
      <c r="J139" s="300"/>
      <c r="K139" s="343"/>
    </row>
    <row r="140" spans="2:11" ht="15" customHeight="1">
      <c r="B140" s="341"/>
      <c r="C140" s="300" t="s">
        <v>967</v>
      </c>
      <c r="D140" s="300"/>
      <c r="E140" s="300"/>
      <c r="F140" s="321" t="s">
        <v>911</v>
      </c>
      <c r="G140" s="300"/>
      <c r="H140" s="300" t="s">
        <v>968</v>
      </c>
      <c r="I140" s="300" t="s">
        <v>945</v>
      </c>
      <c r="J140" s="300"/>
      <c r="K140" s="343"/>
    </row>
    <row r="141" spans="2:11" ht="15" customHeight="1">
      <c r="B141" s="344"/>
      <c r="C141" s="345"/>
      <c r="D141" s="345"/>
      <c r="E141" s="345"/>
      <c r="F141" s="345"/>
      <c r="G141" s="345"/>
      <c r="H141" s="345"/>
      <c r="I141" s="345"/>
      <c r="J141" s="345"/>
      <c r="K141" s="346"/>
    </row>
    <row r="142" spans="2:11" ht="18.75" customHeight="1">
      <c r="B142" s="296"/>
      <c r="C142" s="296"/>
      <c r="D142" s="296"/>
      <c r="E142" s="296"/>
      <c r="F142" s="333"/>
      <c r="G142" s="296"/>
      <c r="H142" s="296"/>
      <c r="I142" s="296"/>
      <c r="J142" s="296"/>
      <c r="K142" s="296"/>
    </row>
    <row r="143" spans="2:11" ht="18.75" customHeight="1">
      <c r="B143" s="307"/>
      <c r="C143" s="307"/>
      <c r="D143" s="307"/>
      <c r="E143" s="307"/>
      <c r="F143" s="307"/>
      <c r="G143" s="307"/>
      <c r="H143" s="307"/>
      <c r="I143" s="307"/>
      <c r="J143" s="307"/>
      <c r="K143" s="307"/>
    </row>
    <row r="144" spans="2:11" ht="7.5" customHeight="1">
      <c r="B144" s="308"/>
      <c r="C144" s="309"/>
      <c r="D144" s="309"/>
      <c r="E144" s="309"/>
      <c r="F144" s="309"/>
      <c r="G144" s="309"/>
      <c r="H144" s="309"/>
      <c r="I144" s="309"/>
      <c r="J144" s="309"/>
      <c r="K144" s="310"/>
    </row>
    <row r="145" spans="2:11" ht="45" customHeight="1">
      <c r="B145" s="311"/>
      <c r="C145" s="312" t="s">
        <v>969</v>
      </c>
      <c r="D145" s="312"/>
      <c r="E145" s="312"/>
      <c r="F145" s="312"/>
      <c r="G145" s="312"/>
      <c r="H145" s="312"/>
      <c r="I145" s="312"/>
      <c r="J145" s="312"/>
      <c r="K145" s="313"/>
    </row>
    <row r="146" spans="2:11" ht="17.25" customHeight="1">
      <c r="B146" s="311"/>
      <c r="C146" s="314" t="s">
        <v>905</v>
      </c>
      <c r="D146" s="314"/>
      <c r="E146" s="314"/>
      <c r="F146" s="314" t="s">
        <v>906</v>
      </c>
      <c r="G146" s="315"/>
      <c r="H146" s="314" t="s">
        <v>100</v>
      </c>
      <c r="I146" s="314" t="s">
        <v>55</v>
      </c>
      <c r="J146" s="314" t="s">
        <v>907</v>
      </c>
      <c r="K146" s="313"/>
    </row>
    <row r="147" spans="2:11" ht="17.25" customHeight="1">
      <c r="B147" s="311"/>
      <c r="C147" s="316" t="s">
        <v>908</v>
      </c>
      <c r="D147" s="316"/>
      <c r="E147" s="316"/>
      <c r="F147" s="317" t="s">
        <v>909</v>
      </c>
      <c r="G147" s="318"/>
      <c r="H147" s="316"/>
      <c r="I147" s="316"/>
      <c r="J147" s="316" t="s">
        <v>910</v>
      </c>
      <c r="K147" s="313"/>
    </row>
    <row r="148" spans="2:11" ht="5.25" customHeight="1">
      <c r="B148" s="322"/>
      <c r="C148" s="319"/>
      <c r="D148" s="319"/>
      <c r="E148" s="319"/>
      <c r="F148" s="319"/>
      <c r="G148" s="320"/>
      <c r="H148" s="319"/>
      <c r="I148" s="319"/>
      <c r="J148" s="319"/>
      <c r="K148" s="343"/>
    </row>
    <row r="149" spans="2:11" ht="15" customHeight="1">
      <c r="B149" s="322"/>
      <c r="C149" s="347" t="s">
        <v>914</v>
      </c>
      <c r="D149" s="300"/>
      <c r="E149" s="300"/>
      <c r="F149" s="348" t="s">
        <v>911</v>
      </c>
      <c r="G149" s="300"/>
      <c r="H149" s="347" t="s">
        <v>950</v>
      </c>
      <c r="I149" s="347" t="s">
        <v>913</v>
      </c>
      <c r="J149" s="347">
        <v>120</v>
      </c>
      <c r="K149" s="343"/>
    </row>
    <row r="150" spans="2:11" ht="15" customHeight="1">
      <c r="B150" s="322"/>
      <c r="C150" s="347" t="s">
        <v>959</v>
      </c>
      <c r="D150" s="300"/>
      <c r="E150" s="300"/>
      <c r="F150" s="348" t="s">
        <v>911</v>
      </c>
      <c r="G150" s="300"/>
      <c r="H150" s="347" t="s">
        <v>970</v>
      </c>
      <c r="I150" s="347" t="s">
        <v>913</v>
      </c>
      <c r="J150" s="347" t="s">
        <v>961</v>
      </c>
      <c r="K150" s="343"/>
    </row>
    <row r="151" spans="2:11" ht="15" customHeight="1">
      <c r="B151" s="322"/>
      <c r="C151" s="347" t="s">
        <v>860</v>
      </c>
      <c r="D151" s="300"/>
      <c r="E151" s="300"/>
      <c r="F151" s="348" t="s">
        <v>911</v>
      </c>
      <c r="G151" s="300"/>
      <c r="H151" s="347" t="s">
        <v>971</v>
      </c>
      <c r="I151" s="347" t="s">
        <v>913</v>
      </c>
      <c r="J151" s="347" t="s">
        <v>961</v>
      </c>
      <c r="K151" s="343"/>
    </row>
    <row r="152" spans="2:11" ht="15" customHeight="1">
      <c r="B152" s="322"/>
      <c r="C152" s="347" t="s">
        <v>916</v>
      </c>
      <c r="D152" s="300"/>
      <c r="E152" s="300"/>
      <c r="F152" s="348" t="s">
        <v>917</v>
      </c>
      <c r="G152" s="300"/>
      <c r="H152" s="347" t="s">
        <v>950</v>
      </c>
      <c r="I152" s="347" t="s">
        <v>913</v>
      </c>
      <c r="J152" s="347">
        <v>50</v>
      </c>
      <c r="K152" s="343"/>
    </row>
    <row r="153" spans="2:11" ht="15" customHeight="1">
      <c r="B153" s="322"/>
      <c r="C153" s="347" t="s">
        <v>919</v>
      </c>
      <c r="D153" s="300"/>
      <c r="E153" s="300"/>
      <c r="F153" s="348" t="s">
        <v>911</v>
      </c>
      <c r="G153" s="300"/>
      <c r="H153" s="347" t="s">
        <v>950</v>
      </c>
      <c r="I153" s="347" t="s">
        <v>921</v>
      </c>
      <c r="J153" s="347"/>
      <c r="K153" s="343"/>
    </row>
    <row r="154" spans="2:11" ht="15" customHeight="1">
      <c r="B154" s="322"/>
      <c r="C154" s="347" t="s">
        <v>930</v>
      </c>
      <c r="D154" s="300"/>
      <c r="E154" s="300"/>
      <c r="F154" s="348" t="s">
        <v>917</v>
      </c>
      <c r="G154" s="300"/>
      <c r="H154" s="347" t="s">
        <v>950</v>
      </c>
      <c r="I154" s="347" t="s">
        <v>913</v>
      </c>
      <c r="J154" s="347">
        <v>50</v>
      </c>
      <c r="K154" s="343"/>
    </row>
    <row r="155" spans="2:11" ht="15" customHeight="1">
      <c r="B155" s="322"/>
      <c r="C155" s="347" t="s">
        <v>938</v>
      </c>
      <c r="D155" s="300"/>
      <c r="E155" s="300"/>
      <c r="F155" s="348" t="s">
        <v>917</v>
      </c>
      <c r="G155" s="300"/>
      <c r="H155" s="347" t="s">
        <v>950</v>
      </c>
      <c r="I155" s="347" t="s">
        <v>913</v>
      </c>
      <c r="J155" s="347">
        <v>50</v>
      </c>
      <c r="K155" s="343"/>
    </row>
    <row r="156" spans="2:11" ht="15" customHeight="1">
      <c r="B156" s="322"/>
      <c r="C156" s="347" t="s">
        <v>936</v>
      </c>
      <c r="D156" s="300"/>
      <c r="E156" s="300"/>
      <c r="F156" s="348" t="s">
        <v>917</v>
      </c>
      <c r="G156" s="300"/>
      <c r="H156" s="347" t="s">
        <v>950</v>
      </c>
      <c r="I156" s="347" t="s">
        <v>913</v>
      </c>
      <c r="J156" s="347">
        <v>50</v>
      </c>
      <c r="K156" s="343"/>
    </row>
    <row r="157" spans="2:11" ht="15" customHeight="1">
      <c r="B157" s="322"/>
      <c r="C157" s="347" t="s">
        <v>91</v>
      </c>
      <c r="D157" s="300"/>
      <c r="E157" s="300"/>
      <c r="F157" s="348" t="s">
        <v>911</v>
      </c>
      <c r="G157" s="300"/>
      <c r="H157" s="347" t="s">
        <v>972</v>
      </c>
      <c r="I157" s="347" t="s">
        <v>913</v>
      </c>
      <c r="J157" s="347" t="s">
        <v>973</v>
      </c>
      <c r="K157" s="343"/>
    </row>
    <row r="158" spans="2:11" ht="15" customHeight="1">
      <c r="B158" s="322"/>
      <c r="C158" s="347" t="s">
        <v>974</v>
      </c>
      <c r="D158" s="300"/>
      <c r="E158" s="300"/>
      <c r="F158" s="348" t="s">
        <v>911</v>
      </c>
      <c r="G158" s="300"/>
      <c r="H158" s="347" t="s">
        <v>975</v>
      </c>
      <c r="I158" s="347" t="s">
        <v>945</v>
      </c>
      <c r="J158" s="347"/>
      <c r="K158" s="343"/>
    </row>
    <row r="159" spans="2:11" ht="15" customHeight="1">
      <c r="B159" s="349"/>
      <c r="C159" s="331"/>
      <c r="D159" s="331"/>
      <c r="E159" s="331"/>
      <c r="F159" s="331"/>
      <c r="G159" s="331"/>
      <c r="H159" s="331"/>
      <c r="I159" s="331"/>
      <c r="J159" s="331"/>
      <c r="K159" s="350"/>
    </row>
    <row r="160" spans="2:11" ht="18.75" customHeight="1">
      <c r="B160" s="296"/>
      <c r="C160" s="300"/>
      <c r="D160" s="300"/>
      <c r="E160" s="300"/>
      <c r="F160" s="321"/>
      <c r="G160" s="300"/>
      <c r="H160" s="300"/>
      <c r="I160" s="300"/>
      <c r="J160" s="300"/>
      <c r="K160" s="296"/>
    </row>
    <row r="161" spans="2:11" ht="18.75" customHeight="1">
      <c r="B161" s="307"/>
      <c r="C161" s="307"/>
      <c r="D161" s="307"/>
      <c r="E161" s="307"/>
      <c r="F161" s="307"/>
      <c r="G161" s="307"/>
      <c r="H161" s="307"/>
      <c r="I161" s="307"/>
      <c r="J161" s="307"/>
      <c r="K161" s="307"/>
    </row>
    <row r="162" spans="2:11" ht="7.5" customHeight="1">
      <c r="B162" s="286"/>
      <c r="C162" s="287"/>
      <c r="D162" s="287"/>
      <c r="E162" s="287"/>
      <c r="F162" s="287"/>
      <c r="G162" s="287"/>
      <c r="H162" s="287"/>
      <c r="I162" s="287"/>
      <c r="J162" s="287"/>
      <c r="K162" s="288"/>
    </row>
    <row r="163" spans="2:11" ht="45" customHeight="1">
      <c r="B163" s="289"/>
      <c r="C163" s="290" t="s">
        <v>976</v>
      </c>
      <c r="D163" s="290"/>
      <c r="E163" s="290"/>
      <c r="F163" s="290"/>
      <c r="G163" s="290"/>
      <c r="H163" s="290"/>
      <c r="I163" s="290"/>
      <c r="J163" s="290"/>
      <c r="K163" s="291"/>
    </row>
    <row r="164" spans="2:11" ht="17.25" customHeight="1">
      <c r="B164" s="289"/>
      <c r="C164" s="314" t="s">
        <v>905</v>
      </c>
      <c r="D164" s="314"/>
      <c r="E164" s="314"/>
      <c r="F164" s="314" t="s">
        <v>906</v>
      </c>
      <c r="G164" s="351"/>
      <c r="H164" s="352" t="s">
        <v>100</v>
      </c>
      <c r="I164" s="352" t="s">
        <v>55</v>
      </c>
      <c r="J164" s="314" t="s">
        <v>907</v>
      </c>
      <c r="K164" s="291"/>
    </row>
    <row r="165" spans="2:11" ht="17.25" customHeight="1">
      <c r="B165" s="292"/>
      <c r="C165" s="316" t="s">
        <v>908</v>
      </c>
      <c r="D165" s="316"/>
      <c r="E165" s="316"/>
      <c r="F165" s="317" t="s">
        <v>909</v>
      </c>
      <c r="G165" s="353"/>
      <c r="H165" s="354"/>
      <c r="I165" s="354"/>
      <c r="J165" s="316" t="s">
        <v>910</v>
      </c>
      <c r="K165" s="294"/>
    </row>
    <row r="166" spans="2:11" ht="5.25" customHeight="1">
      <c r="B166" s="322"/>
      <c r="C166" s="319"/>
      <c r="D166" s="319"/>
      <c r="E166" s="319"/>
      <c r="F166" s="319"/>
      <c r="G166" s="320"/>
      <c r="H166" s="319"/>
      <c r="I166" s="319"/>
      <c r="J166" s="319"/>
      <c r="K166" s="343"/>
    </row>
    <row r="167" spans="2:11" ht="15" customHeight="1">
      <c r="B167" s="322"/>
      <c r="C167" s="300" t="s">
        <v>914</v>
      </c>
      <c r="D167" s="300"/>
      <c r="E167" s="300"/>
      <c r="F167" s="321" t="s">
        <v>911</v>
      </c>
      <c r="G167" s="300"/>
      <c r="H167" s="300" t="s">
        <v>950</v>
      </c>
      <c r="I167" s="300" t="s">
        <v>913</v>
      </c>
      <c r="J167" s="300">
        <v>120</v>
      </c>
      <c r="K167" s="343"/>
    </row>
    <row r="168" spans="2:11" ht="15" customHeight="1">
      <c r="B168" s="322"/>
      <c r="C168" s="300" t="s">
        <v>959</v>
      </c>
      <c r="D168" s="300"/>
      <c r="E168" s="300"/>
      <c r="F168" s="321" t="s">
        <v>911</v>
      </c>
      <c r="G168" s="300"/>
      <c r="H168" s="300" t="s">
        <v>960</v>
      </c>
      <c r="I168" s="300" t="s">
        <v>913</v>
      </c>
      <c r="J168" s="300" t="s">
        <v>961</v>
      </c>
      <c r="K168" s="343"/>
    </row>
    <row r="169" spans="2:11" ht="15" customHeight="1">
      <c r="B169" s="322"/>
      <c r="C169" s="300" t="s">
        <v>860</v>
      </c>
      <c r="D169" s="300"/>
      <c r="E169" s="300"/>
      <c r="F169" s="321" t="s">
        <v>911</v>
      </c>
      <c r="G169" s="300"/>
      <c r="H169" s="300" t="s">
        <v>977</v>
      </c>
      <c r="I169" s="300" t="s">
        <v>913</v>
      </c>
      <c r="J169" s="300" t="s">
        <v>961</v>
      </c>
      <c r="K169" s="343"/>
    </row>
    <row r="170" spans="2:11" ht="15" customHeight="1">
      <c r="B170" s="322"/>
      <c r="C170" s="300" t="s">
        <v>916</v>
      </c>
      <c r="D170" s="300"/>
      <c r="E170" s="300"/>
      <c r="F170" s="321" t="s">
        <v>917</v>
      </c>
      <c r="G170" s="300"/>
      <c r="H170" s="300" t="s">
        <v>977</v>
      </c>
      <c r="I170" s="300" t="s">
        <v>913</v>
      </c>
      <c r="J170" s="300">
        <v>50</v>
      </c>
      <c r="K170" s="343"/>
    </row>
    <row r="171" spans="2:11" ht="15" customHeight="1">
      <c r="B171" s="322"/>
      <c r="C171" s="300" t="s">
        <v>919</v>
      </c>
      <c r="D171" s="300"/>
      <c r="E171" s="300"/>
      <c r="F171" s="321" t="s">
        <v>911</v>
      </c>
      <c r="G171" s="300"/>
      <c r="H171" s="300" t="s">
        <v>977</v>
      </c>
      <c r="I171" s="300" t="s">
        <v>921</v>
      </c>
      <c r="J171" s="300"/>
      <c r="K171" s="343"/>
    </row>
    <row r="172" spans="2:11" ht="15" customHeight="1">
      <c r="B172" s="322"/>
      <c r="C172" s="300" t="s">
        <v>930</v>
      </c>
      <c r="D172" s="300"/>
      <c r="E172" s="300"/>
      <c r="F172" s="321" t="s">
        <v>917</v>
      </c>
      <c r="G172" s="300"/>
      <c r="H172" s="300" t="s">
        <v>977</v>
      </c>
      <c r="I172" s="300" t="s">
        <v>913</v>
      </c>
      <c r="J172" s="300">
        <v>50</v>
      </c>
      <c r="K172" s="343"/>
    </row>
    <row r="173" spans="2:11" ht="15" customHeight="1">
      <c r="B173" s="322"/>
      <c r="C173" s="300" t="s">
        <v>938</v>
      </c>
      <c r="D173" s="300"/>
      <c r="E173" s="300"/>
      <c r="F173" s="321" t="s">
        <v>917</v>
      </c>
      <c r="G173" s="300"/>
      <c r="H173" s="300" t="s">
        <v>977</v>
      </c>
      <c r="I173" s="300" t="s">
        <v>913</v>
      </c>
      <c r="J173" s="300">
        <v>50</v>
      </c>
      <c r="K173" s="343"/>
    </row>
    <row r="174" spans="2:11" ht="15" customHeight="1">
      <c r="B174" s="322"/>
      <c r="C174" s="300" t="s">
        <v>936</v>
      </c>
      <c r="D174" s="300"/>
      <c r="E174" s="300"/>
      <c r="F174" s="321" t="s">
        <v>917</v>
      </c>
      <c r="G174" s="300"/>
      <c r="H174" s="300" t="s">
        <v>977</v>
      </c>
      <c r="I174" s="300" t="s">
        <v>913</v>
      </c>
      <c r="J174" s="300">
        <v>50</v>
      </c>
      <c r="K174" s="343"/>
    </row>
    <row r="175" spans="2:11" ht="15" customHeight="1">
      <c r="B175" s="322"/>
      <c r="C175" s="300" t="s">
        <v>99</v>
      </c>
      <c r="D175" s="300"/>
      <c r="E175" s="300"/>
      <c r="F175" s="321" t="s">
        <v>911</v>
      </c>
      <c r="G175" s="300"/>
      <c r="H175" s="300" t="s">
        <v>978</v>
      </c>
      <c r="I175" s="300" t="s">
        <v>979</v>
      </c>
      <c r="J175" s="300"/>
      <c r="K175" s="343"/>
    </row>
    <row r="176" spans="2:11" ht="15" customHeight="1">
      <c r="B176" s="322"/>
      <c r="C176" s="300" t="s">
        <v>55</v>
      </c>
      <c r="D176" s="300"/>
      <c r="E176" s="300"/>
      <c r="F176" s="321" t="s">
        <v>911</v>
      </c>
      <c r="G176" s="300"/>
      <c r="H176" s="300" t="s">
        <v>980</v>
      </c>
      <c r="I176" s="300" t="s">
        <v>981</v>
      </c>
      <c r="J176" s="300">
        <v>1</v>
      </c>
      <c r="K176" s="343"/>
    </row>
    <row r="177" spans="2:11" ht="15" customHeight="1">
      <c r="B177" s="322"/>
      <c r="C177" s="300" t="s">
        <v>51</v>
      </c>
      <c r="D177" s="300"/>
      <c r="E177" s="300"/>
      <c r="F177" s="321" t="s">
        <v>911</v>
      </c>
      <c r="G177" s="300"/>
      <c r="H177" s="300" t="s">
        <v>982</v>
      </c>
      <c r="I177" s="300" t="s">
        <v>913</v>
      </c>
      <c r="J177" s="300">
        <v>20</v>
      </c>
      <c r="K177" s="343"/>
    </row>
    <row r="178" spans="2:11" ht="15" customHeight="1">
      <c r="B178" s="322"/>
      <c r="C178" s="300" t="s">
        <v>100</v>
      </c>
      <c r="D178" s="300"/>
      <c r="E178" s="300"/>
      <c r="F178" s="321" t="s">
        <v>911</v>
      </c>
      <c r="G178" s="300"/>
      <c r="H178" s="300" t="s">
        <v>983</v>
      </c>
      <c r="I178" s="300" t="s">
        <v>913</v>
      </c>
      <c r="J178" s="300">
        <v>255</v>
      </c>
      <c r="K178" s="343"/>
    </row>
    <row r="179" spans="2:11" ht="15" customHeight="1">
      <c r="B179" s="322"/>
      <c r="C179" s="300" t="s">
        <v>101</v>
      </c>
      <c r="D179" s="300"/>
      <c r="E179" s="300"/>
      <c r="F179" s="321" t="s">
        <v>911</v>
      </c>
      <c r="G179" s="300"/>
      <c r="H179" s="300" t="s">
        <v>876</v>
      </c>
      <c r="I179" s="300" t="s">
        <v>913</v>
      </c>
      <c r="J179" s="300">
        <v>10</v>
      </c>
      <c r="K179" s="343"/>
    </row>
    <row r="180" spans="2:11" ht="15" customHeight="1">
      <c r="B180" s="322"/>
      <c r="C180" s="300" t="s">
        <v>102</v>
      </c>
      <c r="D180" s="300"/>
      <c r="E180" s="300"/>
      <c r="F180" s="321" t="s">
        <v>911</v>
      </c>
      <c r="G180" s="300"/>
      <c r="H180" s="300" t="s">
        <v>984</v>
      </c>
      <c r="I180" s="300" t="s">
        <v>945</v>
      </c>
      <c r="J180" s="300"/>
      <c r="K180" s="343"/>
    </row>
    <row r="181" spans="2:11" ht="15" customHeight="1">
      <c r="B181" s="322"/>
      <c r="C181" s="300" t="s">
        <v>985</v>
      </c>
      <c r="D181" s="300"/>
      <c r="E181" s="300"/>
      <c r="F181" s="321" t="s">
        <v>911</v>
      </c>
      <c r="G181" s="300"/>
      <c r="H181" s="300" t="s">
        <v>986</v>
      </c>
      <c r="I181" s="300" t="s">
        <v>945</v>
      </c>
      <c r="J181" s="300"/>
      <c r="K181" s="343"/>
    </row>
    <row r="182" spans="2:11" ht="15" customHeight="1">
      <c r="B182" s="322"/>
      <c r="C182" s="300" t="s">
        <v>974</v>
      </c>
      <c r="D182" s="300"/>
      <c r="E182" s="300"/>
      <c r="F182" s="321" t="s">
        <v>911</v>
      </c>
      <c r="G182" s="300"/>
      <c r="H182" s="300" t="s">
        <v>987</v>
      </c>
      <c r="I182" s="300" t="s">
        <v>945</v>
      </c>
      <c r="J182" s="300"/>
      <c r="K182" s="343"/>
    </row>
    <row r="183" spans="2:11" ht="15" customHeight="1">
      <c r="B183" s="322"/>
      <c r="C183" s="300" t="s">
        <v>104</v>
      </c>
      <c r="D183" s="300"/>
      <c r="E183" s="300"/>
      <c r="F183" s="321" t="s">
        <v>917</v>
      </c>
      <c r="G183" s="300"/>
      <c r="H183" s="300" t="s">
        <v>988</v>
      </c>
      <c r="I183" s="300" t="s">
        <v>913</v>
      </c>
      <c r="J183" s="300">
        <v>50</v>
      </c>
      <c r="K183" s="343"/>
    </row>
    <row r="184" spans="2:11" ht="15" customHeight="1">
      <c r="B184" s="322"/>
      <c r="C184" s="300" t="s">
        <v>989</v>
      </c>
      <c r="D184" s="300"/>
      <c r="E184" s="300"/>
      <c r="F184" s="321" t="s">
        <v>917</v>
      </c>
      <c r="G184" s="300"/>
      <c r="H184" s="300" t="s">
        <v>990</v>
      </c>
      <c r="I184" s="300" t="s">
        <v>991</v>
      </c>
      <c r="J184" s="300"/>
      <c r="K184" s="343"/>
    </row>
    <row r="185" spans="2:11" ht="15" customHeight="1">
      <c r="B185" s="322"/>
      <c r="C185" s="300" t="s">
        <v>992</v>
      </c>
      <c r="D185" s="300"/>
      <c r="E185" s="300"/>
      <c r="F185" s="321" t="s">
        <v>917</v>
      </c>
      <c r="G185" s="300"/>
      <c r="H185" s="300" t="s">
        <v>993</v>
      </c>
      <c r="I185" s="300" t="s">
        <v>991</v>
      </c>
      <c r="J185" s="300"/>
      <c r="K185" s="343"/>
    </row>
    <row r="186" spans="2:11" ht="15" customHeight="1">
      <c r="B186" s="322"/>
      <c r="C186" s="300" t="s">
        <v>994</v>
      </c>
      <c r="D186" s="300"/>
      <c r="E186" s="300"/>
      <c r="F186" s="321" t="s">
        <v>917</v>
      </c>
      <c r="G186" s="300"/>
      <c r="H186" s="300" t="s">
        <v>995</v>
      </c>
      <c r="I186" s="300" t="s">
        <v>991</v>
      </c>
      <c r="J186" s="300"/>
      <c r="K186" s="343"/>
    </row>
    <row r="187" spans="2:11" ht="15" customHeight="1">
      <c r="B187" s="322"/>
      <c r="C187" s="355" t="s">
        <v>996</v>
      </c>
      <c r="D187" s="300"/>
      <c r="E187" s="300"/>
      <c r="F187" s="321" t="s">
        <v>917</v>
      </c>
      <c r="G187" s="300"/>
      <c r="H187" s="300" t="s">
        <v>997</v>
      </c>
      <c r="I187" s="300" t="s">
        <v>998</v>
      </c>
      <c r="J187" s="356" t="s">
        <v>999</v>
      </c>
      <c r="K187" s="343"/>
    </row>
    <row r="188" spans="2:11" ht="15" customHeight="1">
      <c r="B188" s="322"/>
      <c r="C188" s="306" t="s">
        <v>40</v>
      </c>
      <c r="D188" s="300"/>
      <c r="E188" s="300"/>
      <c r="F188" s="321" t="s">
        <v>911</v>
      </c>
      <c r="G188" s="300"/>
      <c r="H188" s="296" t="s">
        <v>1000</v>
      </c>
      <c r="I188" s="300" t="s">
        <v>1001</v>
      </c>
      <c r="J188" s="300"/>
      <c r="K188" s="343"/>
    </row>
    <row r="189" spans="2:11" ht="15" customHeight="1">
      <c r="B189" s="322"/>
      <c r="C189" s="306" t="s">
        <v>1002</v>
      </c>
      <c r="D189" s="300"/>
      <c r="E189" s="300"/>
      <c r="F189" s="321" t="s">
        <v>911</v>
      </c>
      <c r="G189" s="300"/>
      <c r="H189" s="300" t="s">
        <v>1003</v>
      </c>
      <c r="I189" s="300" t="s">
        <v>945</v>
      </c>
      <c r="J189" s="300"/>
      <c r="K189" s="343"/>
    </row>
    <row r="190" spans="2:11" ht="15" customHeight="1">
      <c r="B190" s="322"/>
      <c r="C190" s="306" t="s">
        <v>1004</v>
      </c>
      <c r="D190" s="300"/>
      <c r="E190" s="300"/>
      <c r="F190" s="321" t="s">
        <v>911</v>
      </c>
      <c r="G190" s="300"/>
      <c r="H190" s="300" t="s">
        <v>1005</v>
      </c>
      <c r="I190" s="300" t="s">
        <v>945</v>
      </c>
      <c r="J190" s="300"/>
      <c r="K190" s="343"/>
    </row>
    <row r="191" spans="2:11" ht="15" customHeight="1">
      <c r="B191" s="322"/>
      <c r="C191" s="306" t="s">
        <v>1006</v>
      </c>
      <c r="D191" s="300"/>
      <c r="E191" s="300"/>
      <c r="F191" s="321" t="s">
        <v>917</v>
      </c>
      <c r="G191" s="300"/>
      <c r="H191" s="300" t="s">
        <v>1007</v>
      </c>
      <c r="I191" s="300" t="s">
        <v>945</v>
      </c>
      <c r="J191" s="300"/>
      <c r="K191" s="343"/>
    </row>
    <row r="192" spans="2:11" ht="15" customHeight="1">
      <c r="B192" s="349"/>
      <c r="C192" s="357"/>
      <c r="D192" s="331"/>
      <c r="E192" s="331"/>
      <c r="F192" s="331"/>
      <c r="G192" s="331"/>
      <c r="H192" s="331"/>
      <c r="I192" s="331"/>
      <c r="J192" s="331"/>
      <c r="K192" s="350"/>
    </row>
    <row r="193" spans="2:11" ht="18.75" customHeight="1">
      <c r="B193" s="296"/>
      <c r="C193" s="300"/>
      <c r="D193" s="300"/>
      <c r="E193" s="300"/>
      <c r="F193" s="321"/>
      <c r="G193" s="300"/>
      <c r="H193" s="300"/>
      <c r="I193" s="300"/>
      <c r="J193" s="300"/>
      <c r="K193" s="296"/>
    </row>
    <row r="194" spans="2:11" ht="18.75" customHeight="1">
      <c r="B194" s="296"/>
      <c r="C194" s="300"/>
      <c r="D194" s="300"/>
      <c r="E194" s="300"/>
      <c r="F194" s="321"/>
      <c r="G194" s="300"/>
      <c r="H194" s="300"/>
      <c r="I194" s="300"/>
      <c r="J194" s="300"/>
      <c r="K194" s="296"/>
    </row>
    <row r="195" spans="2:11" ht="18.75" customHeight="1">
      <c r="B195" s="307"/>
      <c r="C195" s="307"/>
      <c r="D195" s="307"/>
      <c r="E195" s="307"/>
      <c r="F195" s="307"/>
      <c r="G195" s="307"/>
      <c r="H195" s="307"/>
      <c r="I195" s="307"/>
      <c r="J195" s="307"/>
      <c r="K195" s="307"/>
    </row>
    <row r="196" spans="2:11" ht="13.5">
      <c r="B196" s="286"/>
      <c r="C196" s="287"/>
      <c r="D196" s="287"/>
      <c r="E196" s="287"/>
      <c r="F196" s="287"/>
      <c r="G196" s="287"/>
      <c r="H196" s="287"/>
      <c r="I196" s="287"/>
      <c r="J196" s="287"/>
      <c r="K196" s="288"/>
    </row>
    <row r="197" spans="2:11" ht="21">
      <c r="B197" s="289"/>
      <c r="C197" s="290" t="s">
        <v>1008</v>
      </c>
      <c r="D197" s="290"/>
      <c r="E197" s="290"/>
      <c r="F197" s="290"/>
      <c r="G197" s="290"/>
      <c r="H197" s="290"/>
      <c r="I197" s="290"/>
      <c r="J197" s="290"/>
      <c r="K197" s="291"/>
    </row>
    <row r="198" spans="2:11" ht="25.5" customHeight="1">
      <c r="B198" s="289"/>
      <c r="C198" s="358" t="s">
        <v>1009</v>
      </c>
      <c r="D198" s="358"/>
      <c r="E198" s="358"/>
      <c r="F198" s="358" t="s">
        <v>1010</v>
      </c>
      <c r="G198" s="359"/>
      <c r="H198" s="358" t="s">
        <v>1011</v>
      </c>
      <c r="I198" s="358"/>
      <c r="J198" s="358"/>
      <c r="K198" s="291"/>
    </row>
    <row r="199" spans="2:11" ht="5.25" customHeight="1">
      <c r="B199" s="322"/>
      <c r="C199" s="319"/>
      <c r="D199" s="319"/>
      <c r="E199" s="319"/>
      <c r="F199" s="319"/>
      <c r="G199" s="300"/>
      <c r="H199" s="319"/>
      <c r="I199" s="319"/>
      <c r="J199" s="319"/>
      <c r="K199" s="343"/>
    </row>
    <row r="200" spans="2:11" ht="15" customHeight="1">
      <c r="B200" s="322"/>
      <c r="C200" s="300" t="s">
        <v>1001</v>
      </c>
      <c r="D200" s="300"/>
      <c r="E200" s="300"/>
      <c r="F200" s="321" t="s">
        <v>41</v>
      </c>
      <c r="G200" s="300"/>
      <c r="H200" s="300" t="s">
        <v>1012</v>
      </c>
      <c r="I200" s="300"/>
      <c r="J200" s="300"/>
      <c r="K200" s="343"/>
    </row>
    <row r="201" spans="2:11" ht="15" customHeight="1">
      <c r="B201" s="322"/>
      <c r="C201" s="328"/>
      <c r="D201" s="300"/>
      <c r="E201" s="300"/>
      <c r="F201" s="321" t="s">
        <v>42</v>
      </c>
      <c r="G201" s="300"/>
      <c r="H201" s="300" t="s">
        <v>1013</v>
      </c>
      <c r="I201" s="300"/>
      <c r="J201" s="300"/>
      <c r="K201" s="343"/>
    </row>
    <row r="202" spans="2:11" ht="15" customHeight="1">
      <c r="B202" s="322"/>
      <c r="C202" s="328"/>
      <c r="D202" s="300"/>
      <c r="E202" s="300"/>
      <c r="F202" s="321" t="s">
        <v>45</v>
      </c>
      <c r="G202" s="300"/>
      <c r="H202" s="300" t="s">
        <v>1014</v>
      </c>
      <c r="I202" s="300"/>
      <c r="J202" s="300"/>
      <c r="K202" s="343"/>
    </row>
    <row r="203" spans="2:11" ht="15" customHeight="1">
      <c r="B203" s="322"/>
      <c r="C203" s="300"/>
      <c r="D203" s="300"/>
      <c r="E203" s="300"/>
      <c r="F203" s="321" t="s">
        <v>43</v>
      </c>
      <c r="G203" s="300"/>
      <c r="H203" s="300" t="s">
        <v>1015</v>
      </c>
      <c r="I203" s="300"/>
      <c r="J203" s="300"/>
      <c r="K203" s="343"/>
    </row>
    <row r="204" spans="2:11" ht="15" customHeight="1">
      <c r="B204" s="322"/>
      <c r="C204" s="300"/>
      <c r="D204" s="300"/>
      <c r="E204" s="300"/>
      <c r="F204" s="321" t="s">
        <v>44</v>
      </c>
      <c r="G204" s="300"/>
      <c r="H204" s="300" t="s">
        <v>1016</v>
      </c>
      <c r="I204" s="300"/>
      <c r="J204" s="300"/>
      <c r="K204" s="343"/>
    </row>
    <row r="205" spans="2:11" ht="15" customHeight="1">
      <c r="B205" s="322"/>
      <c r="C205" s="300"/>
      <c r="D205" s="300"/>
      <c r="E205" s="300"/>
      <c r="F205" s="321"/>
      <c r="G205" s="300"/>
      <c r="H205" s="300"/>
      <c r="I205" s="300"/>
      <c r="J205" s="300"/>
      <c r="K205" s="343"/>
    </row>
    <row r="206" spans="2:11" ht="15" customHeight="1">
      <c r="B206" s="322"/>
      <c r="C206" s="300" t="s">
        <v>957</v>
      </c>
      <c r="D206" s="300"/>
      <c r="E206" s="300"/>
      <c r="F206" s="321" t="s">
        <v>74</v>
      </c>
      <c r="G206" s="300"/>
      <c r="H206" s="300" t="s">
        <v>1017</v>
      </c>
      <c r="I206" s="300"/>
      <c r="J206" s="300"/>
      <c r="K206" s="343"/>
    </row>
    <row r="207" spans="2:11" ht="15" customHeight="1">
      <c r="B207" s="322"/>
      <c r="C207" s="328"/>
      <c r="D207" s="300"/>
      <c r="E207" s="300"/>
      <c r="F207" s="321" t="s">
        <v>854</v>
      </c>
      <c r="G207" s="300"/>
      <c r="H207" s="300" t="s">
        <v>855</v>
      </c>
      <c r="I207" s="300"/>
      <c r="J207" s="300"/>
      <c r="K207" s="343"/>
    </row>
    <row r="208" spans="2:11" ht="15" customHeight="1">
      <c r="B208" s="322"/>
      <c r="C208" s="300"/>
      <c r="D208" s="300"/>
      <c r="E208" s="300"/>
      <c r="F208" s="321" t="s">
        <v>852</v>
      </c>
      <c r="G208" s="300"/>
      <c r="H208" s="300" t="s">
        <v>1018</v>
      </c>
      <c r="I208" s="300"/>
      <c r="J208" s="300"/>
      <c r="K208" s="343"/>
    </row>
    <row r="209" spans="2:11" ht="15" customHeight="1">
      <c r="B209" s="360"/>
      <c r="C209" s="328"/>
      <c r="D209" s="328"/>
      <c r="E209" s="328"/>
      <c r="F209" s="321" t="s">
        <v>856</v>
      </c>
      <c r="G209" s="306"/>
      <c r="H209" s="347" t="s">
        <v>857</v>
      </c>
      <c r="I209" s="347"/>
      <c r="J209" s="347"/>
      <c r="K209" s="361"/>
    </row>
    <row r="210" spans="2:11" ht="15" customHeight="1">
      <c r="B210" s="360"/>
      <c r="C210" s="328"/>
      <c r="D210" s="328"/>
      <c r="E210" s="328"/>
      <c r="F210" s="321" t="s">
        <v>858</v>
      </c>
      <c r="G210" s="306"/>
      <c r="H210" s="347" t="s">
        <v>1019</v>
      </c>
      <c r="I210" s="347"/>
      <c r="J210" s="347"/>
      <c r="K210" s="361"/>
    </row>
    <row r="211" spans="2:11" ht="15" customHeight="1">
      <c r="B211" s="360"/>
      <c r="C211" s="328"/>
      <c r="D211" s="328"/>
      <c r="E211" s="328"/>
      <c r="F211" s="362"/>
      <c r="G211" s="306"/>
      <c r="H211" s="363"/>
      <c r="I211" s="363"/>
      <c r="J211" s="363"/>
      <c r="K211" s="361"/>
    </row>
    <row r="212" spans="2:11" ht="15" customHeight="1">
      <c r="B212" s="360"/>
      <c r="C212" s="300" t="s">
        <v>981</v>
      </c>
      <c r="D212" s="328"/>
      <c r="E212" s="328"/>
      <c r="F212" s="321">
        <v>1</v>
      </c>
      <c r="G212" s="306"/>
      <c r="H212" s="347" t="s">
        <v>1020</v>
      </c>
      <c r="I212" s="347"/>
      <c r="J212" s="347"/>
      <c r="K212" s="361"/>
    </row>
    <row r="213" spans="2:11" ht="15" customHeight="1">
      <c r="B213" s="360"/>
      <c r="C213" s="328"/>
      <c r="D213" s="328"/>
      <c r="E213" s="328"/>
      <c r="F213" s="321">
        <v>2</v>
      </c>
      <c r="G213" s="306"/>
      <c r="H213" s="347" t="s">
        <v>1021</v>
      </c>
      <c r="I213" s="347"/>
      <c r="J213" s="347"/>
      <c r="K213" s="361"/>
    </row>
    <row r="214" spans="2:11" ht="15" customHeight="1">
      <c r="B214" s="360"/>
      <c r="C214" s="328"/>
      <c r="D214" s="328"/>
      <c r="E214" s="328"/>
      <c r="F214" s="321">
        <v>3</v>
      </c>
      <c r="G214" s="306"/>
      <c r="H214" s="347" t="s">
        <v>1022</v>
      </c>
      <c r="I214" s="347"/>
      <c r="J214" s="347"/>
      <c r="K214" s="361"/>
    </row>
    <row r="215" spans="2:11" ht="15" customHeight="1">
      <c r="B215" s="360"/>
      <c r="C215" s="328"/>
      <c r="D215" s="328"/>
      <c r="E215" s="328"/>
      <c r="F215" s="321">
        <v>4</v>
      </c>
      <c r="G215" s="306"/>
      <c r="H215" s="347" t="s">
        <v>1023</v>
      </c>
      <c r="I215" s="347"/>
      <c r="J215" s="347"/>
      <c r="K215" s="361"/>
    </row>
    <row r="216" spans="2:11" ht="12.75" customHeight="1">
      <c r="B216" s="364"/>
      <c r="C216" s="365"/>
      <c r="D216" s="365"/>
      <c r="E216" s="365"/>
      <c r="F216" s="365"/>
      <c r="G216" s="365"/>
      <c r="H216" s="365"/>
      <c r="I216" s="365"/>
      <c r="J216" s="365"/>
      <c r="K216" s="366"/>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PC-VIKTOR\Viktor Vaidis</dc:creator>
  <cp:keywords/>
  <dc:description/>
  <cp:lastModifiedBy>PC-VIKTOR\Viktor Vaidis</cp:lastModifiedBy>
  <dcterms:created xsi:type="dcterms:W3CDTF">2018-08-30T07:54:47Z</dcterms:created>
  <dcterms:modified xsi:type="dcterms:W3CDTF">2018-08-30T07:54:52Z</dcterms:modified>
  <cp:category/>
  <cp:version/>
  <cp:contentType/>
  <cp:contentStatus/>
</cp:coreProperties>
</file>