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00 - Ostatní a vedlej..." sheetId="2" r:id="rId2"/>
    <sheet name="SO 101 - Silnice II-233 –..." sheetId="3" r:id="rId3"/>
    <sheet name="SO 102 - Místní komunikac..." sheetId="4" r:id="rId4"/>
    <sheet name="SO 120 - Dopravně inženýr..." sheetId="5" r:id="rId5"/>
    <sheet name="SO 161 - Úpravy SSZ K 414..." sheetId="6" r:id="rId6"/>
    <sheet name="SO 162 - Úpravy SSZ K 412..." sheetId="7" r:id="rId7"/>
    <sheet name="SO 303 - Dešťová kanalizace" sheetId="8" r:id="rId8"/>
    <sheet name="SO 304 - Kanalizace" sheetId="9" r:id="rId9"/>
    <sheet name="SO 305 - Přeložka vodovodu" sheetId="10" r:id="rId10"/>
    <sheet name="SO 401 - Veřejné osvětlení" sheetId="11" r:id="rId11"/>
    <sheet name="SO 411a - Úprava slabopro..." sheetId="12" r:id="rId12"/>
    <sheet name="SO 411b - Úprava slabopro..." sheetId="13" r:id="rId13"/>
    <sheet name="SO 810 - Sadovnické úpravy" sheetId="14" r:id="rId14"/>
    <sheet name="Pokyny pro vyplnění" sheetId="15" r:id="rId15"/>
  </sheets>
  <definedNames>
    <definedName name="_xlnm.Print_Area" localSheetId="0">'Rekapitulace stavby'!$D$4:$AO$33,'Rekapitulace stavby'!$C$39:$AQ$65</definedName>
    <definedName name="_xlnm._FilterDatabase" localSheetId="1" hidden="1">'SO 000 - Ostatní a vedlej...'!$C$82:$K$141</definedName>
    <definedName name="_xlnm.Print_Area" localSheetId="1">'SO 000 - Ostatní a vedlej...'!$C$4:$J$36,'SO 000 - Ostatní a vedlej...'!$C$42:$J$64,'SO 000 - Ostatní a vedlej...'!$C$70:$K$141</definedName>
    <definedName name="_xlnm._FilterDatabase" localSheetId="2" hidden="1">'SO 101 - Silnice II-233 –...'!$C$86:$K$607</definedName>
    <definedName name="_xlnm.Print_Area" localSheetId="2">'SO 101 - Silnice II-233 –...'!$C$4:$J$36,'SO 101 - Silnice II-233 –...'!$C$42:$J$68,'SO 101 - Silnice II-233 –...'!$C$74:$K$607</definedName>
    <definedName name="_xlnm._FilterDatabase" localSheetId="3" hidden="1">'SO 102 - Místní komunikac...'!$C$87:$K$695</definedName>
    <definedName name="_xlnm.Print_Area" localSheetId="3">'SO 102 - Místní komunikac...'!$C$4:$J$36,'SO 102 - Místní komunikac...'!$C$42:$J$69,'SO 102 - Místní komunikac...'!$C$75:$K$695</definedName>
    <definedName name="_xlnm._FilterDatabase" localSheetId="4" hidden="1">'SO 120 - Dopravně inženýr...'!$C$82:$K$248</definedName>
    <definedName name="_xlnm.Print_Area" localSheetId="4">'SO 120 - Dopravně inženýr...'!$C$4:$J$36,'SO 120 - Dopravně inženýr...'!$C$42:$J$64,'SO 120 - Dopravně inženýr...'!$C$70:$K$248</definedName>
    <definedName name="_xlnm._FilterDatabase" localSheetId="5" hidden="1">'SO 161 - Úpravy SSZ K 414...'!$C$80:$K$362</definedName>
    <definedName name="_xlnm.Print_Area" localSheetId="5">'SO 161 - Úpravy SSZ K 414...'!$C$4:$J$36,'SO 161 - Úpravy SSZ K 414...'!$C$42:$J$62,'SO 161 - Úpravy SSZ K 414...'!$C$68:$K$362</definedName>
    <definedName name="_xlnm._FilterDatabase" localSheetId="6" hidden="1">'SO 162 - Úpravy SSZ K 412...'!$C$80:$K$496</definedName>
    <definedName name="_xlnm.Print_Area" localSheetId="6">'SO 162 - Úpravy SSZ K 412...'!$C$4:$J$36,'SO 162 - Úpravy SSZ K 412...'!$C$42:$J$62,'SO 162 - Úpravy SSZ K 412...'!$C$68:$K$496</definedName>
    <definedName name="_xlnm._FilterDatabase" localSheetId="7" hidden="1">'SO 303 - Dešťová kanalizace'!$C$84:$K$379</definedName>
    <definedName name="_xlnm.Print_Area" localSheetId="7">'SO 303 - Dešťová kanalizace'!$C$4:$J$36,'SO 303 - Dešťová kanalizace'!$C$42:$J$66,'SO 303 - Dešťová kanalizace'!$C$72:$K$379</definedName>
    <definedName name="_xlnm._FilterDatabase" localSheetId="8" hidden="1">'SO 304 - Kanalizace'!$C$87:$K$947</definedName>
    <definedName name="_xlnm.Print_Area" localSheetId="8">'SO 304 - Kanalizace'!$C$4:$J$36,'SO 304 - Kanalizace'!$C$42:$J$69,'SO 304 - Kanalizace'!$C$75:$K$947</definedName>
    <definedName name="_xlnm._FilterDatabase" localSheetId="9" hidden="1">'SO 305 - Přeložka vodovodu'!$C$83:$K$430</definedName>
    <definedName name="_xlnm.Print_Area" localSheetId="9">'SO 305 - Přeložka vodovodu'!$C$4:$J$36,'SO 305 - Přeložka vodovodu'!$C$42:$J$65,'SO 305 - Přeložka vodovodu'!$C$71:$K$430</definedName>
    <definedName name="_xlnm._FilterDatabase" localSheetId="10" hidden="1">'SO 401 - Veřejné osvětlení'!$C$81:$K$284</definedName>
    <definedName name="_xlnm.Print_Area" localSheetId="10">'SO 401 - Veřejné osvětlení'!$C$4:$J$36,'SO 401 - Veřejné osvětlení'!$C$42:$J$63,'SO 401 - Veřejné osvětlení'!$C$69:$K$284</definedName>
    <definedName name="_xlnm._FilterDatabase" localSheetId="11" hidden="1">'SO 411a - Úprava slabopro...'!$C$81:$K$162</definedName>
    <definedName name="_xlnm.Print_Area" localSheetId="11">'SO 411a - Úprava slabopro...'!$C$4:$J$36,'SO 411a - Úprava slabopro...'!$C$42:$J$63,'SO 411a - Úprava slabopro...'!$C$69:$K$162</definedName>
    <definedName name="_xlnm._FilterDatabase" localSheetId="12" hidden="1">'SO 411b - Úprava slabopro...'!$C$79:$K$106</definedName>
    <definedName name="_xlnm.Print_Area" localSheetId="12">'SO 411b - Úprava slabopro...'!$C$4:$J$36,'SO 411b - Úprava slabopro...'!$C$42:$J$61,'SO 411b - Úprava slabopro...'!$C$67:$K$106</definedName>
    <definedName name="_xlnm._FilterDatabase" localSheetId="13" hidden="1">'SO 810 - Sadovnické úpravy'!$C$77:$K$331</definedName>
    <definedName name="_xlnm.Print_Area" localSheetId="13">'SO 810 - Sadovnické úpravy'!$C$4:$J$36,'SO 810 - Sadovnické úpravy'!$C$42:$J$59,'SO 810 - Sadovnické úpravy'!$C$65:$K$331</definedName>
    <definedName name="_xlnm.Print_Area" localSheetId="14">'Pokyny pro vyplnění'!$B$2:$K$69,'Pokyny pro vyplnění'!$B$72:$K$116,'Pokyny pro vyplnění'!$B$119:$K$188,'Pokyny pro vyplnění'!$B$196:$K$216</definedName>
    <definedName name="_xlnm.Print_Titles" localSheetId="0">'Rekapitulace stavby'!$49:$49</definedName>
    <definedName name="_xlnm.Print_Titles" localSheetId="1">'SO 000 - Ostatní a vedlej...'!$82:$82</definedName>
    <definedName name="_xlnm.Print_Titles" localSheetId="2">'SO 101 - Silnice II-233 –...'!$86:$86</definedName>
    <definedName name="_xlnm.Print_Titles" localSheetId="3">'SO 102 - Místní komunikac...'!$87:$87</definedName>
    <definedName name="_xlnm.Print_Titles" localSheetId="4">'SO 120 - Dopravně inženýr...'!$82:$82</definedName>
    <definedName name="_xlnm.Print_Titles" localSheetId="5">'SO 161 - Úpravy SSZ K 414...'!$80:$80</definedName>
    <definedName name="_xlnm.Print_Titles" localSheetId="6">'SO 162 - Úpravy SSZ K 412...'!$80:$80</definedName>
    <definedName name="_xlnm.Print_Titles" localSheetId="7">'SO 303 - Dešťová kanalizace'!$84:$84</definedName>
    <definedName name="_xlnm.Print_Titles" localSheetId="8">'SO 304 - Kanalizace'!$87:$87</definedName>
    <definedName name="_xlnm.Print_Titles" localSheetId="9">'SO 305 - Přeložka vodovodu'!$83:$83</definedName>
    <definedName name="_xlnm.Print_Titles" localSheetId="10">'SO 401 - Veřejné osvětlení'!$81:$81</definedName>
    <definedName name="_xlnm.Print_Titles" localSheetId="11">'SO 411a - Úprava slabopro...'!$81:$81</definedName>
    <definedName name="_xlnm.Print_Titles" localSheetId="12">'SO 411b - Úprava slabopro...'!$79:$79</definedName>
    <definedName name="_xlnm.Print_Titles" localSheetId="13">'SO 810 - Sadovnické úpravy'!$77:$77</definedName>
  </definedNames>
  <calcPr fullCalcOnLoad="1"/>
</workbook>
</file>

<file path=xl/sharedStrings.xml><?xml version="1.0" encoding="utf-8"?>
<sst xmlns="http://schemas.openxmlformats.org/spreadsheetml/2006/main" count="35670" uniqueCount="4747">
  <si>
    <t>Export VZ</t>
  </si>
  <si>
    <t>List obsahuje:</t>
  </si>
  <si>
    <t>1) Rekapitulace stavby</t>
  </si>
  <si>
    <t>2) Rekapitulace objektů stavby a soupisů prací</t>
  </si>
  <si>
    <t>3.0</t>
  </si>
  <si>
    <t>ZAMOK</t>
  </si>
  <si>
    <t>False</t>
  </si>
  <si>
    <t>{fdb0e9eb-f7c1-41a4-8654-722844cd55df}</t>
  </si>
  <si>
    <t>0,01</t>
  </si>
  <si>
    <t>21</t>
  </si>
  <si>
    <t>15</t>
  </si>
  <si>
    <t>REKAPITULACE STAVBY</t>
  </si>
  <si>
    <t>v ---  níže se nacházejí doplnkové a pomocné údaje k sestavám  --- v</t>
  </si>
  <si>
    <t>Návod na vyplnění</t>
  </si>
  <si>
    <t>0,001</t>
  </si>
  <si>
    <t>Kód:</t>
  </si>
  <si>
    <t>2018_02_01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</si>
  <si>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</si>
  <si>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</si>
  <si>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II/233, Stavební úpravy Mohylové ulice, úsek Masarykova – Stará cesta</t>
  </si>
  <si>
    <t>KSO:</t>
  </si>
  <si>
    <t>822 23</t>
  </si>
  <si>
    <t>CC-CZ:</t>
  </si>
  <si>
    <t/>
  </si>
  <si>
    <t>Místo:</t>
  </si>
  <si>
    <t>Plzeň</t>
  </si>
  <si>
    <t>Datum:</t>
  </si>
  <si>
    <t>19. 2. 2018</t>
  </si>
  <si>
    <t>Zadavatel:</t>
  </si>
  <si>
    <t>IČ:</t>
  </si>
  <si>
    <t>00075370</t>
  </si>
  <si>
    <t>Statut. město Plzeň, Plzeňský kraj, Vodárna Plzeň</t>
  </si>
  <si>
    <t>DIČ:</t>
  </si>
  <si>
    <t>Uchazeč:</t>
  </si>
  <si>
    <t>Vyplň údaj</t>
  </si>
  <si>
    <t>Projektant:</t>
  </si>
  <si>
    <t>26388791</t>
  </si>
  <si>
    <t>D PROJEKT PLZEŇ Nedvěd s.r.o.</t>
  </si>
  <si>
    <t>CZ26388791</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</si>
  <si>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</si>
  <si>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</si>
  <si>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ÚRS.Položky označené "dp;R;X;apod."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</si>
  <si>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</si>
  <si>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</si>
  <si>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</si>
  <si>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</si>
  <si>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</si>
  <si>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</si>
  <si>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</si>
  <si>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</si>
  <si>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</si>
  <si>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</si>
  <si>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</si>
  <si>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</si>
  <si>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</si>
  <si>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</si>
  <si>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</si>
  <si>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</si>
  <si>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</si>
  <si>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</si>
  <si>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</si>
  <si>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</si>
  <si>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</si>
  <si>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</si>
  <si>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</si>
  <si>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</si>
  <si>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</si>
  <si>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</si>
  <si>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</si>
  <si>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</si>
  <si>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</si>
  <si>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</si>
  <si>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</si>
  <si>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</si>
  <si>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</si>
  <si>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</si>
  <si>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</si>
  <si>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</si>
  <si>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</si>
  <si>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</si>
  <si>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</si>
  <si>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</si>
  <si>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Ostatní a vedlejší náklady</t>
  </si>
  <si>
    <t>VON</t>
  </si>
  <si>
    <t>1</t>
  </si>
  <si>
    <t>{8a11f527-cc5d-4a15-845e-200c335b663a}</t>
  </si>
  <si>
    <t>822 26</t>
  </si>
  <si>
    <t>2</t>
  </si>
  <si>
    <t>SO 101</t>
  </si>
  <si>
    <t>Silnice II/233 – Mohylová ulice, zastávkový záliv</t>
  </si>
  <si>
    <t>STA</t>
  </si>
  <si>
    <t>{fa017c81-4c28-4f0b-b4f8-311a23dbbcfa}</t>
  </si>
  <si>
    <t>SO 102</t>
  </si>
  <si>
    <t>Místní komunikace, parkovací pásy, chodníky, stezky a TÚ</t>
  </si>
  <si>
    <t>{363e431e-e532-4c1b-8e8e-39c0a265cd07}</t>
  </si>
  <si>
    <t>822 29</t>
  </si>
  <si>
    <t>SO 120</t>
  </si>
  <si>
    <t>Dopravně inženýrská opatření</t>
  </si>
  <si>
    <t>{d36cdf13-865f-4e85-b28f-063b2304b58a}</t>
  </si>
  <si>
    <t>SO 161</t>
  </si>
  <si>
    <t>Úpravy SSZ K 414 Masarykova – Mohylová</t>
  </si>
  <si>
    <t>{b5e48102-8bd5-4811-a5c9-9c0fe54bfdf2}</t>
  </si>
  <si>
    <t>815 9</t>
  </si>
  <si>
    <t>SO 162</t>
  </si>
  <si>
    <t>Úpravy SSZ K 412 Mohylová – Chrástecká</t>
  </si>
  <si>
    <t>{e53d36f5-cccc-45d0-b3b5-a149e6cdaba7}</t>
  </si>
  <si>
    <t>SO 303</t>
  </si>
  <si>
    <t>Dešťová kanalizace</t>
  </si>
  <si>
    <t>{28174d71-a513-4e70-a1d5-b1bcff96bec1}</t>
  </si>
  <si>
    <t>827 2</t>
  </si>
  <si>
    <t>SO 304</t>
  </si>
  <si>
    <t>Kanalizace</t>
  </si>
  <si>
    <t>{5791d7c3-468d-4ac7-b179-45fbc3766722}</t>
  </si>
  <si>
    <t>827 21 4</t>
  </si>
  <si>
    <t>SO 305</t>
  </si>
  <si>
    <t>Přeložka vodovodu</t>
  </si>
  <si>
    <t>{0c9c3035-fe9d-4c1c-a1d6-eff8ada72ba7}</t>
  </si>
  <si>
    <t>827 1</t>
  </si>
  <si>
    <t>SO 401</t>
  </si>
  <si>
    <t>Veřejné osvětlení</t>
  </si>
  <si>
    <t>{9d866012-9b8c-4215-905f-d53fbe7685d5}</t>
  </si>
  <si>
    <t>SO 411a</t>
  </si>
  <si>
    <t>Úprava slaboproudých rozvodů - přeložka kabelů CETIN</t>
  </si>
  <si>
    <t>{84403528-54b4-469e-85f7-4bacdfae5523}</t>
  </si>
  <si>
    <t>828 8</t>
  </si>
  <si>
    <t>SO 411b</t>
  </si>
  <si>
    <t>Úprava slaboproudých rozvodů - přeložka vedení UPC</t>
  </si>
  <si>
    <t>{6ede1443-5571-4759-84e8-36910e9cfce9}</t>
  </si>
  <si>
    <t>SO 810</t>
  </si>
  <si>
    <t>Sadovnické úpravy</t>
  </si>
  <si>
    <t>{6476d17a-b335-49d5-9c9d-7c27d12d06b5}</t>
  </si>
  <si>
    <t>823 27</t>
  </si>
  <si>
    <t>1) Krycí list soupisu</t>
  </si>
  <si>
    <t>2) Rekapitulace</t>
  </si>
  <si>
    <t>3) Soupis prací</t>
  </si>
  <si>
    <t>Zpět na list:</t>
  </si>
  <si>
    <t>Rekapitulace stavby</t>
  </si>
  <si>
    <t>KRYCÍ LIST SOUPISU</t>
  </si>
  <si>
    <t>Objekt:</t>
  </si>
  <si>
    <t>SO 000 - Ostatní a vedlejší náklady</t>
  </si>
  <si>
    <t>2112</t>
  </si>
  <si>
    <t>společné pro všechny investory</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</si>
  <si>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</si>
  <si>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REKAPITULACE ČLENĚNÍ SOUPISU PRACÍ</t>
  </si>
  <si>
    <t>Kód dílu - Popis</t>
  </si>
  <si>
    <t>Cena celkem [CZK]</t>
  </si>
  <si>
    <t>Náklady soupisu celkem</t>
  </si>
  <si>
    <t>-1</t>
  </si>
  <si>
    <t>HSV - HSV</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</si>
  <si>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</si>
  <si>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</si>
  <si>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</si>
  <si>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</si>
  <si>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</si>
  <si>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</si>
  <si>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</si>
  <si>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</si>
  <si>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</si>
  <si>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</si>
  <si>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</si>
  <si>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</si>
  <si>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</si>
  <si>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</si>
  <si>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</si>
  <si>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</si>
  <si>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</si>
  <si>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</si>
  <si>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</si>
  <si>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</si>
  <si>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</si>
  <si>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</si>
  <si>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VRN</t>
  </si>
  <si>
    <t>Vedlejší rozpočtové náklady</t>
  </si>
  <si>
    <t>5</t>
  </si>
  <si>
    <t>VRN1</t>
  </si>
  <si>
    <t>Průzkumné, geodetické a projektové práce</t>
  </si>
  <si>
    <t>K</t>
  </si>
  <si>
    <t>011503000</t>
  </si>
  <si>
    <t>Stavební průzkum bez rozlišení</t>
  </si>
  <si>
    <t>Kč</t>
  </si>
  <si>
    <t>CS ÚRS 2018 01</t>
  </si>
  <si>
    <t>1024</t>
  </si>
  <si>
    <t>260534767</t>
  </si>
  <si>
    <t>PP</t>
  </si>
  <si>
    <t>P</t>
  </si>
  <si>
    <t>Poznámka k položce:
vytýčení inženýrských sítí v terénu jednotlivými správci</t>
  </si>
  <si>
    <t>012203000</t>
  </si>
  <si>
    <t>Geodetické práce při provádění stavby</t>
  </si>
  <si>
    <t>-187339913</t>
  </si>
  <si>
    <t>3</t>
  </si>
  <si>
    <t>012303000</t>
  </si>
  <si>
    <t>Geodetické práce po výstavbě</t>
  </si>
  <si>
    <t>-927791572</t>
  </si>
  <si>
    <t>Poznámka k položce:
Geometrické zaměření skutečného provedení stavby zpracováno po jednotlivých stavebních objektech</t>
  </si>
  <si>
    <t>4</t>
  </si>
  <si>
    <t>012403001.dp</t>
  </si>
  <si>
    <t>Geometrické plány stavby</t>
  </si>
  <si>
    <t>-109808659</t>
  </si>
  <si>
    <t>012403002.dp</t>
  </si>
  <si>
    <t>Geometrické plány na břeměna</t>
  </si>
  <si>
    <t>-1685570888</t>
  </si>
  <si>
    <t>6</t>
  </si>
  <si>
    <t>013254000</t>
  </si>
  <si>
    <t>Dokumentace skutečného provedení stavby</t>
  </si>
  <si>
    <t>-272033780</t>
  </si>
  <si>
    <t>VRN3</t>
  </si>
  <si>
    <t>Zařízení staveniště</t>
  </si>
  <si>
    <t>7</t>
  </si>
  <si>
    <t>030001000</t>
  </si>
  <si>
    <t>1589084055</t>
  </si>
  <si>
    <t>Poznámka k položce:
Zahrnuje veškeré náklady spojené s pořízením, dovozem, montáží, údržbou, demontáží a odvozem veškerých mobilních stavebních buněk (kancelář, šatny, příruční sklad, umývárna) a k tomu odpovídající mobilních WC, včetně eventuálního dočasného zpevnění ploch, oplocení, osvětlení, střežení staveniště a provizorního ohrazení výkopů, včetně dočasného napojení na inženýrské sítě a ekologickou likvidaci odpadů. Dále zahrnuje zřízení provizorní odstavné plochy pro malou mechanizaci cca 50 m2, zabezpečenou před případným únikem ropných látek.</t>
  </si>
  <si>
    <t>8</t>
  </si>
  <si>
    <t>032403000</t>
  </si>
  <si>
    <t>Provizorní komunikace</t>
  </si>
  <si>
    <t>1980794067</t>
  </si>
  <si>
    <t xml:space="preserve">Poznámka k položce:
Údržba a čištění příjezd. komunik. po dobu výstavby </t>
  </si>
  <si>
    <t>9</t>
  </si>
  <si>
    <t>032403000.1</t>
  </si>
  <si>
    <t>Oprava komunikací poničených stavbou</t>
  </si>
  <si>
    <t>m2</t>
  </si>
  <si>
    <t>-1621200</t>
  </si>
  <si>
    <t>Poznámka k položce:
Oprava zahrnuje:
- Frézování živičného krytu tl 50 mm
- Vodorovná doprava suti z vyfrézované živice do Obalovny Letkov, spol. s r.o. (bez poplatku), se složením
- Postřik živičný spojovací ze silniční emulze v množství 0,30 kg/m2
- Asfaltový beton vrstva obrusná ACO 11+ tl. 50 mm š do 3 m z nemodifikovaného asfaltu</t>
  </si>
  <si>
    <t>10</t>
  </si>
  <si>
    <t>032403000.2</t>
  </si>
  <si>
    <t>Kancelář pro objednatele</t>
  </si>
  <si>
    <t>42738358</t>
  </si>
  <si>
    <t>11</t>
  </si>
  <si>
    <t>034603000</t>
  </si>
  <si>
    <t>Alarm, strážní služba staveniště</t>
  </si>
  <si>
    <t>den</t>
  </si>
  <si>
    <t>1176818589</t>
  </si>
  <si>
    <t>Poznámka k položce:
Střežení a ochrana díla od ukončení přejímacího řízení do doby vydání kolaudačního souhlasu</t>
  </si>
  <si>
    <t>VRN4</t>
  </si>
  <si>
    <t>Inženýrská činnost</t>
  </si>
  <si>
    <t>12</t>
  </si>
  <si>
    <t>043002000</t>
  </si>
  <si>
    <t>Zkoušky a ostatní měření</t>
  </si>
  <si>
    <t>1839664170</t>
  </si>
  <si>
    <t>Poznámka k položce:
Měření a další zkoušky požadované TDS nad rámec zadávací dokumentace</t>
  </si>
  <si>
    <t>13</t>
  </si>
  <si>
    <t>045303000</t>
  </si>
  <si>
    <t>Koordinační činnost</t>
  </si>
  <si>
    <t>-381092415</t>
  </si>
  <si>
    <t>Poznámka k položce:
náklady související s dispečerskou službou, informováním veřejnosti apod.</t>
  </si>
  <si>
    <t>14</t>
  </si>
  <si>
    <t>049002000</t>
  </si>
  <si>
    <t>Ostatní inženýrská činnost</t>
  </si>
  <si>
    <t>1386806427</t>
  </si>
  <si>
    <t>Poznámka k položce:
(Inž. čin. spojená s předčasným  užíváním stavby, DIR)</t>
  </si>
  <si>
    <t>049002001.dp</t>
  </si>
  <si>
    <t>Zpracování pasportu přilehlých objektů před zahájením prací</t>
  </si>
  <si>
    <t>416252893</t>
  </si>
  <si>
    <t>VRN5</t>
  </si>
  <si>
    <t>Finanční náklady</t>
  </si>
  <si>
    <t>16</t>
  </si>
  <si>
    <t>051002000</t>
  </si>
  <si>
    <t>Pojistné</t>
  </si>
  <si>
    <t>1380406995</t>
  </si>
  <si>
    <t>Poznámka k položce:
Poplatky za pojištění stavby požadované v zadávací dokumentaci</t>
  </si>
  <si>
    <t>17</t>
  </si>
  <si>
    <t>053002000</t>
  </si>
  <si>
    <t>Poplatky</t>
  </si>
  <si>
    <t>1215788725</t>
  </si>
  <si>
    <t>Poznámka k položce:
Správní a místní poplatky</t>
  </si>
  <si>
    <t>18</t>
  </si>
  <si>
    <t>056002000</t>
  </si>
  <si>
    <t>Bankovní záruka</t>
  </si>
  <si>
    <t>-126796436</t>
  </si>
  <si>
    <t>Poznámka k položce:
Poplatky za bankovní záruky požadované v zadávací dokumentaci</t>
  </si>
  <si>
    <t>VRN9</t>
  </si>
  <si>
    <t>Ostatní náklady</t>
  </si>
  <si>
    <t>19</t>
  </si>
  <si>
    <t>090001000</t>
  </si>
  <si>
    <t>-2138539678</t>
  </si>
  <si>
    <t>Poznámka k položce:
Označení stavby dle požadavků objednatele atp.</t>
  </si>
  <si>
    <t>SO 101 - Silnice II/233 – Mohylová ulice, zastávkový záliv</t>
  </si>
  <si>
    <t>Plzeňský kraj</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</si>
  <si>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</si>
  <si>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</si>
  <si>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</si>
  <si>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</si>
  <si>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</si>
  <si>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</si>
  <si>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</si>
  <si>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</si>
  <si>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</si>
  <si>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 - SANACE</t>
  </si>
  <si>
    <t>SP - SPECIFIKACE</t>
  </si>
  <si>
    <t>Práce a dodávky HSV</t>
  </si>
  <si>
    <t>Zemní práce</t>
  </si>
  <si>
    <t>122202202</t>
  </si>
  <si>
    <t>Odkopávky a prokopávky nezapažené pro silnice objemu do 1000 m3 v hornině tř. 3</t>
  </si>
  <si>
    <t>m3</t>
  </si>
  <si>
    <t>1812810671</t>
  </si>
  <si>
    <t>Odkopávky a prokopávky nezapažené pro silnice s přemístěním výkopku v příčných profilech na vzdálenost do 15 m nebo s naložením na dopravní prostředek v hornině tř. 3 přes 100 do 1 000 m3</t>
  </si>
  <si>
    <t>PSC</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</si>
  <si>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</si>
  <si>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</si>
  <si>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Příplatek k odkopávkám a prokopávkám pro silnice v hornině tř. 3 za lepivost</t>
  </si>
  <si>
    <t>968292002</t>
  </si>
  <si>
    <t>Odkopávky a prokopávky nezapažené pro silnice s přemístěním výkopku v příčných profilech na vzdálenost do 15 m nebo s naložením na dopravní prostředek v hornině tř. 3 Příplatek k cenám za lepivost horniny tř. 3</t>
  </si>
  <si>
    <t>Poznámka k položce:
viz pol.č.122202202</t>
  </si>
  <si>
    <t>113100032.dp</t>
  </si>
  <si>
    <t>DMTŽ stávající uliční vpusti včetně zaslepení přípojky, včetně zásypu</t>
  </si>
  <si>
    <t>kus</t>
  </si>
  <si>
    <t>37488502</t>
  </si>
  <si>
    <t>Poznámka k položce:
Kovovou část odkoupí zhotovitel za cenu šrotu. Sečteno v situaci (viz B.1.2)</t>
  </si>
  <si>
    <t>113106211</t>
  </si>
  <si>
    <t>Rozebrání dlažeb vozovek z velkých kostek s ložem z kameniva strojně pl přes 50 do 200 m2</t>
  </si>
  <si>
    <t>-2079807128</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</si>
  <si>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</si>
  <si>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</si>
  <si>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dlažby BUS zastávky, plocha sečtena pomocí SW v situaci B.1.2.</t>
  </si>
  <si>
    <t>113106221</t>
  </si>
  <si>
    <t>Rozebrání dlažeb vozovek z drobných kostek s ložem z kameniva strojně pl přes 50 do 200 m2</t>
  </si>
  <si>
    <t>228578630</t>
  </si>
  <si>
    <t>Rozebrání dlažeb a dílců vozovek a ploch s přemístěním hmot na skládku na vzdálenost do 3 m nebo s naložením na dopravní prostředek, s jakoukoliv výplní spár strojně plochy jednotlivě přes 50 m2 do 200 m2 z drobných kostek nebo odseků s ložem z kameniva</t>
  </si>
  <si>
    <t>113107222</t>
  </si>
  <si>
    <t>Odstranění podkladu z kameniva drceného tl 200 mm strojně pl přes 200 m2</t>
  </si>
  <si>
    <t>300806761</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</si>
  <si>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</si>
  <si>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</si>
  <si>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</si>
  <si>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"pol.č.113106211+pol.č.113106221"186+117</t>
  </si>
  <si>
    <t>113107223</t>
  </si>
  <si>
    <t>Odstranění podkladu z kameniva drceného tl 300 mm strojně pl přes 200 m2</t>
  </si>
  <si>
    <t>1486569777</t>
  </si>
  <si>
    <t>Odstranění podkladů nebo krytů strojně plochy jednotlivě přes 200 m2 s přemístěním hmot na skládku na vzdálenost do 20 m nebo s naložením na dopravní prostředek z kameniva hrubého drceného, o tl. vrstvy přes 200 do 300 mm</t>
  </si>
  <si>
    <t>113154363</t>
  </si>
  <si>
    <t>Frézování živičného krytu tl 50 mm pruh š 2 m pl do 10000 m2 s překážkami v trase</t>
  </si>
  <si>
    <t>-1669828207</t>
  </si>
  <si>
    <t>Frézování živičného podkladu nebo krytu s naložením na dopravní prostředek plochy přes 1 000 do 10 000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</si>
  <si>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</si>
  <si>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pl. změřena pomocí SW v situaci (viz B.1.2.)</t>
  </si>
  <si>
    <t>113154364</t>
  </si>
  <si>
    <t>Frézování živičného krytu tl 100 mm pruh š 2 m pl do 10000 m2 s překážkami v trase</t>
  </si>
  <si>
    <t>-1425465907</t>
  </si>
  <si>
    <t>Frézování živičného podkladu nebo krytu s naložením na dopravní prostředek plochy přes 1 000 do 10 000 m2 s překážkami v trase pruhu šířky přes 1 m do 2 m, tloušťky vrstvy 100 mm</t>
  </si>
  <si>
    <t>113202111</t>
  </si>
  <si>
    <t>Vytrhání obrub krajníků obrubníků stojatých</t>
  </si>
  <si>
    <t>m</t>
  </si>
  <si>
    <t>846994114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</si>
  <si>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</si>
  <si>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</si>
  <si>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žulové obruby v ul. Mohylová , změřeno pomocí SW v situaci - příl. B.1.2.</t>
  </si>
  <si>
    <t>113203111</t>
  </si>
  <si>
    <t>Vytrhání obrub z dlažebních kostek</t>
  </si>
  <si>
    <t>1030645389</t>
  </si>
  <si>
    <t>Vytrhání obrub s vybouráním lože, s přemístěním hmot na skládku na vzdálenost do 3 m nebo s naložením na dopravní prostředek z dlažebních kostek</t>
  </si>
  <si>
    <t>Poznámka k položce:
přídlažba, linka z kostek v ul. Mohylová, změřeno pomocí SW v situaci - příl. B.1.2.</t>
  </si>
  <si>
    <t>132201101</t>
  </si>
  <si>
    <t>Hloubení rýh š do 600 mm v hornině tř. 3 objemu do 100 m3</t>
  </si>
  <si>
    <t>677466713</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</si>
  <si>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</si>
  <si>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</si>
  <si>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drenáž</t>
  </si>
  <si>
    <t>713,3*0.21</t>
  </si>
  <si>
    <t>132201109</t>
  </si>
  <si>
    <t>Příplatek za lepivost k hloubení rýh š do 600 mm v hornině tř. 3</t>
  </si>
  <si>
    <t>-1855246735</t>
  </si>
  <si>
    <t>Hloubení zapažených i nezapažených rýh šířky do 600 mm s urovnáním dna do předepsaného profilu a spádu v hornině tř. 3 Příplatek k cenám za lepivost horniny tř. 3</t>
  </si>
  <si>
    <t>132201201</t>
  </si>
  <si>
    <t>Hloubení rýh š do 2000 mm v hornině tř. 3 objemu do 100 m3</t>
  </si>
  <si>
    <t>1156642970</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</si>
  <si>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</si>
  <si>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</si>
  <si>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(přípojky vpustí) viz tabulka připojení vpustí v příloze TZ</t>
  </si>
  <si>
    <t>132201209</t>
  </si>
  <si>
    <t>Příplatek za lepivost k hloubení rýh š do 2000 mm v hornině tř. 3</t>
  </si>
  <si>
    <t>939982350</t>
  </si>
  <si>
    <t>Hloubení zapažených i nezapažených rýh šířky přes 600 do 2 000 mm s urovnáním dna do předepsaného profilu a spádu v hornině tř. 3 Příplatek k cenám za lepivost horniny tř. 3</t>
  </si>
  <si>
    <t>Poznámka k položce:
viz pol.č.132201201, (přípojky vpustí)</t>
  </si>
  <si>
    <t>133201101</t>
  </si>
  <si>
    <t>Hloubení šachet v hornině tř. 3 objemu do 100 m3</t>
  </si>
  <si>
    <t>-1576286830</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</si>
  <si>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</si>
  <si>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</si>
  <si>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Poznámka k položce:
32 x uliční vpusť</t>
  </si>
  <si>
    <t>(0.85*0.85*1.575*28)+(0.85*0.85*0.98*4)</t>
  </si>
  <si>
    <t>133201109</t>
  </si>
  <si>
    <t>Příplatek za lepivost u hloubení šachet v hornině tř. 3</t>
  </si>
  <si>
    <t>313925656</t>
  </si>
  <si>
    <t>Hloubení zapažených i nezapažených šachet s případným nutným přemístěním výkopku ve výkopišti v hornině tř. 3 Příplatek k cenám za lepivost horniny tř. 3</t>
  </si>
  <si>
    <t>Poznámka k položce:
viz pol.č.132201101</t>
  </si>
  <si>
    <t>162701103.dp</t>
  </si>
  <si>
    <t xml:space="preserve">Vodorovné přemístění výkopku/sypaniny z horniny tř. 1 až 4 na skládku do vzdálenosti dle možností zhotovitele, se složením </t>
  </si>
  <si>
    <t>-1406102675</t>
  </si>
  <si>
    <t>Vodorovné přemístění výkopku nebo sypaniny po suchu na obvyklém dopravním prostředku, bez naložení výkopku, avšak se složením bez rozhrnutí z horniny tř. 1 až 4 na skládku do vzdálenosti dle možností zhotovitele</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</si>
  <si>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</si>
  <si>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přebytku zeminy</t>
  </si>
  <si>
    <t>"výkopy-násypy"437.2-0</t>
  </si>
  <si>
    <t>"rýhy trativod+šachty+rýhy přípojek-zásyp přípojek"149.79+34.694+269.89-197.50</t>
  </si>
  <si>
    <t>Součet</t>
  </si>
  <si>
    <t>171201211</t>
  </si>
  <si>
    <t>Poplatek za uložení stavebního odpadu - zeminy a kameniva na skládce</t>
  </si>
  <si>
    <t>t</t>
  </si>
  <si>
    <t>1276751972</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</si>
  <si>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</si>
  <si>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</si>
  <si>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1,9*694.074</t>
  </si>
  <si>
    <t>20</t>
  </si>
  <si>
    <t>174101101</t>
  </si>
  <si>
    <t>Zásyp jam, šachet rýh nebo kolem objektů sypaninou se zhutněním</t>
  </si>
  <si>
    <t>1352696515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</si>
  <si>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</si>
  <si>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</si>
  <si>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(rýhy přípojky vpustí)</t>
  </si>
  <si>
    <t>"pol.č.132201201-175101101"269.89-72.39</t>
  </si>
  <si>
    <t>175101201</t>
  </si>
  <si>
    <t>Obsypání objektu nad přilehlým původním terénem sypaninou bez prohození, uloženou do 3 m</t>
  </si>
  <si>
    <t>1925910479</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</si>
  <si>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</si>
  <si>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</si>
  <si>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uličních vpustí</t>
  </si>
  <si>
    <t>((0.85*0.15*1.37*4-0.15*0.5*0.85)*32)</t>
  </si>
  <si>
    <t>22</t>
  </si>
  <si>
    <t>175151101</t>
  </si>
  <si>
    <t>Obsypání potrubí strojně sypaninou bez prohození, uloženou do 3 m</t>
  </si>
  <si>
    <t>-1459115063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</si>
  <si>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</si>
  <si>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</si>
  <si>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přípojek dešt.kanalizace pro uliční vpustě</t>
  </si>
  <si>
    <t>((1*0.57)*127)</t>
  </si>
  <si>
    <t>23</t>
  </si>
  <si>
    <t>181951102</t>
  </si>
  <si>
    <t>Úprava pláně v hornině tř. 1 až 4 se zhutněním</t>
  </si>
  <si>
    <t>-1846657536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</si>
  <si>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</si>
  <si>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</si>
  <si>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plochy se zpevněnými povrchy, plocha sečtena pomocí SW v situaci B.1.2.</t>
  </si>
  <si>
    <t>3407.21+340</t>
  </si>
  <si>
    <t>Zakládání</t>
  </si>
  <si>
    <t>24</t>
  </si>
  <si>
    <t>212752213</t>
  </si>
  <si>
    <t>Trativod z drenážních trubek plastových flexibilních D do 160 mm včetně lože otevřený výkop</t>
  </si>
  <si>
    <t>637297066</t>
  </si>
  <si>
    <t>Trativody z drenážních trubek se zřízením štěrkopískového lože pod trubky a s jejich obsypem v průměrném celkovém množství do 0,15 m3/m v otevřeném výkopu z trubek plastových flexibilních D přes 100 do 160 mm</t>
  </si>
  <si>
    <t>Vodorovné konstrukce</t>
  </si>
  <si>
    <t>25</t>
  </si>
  <si>
    <t>452311131</t>
  </si>
  <si>
    <t>Podkladní desky z betonu prostého tř. C 12/15 otevřený výkop</t>
  </si>
  <si>
    <t>1065628791</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</si>
  <si>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</si>
  <si>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</si>
  <si>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Poznámka k položce:
pod ul. vpusti+obetonování přípojky
viz př. č. B.1.6.</t>
  </si>
  <si>
    <t>"pod uličními vpustěmi"((0.85*0.85*0.1+0.15*0.3*0.5)*32)</t>
  </si>
  <si>
    <t>26</t>
  </si>
  <si>
    <t>452386121</t>
  </si>
  <si>
    <t>Vyrovnávací prstence z betonu prostého tř. C 25/30 v do 200 mm</t>
  </si>
  <si>
    <t>-1514662835</t>
  </si>
  <si>
    <t>Podkladní a vyrovnávací konstrukce z betonu vyrovnávací prstence z prostého betonu tř. C 25/30 pod poklopy a mříže, výšky přes 100 do 200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</si>
  <si>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</si>
  <si>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Poznámka k položce:
viz pol.č.895941111</t>
  </si>
  <si>
    <t>Komunikace pozemní</t>
  </si>
  <si>
    <t>27</t>
  </si>
  <si>
    <t>564000001.dp</t>
  </si>
  <si>
    <t>Vyfrézování, penetrace a zalití styčné spáry asfaltovou zálivkou</t>
  </si>
  <si>
    <t>1142546502</t>
  </si>
  <si>
    <t>Poznámka k položce:
profrézování styčné spáry stávajícího a navrženého živič. krytu, profrezování pracovních spar v křižovatkách, okolo zastavkového zálivu, okolo vpustí,  dl. změřena v situaci (viz B.1.2.)</t>
  </si>
  <si>
    <t>28</t>
  </si>
  <si>
    <t>564851111</t>
  </si>
  <si>
    <t>Podklad ze štěrkodrtě ŠD tl 150 mm</t>
  </si>
  <si>
    <t>1690091588</t>
  </si>
  <si>
    <t>Podklad ze štěrkodrti ŠD s rozprostřením a zhutněním, po zhutnění tl. 150 mm</t>
  </si>
  <si>
    <t>Poznámka k položce:
viz př. č. B.1.4.</t>
  </si>
  <si>
    <t>"plocha zastavkových zálivů+přesah za obrubou"340+(103.61*0.25)</t>
  </si>
  <si>
    <t>29</t>
  </si>
  <si>
    <t>564871111</t>
  </si>
  <si>
    <t>Podklad ze štěrkodrtě ŠD tl 250 mm</t>
  </si>
  <si>
    <t>941475294</t>
  </si>
  <si>
    <t>Podklad ze štěrkodrti ŠD s rozprostřením a zhutněním, po zhutnění tl. 250 mm</t>
  </si>
  <si>
    <t>"plocha vozovky+přesah za obrubou"3407.21+(574.24*0.25)</t>
  </si>
  <si>
    <t>30</t>
  </si>
  <si>
    <t>564952113</t>
  </si>
  <si>
    <t>Podklad z mechanicky zpevněného kameniva MZK tl 170 mm</t>
  </si>
  <si>
    <t>500102282</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</si>
  <si>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</si>
  <si>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</si>
  <si>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Poznámka k položce:
z pol.577134111, viz př. č. B.1.4.</t>
  </si>
  <si>
    <t>31</t>
  </si>
  <si>
    <t>567122114</t>
  </si>
  <si>
    <t>Podklad ze směsi stmelené cementem SC C 8/10 (KSC I) tl 150 mm</t>
  </si>
  <si>
    <t>1806923953</t>
  </si>
  <si>
    <t>Podklad ze směsi stmelené cementem SC bez dilatačních spár, s rozprostřením a zhutněním SC C 8/10 (KSC I), po zhutnění tl. 150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</si>
  <si>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</si>
  <si>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pl z pol.č.581141114,  viz př. č. B.1.4.</t>
  </si>
  <si>
    <t>32</t>
  </si>
  <si>
    <t>573231106</t>
  </si>
  <si>
    <t>Postřik živičný spojovací ze silniční emulze v množství 0,30 kg/m2</t>
  </si>
  <si>
    <t>621930060</t>
  </si>
  <si>
    <t>Postřik spojovací PS bez posypu kamenivem ze silniční emulze, v množství 0,30 kg/m2</t>
  </si>
  <si>
    <t>3407,21*2</t>
  </si>
  <si>
    <t>33</t>
  </si>
  <si>
    <t>577134111</t>
  </si>
  <si>
    <t>Asfaltový beton vrstva obrusná ACO 11 (ABS) tř. I tl 40 mm š do 3 m z nemodifikovaného asfaltu</t>
  </si>
  <si>
    <t>478951091</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</si>
  <si>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</si>
  <si>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</si>
  <si>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Poznámka k položce:
ACO 11+ viz př. č. B.1.4.</t>
  </si>
  <si>
    <t>34</t>
  </si>
  <si>
    <t>565136111</t>
  </si>
  <si>
    <t>Asfaltový beton vrstva podkladní ACP 22 (obalované kamenivo OKH) tl 50 mm š do 3 m</t>
  </si>
  <si>
    <t>1165993759</t>
  </si>
  <si>
    <t>Asfaltový beton vrstva podkladní ACP 22 (obalované kamenivo hrubozrnné - OKH) s rozprostřením a zhutněním v pruhu šířky do 3 m, po zhutnění tl. 50 mm</t>
  </si>
  <si>
    <t xml:space="preserve">Poznámka k souboru cen:
1. ČSN EN 13108-1 připouští pro ACP 22 pouze tl. 60 až 100 mm. </t>
  </si>
  <si>
    <t>Poznámka k položce:
ACP 22+ viz př. č. B.1.4.</t>
  </si>
  <si>
    <t>35</t>
  </si>
  <si>
    <t>577156111</t>
  </si>
  <si>
    <t>Asfaltový beton vrstva ložní ACL 22 (ABVH) tl 60 mm š do 3 m z nemodifikovaného asfaltu</t>
  </si>
  <si>
    <t>-797647287</t>
  </si>
  <si>
    <t>Asfaltový beton vrstva ložní ACL 22 (ABVH) s rozprostřením a zhutněním z nemodifikovaného asfaltu v pruhu šířky do 3 m, po zhutnění tl. 60 mm</t>
  </si>
  <si>
    <t xml:space="preserve">Poznámka k souboru cen:
1. ČSN EN 13108-1 připouští pro ACL 22 pouze tl. 60 až 90 mm. </t>
  </si>
  <si>
    <t>Poznámka k položce:
ACL 22+ viz př. č. B.1.4.</t>
  </si>
  <si>
    <t>36</t>
  </si>
  <si>
    <t>581141114</t>
  </si>
  <si>
    <t>Kryt cementobetonový vozovek skupiny CB I tl 250 mm</t>
  </si>
  <si>
    <t>762444838</t>
  </si>
  <si>
    <t>Kryt cementobetonový silničních komunikací skupiny CB I tl. 250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</si>
  <si>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</si>
  <si>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133.4+206.6</t>
  </si>
  <si>
    <t>37</t>
  </si>
  <si>
    <t>113101044.dp</t>
  </si>
  <si>
    <t>Zdrsnění plochy CB krytu ocelovým koštetem</t>
  </si>
  <si>
    <t>-404427862</t>
  </si>
  <si>
    <t>Poznámka k položce:
viz pol.č.581141114</t>
  </si>
  <si>
    <t>Trubní vedení</t>
  </si>
  <si>
    <t>38</t>
  </si>
  <si>
    <t>871313121</t>
  </si>
  <si>
    <t>Montáž kanalizačního potrubí z PVC těsněné gumovým kroužkem otevřený výkop sklon do 20 % DN 150</t>
  </si>
  <si>
    <t>-1452190844</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</si>
  <si>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</si>
  <si>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</si>
  <si>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přípojky uličních vpustí, viz součet  z tabulky vpustí - příloha TZ  B.1.1.</t>
  </si>
  <si>
    <t>39</t>
  </si>
  <si>
    <t>871353121</t>
  </si>
  <si>
    <t>Montáž kanalizačního potrubí z PVC těsněné gumovým kroužkem otevřený výkop sklon do 20 % DN 200</t>
  </si>
  <si>
    <t>1028635930</t>
  </si>
  <si>
    <t>Montáž kanalizačního potrubí z plastů z tvrdého PVC těsněných gumovým kroužkem v otevřeném výkopu ve sklonu do 20 % DN 200</t>
  </si>
  <si>
    <t>40</t>
  </si>
  <si>
    <t>851311001.dp</t>
  </si>
  <si>
    <t>Montáž odbočky - výřez  - FABEKUN DN 150 - integrovaný kulový kloub vč. nákupu</t>
  </si>
  <si>
    <t>-334495735</t>
  </si>
  <si>
    <t>Montáž odbočky - výřez - FABEKUN DN 150 - integrovaný kulový kloub vč. nákupu</t>
  </si>
  <si>
    <t xml:space="preserve">Poznámka k položce:
viz př.č. B.1.6. viz tabulka vpustí - příloha TZ  B.1.1.
</t>
  </si>
  <si>
    <t>41</t>
  </si>
  <si>
    <t>877310310</t>
  </si>
  <si>
    <t>Montáž kolen na potrubí z PP trub hladkých plnostěnných DN 150</t>
  </si>
  <si>
    <t>-1830027170</t>
  </si>
  <si>
    <t>Montáž tvarovek na kanalizačním plastovém potrubí z polypropylenu PP hladkého plnostěnného kolen DN 150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</si>
  <si>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</si>
  <si>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 xml:space="preserve">Poznámka k položce:
viz přil.č.B.1.6. ,  viz tabulka vpustí - příloha TZ  B.1.1.
</t>
  </si>
  <si>
    <t>42</t>
  </si>
  <si>
    <t>877310320</t>
  </si>
  <si>
    <t>Montáž odboček na potrubí z PP trub hladkých plnostěnných DN 150</t>
  </si>
  <si>
    <t>1331921221</t>
  </si>
  <si>
    <t>Montáž tvarovek na kanalizačním plastovém potrubí z polypropylenu PP hladkého plnostěnného odboček DN 150</t>
  </si>
  <si>
    <t>Poznámka k položce:
viz přil.č.B.2.5. ,  viz tabulka vpustí - příloha TZ  B.1.1.</t>
  </si>
  <si>
    <t>43</t>
  </si>
  <si>
    <t>877310330</t>
  </si>
  <si>
    <t>Montáž spojek na potrubí z PP trub hladkých plnostěnných DN 150</t>
  </si>
  <si>
    <t>-1883934873</t>
  </si>
  <si>
    <t>Montáž tvarovek na kanalizačním plastovém potrubí z polypropylenu PP hladkého plnostěnného spojek nebo redukcí DN 150</t>
  </si>
  <si>
    <t>Poznámka k položce:
viz přil.č.B.1.6. ,  viz tabulka vpustí - příloha TZ  B.1.1.</t>
  </si>
  <si>
    <t>44</t>
  </si>
  <si>
    <t>877350310</t>
  </si>
  <si>
    <t>Montáž kolen na kanalizačním potrubí z PP trub hladkých plnostěnných DN 200</t>
  </si>
  <si>
    <t>1268005390</t>
  </si>
  <si>
    <t>Montáž tvarovek na kanalizačním plastovém potrubí z polypropylenu PP hladkého plnostěnného kolen DN 200</t>
  </si>
  <si>
    <t>45</t>
  </si>
  <si>
    <t>877350320</t>
  </si>
  <si>
    <t>Montáž odboček na kanalizačním potrubí z PP trub hladkých plnostěnných DN 200</t>
  </si>
  <si>
    <t>944302612</t>
  </si>
  <si>
    <t>Montáž tvarovek na kanalizačním plastovém potrubí z polypropylenu PP hladkého plnostěnného odboček DN 200</t>
  </si>
  <si>
    <t>46</t>
  </si>
  <si>
    <t>877350330</t>
  </si>
  <si>
    <t>Montáž spojek na kanalizačním potrubí z PP trub hladkých plnostěnných DN 200</t>
  </si>
  <si>
    <t>2106199835</t>
  </si>
  <si>
    <t>Montáž tvarovek na kanalizačním plastovém potrubí z polypropylenu PP hladkého plnostěnného spojek nebo redukcí DN 200</t>
  </si>
  <si>
    <t>47</t>
  </si>
  <si>
    <t>895941111</t>
  </si>
  <si>
    <t>Zřízení vpusti kanalizační uliční z betonových dílců typ UV-50 normální</t>
  </si>
  <si>
    <t>-784840666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</si>
  <si>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</si>
  <si>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sečteno v situaci (viz B.1.2.)</t>
  </si>
  <si>
    <t>48</t>
  </si>
  <si>
    <t>899204112</t>
  </si>
  <si>
    <t>Osazení mříží litinových včetně rámů a košů na bahno pro třídu zatížení D400, E600</t>
  </si>
  <si>
    <t>2027166865</t>
  </si>
  <si>
    <t xml:space="preserve">Poznámka k souboru cen:
1. V cenách nejsou započteny náklady na dodání mříží, rámů a košů na bahno; tyto náklady se oceňují ve specifikaci. </t>
  </si>
  <si>
    <t>49</t>
  </si>
  <si>
    <t>899431111</t>
  </si>
  <si>
    <t>Výšková úprava uličního vstupu nebo vpusti do 200 mm zvýšením krycího hrnce, šoupěte nebo hydrantu</t>
  </si>
  <si>
    <t>-973171124</t>
  </si>
  <si>
    <t>Výšková úprava uličního vstupu nebo vpusti do 200 mm zvýšením krycího hrnce, šoupěte nebo hydrantu bez úpravy armatur</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</si>
  <si>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</si>
  <si>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sečteno v situaci B.1.2.</t>
  </si>
  <si>
    <t>Ostatní konstrukce a práce, bourání</t>
  </si>
  <si>
    <t>50</t>
  </si>
  <si>
    <t>912211111</t>
  </si>
  <si>
    <t>Montáž směrového sloupku silničního plastového prosté uložení bez betonového základu</t>
  </si>
  <si>
    <t>-1315365384</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</si>
  <si>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</si>
  <si>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</si>
  <si>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Poznámka k položce:
montáž sloupku Z1h, viz př.č. B.1.7.</t>
  </si>
  <si>
    <t>51</t>
  </si>
  <si>
    <t>914111111</t>
  </si>
  <si>
    <t>Montáž svislé dopravní značky do velikosti 1 m2 objímkami na sloupek nebo konzolu</t>
  </si>
  <si>
    <t>1125152801</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</si>
  <si>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</si>
  <si>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</si>
  <si>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viz př.č. B.1.7.</t>
  </si>
  <si>
    <t>"nove značky+stávající značky"15+10</t>
  </si>
  <si>
    <t>52</t>
  </si>
  <si>
    <t>914511112</t>
  </si>
  <si>
    <t>Montáž sloupku dopravních značek délky do 3,5 m s betonovým základem a patkou</t>
  </si>
  <si>
    <t>-978574765</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</si>
  <si>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</si>
  <si>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</si>
  <si>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</si>
  <si>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915211112</t>
  </si>
  <si>
    <t>Vodorovné dopravní značení dělící čáry souvislé š 125 mm retroreflexní bílý plast</t>
  </si>
  <si>
    <t>-508812184</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</si>
  <si>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</si>
  <si>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</si>
  <si>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"VDZ V1a,V4"648</t>
  </si>
  <si>
    <t>54</t>
  </si>
  <si>
    <t>915211122</t>
  </si>
  <si>
    <t>Vodorovné dopravní značení dělící čáry přerušované š 125 mm retroreflexní bílý plast</t>
  </si>
  <si>
    <t>-1489041641</t>
  </si>
  <si>
    <t>Vodorovné dopravní značení stříkaným plastem dělící čára šířky 125 mm přerušovaná bílá retroreflexní</t>
  </si>
  <si>
    <t>"VDZ V2b"456</t>
  </si>
  <si>
    <t>55</t>
  </si>
  <si>
    <t>915221112</t>
  </si>
  <si>
    <t>Vodorovné dopravní značení vodící čáry souvislé š 250 mm retroreflexní bílý plast</t>
  </si>
  <si>
    <t>-1383047475</t>
  </si>
  <si>
    <t>Vodorovné dopravní značení stříkaným plastem vodící čára bílá šířky 250 mm souvislá retroreflexní</t>
  </si>
  <si>
    <t>"VDZ V4"82</t>
  </si>
  <si>
    <t>56</t>
  </si>
  <si>
    <t>915221122</t>
  </si>
  <si>
    <t>Vodorovné dopravní značení vodící čáry přerušované š 250 mm retroreflexní bílý plast</t>
  </si>
  <si>
    <t>-383918316</t>
  </si>
  <si>
    <t>Vodorovné dopravní značení stříkaným plastem vodící čára bílá šířky 250 mm přerušovaná retroreflexní</t>
  </si>
  <si>
    <t>"VDZ V2b"255</t>
  </si>
  <si>
    <t>57</t>
  </si>
  <si>
    <t>915231112</t>
  </si>
  <si>
    <t>Vodorovné dopravní značení přechody pro chodce, šipky, symboly retroreflexní bílý plast</t>
  </si>
  <si>
    <t>-1133405199</t>
  </si>
  <si>
    <t>Vodorovné dopravní značení stříkaným plastem přechody pro chodce, šipky, symboly nápisy bílé retroreflexní</t>
  </si>
  <si>
    <t xml:space="preserve">Poznámka k položce:
pl. změřena pomocí SW v situaci (viz B.1.7.) </t>
  </si>
  <si>
    <t>"VDZ V14,V15,V9a,V13,V7a,V8b,V5"101</t>
  </si>
  <si>
    <t>58</t>
  </si>
  <si>
    <t>915611111</t>
  </si>
  <si>
    <t>Předznačení vodorovného liniového značení</t>
  </si>
  <si>
    <t>1946305664</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</si>
  <si>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</si>
  <si>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</si>
  <si>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"z pol.915211112+915211122+915221112+915221122"648+456+82+255</t>
  </si>
  <si>
    <t>59</t>
  </si>
  <si>
    <t>915621111</t>
  </si>
  <si>
    <t>Předznačení vodorovného plošného značení</t>
  </si>
  <si>
    <t>439489913</t>
  </si>
  <si>
    <t>Předznačení pro vodorovné značení stříkané barvou nebo prováděné z nátěrových hmot plošné šipky, symboly, nápisy</t>
  </si>
  <si>
    <t>Poznámka k položce:
z pol.915231112</t>
  </si>
  <si>
    <t>60</t>
  </si>
  <si>
    <t>916111122</t>
  </si>
  <si>
    <t>Osazení obruby z drobných kostek bez boční opěry do lože z betonu prostého</t>
  </si>
  <si>
    <t>1413227590</t>
  </si>
  <si>
    <t>Osazení silniční obruby z dlažebních kostek v jedné řadě s ložem tl. přes 50 do 100 mm, s vyplněním a zatřením spár cementovou maltou z drobných kostek bez boční opěry, do lože z betonu prostého tř. C 12/15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</si>
  <si>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</si>
  <si>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dl. změřena pomocí SW v situaci (viz B.1.2.)</t>
  </si>
  <si>
    <t>61</t>
  </si>
  <si>
    <t>916241213</t>
  </si>
  <si>
    <t>Osazení obrubníku kamenného stojatého s boční opěrou do lože z betonu prostého</t>
  </si>
  <si>
    <t>786677055</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</si>
  <si>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</si>
  <si>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</si>
  <si>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62</t>
  </si>
  <si>
    <t>916991121</t>
  </si>
  <si>
    <t>Lože pod obrubníky, krajníky nebo obruby z dlažebních kostek z betonu prostého</t>
  </si>
  <si>
    <t>845338526</t>
  </si>
  <si>
    <t>Lože pod obrubníky, krajníky nebo obruby z dlažebních kostek z betonu prostého tř. C 12/15</t>
  </si>
  <si>
    <t>Poznámka k položce:
 lože z cem.potěru  EN 13813-CT-C16-F4 (S2) - viz B.1.4.</t>
  </si>
  <si>
    <t>((0.06*0.22)*574.24)</t>
  </si>
  <si>
    <t>63</t>
  </si>
  <si>
    <t>919111114</t>
  </si>
  <si>
    <t>Řezání dilatačních spár š 4 mm hl do 100 mm příčných nebo podélných v čerstvém CB krytu</t>
  </si>
  <si>
    <t>808796154</t>
  </si>
  <si>
    <t>Řezání dilatačních spár v čerstvém cementobetonovém krytu příčných nebo podélných, šířky 4 mm, hloubky přes 90 do 100 mm</t>
  </si>
  <si>
    <t xml:space="preserve">Poznámka k souboru cen:
1. V cenách jsou započteny i náklady na vyčištění spár po řezání. </t>
  </si>
  <si>
    <t>64</t>
  </si>
  <si>
    <t>919111213</t>
  </si>
  <si>
    <t>Řezání spár pro vytvoření komůrky š 10 mm hl 25 mm pro těsnící zálivku v CB krytu</t>
  </si>
  <si>
    <t>1620241137</t>
  </si>
  <si>
    <t>Řezání dilatačních spár v čerstvém cementobetonovém krytu vytvoření komůrky pro těsnící zálivku šířky 10 mm, hloubky 25 mm</t>
  </si>
  <si>
    <t>Poznámka k položce:
viz pol.č.919111114</t>
  </si>
  <si>
    <t>65</t>
  </si>
  <si>
    <t>919121213</t>
  </si>
  <si>
    <t>Těsnění spár zálivkou za studena pro komůrky š 10 mm hl 25 mm bez těsnicího profilu</t>
  </si>
  <si>
    <t>-568700661</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</si>
  <si>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</si>
  <si>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</si>
  <si>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Poznámka k položce:
viz pol.č.919111213</t>
  </si>
  <si>
    <t>66</t>
  </si>
  <si>
    <t>919131111</t>
  </si>
  <si>
    <t>Vyztužení dilatačních spár kluznými trny D 25 mm dl 500 mm v CB krytu</t>
  </si>
  <si>
    <t>-1221718582</t>
  </si>
  <si>
    <t>Vyztužení dilatačních spár v cementobetonovém krytu kluznými trny průměru 25 mm, délky 500 mm</t>
  </si>
  <si>
    <t xml:space="preserve">Poznámka k souboru cen:
1. V cenách jsou započteny i náklady na dodání trnů, kotev nebo filigránu. 2. Obvyklé rozpětí mezi kluznými trny je 25 cm, mezi kotvami 80 až 120 cm. </t>
  </si>
  <si>
    <t>67</t>
  </si>
  <si>
    <t>919716111</t>
  </si>
  <si>
    <t>Výztuž cementobetonového krytu ze svařovaných sítí hmotnosti do 7,5 kg/m2</t>
  </si>
  <si>
    <t>1214882259</t>
  </si>
  <si>
    <t>Ocelová výztuž cementobetonového krytu ze svařovaných sítí hmotnosti do 7,5 kg/m2</t>
  </si>
  <si>
    <t>Poznámka k položce:
vyztužení nájezdových klínů, viz př.č.B.1.4. , sítí pr. 8 mm, OKA 10x10 cm , viz pol.č.581141114</t>
  </si>
  <si>
    <t>(133.4*2)*7.9/1000</t>
  </si>
  <si>
    <t>68</t>
  </si>
  <si>
    <t>966006132</t>
  </si>
  <si>
    <t>Odstranění značek dopravních nebo orientačních se sloupky s betonovými patkami</t>
  </si>
  <si>
    <t>946940306</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</si>
  <si>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</si>
  <si>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</si>
  <si>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sečteno v situaci (viz B.1.7.)</t>
  </si>
  <si>
    <t>69</t>
  </si>
  <si>
    <t>966006211</t>
  </si>
  <si>
    <t>Odstranění svislých dopravních značek ze sloupů, sloupků nebo konzol</t>
  </si>
  <si>
    <t>1091401836</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</si>
  <si>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</si>
  <si>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</si>
  <si>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70</t>
  </si>
  <si>
    <t>966008211</t>
  </si>
  <si>
    <t>Bourání odvodňovacího žlabu z betonových příkopových tvárnic š do 500 mm</t>
  </si>
  <si>
    <t>-1108712266</t>
  </si>
  <si>
    <t>Bourání odvodňovacího žlabu s odklizením a uložením vybouraného materiálu na skládku na vzdálenost do 10 m nebo s naložením na dopravní prostředek z betonových příkopových tvárnic nebo desek šířky do 500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</si>
  <si>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</si>
  <si>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Poznámka k položce:
odvodnovací žlab u vjezdu do "Lopatárny"</t>
  </si>
  <si>
    <t>71</t>
  </si>
  <si>
    <t>979024443</t>
  </si>
  <si>
    <t>Očištění vybouraných obrubníků a krajníků silničních</t>
  </si>
  <si>
    <t>-205787341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</si>
  <si>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</si>
  <si>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</si>
  <si>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 z pol. 113202111"325</t>
  </si>
  <si>
    <t>72</t>
  </si>
  <si>
    <t>979071122</t>
  </si>
  <si>
    <t>Očištění dlažebních kostek drobných s původním spárováním živičnou směsí nebo MC</t>
  </si>
  <si>
    <t>1957503652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</si>
  <si>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</si>
  <si>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</si>
  <si>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"z pol.113203111; 113106221"(538*0.12)+117</t>
  </si>
  <si>
    <t>73</t>
  </si>
  <si>
    <t>979071112</t>
  </si>
  <si>
    <t>Očištění dlažebních kostek velkých s původním spárováním živičnou směsí nebo MC</t>
  </si>
  <si>
    <t>-922911527</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</si>
  <si>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</si>
  <si>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"z pol 113106211"186</t>
  </si>
  <si>
    <t>997</t>
  </si>
  <si>
    <t>Přesun sutě</t>
  </si>
  <si>
    <t>74</t>
  </si>
  <si>
    <t>997221551.dp</t>
  </si>
  <si>
    <t>Vodorovná doprava suti ze sypkých materiálů na skládku do vzdálenosti dle možností zhotovitele, se složením</t>
  </si>
  <si>
    <t>-1486379666</t>
  </si>
  <si>
    <t>Vodorovná doprava suti bez naložení, ale se složením a s hrubým urovnáním ze sypkých materiálů, na skládku do vzdálenosti dle možností zhotovitele</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</si>
  <si>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</si>
  <si>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 pol. 113107222"303*0.29</t>
  </si>
  <si>
    <t>"z pol. 113107131"4380*0.44</t>
  </si>
  <si>
    <t>75</t>
  </si>
  <si>
    <t>997221561.dp</t>
  </si>
  <si>
    <t>Vodorovná doprava suti z kusových materiálů na skládku do centrálního skladu v Doubravecké ulici, se složením</t>
  </si>
  <si>
    <t>-1724778348</t>
  </si>
  <si>
    <t>Vodorovná doprava suti bez naložení, ale se složením a s hrubým urovnáním z kusových materiálů, na skládku do centrálního skladu v Doubravecké ulici</t>
  </si>
  <si>
    <t>"pol.č.113106211; 113106221"186*0,417+117*0,32</t>
  </si>
  <si>
    <t>76</t>
  </si>
  <si>
    <t>997221571.dp</t>
  </si>
  <si>
    <t xml:space="preserve">Vodorovná doprava vybouraných hmot na skládku do centrálního skladu v Doubravecké ulici, se složením </t>
  </si>
  <si>
    <t>165667563</t>
  </si>
  <si>
    <t>Vodorovná doprava vybouraných hmot bez naložení, ale se složením a s hrubým urovnáním na skládku do centrálního skladu v Doubravecké ulici</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</si>
  <si>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</si>
  <si>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silniční kamenné obruby v ul.Mohylová</t>
  </si>
  <si>
    <t>"pol.č.113202111"325*0.205</t>
  </si>
  <si>
    <t>77</t>
  </si>
  <si>
    <t>997221572.dp</t>
  </si>
  <si>
    <t xml:space="preserve">Vodorovná doprava vybouraných hmot na skládku do vzdálenosti dle možností zhotovitele, se složením </t>
  </si>
  <si>
    <t>-612017635</t>
  </si>
  <si>
    <t>Vodorovná doprava vybouraných hmot bez naložení, ale se složením a s hrubým urovnáním na skládku do vzdálenosti dle možností zhotovitele</t>
  </si>
  <si>
    <t>Poznámka k položce:
vpusti, betonový žlab,beton.lože ze stávajích bouraných obrub ,sloupky SDZ, doprava SDZ na mezideponni a zpět</t>
  </si>
  <si>
    <t>"z pol. 113100032.dp"17*0.5</t>
  </si>
  <si>
    <t>"z pol. 966008211"4.6*0.25</t>
  </si>
  <si>
    <t>"z pol. 113202111; 113203111 -   beton.lože pod obrubami"86.3</t>
  </si>
  <si>
    <t>"z pol. 966006132"5*0.082</t>
  </si>
  <si>
    <t>"z pol.966006211, 10 SDZ zpět na stavbu"12*0.004+10*0.004</t>
  </si>
  <si>
    <t>78</t>
  </si>
  <si>
    <t>997221612</t>
  </si>
  <si>
    <t>Nakládání vybouraných hmot na dopravní prostředky pro vodorovnou dopravu</t>
  </si>
  <si>
    <t>-25698048</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</si>
  <si>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</si>
  <si>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</si>
  <si>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Poznámka k položce:
nakládání SDZ z mezideponie,viz pol.č.997221572.dp</t>
  </si>
  <si>
    <t>"z pol.966006211, nakládání SDZ z mezideponie "12*0.004</t>
  </si>
  <si>
    <t>79</t>
  </si>
  <si>
    <t>997221815</t>
  </si>
  <si>
    <t>Poplatek za uložení betonového odpadu na skládce (skládkovné)</t>
  </si>
  <si>
    <t>-1346098693</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</si>
  <si>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</si>
  <si>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</si>
  <si>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hmoty a suť z betonu</t>
  </si>
  <si>
    <t>"z pol. 113202111; 113203111 - lože"86.3</t>
  </si>
  <si>
    <t>80</t>
  </si>
  <si>
    <t>997221855</t>
  </si>
  <si>
    <t>Poplatek za uložení odpadu z kameniva na skládce (skládkovné)</t>
  </si>
  <si>
    <t>-1925016503</t>
  </si>
  <si>
    <t>Poplatek za uložení stavebního odpadu na skládce (skládkovné) z kameniva</t>
  </si>
  <si>
    <t>Poznámka k položce:
podklad ŠD vozovka+podklad ŠD zálivy</t>
  </si>
  <si>
    <t>"z pol. 113107222+113107223"87.87+1927.2</t>
  </si>
  <si>
    <t>998</t>
  </si>
  <si>
    <t>Přesun hmot</t>
  </si>
  <si>
    <t>81</t>
  </si>
  <si>
    <t>998225111</t>
  </si>
  <si>
    <t>Přesun hmot pro pozemní komunikace s krytem z kamene, monolitickým betonovým nebo živičným</t>
  </si>
  <si>
    <t>-1524454766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</si>
  <si>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</si>
  <si>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</si>
  <si>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82</t>
  </si>
  <si>
    <t>998225191</t>
  </si>
  <si>
    <t>Příplatek k přesunu hmot pro pozemní komunikace s krytem z kamene, živičným, betonovým do 1000 m</t>
  </si>
  <si>
    <t>1875380648</t>
  </si>
  <si>
    <t>Přesun hmot pro komunikace s krytem z kameniva, monolitickým betonovým nebo živičným Příplatek k ceně za zvětšený přesun přes vymezenou největší dopravní vzdálenost do 1000 m</t>
  </si>
  <si>
    <t>S</t>
  </si>
  <si>
    <t>SANACE</t>
  </si>
  <si>
    <t>83</t>
  </si>
  <si>
    <t>1878286832</t>
  </si>
  <si>
    <t>Poznámka k položce:
sanace, z pol.122202202</t>
  </si>
  <si>
    <t>84</t>
  </si>
  <si>
    <t>1246555318</t>
  </si>
  <si>
    <t>Poznámka k položce:
sanace</t>
  </si>
  <si>
    <t>1,9*1958,335</t>
  </si>
  <si>
    <t>85</t>
  </si>
  <si>
    <t>-1265113593</t>
  </si>
  <si>
    <t>"(asfalt.plocha +přesah za obrubou)+zastavkový zaliv+přesah za obrubou"0.5*((3407.21+574.24*0.25)+(340+103.61*0.25))</t>
  </si>
  <si>
    <t>86</t>
  </si>
  <si>
    <t>-1397218239</t>
  </si>
  <si>
    <t>Poznámka k položce:
sanace, viz pol.č.122202202</t>
  </si>
  <si>
    <t>87</t>
  </si>
  <si>
    <t>564671111.dp</t>
  </si>
  <si>
    <t>Podklad z kameniva PDK vel. 0-160 mm tl 250 mm</t>
  </si>
  <si>
    <t>-1330699230</t>
  </si>
  <si>
    <t>Podklad z kameniva přírodního drceného vel. 0-160 mm tl 250 mm, s rozprostřením a zhutněním</t>
  </si>
  <si>
    <t>2*((3407.21+574.24*0.25)+(340+103.61*0.25))</t>
  </si>
  <si>
    <t>88</t>
  </si>
  <si>
    <t>919726121</t>
  </si>
  <si>
    <t>Geotextilie pro ochranu, separaci a filtraci netkaná měrná hmotnost do 200 g/m2</t>
  </si>
  <si>
    <t>425915388</t>
  </si>
  <si>
    <t>Geotextilie netkaná pro ochranu, separaci nebo filtraci měrná hmotnost do 200 g/m2</t>
  </si>
  <si>
    <t xml:space="preserve">Poznámka k souboru cen:
1. V cenách jsou započteny i náklady na položení a dodání geotextilie včetně přesahů. </t>
  </si>
  <si>
    <t>Poznámka k položce:
včetně pokládky</t>
  </si>
  <si>
    <t>"20% prostřih+boční přesah"1.2*(3916.67+(574,24*0.5))</t>
  </si>
  <si>
    <t>SP</t>
  </si>
  <si>
    <t>SPECIFIKACE</t>
  </si>
  <si>
    <t>89</t>
  </si>
  <si>
    <t>M</t>
  </si>
  <si>
    <t>40444000</t>
  </si>
  <si>
    <t>značka dopravní svislá výstražná FeZn A1-A30 P1,P4 700mm</t>
  </si>
  <si>
    <t>280094092</t>
  </si>
  <si>
    <t>Poznámka k položce:
viz pol. č.914111111, sečteno v situaci (viz B.1.7.)</t>
  </si>
  <si>
    <t>"A19+A12b"1+1</t>
  </si>
  <si>
    <t>90</t>
  </si>
  <si>
    <t>40445512</t>
  </si>
  <si>
    <t>značka dopravní svislá retroreflexní fólie tř 1 FeZn-Al rám 500x500mm</t>
  </si>
  <si>
    <t>270526818</t>
  </si>
  <si>
    <t>"IP7"2</t>
  </si>
  <si>
    <t>91</t>
  </si>
  <si>
    <t>40444110</t>
  </si>
  <si>
    <t>značka dopravní svislá zákazová B FeZn JAC 700 mm</t>
  </si>
  <si>
    <t>-473460364</t>
  </si>
  <si>
    <t>"B24b+B24a"2+2</t>
  </si>
  <si>
    <t>92</t>
  </si>
  <si>
    <t>40444236</t>
  </si>
  <si>
    <t>značka dopravní svislá FeZn NK 750 x 750 mm</t>
  </si>
  <si>
    <t>303759403</t>
  </si>
  <si>
    <t>"P2"3</t>
  </si>
  <si>
    <t>93</t>
  </si>
  <si>
    <t>40444256</t>
  </si>
  <si>
    <t>značka dopravní svislá FeZn NK 500 x 700 mm</t>
  </si>
  <si>
    <t>899310442</t>
  </si>
  <si>
    <t>"E9+E13"1+1</t>
  </si>
  <si>
    <t>94</t>
  </si>
  <si>
    <t>40445517</t>
  </si>
  <si>
    <t>značka dopravní svislá retroreflexní fólie tř 1 FeZn-Al rám D 700mm</t>
  </si>
  <si>
    <t>-957691743</t>
  </si>
  <si>
    <t>"C8a"1</t>
  </si>
  <si>
    <t>95</t>
  </si>
  <si>
    <t>40444332</t>
  </si>
  <si>
    <t>značka dopravní svislá FeZn 500x150mm</t>
  </si>
  <si>
    <t>1333442580</t>
  </si>
  <si>
    <t>"E7b"1</t>
  </si>
  <si>
    <t>96</t>
  </si>
  <si>
    <t>40445158</t>
  </si>
  <si>
    <t>sloupek silniční  směrový plastový 1200mm</t>
  </si>
  <si>
    <t>484515115</t>
  </si>
  <si>
    <t>Poznámka k položce:
viz pol. č.912211111, sečteno v situaci (viz B.1.7.)</t>
  </si>
  <si>
    <t>"Z11h"5</t>
  </si>
  <si>
    <t>97</t>
  </si>
  <si>
    <t>58380005</t>
  </si>
  <si>
    <t>obrubník kamenný přímý, žula, 20x25</t>
  </si>
  <si>
    <t>1094835820</t>
  </si>
  <si>
    <t>Poznámka k položce:
viz pol.č.916241213, ztratné 1%</t>
  </si>
  <si>
    <t>240.59*1.01</t>
  </si>
  <si>
    <t>98</t>
  </si>
  <si>
    <t>59223862</t>
  </si>
  <si>
    <t>skruž betonová pro uliční vpusť středová 45 x 29,5 x 5 cm</t>
  </si>
  <si>
    <t>-1812049551</t>
  </si>
  <si>
    <t>Poznámka k položce:
viz př. č. B.1.6.
ztratné 1%</t>
  </si>
  <si>
    <t>28*1.01</t>
  </si>
  <si>
    <t>99</t>
  </si>
  <si>
    <t>592238623.dp</t>
  </si>
  <si>
    <t>střední skruž v.30cm , oboustranně navrtána DN160 pro dimenzi drenáží + ztr 1%</t>
  </si>
  <si>
    <t>2074703397</t>
  </si>
  <si>
    <t>100</t>
  </si>
  <si>
    <t>59223866</t>
  </si>
  <si>
    <t>skruž betonová pro uliční vpusť přechodová 45-27/29,5/5 cm</t>
  </si>
  <si>
    <t>-1014690657</t>
  </si>
  <si>
    <t>32*1.01</t>
  </si>
  <si>
    <t>101</t>
  </si>
  <si>
    <t>59223864.dp</t>
  </si>
  <si>
    <t>prstenec betonový pro uliční vpusť vyrovnávací v 6 cm</t>
  </si>
  <si>
    <t>-886106782</t>
  </si>
  <si>
    <t>102</t>
  </si>
  <si>
    <t>59223875</t>
  </si>
  <si>
    <t>koš nízký pro uliční vpusti, žárově zinkovaný plech,pro rám 500/500</t>
  </si>
  <si>
    <t>104900961</t>
  </si>
  <si>
    <t>Poznámka k položce:
viz př. č. B.1.6.</t>
  </si>
  <si>
    <t>103</t>
  </si>
  <si>
    <t>552423231.dp</t>
  </si>
  <si>
    <t>Mříž litinová s pantem s litinovým rámem 50x30 cm , D 400</t>
  </si>
  <si>
    <t>1226543626</t>
  </si>
  <si>
    <t>104</t>
  </si>
  <si>
    <t>10310007.dp</t>
  </si>
  <si>
    <t>Nákup výsivek na vpusti a přípojky vč. dopravy</t>
  </si>
  <si>
    <t>-6990956</t>
  </si>
  <si>
    <t>Nákup výsivek na vpusti vč. dopravy</t>
  </si>
  <si>
    <t>Poznámka k položce:
"obsyp vpustí+obsyp přípojek"</t>
  </si>
  <si>
    <t>"pol.č.175101201+175151101"20.318+72.39</t>
  </si>
  <si>
    <t>105</t>
  </si>
  <si>
    <t>28310018.dp</t>
  </si>
  <si>
    <t>Koleno PVC DN 150 15°  + ztr 2%</t>
  </si>
  <si>
    <t>8015380</t>
  </si>
  <si>
    <t>Poznámka k položce:
viz pol.č.877310310 , ztratné 2%</t>
  </si>
  <si>
    <t>37*1,02</t>
  </si>
  <si>
    <t>106</t>
  </si>
  <si>
    <t>28310019.dp</t>
  </si>
  <si>
    <t>375140559</t>
  </si>
  <si>
    <t>Koleno PVC DN 200 15°  + ztr 2%</t>
  </si>
  <si>
    <t>1*1,02</t>
  </si>
  <si>
    <t>107</t>
  </si>
  <si>
    <t>28310017.dp</t>
  </si>
  <si>
    <t>Koleno PVC DN 150 30°  + ztr 2%</t>
  </si>
  <si>
    <t>516124604</t>
  </si>
  <si>
    <t>24*1,02</t>
  </si>
  <si>
    <t>108</t>
  </si>
  <si>
    <t>28310001.dp</t>
  </si>
  <si>
    <t>Koleno PVC DN 150 45°  + ztr 2%</t>
  </si>
  <si>
    <t>868209194</t>
  </si>
  <si>
    <t>Poznámka k položce:
viz pol.č.877313123. ztratné 2%</t>
  </si>
  <si>
    <t>25*1,02</t>
  </si>
  <si>
    <t>109</t>
  </si>
  <si>
    <t>28310013a.dp</t>
  </si>
  <si>
    <t>Odbočka PVC DN150/150 - 45°  + ztr 2%</t>
  </si>
  <si>
    <t>-695935239</t>
  </si>
  <si>
    <t>23*1,02</t>
  </si>
  <si>
    <t>110</t>
  </si>
  <si>
    <t>283100132.dp</t>
  </si>
  <si>
    <t>Odbočka PVC DN200/150 - 45°  + ztr 2%</t>
  </si>
  <si>
    <t>211021237</t>
  </si>
  <si>
    <t>Odbočka PVC DN200/150  + ztr 2%</t>
  </si>
  <si>
    <t>Poznámka k položce:
viz pol.č.877350320. ztratné 2%</t>
  </si>
  <si>
    <t>111</t>
  </si>
  <si>
    <t>28310050.dp</t>
  </si>
  <si>
    <t>zaslepovací příruba Z 150 + ztr 2%</t>
  </si>
  <si>
    <t>-1174891939</t>
  </si>
  <si>
    <t>Poznámka k položce:
viz pol.č.877310330 , ztratné 2%</t>
  </si>
  <si>
    <t>112</t>
  </si>
  <si>
    <t>28310007.dp</t>
  </si>
  <si>
    <t>Trouba PVC DN 150 dl. 0.5 m + ztr 2%</t>
  </si>
  <si>
    <t>-2044181381</t>
  </si>
  <si>
    <t>Poznámka k položce:
viz pol.č.871313121. ztratné 2%</t>
  </si>
  <si>
    <t>22*1,02</t>
  </si>
  <si>
    <t>113</t>
  </si>
  <si>
    <t>28310006.dp</t>
  </si>
  <si>
    <t>Trouba PVC DN 150 dl. 1 m + ztr 2%</t>
  </si>
  <si>
    <t>-1335865100</t>
  </si>
  <si>
    <t>29*1.02</t>
  </si>
  <si>
    <t>114</t>
  </si>
  <si>
    <t>28310009.dp</t>
  </si>
  <si>
    <t>Trouba PVC DN 150 dl. 2 m + ztr 2%</t>
  </si>
  <si>
    <t>1222691108</t>
  </si>
  <si>
    <t>33*1.02</t>
  </si>
  <si>
    <t>115</t>
  </si>
  <si>
    <t>28310051.dp</t>
  </si>
  <si>
    <t>Trouba PVC DN 200 dl. 2 m + ztr 2%</t>
  </si>
  <si>
    <t>-59491277</t>
  </si>
  <si>
    <t>1*1.02</t>
  </si>
  <si>
    <t>116</t>
  </si>
  <si>
    <t>28310026.dp</t>
  </si>
  <si>
    <t>Trouba PVC DN 150 dl. 5 m + ztr 2%</t>
  </si>
  <si>
    <t>600375885</t>
  </si>
  <si>
    <t>Poznámka k položce:
viz pol.č.871313121 , ztratné 2%</t>
  </si>
  <si>
    <t>8*1.02</t>
  </si>
  <si>
    <t>117</t>
  </si>
  <si>
    <t>28310052.dp</t>
  </si>
  <si>
    <t>Trouba PVC DN 200 dl. 5 m + ztr 2%</t>
  </si>
  <si>
    <t>1520201452</t>
  </si>
  <si>
    <t>2*1.02</t>
  </si>
  <si>
    <t>118</t>
  </si>
  <si>
    <t>40400218.dp</t>
  </si>
  <si>
    <t xml:space="preserve">Sloupek pro dopravní značky 40/40/2000 </t>
  </si>
  <si>
    <t>-1964186206</t>
  </si>
  <si>
    <t>Poznámka k položce:
viz pol. č.914511112, sečteno v situaci (viz B.1.7.)</t>
  </si>
  <si>
    <t>119</t>
  </si>
  <si>
    <t>58380124</t>
  </si>
  <si>
    <t>kostka dlažební žula drobná</t>
  </si>
  <si>
    <t>-2052778768</t>
  </si>
  <si>
    <t>Poznámka k položce:
žulová kostka vel.12, viz pol.č.916111122, ztratné 1%</t>
  </si>
  <si>
    <t>"viz pol.č.916111122"574.24*0.12/4</t>
  </si>
  <si>
    <t>"stávající vybouraná přídlažba z kostek vel.12"(537.2*0.12/4)*-1</t>
  </si>
  <si>
    <t>120</t>
  </si>
  <si>
    <t>592238520</t>
  </si>
  <si>
    <t>dno betonové pro uliční vpusť s kalovou prohlubní TBV-Q 2a 45x30x5 cm</t>
  </si>
  <si>
    <t>-2122122907</t>
  </si>
  <si>
    <t>Prefabrikáty pro uliční vpusti dílce betonové pro uliční vpusti dno s kalovou prohlubní TBV-Q 450/300/2a       45 x 30 x 5</t>
  </si>
  <si>
    <t>32*1,01</t>
  </si>
  <si>
    <t>121</t>
  </si>
  <si>
    <t>59720040.dp</t>
  </si>
  <si>
    <t>Díl uliční vpusti - přípojný díl  + ztr 1%</t>
  </si>
  <si>
    <t>256</t>
  </si>
  <si>
    <t>1917349677</t>
  </si>
  <si>
    <t>SO 102 - Místní komunikace, parkovací pásy, chodníky, stezky a TÚ</t>
  </si>
  <si>
    <t>Statutární město Plzeň</t>
  </si>
  <si>
    <t>PSV - Práce a dodávky PSV</t>
  </si>
  <si>
    <t xml:space="preserve">    711 - Izolace proti vodě, vlhkosti a plynům</t>
  </si>
  <si>
    <t>-167725995</t>
  </si>
  <si>
    <t>Poznámka k položce:
Kovovou část odkoupí zhotovitel za cenu šrotu. Sečteno v situaci (viz B.2.2)</t>
  </si>
  <si>
    <t>113106123</t>
  </si>
  <si>
    <t>Rozebrání dlažeb ze zámkových dlaždic komunikací pro pěší ručně</t>
  </si>
  <si>
    <t>-1712781132</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</si>
  <si>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</si>
  <si>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</si>
  <si>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dlažby chodníků, plocha sečtena pomocí SW v situaci B.2.2.</t>
  </si>
  <si>
    <t>-1133653581</t>
  </si>
  <si>
    <t>"z pol.č.113107222"962+1252</t>
  </si>
  <si>
    <t>-623477523</t>
  </si>
  <si>
    <t>Poznámka k položce:
podklad komunikace, pl.z pol. 113154264</t>
  </si>
  <si>
    <t>113107322</t>
  </si>
  <si>
    <t>Odstranění podkladu z kameniva drceného tl 200 mm strojně pl do 50 m2</t>
  </si>
  <si>
    <t>-1353986467</t>
  </si>
  <si>
    <t>Odstranění podkladů nebo krytů strojně plochy jednotlivě do 50 m2 s přemístěním hmot na skládku na vzdálenost do 3 m nebo s naložením na dopravní prostředek z kameniva hrubého drceného, o tl. vrstvy přes 100 do 200 mm</t>
  </si>
  <si>
    <t>Poznámka k položce:
cesta z ŠD, pl. změřena pomocí SW v situaci (viz B.2.2.)</t>
  </si>
  <si>
    <t>113154324</t>
  </si>
  <si>
    <t>Frézování živičného krytu tl 100 mm pruh š 1 m pl do 10000 m2 bez překážek v trase</t>
  </si>
  <si>
    <t>1229416747</t>
  </si>
  <si>
    <t>Frézování živičného podkladu nebo krytu s naložením na dopravní prostředek plochy přes 1 000 do 10 000 m2 bez překážek v trase pruhu šířky do 1 m, tloušťky vrstvy 100 mm</t>
  </si>
  <si>
    <t>Poznámka k položce:
asfaltový kryt chodníků a cyklistických pruhů, pl. změřena pomocí SW v situaci (viz B.2.2.)</t>
  </si>
  <si>
    <t>1179+73</t>
  </si>
  <si>
    <t>113154263</t>
  </si>
  <si>
    <t>Frézování živičného krytu tl 50 mm pruh š 2 m pl do 1000 m2 s překážkami v trase</t>
  </si>
  <si>
    <t>237454891</t>
  </si>
  <si>
    <t>Frézování živičného podkladu nebo krytu s naložením na dopravní prostředek plochy přes 500 do 1 000 m2 s překážkami v trase pruhu šířky přes 1 m do 2 m, tloušťky vrstvy 50 mm</t>
  </si>
  <si>
    <t>Poznámka k položce:
komunikace, pl. změřena pomocí SW v situaci (viz B.2.2.)</t>
  </si>
  <si>
    <t>113154264</t>
  </si>
  <si>
    <t>Frézování živičného krytu tl 100 mm pruh š 2 m pl do 1000 m2 s překážkami v trase</t>
  </si>
  <si>
    <t>-2105352698</t>
  </si>
  <si>
    <t>Frézování živičného podkladu nebo krytu s naložením na dopravní prostředek plochy přes 500 do 1 000 m2 s překážkami v trase pruhu šířky přes 1 m do 2 m, tloušťky vrstvy 100 mm</t>
  </si>
  <si>
    <t>2062488459</t>
  </si>
  <si>
    <t>Poznámka k položce:
změřeno pomocí SW v situaci - příl. B.2.2.</t>
  </si>
  <si>
    <t>"žulové obruby"479</t>
  </si>
  <si>
    <t>"betonové záhonové obruby"744</t>
  </si>
  <si>
    <t>2115639010</t>
  </si>
  <si>
    <t>"přídlažba MK + obruby z kostek podel chodníků"119+77</t>
  </si>
  <si>
    <t>341031369</t>
  </si>
  <si>
    <t>-537305286</t>
  </si>
  <si>
    <t>-318546384</t>
  </si>
  <si>
    <t>Poznámka k položce:
(přípojky vpustí) viz tabulka připojení vpustí v příloze TZ  B.2.1.</t>
  </si>
  <si>
    <t>-53344744</t>
  </si>
  <si>
    <t>798563029</t>
  </si>
  <si>
    <t>Poznámka k položce:
11 x uliční vpusť</t>
  </si>
  <si>
    <t>0.85*0.85*1.575*11</t>
  </si>
  <si>
    <t>2024565913</t>
  </si>
  <si>
    <t>162301101</t>
  </si>
  <si>
    <t>Vodorovné přemístění do 500 m výkopku/sypaniny z horniny tř. 1 až 4</t>
  </si>
  <si>
    <t>1651922218</t>
  </si>
  <si>
    <t>Vodorovné přemístění výkopku nebo sypaniny po suchu na obvyklém dopravním prostředku, bez naložení výkopku, avšak se složením bez rozhrnutí z horniny tř. 1 až 4 na vzdálenost přes 50 do 500 m</t>
  </si>
  <si>
    <t>Poznámka k položce:
dovoz ornice z mezideponie</t>
  </si>
  <si>
    <t>745587685</t>
  </si>
  <si>
    <t>"výkopy-násypy"313.2-329.1</t>
  </si>
  <si>
    <t>"šachty+rýhy přípojek-zásyp přípojek"12.517+90.04-65.50</t>
  </si>
  <si>
    <t>167101102</t>
  </si>
  <si>
    <t>Nakládání výkopku z hornin tř. 1 až 4 přes 100 m3</t>
  </si>
  <si>
    <t>-1212178016</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</si>
  <si>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</si>
  <si>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</si>
  <si>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ornice z mezideponie (viz SO110 Sadovnické úpravy), objem z pol.181301111</t>
  </si>
  <si>
    <t>171101102</t>
  </si>
  <si>
    <t>Uložení sypaniny z hornin soudržných do násypů zhutněných na 96 % PS</t>
  </si>
  <si>
    <t>-1586020451</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</si>
  <si>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</si>
  <si>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</si>
  <si>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171201211.1</t>
  </si>
  <si>
    <t>1983915191</t>
  </si>
  <si>
    <t>1,9*21.157</t>
  </si>
  <si>
    <t>1961986026</t>
  </si>
  <si>
    <t>"pol.č.132201201-175101101"90.04-24.544</t>
  </si>
  <si>
    <t>1452799152</t>
  </si>
  <si>
    <t>((0.85*0.15*1.37*4-0.15*0.5*0.85)*11)</t>
  </si>
  <si>
    <t>-457860476</t>
  </si>
  <si>
    <t>((1*0.57)*43.06)</t>
  </si>
  <si>
    <t>181301111</t>
  </si>
  <si>
    <t>Rozprostření ornice tl vrstvy do 100 mm pl přes 500 m2 v rovině nebo ve svahu do 1:5</t>
  </si>
  <si>
    <t>301766122</t>
  </si>
  <si>
    <t>Rozprostření a urovnání ornice v rovině nebo ve svahu sklonu do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</si>
  <si>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</si>
  <si>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pl. změřena v situaci (viz B.2.2)</t>
  </si>
  <si>
    <t>181411131</t>
  </si>
  <si>
    <t>Založení parkového trávníku výsevem plochy do 1000 m2 v rovině a ve svahu do 1:5</t>
  </si>
  <si>
    <t>-441682858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</si>
  <si>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</si>
  <si>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</si>
  <si>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181951101</t>
  </si>
  <si>
    <t>Úprava pláně v hornině tř. 1 až 4 bez zhutnění</t>
  </si>
  <si>
    <t>1836934047</t>
  </si>
  <si>
    <t>Úprava pláně vyrovnáním výškových rozdílů v hornině tř. 1 až 4 bez zhutnění</t>
  </si>
  <si>
    <t>Poznámka k položce:
pod TÚ</t>
  </si>
  <si>
    <t>-328886430</t>
  </si>
  <si>
    <t>Poznámka k položce:
plochy se zpevněnými povrchy</t>
  </si>
  <si>
    <t>"vozovka"854.21</t>
  </si>
  <si>
    <t>"dlažba8cm+zesil. cyklo"391.33+110.2+172.92+5+15.41+45.99</t>
  </si>
  <si>
    <t>"dlažba6cm+cyklo"132.45+1489.47+3.06+65.43+184.21+626.41</t>
  </si>
  <si>
    <t>-1153075172</t>
  </si>
  <si>
    <t>Poznámka k položce:
pod ul. vpusti+obetonování přípojky
viz př. č. B.2.5.</t>
  </si>
  <si>
    <t>"pod uličními vpustěmi"((0.85*0.85*0.1+0.15*0.3*0.5)*11)</t>
  </si>
  <si>
    <t>-1454937835</t>
  </si>
  <si>
    <t>164763501</t>
  </si>
  <si>
    <t>Poznámka k položce:
profrézování styčné spáry stávajícího a navrženého živič. krytu, profrezování pracovních spar v křižovatkách, okolo vpustí , dl. změřena v situaci (viz B.2.2.)</t>
  </si>
  <si>
    <t>564831111</t>
  </si>
  <si>
    <t>Podklad ze štěrkodrtě ŠD tl 100 mm</t>
  </si>
  <si>
    <t>1540839359</t>
  </si>
  <si>
    <t>Podklad ze štěrkodrti ŠD s rozprostřením a zhutněním, po zhutnění tl. 100 mm</t>
  </si>
  <si>
    <t>Poznámka k položce:
podloží okapového chodníku (viz pol.č.596841220)</t>
  </si>
  <si>
    <t>1789934574</t>
  </si>
  <si>
    <t>Poznámka k položce:
viz př. č. B.2.3.</t>
  </si>
  <si>
    <t>"dlažba tl.8cm"391.33+110.2+172.92+5+15.41</t>
  </si>
  <si>
    <t>"dlažba tl.6cm"132.45+1489.47+3.06+65.43+184.21</t>
  </si>
  <si>
    <t>"cyklo"626.41</t>
  </si>
  <si>
    <t>-2080159294</t>
  </si>
  <si>
    <t>Poznámka k položce:
vyrovnání ŠD 0-32,  změřeno pomocí SW v situaci (B.2.2)</t>
  </si>
  <si>
    <t>564851113</t>
  </si>
  <si>
    <t>Podklad ze štěrkodrtě ŠD tl 170 mm</t>
  </si>
  <si>
    <t>-223654432</t>
  </si>
  <si>
    <t>Podklad ze štěrkodrti ŠD s rozprostřením a zhutněním, po zhutnění tl. 170 mm</t>
  </si>
  <si>
    <t>"cyklo zesilena"45.99</t>
  </si>
  <si>
    <t>-365679324</t>
  </si>
  <si>
    <t>"plocha asfaltu+přesah za obrubou"854,21+(514.8*0.25)</t>
  </si>
  <si>
    <t>564952111</t>
  </si>
  <si>
    <t>Podklad z mechanicky zpevněného kameniva MZK tl 150 mm</t>
  </si>
  <si>
    <t>-1382311361</t>
  </si>
  <si>
    <t>Podklad z mechanicky zpevněného kameniva MZK (minerální beton) s rozprostřením a s hutněním, po zhutnění tl. 150 mm</t>
  </si>
  <si>
    <t>-573168810</t>
  </si>
  <si>
    <t>Poznámka k položce:
z pol.577134111, viz př. č. B.2.3.</t>
  </si>
  <si>
    <t>565135111</t>
  </si>
  <si>
    <t>Asfaltový beton vrstva podkladní ACP 16 (obalované kamenivo OKS) tl 50 mm š do 3 m</t>
  </si>
  <si>
    <t>1621671688</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</si>
  <si>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</si>
  <si>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</si>
  <si>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"pruh pro cyklisty"626.41</t>
  </si>
  <si>
    <t>"pruh pro cyklisty zesílený"45.99</t>
  </si>
  <si>
    <t>-594332061</t>
  </si>
  <si>
    <t>"vozovka"854.21*2</t>
  </si>
  <si>
    <t>"pruh pro cyklisty"626.41+45.99</t>
  </si>
  <si>
    <t>-1998473269</t>
  </si>
  <si>
    <t>577143111</t>
  </si>
  <si>
    <t>Asfaltový beton vrstva obrusná ACO 8 (ABJ) tl 50 mm š do 3 m z nemodifikovaného asfaltu</t>
  </si>
  <si>
    <t>-1372905424</t>
  </si>
  <si>
    <t>Asfaltový beton vrstva obrusná ACO 8 (ABJ) s rozprostřením a se zhutněním z nemodifikovaného asfaltu v pruhu šířky do 3 m, po zhutnění tl. 50 mm</t>
  </si>
  <si>
    <t>-772279969</t>
  </si>
  <si>
    <t>-1831045308</t>
  </si>
  <si>
    <t>596211113</t>
  </si>
  <si>
    <t>Kladení zámkové dlažby komunikací pro pěší tl 60 mm skupiny A pl přes 300 m2</t>
  </si>
  <si>
    <t>1165911520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</si>
  <si>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</si>
  <si>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</si>
  <si>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"chodníky"1489.47</t>
  </si>
  <si>
    <t>"bezpečnostní odstup od nástupní hrany"132.45</t>
  </si>
  <si>
    <t>"signální a varovné pásy(6cm)+hmatný pás(6cm)"65.43+184.21</t>
  </si>
  <si>
    <t>"umělá vodící linie"3.06</t>
  </si>
  <si>
    <t>596211213</t>
  </si>
  <si>
    <t>Kladení zámkové dlažby komunikací pro pěší tl 80 mm skupiny A pl přes 300 m2</t>
  </si>
  <si>
    <t>1372161798</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</si>
  <si>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</si>
  <si>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"parkovací stání"391.33</t>
  </si>
  <si>
    <t>"zesílená konstrukce chodníků"172.92</t>
  </si>
  <si>
    <t>"bezpečnostní odstup od park.stání"110.2</t>
  </si>
  <si>
    <t>"signální a varovné pásy(8cm)+hmatný pás(8cm)"5+15.41</t>
  </si>
  <si>
    <t>596841220</t>
  </si>
  <si>
    <t>Kladení betonové dlažby komunikací pro pěší do lože z cement malty vel do 0,25 m2 plochy do 50 m2</t>
  </si>
  <si>
    <t>1809002293</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</si>
  <si>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</si>
  <si>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</si>
  <si>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 xml:space="preserve">Poznámka k položce:
okapový chodník - viz př.č.B.2.3., pl. změřena v situaci (viz B.2.2), </t>
  </si>
  <si>
    <t>-1180168566</t>
  </si>
  <si>
    <t xml:space="preserve">Poznámka k položce:
viz př.č. B.2.5. viz tabulka vpustí - příloha TZ  B.2.1.
</t>
  </si>
  <si>
    <t>680886346</t>
  </si>
  <si>
    <t>Poznámka k položce:
přípojky uličních vpustí, viz součet  z tabulky vpustí - příloha TZ  B.2.1.</t>
  </si>
  <si>
    <t>-1751544517</t>
  </si>
  <si>
    <t xml:space="preserve">Poznámka k položce:
viz přil.č.B.2.5. ,  viz tabulka vpustí - příloha TZ  B.2.1.
</t>
  </si>
  <si>
    <t>-257087115</t>
  </si>
  <si>
    <t>Poznámka k položce:
viz přil.č.B.2.5. ,  viz tabulka vpustí - příloha TZ  B.2.1.</t>
  </si>
  <si>
    <t>846802215</t>
  </si>
  <si>
    <t>-1810460702</t>
  </si>
  <si>
    <t>Poznámka k položce:
sečteno v situaci (viz B.2.2.)</t>
  </si>
  <si>
    <t>1909135701</t>
  </si>
  <si>
    <t>1568147330</t>
  </si>
  <si>
    <t>Poznámka k položce:
sečteno v situaci B.2.2.</t>
  </si>
  <si>
    <t>-67307159</t>
  </si>
  <si>
    <t>Poznámka k položce:
viz př.č. B.2.7.</t>
  </si>
  <si>
    <t>"nove značky+stávající značky"21+2</t>
  </si>
  <si>
    <t>-315078623</t>
  </si>
  <si>
    <t>1335824360</t>
  </si>
  <si>
    <t xml:space="preserve">Poznámka k položce:
pl. změřena pomocí SW v situaci ( viz B.2.7.) </t>
  </si>
  <si>
    <t>"V14,V15+V7a"17+18</t>
  </si>
  <si>
    <t>-460080827</t>
  </si>
  <si>
    <t>574232555</t>
  </si>
  <si>
    <t>Poznámka k položce:
dl. změřena pomocí SW v situaci (viz B.2.2.)</t>
  </si>
  <si>
    <t>916131213</t>
  </si>
  <si>
    <t>Osazení silničního obrubníku betonového stojatého s boční opěrou do lože z betonu prostého</t>
  </si>
  <si>
    <t>-1912568389</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</si>
  <si>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</si>
  <si>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</si>
  <si>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dl. změřena pomocí SW v situaci (viz B.2.2.) do lože z cem.potěru  EN 13813-CT-C16-F4 (S2) - viz B.2.3.</t>
  </si>
  <si>
    <t>1263205474</t>
  </si>
  <si>
    <t>"obrubník kamenný 20x25 (OP4)"574.57</t>
  </si>
  <si>
    <t>"chodníkový obrubník žulový ATYP 20/30 cm"76.02</t>
  </si>
  <si>
    <t>"silniční krajník kamenný 13x20 (KS3)"82.5</t>
  </si>
  <si>
    <t>2029680073</t>
  </si>
  <si>
    <t>Poznámka k položce:
 lože z cem.potěru  EN 13813-CT-C16-F4 (S2) - viz B.2.3.</t>
  </si>
  <si>
    <t>"lože pod kamennými obrubníky"0.03*620.5+0.012*76.02+0.01*82.5</t>
  </si>
  <si>
    <t>"lože pod kamennou přídlažbou"0.022*282.34</t>
  </si>
  <si>
    <t>940400001.DP</t>
  </si>
  <si>
    <t>Osazení a montáž označníku zastávky (osvětlený) včetně základu 50/50/80 z betonu C 12/15-X0 včetně dodávky označníku</t>
  </si>
  <si>
    <t>ks</t>
  </si>
  <si>
    <t>1824804228</t>
  </si>
  <si>
    <t>Poznámka k položce:
viz př. č. B.2.2.</t>
  </si>
  <si>
    <t>901000002.DP</t>
  </si>
  <si>
    <t>Osazení a montáž přístřešku zastávky včetně základů a dodávky přístřešku</t>
  </si>
  <si>
    <t>-194490737</t>
  </si>
  <si>
    <t>Poznámka k položce:
ZASTÁVKOVÝ PŘÍSTŘEŠEK DL. MIN 5,50 m S LAVIČKOU, BEZ REKLAMNÍCH PANELŮ, BEZ BOČNIC, BEZ NAPOJENÍ NA VO, OCELOVÁ NOSNÁ KONSTRUKCE, OBLÁ STŘECHA, ZADNÍ STĚNA Z KALENÉHO SKLA
viz př. č. B.2.8.</t>
  </si>
  <si>
    <t>911111111</t>
  </si>
  <si>
    <t>Montáž zábradlí ocelového zabetonovaného</t>
  </si>
  <si>
    <t>399570836</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</si>
  <si>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</si>
  <si>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966001312.dp</t>
  </si>
  <si>
    <t>Odstranění odpadkového koše včetně odvozu na skládku do vzdálenosti dle možnosti zhotovitele se složením, skládkovné</t>
  </si>
  <si>
    <t>71570039</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</si>
  <si>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</si>
  <si>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Poznámka k položce:
sečtenov situaci B.2.2.</t>
  </si>
  <si>
    <t>966001340.dp</t>
  </si>
  <si>
    <t>DMTZ stáv. zastávkových přístřešků, vč. základů, zásypu, odvozu na skládku do vzdálenosti dle možnosti zhotovitele se složením, skládkovné</t>
  </si>
  <si>
    <t>-1642141578</t>
  </si>
  <si>
    <t>966005112.dp</t>
  </si>
  <si>
    <t>Odstranění trubkového zábradlí včetně betonových patek, odvoz na skládku do vzdálenosti dle možností zhotovitele se složením, skládkovné</t>
  </si>
  <si>
    <t>-676019607</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</si>
  <si>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</si>
  <si>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Poznámka k položce:
Změřeno v situaci (viz B.2.2)</t>
  </si>
  <si>
    <t>-1456743225</t>
  </si>
  <si>
    <t>Poznámka k položce:
sečteno v situaci (viz B.2.7.)</t>
  </si>
  <si>
    <t>-787721951</t>
  </si>
  <si>
    <t>-159473752</t>
  </si>
  <si>
    <t>" z pol. 113202111"479+744</t>
  </si>
  <si>
    <t>979054451</t>
  </si>
  <si>
    <t>Očištění vybouraných zámkových dlaždic s původním spárováním z kameniva těženého</t>
  </si>
  <si>
    <t>874356434</t>
  </si>
  <si>
    <t>Očištění vybouraných prvků komunikací od spojovacího materiálu s odklizením a uložením očištěných hmot a spojovacího materiálu na skládku na vzdálenost do 10 m zámkových dlaždic s vyplněním spár kamenivem</t>
  </si>
  <si>
    <t>Poznámka k položce:
z pol.č.113106123</t>
  </si>
  <si>
    <t>382996398</t>
  </si>
  <si>
    <t>"z pol.113203111"(196*0.12)</t>
  </si>
  <si>
    <t>1588717336</t>
  </si>
  <si>
    <t>"z pol. 113107222"2214*0.29</t>
  </si>
  <si>
    <t>"z pol. 113107223"872*0.44</t>
  </si>
  <si>
    <t>"z pol. 113107322"11*0.29</t>
  </si>
  <si>
    <t>997221552.dp</t>
  </si>
  <si>
    <t>Vodorovná doprava suti z vyfrézované živice do Obalovny Letkov, spol. s r.o. (bez poplatku), se složením</t>
  </si>
  <si>
    <t>257415052</t>
  </si>
  <si>
    <t>Vodorovná doprava suti bez naložení, ale se složením a s hrubým urovnáním z vyfrézované živice do Obalovny Letkov, spol. s r.o. (bez poplatku)</t>
  </si>
  <si>
    <t>"živice z pol.113154324+113154263+113154264"1252*0.256+872*0.128+872*0.256</t>
  </si>
  <si>
    <t>-1423455430</t>
  </si>
  <si>
    <t>"pol.č.113106123 bez 18m2 dlažby k použití"(962*0,26)-(18*0.26)</t>
  </si>
  <si>
    <t>"pol.č.113203111"196*0.115</t>
  </si>
  <si>
    <t>-1212409447</t>
  </si>
  <si>
    <t>"pol.č.113202111 - žulové obruby"479*0.205</t>
  </si>
  <si>
    <t>-828439932</t>
  </si>
  <si>
    <t>"z pol. 113100032.dp"8*0.5</t>
  </si>
  <si>
    <t>"z pol. 113202111  beton.lože pod obrubami"47.9</t>
  </si>
  <si>
    <t>"z pol.113202111 - betonové obruby"744*0.205</t>
  </si>
  <si>
    <t>"z pol. 966006132"2*0.082</t>
  </si>
  <si>
    <t>"z pol.966006211, 3 SDZ zpět na stavbu"3*0.004+(2*0.004)</t>
  </si>
  <si>
    <t>-367339145</t>
  </si>
  <si>
    <t>"z pol.966006211, nakládání SDZ z mezideponie "2*0.004</t>
  </si>
  <si>
    <t>1747191889</t>
  </si>
  <si>
    <t>"z pol.113203111 - bet.lože pod obrubami"47.9</t>
  </si>
  <si>
    <t>-1345015009</t>
  </si>
  <si>
    <t>Poznámka k položce:
kamenná čela propustku+ ŠDvozovka+podklad ŠD</t>
  </si>
  <si>
    <t>-1622509326</t>
  </si>
  <si>
    <t>-273969459</t>
  </si>
  <si>
    <t>-1280318991</t>
  </si>
  <si>
    <t>"asfalt.plocha komunikací+park.stání+bezp.odstup park.stání"0.5*((854.21+391.33+110.2)+514.8*0.25)</t>
  </si>
  <si>
    <t>1931343377</t>
  </si>
  <si>
    <t>1636147810</t>
  </si>
  <si>
    <t>-1801085560</t>
  </si>
  <si>
    <t>1,9*742.22</t>
  </si>
  <si>
    <t>1923036708</t>
  </si>
  <si>
    <t>2*((854.21+391.33+110.2)+514.8*0.25)</t>
  </si>
  <si>
    <t>710129098</t>
  </si>
  <si>
    <t>"20% prostřih+boční přesah"1.2*(1484.44+(514,8*0.5))</t>
  </si>
  <si>
    <t>-203171693</t>
  </si>
  <si>
    <t>"pol.č.175101201+175151101"6.984+24.544</t>
  </si>
  <si>
    <t>1921736655</t>
  </si>
  <si>
    <t>Poznámka k položce:
viz pol. č.914511112, sečteno v situaci (viz B.2.7.)</t>
  </si>
  <si>
    <t>1699716438</t>
  </si>
  <si>
    <t>Poznámka k položce:
viz pol. č.914111111, sečteno v situaci (viz B.2.7.)</t>
  </si>
  <si>
    <t>"B2"2</t>
  </si>
  <si>
    <t>-1810504370</t>
  </si>
  <si>
    <t>"C10a+C8a+C9a+C10b"11+3+1+1</t>
  </si>
  <si>
    <t>40445519</t>
  </si>
  <si>
    <t>značka dopravní svislá retroreflexní fólie tř 1 FeZn-Al rám  500x700mm</t>
  </si>
  <si>
    <t>557353902</t>
  </si>
  <si>
    <t>"IP12+IP11c"1+1</t>
  </si>
  <si>
    <t>379826159</t>
  </si>
  <si>
    <t>"E1"1</t>
  </si>
  <si>
    <t>40444323</t>
  </si>
  <si>
    <t>značka dopravní svislá FeZn NK 300 x 200 mm</t>
  </si>
  <si>
    <t>1872365891</t>
  </si>
  <si>
    <t>"IS21b"1</t>
  </si>
  <si>
    <t>-368053017</t>
  </si>
  <si>
    <t>(574.57-14.5-7.9-165.4)*1.01</t>
  </si>
  <si>
    <t>58380436</t>
  </si>
  <si>
    <t>obrubník kamenný obloukový , žula, r=3÷5 m 20x25</t>
  </si>
  <si>
    <t>2090937267</t>
  </si>
  <si>
    <t>7.9*1.01</t>
  </si>
  <si>
    <t>58380446</t>
  </si>
  <si>
    <t>obrubník kamenný obloukový , žula, r=5÷10 m 20x25</t>
  </si>
  <si>
    <t>1403350624</t>
  </si>
  <si>
    <t>165.39*1.01</t>
  </si>
  <si>
    <t>58380426</t>
  </si>
  <si>
    <t>obrubník kamenný obloukový , žula, r=1÷3 m 20x25</t>
  </si>
  <si>
    <t>-1380200239</t>
  </si>
  <si>
    <t>14.5*1.01</t>
  </si>
  <si>
    <t>005724100</t>
  </si>
  <si>
    <t>osivo směs travní parková</t>
  </si>
  <si>
    <t>kg</t>
  </si>
  <si>
    <t>535174914</t>
  </si>
  <si>
    <t>Osiva pícnin směsi travní balení obvykle 25 kg parková</t>
  </si>
  <si>
    <t>Poznámka k položce:
ztratné 1%</t>
  </si>
  <si>
    <t>1296*0.03*1.01</t>
  </si>
  <si>
    <t>55320008.DP</t>
  </si>
  <si>
    <t>Bezpečnostní zábradlí kompletní dodávka</t>
  </si>
  <si>
    <t>720516114</t>
  </si>
  <si>
    <t>Bezpečnostní , ocelové trubkové zábradlí kompletní dodávka</t>
  </si>
  <si>
    <t>Poznámka k položce:
viz pol. .č 911111111, viz př.č.B.2.3.</t>
  </si>
  <si>
    <t>58380003.dm</t>
  </si>
  <si>
    <t>obrubník kamenný přímý, žula, 20x30</t>
  </si>
  <si>
    <t>742073678</t>
  </si>
  <si>
    <t>chodníkový obrubník žulový ATYP 20/30 cm</t>
  </si>
  <si>
    <t>76.02*1.01</t>
  </si>
  <si>
    <t>49357674</t>
  </si>
  <si>
    <t>"viz pol.č.916111122"279.85*0.12/4</t>
  </si>
  <si>
    <t>"stávající vybourané kostky vel.12"(196*0.12/4)*-1</t>
  </si>
  <si>
    <t>59217012</t>
  </si>
  <si>
    <t>obrubník betonový zahradní 50x8x25 cm</t>
  </si>
  <si>
    <t>-1408158715</t>
  </si>
  <si>
    <t>Poznámka k položce:
viz pol.č.916131213, ztratné 1%</t>
  </si>
  <si>
    <t>(1609.9-1.54-18.05)*1.01</t>
  </si>
  <si>
    <t>59217013.dp</t>
  </si>
  <si>
    <t>obrubník betonový zahradní R0.5 8x25x78 cm  + ztr 1%</t>
  </si>
  <si>
    <t>-18515103</t>
  </si>
  <si>
    <t>(1.54/0.78)*1.01</t>
  </si>
  <si>
    <t>59217014.dp</t>
  </si>
  <si>
    <t>obrubník betonový zahradní R1 8x25x78 cm  + ztr 1%</t>
  </si>
  <si>
    <t>-858809783</t>
  </si>
  <si>
    <t>(18.05/0.78)*1.01</t>
  </si>
  <si>
    <t>-1020145051</t>
  </si>
  <si>
    <t>Poznámka k položce:
viz př. č. B.2.5.
ztratné 1%</t>
  </si>
  <si>
    <t>11*1,01</t>
  </si>
  <si>
    <t>2108367290</t>
  </si>
  <si>
    <t>11*1.01</t>
  </si>
  <si>
    <t>-1138090188</t>
  </si>
  <si>
    <t>-695589824</t>
  </si>
  <si>
    <t>201560941</t>
  </si>
  <si>
    <t>439661985</t>
  </si>
  <si>
    <t>Poznámka k položce:
viz př. č. B.2.5.</t>
  </si>
  <si>
    <t>-1924796584</t>
  </si>
  <si>
    <t>-1704314077</t>
  </si>
  <si>
    <t>13*1,02</t>
  </si>
  <si>
    <t>-1980087328</t>
  </si>
  <si>
    <t>9*1,02</t>
  </si>
  <si>
    <t>-1419214491</t>
  </si>
  <si>
    <t>-636831303</t>
  </si>
  <si>
    <t>147976735</t>
  </si>
  <si>
    <t>533546258</t>
  </si>
  <si>
    <t>122</t>
  </si>
  <si>
    <t>664679098</t>
  </si>
  <si>
    <t>123</t>
  </si>
  <si>
    <t>-184332054</t>
  </si>
  <si>
    <t>10*1.02</t>
  </si>
  <si>
    <t>124</t>
  </si>
  <si>
    <t>1470376154</t>
  </si>
  <si>
    <t>4*1.02</t>
  </si>
  <si>
    <t>125</t>
  </si>
  <si>
    <t>1984488198</t>
  </si>
  <si>
    <t>126</t>
  </si>
  <si>
    <t>59245018</t>
  </si>
  <si>
    <t>dlažba skladebná betonová 20x10x6 cm přírodní</t>
  </si>
  <si>
    <t>1123939258</t>
  </si>
  <si>
    <t>"chodníky"1489.47*1.01</t>
  </si>
  <si>
    <t>127</t>
  </si>
  <si>
    <t>59245008</t>
  </si>
  <si>
    <t>dlažba skladebná betonová 20 x 10 x 6 cm barevná</t>
  </si>
  <si>
    <t>64421089</t>
  </si>
  <si>
    <t>Poznámka k položce:
bezpečnostní odstup od nástupní hrany, barva červená</t>
  </si>
  <si>
    <t>"bezpečnostní odstup od nástupní hrany"132.45*1.01</t>
  </si>
  <si>
    <t>128</t>
  </si>
  <si>
    <t>59245017</t>
  </si>
  <si>
    <t>dlažba skladebná betonová 10x10x8 cm přírodní</t>
  </si>
  <si>
    <t>-753260802</t>
  </si>
  <si>
    <t>"parkovací stání bez oddělení park.stání (antracit)"(391.33-(0.1*13.59))*1.01</t>
  </si>
  <si>
    <t>"zesílená konstrukce chodníků"172.92*1.01</t>
  </si>
  <si>
    <t>129</t>
  </si>
  <si>
    <t>59245006</t>
  </si>
  <si>
    <t>dlažba skladebná betonová základní pro nevidomé 20 x 10 x 6 cm barevná</t>
  </si>
  <si>
    <t>809079503</t>
  </si>
  <si>
    <t>Poznámka k položce:
varovné a signální pásy, hmatný pás , tl. 6cm, pl. změřena v situaci (viz B.2.2)</t>
  </si>
  <si>
    <t>"signální a varovné pásy(6cm)+hmatný pás(6cm)"(65.43+184.21)*1.01</t>
  </si>
  <si>
    <t>130</t>
  </si>
  <si>
    <t>59245007.dp</t>
  </si>
  <si>
    <t>dlažba skladebná betonová základní pro nevidomé 20 x 10 x 8 cm barevná</t>
  </si>
  <si>
    <t>-1943961122</t>
  </si>
  <si>
    <t>Poznámka k položce:
varovné a signální pásy, tl. 8cm, pl. změřena v situaci (viz B.2.2)</t>
  </si>
  <si>
    <t>"signální a varovné pásy(8cm)+hmatný pás(8cm)"(5+15.41)*1.01</t>
  </si>
  <si>
    <t>131</t>
  </si>
  <si>
    <t>59245009</t>
  </si>
  <si>
    <t>dlažba skladebná betonová 10x10x8 cm barevná</t>
  </si>
  <si>
    <t>-946595105</t>
  </si>
  <si>
    <t>Poznámka k položce:
oddělení park.stání , barva antracit</t>
  </si>
  <si>
    <t>"bezpečnostní odstup od park.stání"110.2*1.01</t>
  </si>
  <si>
    <t>"oddělení park.stání"(0.1*13.59)*1.01</t>
  </si>
  <si>
    <t>132</t>
  </si>
  <si>
    <t>592453092.dp</t>
  </si>
  <si>
    <t>Bet. dlažba  tl. 8 cm s reliéfním povrchem pro umělou vodící linii , barva přírodní + ztr 1%</t>
  </si>
  <si>
    <t>-38705688</t>
  </si>
  <si>
    <t>Bet. dlažba  tl. 8 cm s reliéfním povrchem pro umělou vodící linii , barva přírodní + ztr 1%, materiál v souladu s nařízením vlády č. 163/2002 Sb. a TN TZÚS 12.03.06</t>
  </si>
  <si>
    <t>Poznámka k položce:
umělá vodící linie</t>
  </si>
  <si>
    <t>3.06*1.01</t>
  </si>
  <si>
    <t>133</t>
  </si>
  <si>
    <t>592456010</t>
  </si>
  <si>
    <t>dlažba desková betonová 50x50x5 cm šedá</t>
  </si>
  <si>
    <t>1246889964</t>
  </si>
  <si>
    <t>Dlaždice betonové dlažba desková betonová HBB 50 x 50 x 5 šedá</t>
  </si>
  <si>
    <t>Poznámka k položce:
viz pol.č.596841220, 1% ztratné</t>
  </si>
  <si>
    <t>26.93*1.01</t>
  </si>
  <si>
    <t>PSV</t>
  </si>
  <si>
    <t>Práce a dodávky PSV</t>
  </si>
  <si>
    <t>711</t>
  </si>
  <si>
    <t>Izolace proti vodě, vlhkosti a plynům</t>
  </si>
  <si>
    <t>134</t>
  </si>
  <si>
    <t>711161121</t>
  </si>
  <si>
    <t>Izolace proti zemní vlhkosti nopovou fólií s textilií vodorovná, nopek v 4,0 mm, tl do 0,6 mm</t>
  </si>
  <si>
    <t>-717507996</t>
  </si>
  <si>
    <t>Izolace proti zemní vlhkosti a beztlakové vodě nopovými fóliemi na ploše vodorovné V vrstva ochranná, odvětrávací a drenážní s nakašírovanou filtrační textilií výška nopku 4,0 mm, tl. fólie do 0,6 mm</t>
  </si>
  <si>
    <t>Poznámka k položce:
v místě styku chodníku s budovou, zdí ; prostřih 10%</t>
  </si>
  <si>
    <t>176.4*1.1</t>
  </si>
  <si>
    <t>135</t>
  </si>
  <si>
    <t>711161383</t>
  </si>
  <si>
    <t>Izolace proti zemní vlhkosti nopovou fólií ukončení horní lištou</t>
  </si>
  <si>
    <t>-954759882</t>
  </si>
  <si>
    <t>Izolace proti zemní vlhkosti a beztlakové vodě nopovými fóliemi ostatní ukončení izolace lištou</t>
  </si>
  <si>
    <t>Poznámka k položce:
viz pol.č.711161121</t>
  </si>
  <si>
    <t>SO 120 - Dopravně inženýrská opatření</t>
  </si>
  <si>
    <t xml:space="preserve">    9 - Ostatní konstrukce a práce-bourání</t>
  </si>
  <si>
    <t xml:space="preserve">    SP - SPECIFIKACE</t>
  </si>
  <si>
    <t>113106241</t>
  </si>
  <si>
    <t>Rozebrání vozovek ze silničních dílců se spárami zalitými živicí strojně pl přes 200 m2</t>
  </si>
  <si>
    <t>-192755493</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</si>
  <si>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</si>
  <si>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"z pol. 584121111" 216</t>
  </si>
  <si>
    <t>113107111</t>
  </si>
  <si>
    <t>Odstranění podkladu z kameniva těženého tl 100 mm ručně</t>
  </si>
  <si>
    <t>-1193266228</t>
  </si>
  <si>
    <t>Odstranění podkladů nebo krytů ručně s přemístěním hmot na skládku na vzdálenost do 3 m nebo s naložením na dopravní prostředek z kameniva těženého, o tl. vrstvy do 100 mm</t>
  </si>
  <si>
    <t>"z pol. 564831111" 358</t>
  </si>
  <si>
    <t>113107112</t>
  </si>
  <si>
    <t>Odstranění podkladu z kameniva těženého tl 200 mm ručně</t>
  </si>
  <si>
    <t>-296154103</t>
  </si>
  <si>
    <t>Odstranění podkladů nebo krytů ručně s přemístěním hmot na skládku na vzdálenost do 3 m nebo s naložením na dopravní prostředek z kameniva těženého, o tl. vrstvy přes 100 do 200 mm</t>
  </si>
  <si>
    <t>"z pol. 564861111" 350</t>
  </si>
  <si>
    <t>-2049317602</t>
  </si>
  <si>
    <t>Poznámka k položce:
provizorní zastávky - podklad pod panely,
proviz. zpev. plocha pro pěší</t>
  </si>
  <si>
    <t>"plocha panelu*počet panelů na zastávku*počet zastávek (viz B.3.7.)" 3*2*6*6</t>
  </si>
  <si>
    <t>"plocha zpevnění pro pěší - součet dle jednotlivých etap (viz B.3.1-B.3.7.)" 90+22+30</t>
  </si>
  <si>
    <t>564861111</t>
  </si>
  <si>
    <t>Podklad ze štěrkodrtě ŠD tl 200 mm</t>
  </si>
  <si>
    <t>515526851</t>
  </si>
  <si>
    <t>Podklad ze štěrkodrti ŠD s rozprostřením a zhutněním, po zhutnění tl. 200 mm</t>
  </si>
  <si>
    <t>Poznámka k položce:
proviz. zpev. plocha pro příjezd k areálu Rapid</t>
  </si>
  <si>
    <t>"etapa 4, fáze 1 a fáze 2 (viz B.3.4.1. a B.3.4.2)" 200+150</t>
  </si>
  <si>
    <t>584121111</t>
  </si>
  <si>
    <t>Osazení silničních dílců z ŽB do lože z kameniva těženého tl 40 mm</t>
  </si>
  <si>
    <t>87740712</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</si>
  <si>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</si>
  <si>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</si>
  <si>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59381007</t>
  </si>
  <si>
    <t>panel silniční 300x200x18 cm</t>
  </si>
  <si>
    <t>-534648901</t>
  </si>
  <si>
    <t>"počet panelů na zastávku*počet zastávek (viz B.3.7.)" 6*6</t>
  </si>
  <si>
    <t>599441111</t>
  </si>
  <si>
    <t>Vyplnění spár mezi silničními dílci drobným kamenivem těženým</t>
  </si>
  <si>
    <t>-342758557</t>
  </si>
  <si>
    <t>Vyplnění spár mezi silničními dílci jakékoliv tloušťky kamenivem těženým</t>
  </si>
  <si>
    <t xml:space="preserve">Poznámka k souboru cen:
1. Ceny lze použít i pro vyplnění spár podkladu z betonu prostého, který se oceňuje cenami souboru cen 567 1 . - . . Podklad z prostého betonu. 2. V ceně 14-1111 jsou započteny i náklady na vyčištění spár. </t>
  </si>
  <si>
    <t>"dl. spáry 2m*počet spár na zastávku*počet zastávek (viz B.3.7.)" 2*5*6</t>
  </si>
  <si>
    <t>Ostatní konstrukce a práce-bourání</t>
  </si>
  <si>
    <t>913111115</t>
  </si>
  <si>
    <t>Montáž a demontáž dočasné dopravní značky samostatné základní</t>
  </si>
  <si>
    <t>-318605406</t>
  </si>
  <si>
    <t>Montáž a demontáž dočasných dopravních značek samostatných značek základních</t>
  </si>
  <si>
    <t xml:space="preserve">Poznámka k souboru cen:
1. V cenách jsou započteny náklady na montáž i demontáž dočasné značky, nebo podstavce. </t>
  </si>
  <si>
    <t>součet dle jednotlivých etap - sečteno v situacich DIO (viz B.3.1. až B.3.7.)</t>
  </si>
  <si>
    <t>9+4+9+11+12+3+9+7+17+9+7+15+18+3+9+7+17</t>
  </si>
  <si>
    <t>913111215</t>
  </si>
  <si>
    <t>Příplatek k dočasné dopravní značce samostatné základní za první a ZKD den použití</t>
  </si>
  <si>
    <t>-808970049</t>
  </si>
  <si>
    <t>Montáž a demontáž dočasných dopravních značek Příplatek za první a každý další den použití dočasných dopravních značek k ceně 11-1115</t>
  </si>
  <si>
    <t>dle předpokládané délky trvání jednotlivých etap - viz příloha D.3. Návrh časové koordinace stavby s rekonstrukcí mostu přes Úslavu</t>
  </si>
  <si>
    <t>9*148+4*7+9*8+11*28+12*105+3*14+9*14+7*42+17*42+9*126+7*56+15*14+18*56+3*14+9*14+7*77+17*77</t>
  </si>
  <si>
    <t>913121111</t>
  </si>
  <si>
    <t>Montáž a demontáž dočasné dopravní značky kompletní základní</t>
  </si>
  <si>
    <t>1866682604</t>
  </si>
  <si>
    <t>Montáž a demontáž dočasných dopravních značek kompletních značek vč. podstavce a sloupku základních</t>
  </si>
  <si>
    <t>27+3+5+8+13+22+9+23+11+2+33+6+11+21+23+9+23+11+2</t>
  </si>
  <si>
    <t>913121112</t>
  </si>
  <si>
    <t>Montáž a demontáž dočasné dopravní značky kompletní zvětšené</t>
  </si>
  <si>
    <t>-945331386</t>
  </si>
  <si>
    <t>Montáž a demontáž dočasných dopravních značek kompletních značek vč. podstavce a sloupku zvětšených</t>
  </si>
  <si>
    <t>7+1+7+7+7+1+7+7</t>
  </si>
  <si>
    <t>913121211</t>
  </si>
  <si>
    <t>Příplatek k dočasné dopravní značce kompletní základní za první a ZKD den použití</t>
  </si>
  <si>
    <t>-1153878228</t>
  </si>
  <si>
    <t>Montáž a demontáž dočasných dopravních značek Příplatek za první a každý další den použití dočasných dopravních značek k ceně 12-1111</t>
  </si>
  <si>
    <t>27*148+3*7+5*8+8*28+13*105+22*14+9*14+23*42+11*42+2*7+33*126+6*56+11*14+21*56+23*14+9*14+23*77+11*77+2*14</t>
  </si>
  <si>
    <t>913121212</t>
  </si>
  <si>
    <t>Příplatek k dočasné dopravní značce kompletní zvětšené za první a ZKD den použití</t>
  </si>
  <si>
    <t>818950394</t>
  </si>
  <si>
    <t>Montáž a demontáž dočasných dopravních značek Příplatek za první a každý další den použití dočasných dopravních značek k ceně 12-1112</t>
  </si>
  <si>
    <t>7*148+1*8+7*14+7*42+7*126+1*14+7*14+7*77</t>
  </si>
  <si>
    <t>913211113</t>
  </si>
  <si>
    <t>Montáž a demontáž dočasné dopravní zábrany reflexní šířky 3 m</t>
  </si>
  <si>
    <t>-1620151160</t>
  </si>
  <si>
    <t>Montáž a demontáž dočasných dopravních zábran reflexních, šířky 3 m</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</si>
  <si>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</si>
  <si>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3+4+3+3+4+4+4+7+6+4+4</t>
  </si>
  <si>
    <t>913211213</t>
  </si>
  <si>
    <t>Příplatek k dočasné dopravní zábraně reflexní 3 m za první a ZKD den použití</t>
  </si>
  <si>
    <t>1802260759</t>
  </si>
  <si>
    <t>Montáž a demontáž dočasných dopravních zábran Příplatek za první a každý další den použití dočasných dopravních zábran k ceně 21-1113</t>
  </si>
  <si>
    <t>3*7+4*8+3*28+3*105+4*14+4*42+4*56+7*14+6*56+4*14+4*77</t>
  </si>
  <si>
    <t>913221113</t>
  </si>
  <si>
    <t>Montáž a demontáž dočasné dopravní zábrany světelné šířky 3 m s 5 světly</t>
  </si>
  <si>
    <t>-2094438579</t>
  </si>
  <si>
    <t>Montáž a demontáž dočasných dopravních zábran světelných včetně zásobníku na akumulátor, šířky 3 m, 5 světel</t>
  </si>
  <si>
    <t>"etapa 4, fáze 3 - viz B.3.4.3." 1</t>
  </si>
  <si>
    <t>913221213</t>
  </si>
  <si>
    <t>Příplatek k dočasné dopravní zábraně světelné šířky 3m s 5 světly za první a ZKD den použití</t>
  </si>
  <si>
    <t>-312833637</t>
  </si>
  <si>
    <t>Montáž a demontáž dočasných dopravních zábran Příplatek za první a každý další den použití dočasných dopravních zábran k ceně 22-1113</t>
  </si>
  <si>
    <t>56*1</t>
  </si>
  <si>
    <t>913321111</t>
  </si>
  <si>
    <t>Montáž a demontáž dočasné dopravní směrové desky základní</t>
  </si>
  <si>
    <t>674388376</t>
  </si>
  <si>
    <t>Montáž a demontáž dočasných dopravních vodících zařízení směrové desky základní</t>
  </si>
  <si>
    <t xml:space="preserve">Poznámka k souboru cen:
1. V cenách jsou započteny náklady na montáž i demontáž dočasného vodícího zařízení. </t>
  </si>
  <si>
    <t>"Z4" 5+4+4+5+4+6</t>
  </si>
  <si>
    <t>"Z5" 7+7+7+7+7+7</t>
  </si>
  <si>
    <t>"Z3" 1</t>
  </si>
  <si>
    <t>913321115</t>
  </si>
  <si>
    <t>Montáž a demontáž dočasné soupravy směrových desek s výstražným světlem 3 desky</t>
  </si>
  <si>
    <t>-1075343978</t>
  </si>
  <si>
    <t>Montáž a demontáž dočasných dopravních vodících zařízení soupravy směrových desek s výstražným světlem 3 desky</t>
  </si>
  <si>
    <t>1+1+1</t>
  </si>
  <si>
    <t>913321211</t>
  </si>
  <si>
    <t>Příplatek k dočasné směrové desce základní za první a ZKD den použití</t>
  </si>
  <si>
    <t>-325678280</t>
  </si>
  <si>
    <t>Montáž a demontáž dočasných dopravních vodících zařízení Příplatek za první a každý další den použití dočasných dopravních vodících zařízení k ceně 32-1111</t>
  </si>
  <si>
    <t>"Z4" 5*7+4*42+4*7+5*56+4*77+6*14</t>
  </si>
  <si>
    <t>"Z5" 7*148+7*14+7*42+7*126+7*14+7*77</t>
  </si>
  <si>
    <t>"Z3" 1*56</t>
  </si>
  <si>
    <t>913321215</t>
  </si>
  <si>
    <t>Příplatek k dočasné soupravě směrových desek s výstražným světlem 3 desky za 1. a ZKD den použití</t>
  </si>
  <si>
    <t>1040339491</t>
  </si>
  <si>
    <t>Montáž a demontáž dočasných dopravních vodících zařízení Příplatek za první a každý další den použití dočasných dopravních vodících zařízení k ceně 32-1115</t>
  </si>
  <si>
    <t>1*7+1*56+1*14</t>
  </si>
  <si>
    <t>913411113.dp</t>
  </si>
  <si>
    <t>úprava na SSZ - úprava sig.plánu včetně zprovoznění v řadiči a zpětného uvedení do původního stavu po skončení etapy</t>
  </si>
  <si>
    <t>-311433943</t>
  </si>
  <si>
    <t>"etapa 3 a etapa 6 ve všech fázích" 1+1</t>
  </si>
  <si>
    <t>913911113</t>
  </si>
  <si>
    <t>Montáž a demontáž akumulátoru dočasného dopravního značení olověného 12 V/180 Ah</t>
  </si>
  <si>
    <t>-789994841</t>
  </si>
  <si>
    <t>Montáž a demontáž akumulátorů a zásobníků dočasného dopravního značení akumulátoru olověného 12V/180 Ah</t>
  </si>
  <si>
    <t xml:space="preserve">Poznámka k souboru cen:
1. V cenách jsou započteny náklady na montáž i demontáž dočasného akumulátoru a zásobníku. </t>
  </si>
  <si>
    <t>z pol. 913221113 a 913321115</t>
  </si>
  <si>
    <t>1+3</t>
  </si>
  <si>
    <t>913911213</t>
  </si>
  <si>
    <t>Příplatek k dočasnému akumulátor 12V/180 Ah za první a ZKD den použití</t>
  </si>
  <si>
    <t>-393069063</t>
  </si>
  <si>
    <t>Montáž a demontáž akumulátorů a zásobníků dočasného dopravního značení Příplatek za první a každý další den použití akumulátorů a zásobníků dočasného dopravního značení k ceně 91-1113</t>
  </si>
  <si>
    <t>1*56+1*7+1*56+1*14</t>
  </si>
  <si>
    <t>913921131</t>
  </si>
  <si>
    <t>Dočasné omezení platnosti zakrytí základní dopravní značky</t>
  </si>
  <si>
    <t>1686671298</t>
  </si>
  <si>
    <t>Dočasné omezení platnosti základní dopravní značky zakrytí značky</t>
  </si>
  <si>
    <t>4+1+1+3+3+4+3+4+5+5+5+3+4+3</t>
  </si>
  <si>
    <t>913921132</t>
  </si>
  <si>
    <t>Dočasné omezení platnosti odkrytí základní dopravní značky</t>
  </si>
  <si>
    <t>-247498097</t>
  </si>
  <si>
    <t>Dočasné omezení platnosti základní dopravní značky odkrytí značky</t>
  </si>
  <si>
    <t>"z pol. 913923131" 40</t>
  </si>
  <si>
    <t>915211116.dp</t>
  </si>
  <si>
    <t>Vodorovné dopravní značení retroreflexní žlutou páskou-čáry šířky 125 mm, zřízení + odstranění</t>
  </si>
  <si>
    <t>-1762301032</t>
  </si>
  <si>
    <t>Poznámka k položce:
přechodné zneplatnění, resp. modifikace stávajících symbolů VDZ (šipek)</t>
  </si>
  <si>
    <t>"etapa 3 a etapa 6 ve všech fázích" (3+3)*2+(3+3)*2</t>
  </si>
  <si>
    <t>915231116.dp</t>
  </si>
  <si>
    <t>Vodorovné dopravní značení retroreflexní žlutou páskou-příčná čára souvislá V5 - zřízení + odstranění</t>
  </si>
  <si>
    <t>1150569684</t>
  </si>
  <si>
    <t>"posun V5 v křižovatce Masarykova x Těšínská-viz B.3.7., zřízení v et.1 + obnova v et.4" 1,5+1,5</t>
  </si>
  <si>
    <t>979094441</t>
  </si>
  <si>
    <t>Očištění vybouraných silničních dílců s původním spárováním z kameniva těženého</t>
  </si>
  <si>
    <t>145822921</t>
  </si>
  <si>
    <t>Očištění vybouraných prvků komunikací od spojovacího materiálu s odklizením a uložením očištěných hmot a spojovacího materiálu na skládku na vzdálenost do 10 m silničních dílců s původním vyplněním spár kamenivem těženým</t>
  </si>
  <si>
    <t>"z pol. 113106241" 216</t>
  </si>
  <si>
    <t>997221550.dp</t>
  </si>
  <si>
    <t>Vodorovná doprava suti ze sypkých materiálů do vzdálenosti dle možností zhotovitele se složením</t>
  </si>
  <si>
    <t>13963254</t>
  </si>
  <si>
    <t>z pol. 113107111, 113107112</t>
  </si>
  <si>
    <t>358*0,18+350*0,3</t>
  </si>
  <si>
    <t>997221570.dp</t>
  </si>
  <si>
    <t>Vodorovná doprava vybouraných hmot do centrálního skladu v Doubravecké ulici (na Jateční)</t>
  </si>
  <si>
    <t>-599997184</t>
  </si>
  <si>
    <t>Poznámka k položce:
odstraněné silniční panely z nástupišť</t>
  </si>
  <si>
    <t>"z pol. 113106241" 216*0,408</t>
  </si>
  <si>
    <t>Poplatek za uložení na skládce (skládkovné) zeminy a kameniva kód odpadu 170 504</t>
  </si>
  <si>
    <t>1273417524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</si>
  <si>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</si>
  <si>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"z pol. 997221550.dp" 169,44</t>
  </si>
  <si>
    <t>913433634</t>
  </si>
  <si>
    <t>73558001</t>
  </si>
  <si>
    <t>páska výstražná vstup zakázán</t>
  </si>
  <si>
    <t>1161853114</t>
  </si>
  <si>
    <t>2*550</t>
  </si>
  <si>
    <t>SO 161 - Úpravy SSZ K 414 Masarykova – Mohylová</t>
  </si>
  <si>
    <t>2224</t>
  </si>
  <si>
    <t>CZ00075370</t>
  </si>
  <si>
    <t>46832505</t>
  </si>
  <si>
    <t>Ing.J.Špičan</t>
  </si>
  <si>
    <t>100 - MATERIÁL</t>
  </si>
  <si>
    <t>993 - MONTÁŽ SSZ</t>
  </si>
  <si>
    <t>994 - DEMONTÁŽ SSZ</t>
  </si>
  <si>
    <t>995 - ZEMNÍ PRÁCE</t>
  </si>
  <si>
    <t>000 - INŽENÝRSKÁ ČINNOST</t>
  </si>
  <si>
    <t>MATERIÁL</t>
  </si>
  <si>
    <t>583373100</t>
  </si>
  <si>
    <t>štěrkopísek frakce 0-4 třída B</t>
  </si>
  <si>
    <t>CS ÚRS 2014 01</t>
  </si>
  <si>
    <t>352120184</t>
  </si>
  <si>
    <t>kamenivo přírodní těžené pro stavební účely  PTK  (drobné, hrubé, štěrkopísky) štěrkopísky ČSN 72  1511-2 frakce   0-4   Horní Řasnice</t>
  </si>
  <si>
    <t>Poznámka k položce:
Zřízení kabelového lože. Viz ~Kabelový plán~</t>
  </si>
  <si>
    <t>589316500</t>
  </si>
  <si>
    <t>potěr cementový třída CP 7,5 kamenivo do 4 mm</t>
  </si>
  <si>
    <t>-952680859</t>
  </si>
  <si>
    <t>směsi pro beton prostý a železový třída B 7,5 cementové potěry  CP 7,5 kamenivo do 4 mm</t>
  </si>
  <si>
    <t>Poznámka k položce:
Betonová směs pro základy stožárů, řadiče a kopaných chrániček. Viz ~Kabelový plán~</t>
  </si>
  <si>
    <t>583441550</t>
  </si>
  <si>
    <t>štěrkodrť frakce 0-22</t>
  </si>
  <si>
    <t>2046860293</t>
  </si>
  <si>
    <t>kamenivo přírodní drcené hutné pro stavební účely PDK (drobné, hrubé a štěrkodrť) štěrkodrtě ČSN EN 13043 frakce   0-32 MN  Luleč</t>
  </si>
  <si>
    <t>Poznámka k položce:
Podkladová vrstva pod dlazbu, živici a zásyp stožárů. Viz ~Kabelový plán~</t>
  </si>
  <si>
    <t>1001-00000005</t>
  </si>
  <si>
    <t>Asfaltová zálivka tuhá AZ-PO-49</t>
  </si>
  <si>
    <t>-1809961387</t>
  </si>
  <si>
    <t>Poznámka k položce:
Zalití vyřízlé drážky s uloženou indukční smyčkou v živici. Speciální zálivka Paramo AZ-PO-49 nebo obdobná zálivka stejných vlastností a kvality.</t>
  </si>
  <si>
    <t>345713500</t>
  </si>
  <si>
    <t>trubka elektroinstalační ohebná Kopoflex, HDPE+LDPE KF 09040</t>
  </si>
  <si>
    <t>776614088</t>
  </si>
  <si>
    <t>materiál úložný elektroinstalační trubky elektroinstalační ohebné, KOPOFLEX, dvouplášťové HDPE+LDPE svitek 50 m se zatahovacím drátem a spojkou ČSN EN 50086-2-4 KF 09040   40 mm</t>
  </si>
  <si>
    <t>Poznámka k položce:
EAN 8595057698147</t>
  </si>
  <si>
    <t>345713550</t>
  </si>
  <si>
    <t>trubka elektroinstalační ohebná Kopoflex, HDPE+LDPE KF 09110</t>
  </si>
  <si>
    <t>615316801</t>
  </si>
  <si>
    <t>materiál úložný elektroinstalační trubky elektroinstalační ohebné, KOPOFLEX, dvouplášťové HDPE+LDPE svitek 50 m se zatahovacím drátem a spojkou ČSN EN 50086-2-4 KF 09110   110 mm</t>
  </si>
  <si>
    <t>Poznámka k položce:
EAN 8595057698260</t>
  </si>
  <si>
    <t>345751030</t>
  </si>
  <si>
    <t>deska kabelová krycí DEKAB 200/2 PVC červená</t>
  </si>
  <si>
    <t>-1499690485</t>
  </si>
  <si>
    <t>kabelové nosné systémy desky kabelové krycí DEKAB barva červená kabelové krycí desky DEKAB 2 PVC - l = 1m DEKAB 200/2 PVC</t>
  </si>
  <si>
    <t>Poznámka k položce:
Výstražná krycí deska PVC    SML-20cm, 1m dlouhé. Viz ~Kabelový plán~</t>
  </si>
  <si>
    <t>354418600</t>
  </si>
  <si>
    <t>svorka SJ 1 k jímací tyči-4 šrouby</t>
  </si>
  <si>
    <t>-1428496770</t>
  </si>
  <si>
    <t>součásti pro hromosvody a uzemňování svorky FeZn SJ 1 k jímací tyči-4 šrouby</t>
  </si>
  <si>
    <t>Poznámka k položce:
Spojení zemničů</t>
  </si>
  <si>
    <t>354418650</t>
  </si>
  <si>
    <t>svorka k tyči zemnící SJ02 D28 mm</t>
  </si>
  <si>
    <t>1354362612</t>
  </si>
  <si>
    <t>součásti pro hromosvody a uzemňování svorky FeZn SJ 2 k zemnící tyči</t>
  </si>
  <si>
    <t>354418750</t>
  </si>
  <si>
    <t>svorka křížová SK pro vodič D6-10 mm</t>
  </si>
  <si>
    <t>-852990266</t>
  </si>
  <si>
    <t>součásti pro hromosvody a uzemňování svorky FeZn křížová, ČSN  35 7632 SK    pro vodič    D 6-10 mm</t>
  </si>
  <si>
    <t>354418850</t>
  </si>
  <si>
    <t>svorka spojovací SS pro lano D8-10 mm</t>
  </si>
  <si>
    <t>-1864012534</t>
  </si>
  <si>
    <t>součásti pro hromosvody a uzemňování svorky FeZn spojovací, ČSN  35 7633 SS    pro lano     D 8-10 mm</t>
  </si>
  <si>
    <t>1001-00000028</t>
  </si>
  <si>
    <t>Kabelové štítky</t>
  </si>
  <si>
    <t>100740320</t>
  </si>
  <si>
    <t>Poznámka k položce:
Kabelové štítky pro popis kabelů</t>
  </si>
  <si>
    <t>1001-00000029</t>
  </si>
  <si>
    <t>Páska nerez d 203</t>
  </si>
  <si>
    <t>bm</t>
  </si>
  <si>
    <t>-748939258</t>
  </si>
  <si>
    <t>Poznámka k položce:
Páska nerez d 203 pro uchycení zařízení SSZ a dopravního značení</t>
  </si>
  <si>
    <t>1001-00000030</t>
  </si>
  <si>
    <t>Spona nerez d 203</t>
  </si>
  <si>
    <t>1717956948</t>
  </si>
  <si>
    <t>Poznámka k položce:
Spona nerez d 203 pro uchycení zařízení SSZ a dopravního značení</t>
  </si>
  <si>
    <t>1001-00000042</t>
  </si>
  <si>
    <t>Krabice Acidur</t>
  </si>
  <si>
    <t>-667427066</t>
  </si>
  <si>
    <t>Poznámka k položce:
Krabice Acidur pro vodotěsné spojení vodiče smyčky a přívodního kabelu</t>
  </si>
  <si>
    <t>1001-00000048</t>
  </si>
  <si>
    <t>Základový rám pro chodecký stožár</t>
  </si>
  <si>
    <t>1372829269</t>
  </si>
  <si>
    <t>Poznámka k položce:
Základový rám pro chodecký stožár. Viz ~Situace SSZ~.</t>
  </si>
  <si>
    <t>1001-00000173</t>
  </si>
  <si>
    <t>SW ošetření řadiče pro pevné signální plány</t>
  </si>
  <si>
    <t>-480355961</t>
  </si>
  <si>
    <t>Poznámka k položce:
SW ošetření řadiče pro pevné signální plány. Viz ~Dopravní řešení SSZ~</t>
  </si>
  <si>
    <t>1001-00000174</t>
  </si>
  <si>
    <t>SW ošetření řadiče pro dynamické signální plány</t>
  </si>
  <si>
    <t>-1755031993</t>
  </si>
  <si>
    <t>Poznámka k položce:
SW ošetření řadiče pro dynamické signální plány. Viz ~Dopravní řešení SSZ~</t>
  </si>
  <si>
    <t>1001-00000175</t>
  </si>
  <si>
    <t>SW ošetření řadiče pro aktivní preferenci MHD</t>
  </si>
  <si>
    <t>-62516683</t>
  </si>
  <si>
    <t>Poznámka k položce:
SW ošetření řadiče pro aktivní preferenci MHD. Viz ~Dopravní řešení SSZ~</t>
  </si>
  <si>
    <t>341433060</t>
  </si>
  <si>
    <t>šňůra s Cu jádrem stíněná CMSM 5x1,50 mm2</t>
  </si>
  <si>
    <t>-953525143</t>
  </si>
  <si>
    <t>vodiče izolované s měděným jádrem šňůry s měděným jádrem šňůry stíněné pro 300/500 V CMSM,  podle ČSN 34 7463 průřez       Cu číslo   bázová cena mm2         kg/m       Kč/m 5 x 1,50     0,074    21,43</t>
  </si>
  <si>
    <t>Poznámka k položce:
Šňury a důlní kabely  volně uložené CMSM 5-Jx1,5mm2. Viz ~Kabelový plán - tabulka~</t>
  </si>
  <si>
    <t>341111500</t>
  </si>
  <si>
    <t>kabel silový s Cu jádrem CYKY 19x1,5 mm2</t>
  </si>
  <si>
    <t>-382313075</t>
  </si>
  <si>
    <t>kabely silové s měděným jádrem pro jmenovité napětí 750 V CYKY   TP-KK-134/01 průřez   Cu číslo  bázová cena mm2       kg/m      Kč/m 19 x  1,5    0,279    74,52</t>
  </si>
  <si>
    <t>Poznámka k položce:
Silový kabel 750V CYKY 19x1,5  mm2, provedení J. Viz ~Kabelový plán - tabulka~</t>
  </si>
  <si>
    <t>341235610</t>
  </si>
  <si>
    <t>kabel sdělovací TCEKFY-D 2P 1,0 mm č.výrobku 1631102</t>
  </si>
  <si>
    <t>1560315125</t>
  </si>
  <si>
    <t>kabely sdělovací s měděným jádrem sdělovací a zabezpečovací kabely párové plněné, armované dráty TCEKFY-C, podle TP 12-41 FMEP 354/81 mm      č. výrobku 2 P  1,0     1631102</t>
  </si>
  <si>
    <t>Poznámka k položce:
Kabel TCEKFY 2P,  1,0mm2 . Viz ~Kabelový plán - tabulka~</t>
  </si>
  <si>
    <t>341425030</t>
  </si>
  <si>
    <t>vodič silový s Cu jádrem CSA 1,50 mm2</t>
  </si>
  <si>
    <t>729990446</t>
  </si>
  <si>
    <t>vodiče izolované s měděným jádrem CSA,  VO3S-K průřez       Cu číslo   bázová cena mm2         kg/m       Kč/m pro 450/750 V 1,50       0,015    5,55</t>
  </si>
  <si>
    <t>Poznámka k položce:
Vodič CSA 1,5mm2 - dopravní smyčka Nx(2x1,5x5závitů + kroucený přívod) . Viz ~Kabelový plán ~</t>
  </si>
  <si>
    <t>354322630</t>
  </si>
  <si>
    <t>oko kabelové lisované pro Al vodiče kruhové 617144 120 mm2 M10</t>
  </si>
  <si>
    <t>-405814437</t>
  </si>
  <si>
    <t>svorky a armatury pro rozvodny vn a vvn oko kabelové lisovací pro vodiče Al kruhového sektorového průřezu typ     průřez vodiče svorník 617144  120 mm2      M 10</t>
  </si>
  <si>
    <t>Poznámka k položce:
Kabelové oko d 10mm pro uchycení zemnicího drátu</t>
  </si>
  <si>
    <t>1001-00000218</t>
  </si>
  <si>
    <t>Dutinky lisovací PKC 1508</t>
  </si>
  <si>
    <t>1175481573</t>
  </si>
  <si>
    <t>Poznámka k položce:
Dutinky lisovací PKC 1508 - spoj kabelových žil</t>
  </si>
  <si>
    <t>1001-00000220</t>
  </si>
  <si>
    <t>Izolace PVC</t>
  </si>
  <si>
    <t>1121195989</t>
  </si>
  <si>
    <t>Poznámka k položce:
Izolace PVC</t>
  </si>
  <si>
    <t>1001-00000221</t>
  </si>
  <si>
    <t>Páska OBO</t>
  </si>
  <si>
    <t>-789948252</t>
  </si>
  <si>
    <t>Poznámka k položce:
Páska OBO</t>
  </si>
  <si>
    <t>1001-00000223</t>
  </si>
  <si>
    <t>Smršťovací trubka RPK 9/3</t>
  </si>
  <si>
    <t>-359697804</t>
  </si>
  <si>
    <t>Poznámka k položce:
Smršťovací trubka RPK 9/3</t>
  </si>
  <si>
    <t>1001-00000225</t>
  </si>
  <si>
    <t>Smršťovací trubka RPK 25/10</t>
  </si>
  <si>
    <t>410160508</t>
  </si>
  <si>
    <t>Poznámka k položce:
Smršťovací trubka RPK 25/10</t>
  </si>
  <si>
    <t>1001-00000227</t>
  </si>
  <si>
    <t>Spojka pro silový kabel SVCZV 5x1mm2</t>
  </si>
  <si>
    <t>-1106805277</t>
  </si>
  <si>
    <t>Poznámka k položce:
Spojka pro silový kabel SVCZV 5x1mm2</t>
  </si>
  <si>
    <t>1001-00000230</t>
  </si>
  <si>
    <t>Spojka pro silový kabel SVCZV 19x1mm2</t>
  </si>
  <si>
    <t>-1604261027</t>
  </si>
  <si>
    <t>Poznámka k položce:
Spojka pro silový kabel SVCZV 19x1mm2</t>
  </si>
  <si>
    <t>1001-00000238</t>
  </si>
  <si>
    <t>Smršť. rozděl. hlava FN 2</t>
  </si>
  <si>
    <t>-1058879212</t>
  </si>
  <si>
    <t>Poznámka k položce:
Smršť. rozděl. hlava FN 2 - pro napojení dopravních smyček</t>
  </si>
  <si>
    <t>1001-00000240</t>
  </si>
  <si>
    <t>FeZn - páska 30x4</t>
  </si>
  <si>
    <t>-1586265713</t>
  </si>
  <si>
    <t>Poznámka k položce:
FeZn - páska 30x4 - uzemnění</t>
  </si>
  <si>
    <t>1001-00000241</t>
  </si>
  <si>
    <t>Mačkací špičky</t>
  </si>
  <si>
    <t>1592763018</t>
  </si>
  <si>
    <t>Poznámka k položce:
Mačkací špičky - spoj kabelových žil</t>
  </si>
  <si>
    <t>1001-00000242</t>
  </si>
  <si>
    <t>Spojovací materiál</t>
  </si>
  <si>
    <t>-372692799</t>
  </si>
  <si>
    <t>Sada spojovacího materiálu</t>
  </si>
  <si>
    <t>Poznámka k položce:
Sada spojovacího materiálu</t>
  </si>
  <si>
    <t>993</t>
  </si>
  <si>
    <t>MONTÁŽ SSZ</t>
  </si>
  <si>
    <t>2-00000001</t>
  </si>
  <si>
    <t>Uzemění stožáru s volným uložením zemnícího vodiče</t>
  </si>
  <si>
    <t>-199875608</t>
  </si>
  <si>
    <t>Poznámka k položce:
Uzemnění stožárů a řadiče.  Viz ~Kabelový plán~</t>
  </si>
  <si>
    <t>746423142</t>
  </si>
  <si>
    <t>Ukončení kabelů a vodičů do 1 kV celoplastových koncovkou přírubovou 1cestnou KSPe 4x25 mm2</t>
  </si>
  <si>
    <t>-1311845321</t>
  </si>
  <si>
    <t>Ukončení kabelů nebo vodičů koncovkou popř. s vývodkou do 1 kV přírubovou jednocestnou, typ KSPe, kabelů nebo vodičů celoplastových, počtu a průřezu žil 4x25 mm2</t>
  </si>
  <si>
    <t>Poznámka k položce:
Ukončení celoplastových kabelů smršť. zákl. nebo páskou 4x25mm2 . Viz ~Kabelový plán~</t>
  </si>
  <si>
    <t>783903510</t>
  </si>
  <si>
    <t>Nátěry elektrických zařízení systémy jednosložkovými zemnicích pásků 1x krycí s proužky</t>
  </si>
  <si>
    <t>1575956703</t>
  </si>
  <si>
    <t>Provedení povrchových úprav elektrických zařízení nátěrovými systémy jednosložkovými zemnicích pásků na povrchu 1x krycí s proužky</t>
  </si>
  <si>
    <t>210800824</t>
  </si>
  <si>
    <t>Montáž měděných vodičů CSA, CSAS 1 kV 1,5 mm2 uložených volně</t>
  </si>
  <si>
    <t>-1055198231</t>
  </si>
  <si>
    <t>Montáž izolovaných vodičů měděných do 1 kV uložených volně CSA, CSAS, průřezu žíly 1,5 mm2</t>
  </si>
  <si>
    <t>Poznámka k položce:
Vodiče a lana NN a VN CSA 1,5mm2, volně uložené pro dopravní smyčku</t>
  </si>
  <si>
    <t>210802119</t>
  </si>
  <si>
    <t>Montáž měděných vodičů CMSM, CMFM, A03VV, AO5, CGLU, CYH, CYLY, HO3VV, HO5 5x1,50 mm2 volně</t>
  </si>
  <si>
    <t>1788906019</t>
  </si>
  <si>
    <t>Montáž izolovaných kabelů měděných bez ukončení do 1 kV uložených volně CMSM, CMFM, AO3VV, AO5, CYLY, HO3VV, HO5, do 1 kV, počtu a průřezu žil 5 x 1,50 mm2</t>
  </si>
  <si>
    <t>Poznámka k položce:
Šňůry a důlní kabely CMSM 5x1,5mm2, volně uložené ve stožárech k návěstidlům, tlačítkám a ostatnímu zařízení k SSZ.</t>
  </si>
  <si>
    <t>210810024</t>
  </si>
  <si>
    <t>Montáž měděných kabelů CYKY, CYKYD, CYKYDY, NYM, NYY, YSLY 750 V 19x1,5mm2 uložených volně</t>
  </si>
  <si>
    <t>-1560334518</t>
  </si>
  <si>
    <t>Montáž izolovaných kabelů měděných bez ukončení do 1 kV uložených volně CYKY, CYKYD, CYKYDY, NYM, NYY, YSLY, 750 V, počtu a průřezu žil 19 x 1,5 mm2</t>
  </si>
  <si>
    <t>Poznámka k položce:
Silové kabely 750V-1000V, CYKY 19x1,5mm2, volně uložené do výkopů. Viz "Kabelový plán"</t>
  </si>
  <si>
    <t>210850182</t>
  </si>
  <si>
    <t>Montáž měděných kabelů sdělovacích TCEKFY C 2Px1 mm uložných volně</t>
  </si>
  <si>
    <t>673862803</t>
  </si>
  <si>
    <t>Montáž kabelů měděných návěstních, ovládacích nebo sdělovacích bez ukončení uložených volně TCEKFY C, počtu párů a průměru žil 2 P x 1 mm</t>
  </si>
  <si>
    <t>Poznámka k položce:
Kabel TCEKFY, volně uložený do výkopů. Viz "Kabelový plán - tabulka"</t>
  </si>
  <si>
    <t>2-00000025</t>
  </si>
  <si>
    <t>Přetočení kabelu na malý buben, zajištění konců kabelů</t>
  </si>
  <si>
    <t>1438418464</t>
  </si>
  <si>
    <t>Poznámka k položce:
Přetočení kabelu na malý buben, zajištění konců kabelů</t>
  </si>
  <si>
    <t>220061701</t>
  </si>
  <si>
    <t>Zatažení kabelu do objektu do 9 kg/m</t>
  </si>
  <si>
    <t>1695197392</t>
  </si>
  <si>
    <t>Kabely místní sítě Zatažení kabelu do objektu do 9 kg/m</t>
  </si>
  <si>
    <t>Poznámka k položce:
 Zatažení kabelu do objektu do 9 kg/m</t>
  </si>
  <si>
    <t>2-00000027</t>
  </si>
  <si>
    <t>Spojka rovná pro plast. kab. do 48 žil</t>
  </si>
  <si>
    <t>-143940729</t>
  </si>
  <si>
    <t>Poznámka k položce:
Spojka rovná pro plast. kab. do 48 žil</t>
  </si>
  <si>
    <t>2-00000028</t>
  </si>
  <si>
    <t>Spojka rovná pro plast. kab. do 6 žil</t>
  </si>
  <si>
    <t>-1726475597</t>
  </si>
  <si>
    <t>Poznámka k položce:
Spojka rovná pro plast. kab. do 6 žil</t>
  </si>
  <si>
    <t>220111436</t>
  </si>
  <si>
    <t>Kontrolní a závěrečné měření kabelu pro rozvoj signalize</t>
  </si>
  <si>
    <t>815578789</t>
  </si>
  <si>
    <t>Závěry, koncovky, rozvaděče místní sítě Kontrolní a závěrečné měření kabelu pro rozvoj signalize</t>
  </si>
  <si>
    <t>Poznámka k položce:
Kontrolní a závěrečné měření kabelu pro rozvoj signalize</t>
  </si>
  <si>
    <t>220111765</t>
  </si>
  <si>
    <t>Změření zemního odporu</t>
  </si>
  <si>
    <t>575775983</t>
  </si>
  <si>
    <t>Závěry, koncovky, rozvaděče místní sítě Změření zemního odporu</t>
  </si>
  <si>
    <t>Poznámka k položce:
Změření zemního odporu</t>
  </si>
  <si>
    <t>220180205</t>
  </si>
  <si>
    <t>Zatažení do tvárnicové tratě kabelu hmotnosti přes 9 kg/m</t>
  </si>
  <si>
    <t>-1082724839</t>
  </si>
  <si>
    <t>Kabely dálkové sítě metalické a optické Zatažení do tvárnicové tratě kabelu hmotnosti přes 9 kg/m</t>
  </si>
  <si>
    <t>Poznámka k položce:
Zatažení kabelu do tvarnicové trati (chráničky)</t>
  </si>
  <si>
    <t>220300473</t>
  </si>
  <si>
    <t>Montáž forma pro kabely TCEKE, TCEKFY, TCEKY, TCEKEZE, TCEKEY do 24 P 1,0</t>
  </si>
  <si>
    <t>-770146288</t>
  </si>
  <si>
    <t>Formy kabelové a drátové a doplňky vnitřní instalace Montáž forma pro kabely TCEKE, TCEKFY, TCEKY, TCEKEZE, TCEKEY do 24 P 1,0</t>
  </si>
  <si>
    <t>Poznámka k položce:
Montáž forma pro kabely TCEKE, TCEKFY, TCEKY, TCEKEZE, TCEKEY do 24 P 1,0</t>
  </si>
  <si>
    <t>220300604</t>
  </si>
  <si>
    <t>Ukončení kabelu návěstního smršťovací záklopkou do 19x1/1,5</t>
  </si>
  <si>
    <t>1786870676</t>
  </si>
  <si>
    <t>Formy kabelové a drátové a doplňky vnitřní instalace Ukončení kabelu návěstního smršťovací záklopkou do 19x1/1,5</t>
  </si>
  <si>
    <t>220960002</t>
  </si>
  <si>
    <t>Montáž stožáru ( sloupku ) přímého na základovém rámu</t>
  </si>
  <si>
    <t>2026949143</t>
  </si>
  <si>
    <t>Signalizační zařízení pro křižovatky Montáž stožáru ( sloupku ) přímého na základovém rámu</t>
  </si>
  <si>
    <t>Poznámka k položce:
Montáž stožáru přímého na základový rám. Viz ~Situace SSZ~.</t>
  </si>
  <si>
    <t>220960036</t>
  </si>
  <si>
    <t>Montáž sestaveného návěstidla dvoukomorového na stožár</t>
  </si>
  <si>
    <t>56157740</t>
  </si>
  <si>
    <t>Signalizační zařízení pro křižovatky Montáž sestaveného návěstidla dvoukomorového na stožár</t>
  </si>
  <si>
    <t>Poznámka k položce:
Montáž sestaveného dvoukomorového návěstidla na stožár. Viz ~Situace SSZ~.</t>
  </si>
  <si>
    <t>220960126</t>
  </si>
  <si>
    <t>Montáž tlačítka pro chodce na stožár</t>
  </si>
  <si>
    <t>-98711295</t>
  </si>
  <si>
    <t>Signalizační zařízení pro křižovatky Montáž tlačítka pro chodce na stožár</t>
  </si>
  <si>
    <t>Poznámka k položce:
Montáž tlačítka pro chodce na stožár. Viz ~Situace SSZ~.</t>
  </si>
  <si>
    <t>220960113</t>
  </si>
  <si>
    <t>Montáž signalizačního zařízení pro nevidomé na návěstidlo</t>
  </si>
  <si>
    <t>-2040050151</t>
  </si>
  <si>
    <t>Signalizační zařízení pro křižovatky Montáž signalizačního zařízení pro nevidomé na návěstidlo</t>
  </si>
  <si>
    <t>Poznámka k položce:
Montáž slepeckého akustického návěstidla SZN-1</t>
  </si>
  <si>
    <t>220960161</t>
  </si>
  <si>
    <t>Uložení indukční smyčky</t>
  </si>
  <si>
    <t>-664946045</t>
  </si>
  <si>
    <t>Signalizační zařízení pro křižovatky Uložení indukční smyčky</t>
  </si>
  <si>
    <t>Poznámka k položce:
Uložení indukční smyčky. Viz ~Situace SSZ~.</t>
  </si>
  <si>
    <t>220960191</t>
  </si>
  <si>
    <t>Regulace a aktivace jedné signální skupiny s použitím montážní plošiny</t>
  </si>
  <si>
    <t>-55951086</t>
  </si>
  <si>
    <t>Signalizační zařízení pro křižovatky Regulace a aktivace jedné signální skupiny s použitím montážní plošiny</t>
  </si>
  <si>
    <t>Poznámka k položce:
Regulace jedné signální skupiny s použitím montážní plošiny</t>
  </si>
  <si>
    <t>220960192</t>
  </si>
  <si>
    <t>Regulace a aktivace jedné signální skupiny mikroprocesorového řadiče</t>
  </si>
  <si>
    <t>-805440099</t>
  </si>
  <si>
    <t>Signalizační zařízení pro křižovatky Regulace a aktivace jedné signální skupiny mikroprocesorového řadiče</t>
  </si>
  <si>
    <t>Poznámka k položce:
Regulace jedné signální skupiny mikroprocesorového řadiče bez použitím mont. plošiny</t>
  </si>
  <si>
    <t>220960198</t>
  </si>
  <si>
    <t>Regulace a aktivace každé další signální skupiny mikroprocesorového řadiče s použitím plošiny</t>
  </si>
  <si>
    <t>-1193208797</t>
  </si>
  <si>
    <t>Signalizační zařízení pro křižovatky Regulace a aktivace každé další signální skupiny mikroprocesorového řadiče s použitím plošiny</t>
  </si>
  <si>
    <t>Poznámka k položce:
Regulace každé další signální skupiny mikroprocesorového řadiče s použitím mont. plošiny</t>
  </si>
  <si>
    <t>220960199</t>
  </si>
  <si>
    <t>Regulace a aktivace každé další signální skupiny mikroprocesorového řadiče bez použití plošiny</t>
  </si>
  <si>
    <t>2091675764</t>
  </si>
  <si>
    <t>Signalizační zařízení pro křižovatky Regulace a aktivace každé další signální skupiny mikroprocesorového řadiče bez použití plošiny</t>
  </si>
  <si>
    <t>Poznámka k položce:
Regulace každé další signální skupiny mikroprocesorového řadiče bez použitím mont. plošiny</t>
  </si>
  <si>
    <t>220960301</t>
  </si>
  <si>
    <t>Příprava ke komplexnímu vyzkoušení křižovatky s mikroprocesorovým řadičem MR</t>
  </si>
  <si>
    <t>-1003686413</t>
  </si>
  <si>
    <t>Signalizační zařízení pro křižovatky Příprava ke komplexnímu vyzkoušení křižovatky s mikroprocesorovým řadičem MR</t>
  </si>
  <si>
    <t>Poznámka k položce:
Příprava ke komplexnímu vyzkoušení křižovatky s mikroproc. řadičem</t>
  </si>
  <si>
    <t>220960311</t>
  </si>
  <si>
    <t>Komplexní vyzkoušení křižovatky s mikroprocesorovým řadičem MR před uvedením zařízení do provozu</t>
  </si>
  <si>
    <t>-303398094</t>
  </si>
  <si>
    <t>Signalizační zařízení pro křižovatky Komplexní vyzkoušení křižovatky s mikroprocesorovým řadičem MR před uvedením zařízení do provozu</t>
  </si>
  <si>
    <t>Poznámka k položce:
Komplexní vyzkoušení křižovatky s mikroprocesorovým řadičem do provozu</t>
  </si>
  <si>
    <t>2-00000094</t>
  </si>
  <si>
    <t>Regulace detektoru</t>
  </si>
  <si>
    <t>hod</t>
  </si>
  <si>
    <t>-862986689</t>
  </si>
  <si>
    <t>Poznámka k položce:
Regulace detektoru</t>
  </si>
  <si>
    <t>2-00000096</t>
  </si>
  <si>
    <t>Revize elektro</t>
  </si>
  <si>
    <t>-314698884</t>
  </si>
  <si>
    <t>Poznámka k položce:
Revize elektro</t>
  </si>
  <si>
    <t>994</t>
  </si>
  <si>
    <t>DEMONTÁŽ SSZ</t>
  </si>
  <si>
    <t>3-00000001</t>
  </si>
  <si>
    <t>Demontáž úplná uzemění stožáru</t>
  </si>
  <si>
    <t>512</t>
  </si>
  <si>
    <t>1257439422</t>
  </si>
  <si>
    <t>Poznámka k položce:
Viz ~Situace stávajícího SSZ~.</t>
  </si>
  <si>
    <t>3-00000004</t>
  </si>
  <si>
    <t>Demontáž do šrotu vodičů a lan do 16mm2</t>
  </si>
  <si>
    <t>1629713788</t>
  </si>
  <si>
    <t>Poznámka k položce:
Viz ~Kabelový plán stávající~.</t>
  </si>
  <si>
    <t>3-00000008</t>
  </si>
  <si>
    <t>Demontáž úplná stožáru chodeckého</t>
  </si>
  <si>
    <t>-2113563951</t>
  </si>
  <si>
    <t>3-00000013</t>
  </si>
  <si>
    <t>Demontáž úplná 2komorového návěstidla ze stožáru</t>
  </si>
  <si>
    <t>1092126434</t>
  </si>
  <si>
    <t>3-00000022</t>
  </si>
  <si>
    <t>Demontáž chodeckého tlačítka</t>
  </si>
  <si>
    <t>-1641382546</t>
  </si>
  <si>
    <t>995</t>
  </si>
  <si>
    <t>ZEMNÍ PRÁCE</t>
  </si>
  <si>
    <t>460010024</t>
  </si>
  <si>
    <t>Vytyčení trasy vedení kabelového podzemního v zastavěném prostoru</t>
  </si>
  <si>
    <t>km</t>
  </si>
  <si>
    <t>936493168</t>
  </si>
  <si>
    <t>Vytyčení trasy vedení kabelového (podzemního) v zastavěném prostoru</t>
  </si>
  <si>
    <t>Poznámka k položce:
Vytýčení trati kabelového vedenní od řadiče ke stožárům, smyčkám, detektorům a ostatnímu zařízení pro SSZ. Viz ~Kabelový plán~.</t>
  </si>
  <si>
    <t>460030161</t>
  </si>
  <si>
    <t>Odstranění podkladu nebo krytu komunikace z betonu prostého tloušťky do 15 cm</t>
  </si>
  <si>
    <t>-1677126347</t>
  </si>
  <si>
    <t>Přípravné terénní práce odstranění podkladu nebo krytu komunikace včetně rozpojení na kusy a zarovnání styčné spáry z betonu prostého, tloušťky do 15 cm</t>
  </si>
  <si>
    <t>Poznámka k položce:
Bourání betonových povrchů do 15cm. Viz ~Kabelový plán~.</t>
  </si>
  <si>
    <t>460030095</t>
  </si>
  <si>
    <t>Vytrhání obrub ležatých silničních s odhozením nebo naložením na dopravní prostředek</t>
  </si>
  <si>
    <t>205825522</t>
  </si>
  <si>
    <t>Přípravné terénní práce vytrhání obrub s odkopáním horniny a lože, s odhozením nebo naložením na dopravní prostředek ležatých silničních</t>
  </si>
  <si>
    <t>Poznámka k položce:
Vytrhání obrub případný průraz pod obrubou pro chráničku s vodičem smyčky</t>
  </si>
  <si>
    <t>4-00000009</t>
  </si>
  <si>
    <t>Výkop pro vyhledání chráničky</t>
  </si>
  <si>
    <t>267235104</t>
  </si>
  <si>
    <t>Poznámka k položce:
Výkop pro vyhledání stávající chráničky</t>
  </si>
  <si>
    <t>4-00000013</t>
  </si>
  <si>
    <t>Pokládka chrániček d110mm protlakem GRUNDOMAT</t>
  </si>
  <si>
    <t>521194791</t>
  </si>
  <si>
    <t>Poznámka k položce:
Pokládka chrániček d110mm protlakem GRUNDOMAT. Viz ~Kabelový plán~.</t>
  </si>
  <si>
    <t>460070554</t>
  </si>
  <si>
    <t>Hloubení nezapažených jam pro základy silničních stožárů s patkou v hornině tř 4</t>
  </si>
  <si>
    <t>1026015000</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</si>
  <si>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s patkou na základovém rámu, v hornině třídy 4</t>
  </si>
  <si>
    <t>Poznámka k položce:
Jáma pro chodecký stožár SSZ, patkový do rámu. Viz ~Situace SSZ~.</t>
  </si>
  <si>
    <t>4-00000019</t>
  </si>
  <si>
    <t>Betonový základ do bednění</t>
  </si>
  <si>
    <t>-385119951</t>
  </si>
  <si>
    <t>Poznámka k položce:
Betonový základ řadiče a stožáru do bednění. Viz ~Situace SSZ~.</t>
  </si>
  <si>
    <t>460080112</t>
  </si>
  <si>
    <t>Bourání základu betonového se záhozem jámy sypaninou</t>
  </si>
  <si>
    <t>1224622400</t>
  </si>
  <si>
    <t>Základové konstrukce bourání základu včetně záhozu jámy sypaninou, zhutnění a urovnání betonového</t>
  </si>
  <si>
    <t>Poznámka k položce:
Rozbourání stávajícího betonového základu. Viz ~Situace stávajícího SSZ~.</t>
  </si>
  <si>
    <t>4-00000022</t>
  </si>
  <si>
    <t>Zához pro vyhledání chráničky</t>
  </si>
  <si>
    <t>1170044947</t>
  </si>
  <si>
    <t>Poznámka k položce:
Zához pro vyhledání chráničky</t>
  </si>
  <si>
    <t>460200144</t>
  </si>
  <si>
    <t>Hloubení kabelových nezapažených rýh ručně š 35 cm, hl 60 cm, v hornině tř 4</t>
  </si>
  <si>
    <t>177814571</t>
  </si>
  <si>
    <t>Hloubení kabelových rýh ručně včetně urovnání dna s přemístěním výkopku do vzdálenosti 3 m od okraje jámy nebo naložením na dopravní prostředek šířky 35 cm, hloubky 60 cm, v hornině třídy 4</t>
  </si>
  <si>
    <t>4-460200715</t>
  </si>
  <si>
    <t>Hloubenní kabelové rýhy 65x150cm, třída zeminy 5</t>
  </si>
  <si>
    <t>460367101</t>
  </si>
  <si>
    <t>Poznámka k položce:
Hloubenní kabelové rýhy 65x150cm, třída zeminy 5. Viz ~Kabelový plán~.</t>
  </si>
  <si>
    <t>460230004</t>
  </si>
  <si>
    <t>Hloubení nezapažených rýh kabelových spojek vn do 10 kV ručně v hornině tř 4</t>
  </si>
  <si>
    <t>-642058115</t>
  </si>
  <si>
    <t>Ostatní vykopávky ručně rýha pro kabelové spojky pro vn včetně přemístění výkopku do 3 m nebo naložení na dopravní prostředek do 10 kV, v hornině třídy 4</t>
  </si>
  <si>
    <t>4-00000033</t>
  </si>
  <si>
    <t>Zhotovení drážky pro indukčnní smyčku v živičném krytu vozovky</t>
  </si>
  <si>
    <t>1960205605</t>
  </si>
  <si>
    <t>Poznámka k položce:
Zhotovení drážky pro indukčnní smyčku v živičném krytu vozovky. Viz ~Situace SSZ~.</t>
  </si>
  <si>
    <t>460260001</t>
  </si>
  <si>
    <t>Zatažení lana do kanálu nebo tvárnicové trasy</t>
  </si>
  <si>
    <t>-748004259</t>
  </si>
  <si>
    <t>Ostatní práce při stavbě kabelových vedení zatažení lana včetně odvinutí a napojení do kanálu nebo tvárnicové trasy</t>
  </si>
  <si>
    <t>Poznámka k položce:
Zatažení lana do tvárnicové trati (chráničky). Viz ~Kabelový plán~.</t>
  </si>
  <si>
    <t>4-00000035</t>
  </si>
  <si>
    <t>Pevné spojení páskových zemničů</t>
  </si>
  <si>
    <t>895688199</t>
  </si>
  <si>
    <t>Poznámka k položce:
Pevné spojení páskových zemničů</t>
  </si>
  <si>
    <t>460421172a</t>
  </si>
  <si>
    <t>Lože kabelů z písku nebo štěrkopísku tl 10 cm nad kabel, kryté plastovou deskou, š lože do 50 cm</t>
  </si>
  <si>
    <t>1583971776</t>
  </si>
  <si>
    <t>Kabelové lože včetně podsypu, zhutnění a urovnání povrchu z písku nebo štěrkopísku tloušťky 10 cm nad kabel zakryté plastovými deskami, šířky lože přes 25 do 50 cm</t>
  </si>
  <si>
    <t>Poznámka k položce:
Zřízení kabelového lože z písku šířka 30cm a zákrytem desek 100x20x0,4cm. Viz ~Kabelový plán~.</t>
  </si>
  <si>
    <t>220182009</t>
  </si>
  <si>
    <t>Křižování trasy se silovým kabelem - oddělení žlabem plastovým 120x110mm včetně žlabu</t>
  </si>
  <si>
    <t>2101933915</t>
  </si>
  <si>
    <t>Kabely dálkové sítě metalické a optické Křižování trasy se silovým kabelem - oddělení žlabem plastovým 120x110mm včetně žlabu</t>
  </si>
  <si>
    <t>Poznámka k položce:
Křižovatka se silovým kabelem dle vytýčení ostatních sítí.</t>
  </si>
  <si>
    <t>4-00000046</t>
  </si>
  <si>
    <t>Zřízení a odstranění provizorní lávky nebo zakrytí</t>
  </si>
  <si>
    <t>-1249575602</t>
  </si>
  <si>
    <t>Poznámka k položce:
Zřízení a odstranění provizorní lávky nebo zakrytí (v místech předpokládaného pohybu chodců)</t>
  </si>
  <si>
    <t>460510075</t>
  </si>
  <si>
    <t>Kabelové prostupy z trub plastových do rýhy s obetonováním, průměru do 15 cm</t>
  </si>
  <si>
    <t>2087362916</t>
  </si>
  <si>
    <t>Kabelové prostupy, kanály a multikanály kabelové prostupy z trub plastových včetně osazení, utěsnění a spárování do rýhy, bez výkopových prací s obetonováním, vnitřního průměru přes 10 do 15 cm</t>
  </si>
  <si>
    <t>460560144</t>
  </si>
  <si>
    <t>Zásyp rýh ručně šířky 35 cm, hloubky 60 cm, z horniny třídy 4</t>
  </si>
  <si>
    <t>56150246</t>
  </si>
  <si>
    <t>Zásyp kabelových rýh ručně šířky 40 cm šířky 35 cm hloubky 60 cm, v hornině třídy 4</t>
  </si>
  <si>
    <t>Poznámka k položce:
Ruční zához kabelové rýhy 35x60cm. Viz "Kabelový plán"</t>
  </si>
  <si>
    <t>460560684</t>
  </si>
  <si>
    <t>Zásyp rýh ručně šířky 65 cm, hloubky 120 cm, z horniny třídy 4</t>
  </si>
  <si>
    <t>1302626404</t>
  </si>
  <si>
    <t>Zásyp kabelových rýh ručně šířky 40 cm hloubky 110 cm, v hornině hloubky 120 cm, v hornině třídy 4</t>
  </si>
  <si>
    <t>4-00000057</t>
  </si>
  <si>
    <t>Zhutnění zásypů a násypů po vrstvách 20cm</t>
  </si>
  <si>
    <t>-1416248125</t>
  </si>
  <si>
    <t>Poznámka k položce:
Zhutnění zásypů a násypů po vrstvách 20cm</t>
  </si>
  <si>
    <t>4-00000068</t>
  </si>
  <si>
    <t>Prov. úprava komunikace z dlaždic zámkových</t>
  </si>
  <si>
    <t>-289376602</t>
  </si>
  <si>
    <t>Poznámka k položce:
Prov. úprava komunikace z dlaždic zámkových</t>
  </si>
  <si>
    <t>460650043</t>
  </si>
  <si>
    <t>Zřízení podkladní vrstvy vozovky a chodníku ze štěrkopísku se zhutněním tloušťky do 15 cm</t>
  </si>
  <si>
    <t>-1750074193</t>
  </si>
  <si>
    <t>Vozovky a chodníky zřízení podkladní vrstvy včetně rozprostření a úpravy podkladu ze štěrkopísku, včetně zhutnění, tloušťky přes 10 do 15 cm</t>
  </si>
  <si>
    <t>Poznámka k položce:
Podkladová vrstva ze štěrkopísku se zhutněním</t>
  </si>
  <si>
    <t>997221111</t>
  </si>
  <si>
    <t>Vodorovná doprava suti ze sypkých materiálů nošením do 50 m</t>
  </si>
  <si>
    <t>1422650260</t>
  </si>
  <si>
    <t>Vodorovná doprava suti nošením s naložením a se složením za sypkých materiálů, na vzdálenost do 50 m</t>
  </si>
  <si>
    <t>Poznámka k položce:
Vodorovná doprava suti s naložením a vyložením na vzdálenost do 50m</t>
  </si>
  <si>
    <t>000</t>
  </si>
  <si>
    <t>INŽENÝRSKÁ ČINNOST</t>
  </si>
  <si>
    <t>092104000</t>
  </si>
  <si>
    <t>Náklady na zkušební provoz</t>
  </si>
  <si>
    <t>-1876361569</t>
  </si>
  <si>
    <t>Ostatní náklady související s provozem náklady na zkušební provoz</t>
  </si>
  <si>
    <t>SO 162 - Úpravy SSZ K 412 Mohylová – Chrástecká</t>
  </si>
  <si>
    <t>592215960</t>
  </si>
  <si>
    <t>trouba betonová přímá, na pero a polodrážku TBP 14-30 D30x125x4 cm</t>
  </si>
  <si>
    <t>1518292144</t>
  </si>
  <si>
    <t>trouby pro dešťové odpadní vody betonové trouby přímé, na pero a polodrážku TBP  14-30   D 30 x 125 x 4</t>
  </si>
  <si>
    <t>Poznámka k položce:
Pro základ výložníkových stožárů. Viz ~Kabelový plán~</t>
  </si>
  <si>
    <t>Poznámka k položce:
EAN 8595057698260. Chránička Kopoflex o 110 mm. Viz ~Kabelový plán~</t>
  </si>
  <si>
    <t>354410730.1</t>
  </si>
  <si>
    <t>drát průměr 10 mm FeZn</t>
  </si>
  <si>
    <t>-950520246</t>
  </si>
  <si>
    <t>součásti pro hromosvody a uzemňování vodiče  svodů dráty FeZn drát průměr 10 mm FeZn  1 kg=1,61m</t>
  </si>
  <si>
    <t>Poznámka k položce:
Hmotnost: 0,62 kg/m</t>
  </si>
  <si>
    <t>1001-00000020</t>
  </si>
  <si>
    <t>Zemnící souprava řadiče</t>
  </si>
  <si>
    <t>-906727392</t>
  </si>
  <si>
    <t>Poznámka k položce:
Uzemnění řadiče</t>
  </si>
  <si>
    <t>354325450</t>
  </si>
  <si>
    <t>příchytka kabelová SONAP 40 C   29-40</t>
  </si>
  <si>
    <t>-35628795</t>
  </si>
  <si>
    <t>svorky a armatury pro rozvodny vn a vvn příchytka kabelová Sonap typ           průměr kabelu SONAP 40 C   29-40 mm</t>
  </si>
  <si>
    <t>Poznámka k položce:
Uchycení kabelů v řadiči</t>
  </si>
  <si>
    <t>1001-00000031</t>
  </si>
  <si>
    <t>VP8 - držák na značky</t>
  </si>
  <si>
    <t>-1905334560</t>
  </si>
  <si>
    <t>Poznámka k položce:
VP8 - držák na značky</t>
  </si>
  <si>
    <t>100404442320c</t>
  </si>
  <si>
    <t>Dopravní značka  IP6 typ I-3M</t>
  </si>
  <si>
    <t>-1399296762</t>
  </si>
  <si>
    <t>Poznámka k položce:
Dopravní značka  IP6 typ I-3M</t>
  </si>
  <si>
    <t>100404442580e</t>
  </si>
  <si>
    <t>Tabulka typ I-3M "CHODCI STISKNĚTE TLAČÍTKO"</t>
  </si>
  <si>
    <t>1208876496</t>
  </si>
  <si>
    <t>Poznámka k položce:
Dopravní značka  P4 typ I-3M</t>
  </si>
  <si>
    <t>1001-00000050</t>
  </si>
  <si>
    <t>Stožár chodecký</t>
  </si>
  <si>
    <t>-1883860569</t>
  </si>
  <si>
    <t>Poznámka k položce:
Stožár chodecký. Viz ~Situace SSZ~.</t>
  </si>
  <si>
    <t>1001-00000051</t>
  </si>
  <si>
    <t>Stožár dopravní výložníkový, zapuštěný</t>
  </si>
  <si>
    <t>-768396356</t>
  </si>
  <si>
    <t>Poznámka k položce:
Stožár dopravní výložníkový, zapuštěný. Viz ~Situace SSZ~.</t>
  </si>
  <si>
    <t>1001-00000053</t>
  </si>
  <si>
    <t>Základový rám pro řadič</t>
  </si>
  <si>
    <t>1344154299</t>
  </si>
  <si>
    <t>Poznámka k položce:
Základový rám pro řadič</t>
  </si>
  <si>
    <t>1001-00000056</t>
  </si>
  <si>
    <t>Výložník 4m typ</t>
  </si>
  <si>
    <t>-913315164</t>
  </si>
  <si>
    <t>Poznámka k položce:
Výložník 4m typ. Viz ~Situace SSZ~.</t>
  </si>
  <si>
    <t>1001-00000058</t>
  </si>
  <si>
    <t>Výložník 5m typ</t>
  </si>
  <si>
    <t>2075187099</t>
  </si>
  <si>
    <t>Poznámka k položce:
Výložník 5m typ. Viz ~Situace SSZ~.</t>
  </si>
  <si>
    <t>1001-00000062</t>
  </si>
  <si>
    <t>Víko stožáru plastové d 100</t>
  </si>
  <si>
    <t>-1532010060</t>
  </si>
  <si>
    <t>Poznámka k položce:
Víko chodeckého stožáru plastové d 100. Viz ~Situace SSZ~.</t>
  </si>
  <si>
    <t>345626970</t>
  </si>
  <si>
    <t>svorkovnice WAGO krabicová bezšroubová TYP222-413, 400 V, 3 x 0,08-2,5 mm2, 32 A</t>
  </si>
  <si>
    <t>742665943</t>
  </si>
  <si>
    <t>svorkovnice krabicové elektroinstalační spojka krabicová 400 V svorkovnice KOPOS svorkovnice bezšroubové 400 V WAGO TYP222-413, 3 x 0,08-2,5 mm2, 32 A</t>
  </si>
  <si>
    <t>Poznámka k položce:
Stožárová svorkovnice do stožárů SSZ</t>
  </si>
  <si>
    <t>1001-00000117</t>
  </si>
  <si>
    <t>Návěstidlo LED d 200. 2-komorové, symbol chodec a cyklista, vč.mont.přísl.</t>
  </si>
  <si>
    <t>1182341185</t>
  </si>
  <si>
    <t>Návěstidlo LED 24V 1-2W d 200. 2-komorové, symbol chodec a cyklista, vč.mont.přísl.</t>
  </si>
  <si>
    <t>Poznámka k položce:
Návěstidlo LED  24V 1-2W d 200. 2-komorové, symbol chodec a cyklista, včetně montážního příslušenství. Viz ~Situace SSZ~.</t>
  </si>
  <si>
    <t>1001-00000118</t>
  </si>
  <si>
    <t>Návěstidlo LED d 200. 3-komorové, plné na stožár, vč.mont.přísl.</t>
  </si>
  <si>
    <t>1309069873</t>
  </si>
  <si>
    <t>Návěstidlo LED  24V 1-2W, d 200. 3-komorové, plné na stožár, vč.mont.přísl.</t>
  </si>
  <si>
    <t>Poznámka k položce:
Návěstidlo LED  24V 1-2W, d 200. 3-komorové, plné na stožár, včetně montážního příslušenství. Viz ~Situace SSZ~.</t>
  </si>
  <si>
    <t>1001-00000124</t>
  </si>
  <si>
    <t>Návěstidlo LED d 300. 3-komorové, plné na výlož, vč.mont.přísl.</t>
  </si>
  <si>
    <t>-1156192822</t>
  </si>
  <si>
    <t>Návěstidlo LED  24V 1-2W, d 300. 3-komorové, plné na výlož, vč.mont.přísl.</t>
  </si>
  <si>
    <t>Poznámka k položce:
Návěstidlo LED  24V 1-2W, d 300. 3-komorové, plné na výlož, včetně montážního příslušenství. Viz ~Situace SSZ~.</t>
  </si>
  <si>
    <t>1001-00000154</t>
  </si>
  <si>
    <t>Souprava na výložník M300-3, vč.mont.přísl.</t>
  </si>
  <si>
    <t>-254487321</t>
  </si>
  <si>
    <t>Poznámka k položce:
Souprava na výložník M300-3, včetně montážního příslušenství. Viz ~Situace SSZ~.</t>
  </si>
  <si>
    <t>1001-00000155</t>
  </si>
  <si>
    <t>Tlačítko chodecké s hmatovými značkami</t>
  </si>
  <si>
    <t>2042992015</t>
  </si>
  <si>
    <t>Poznámka k položce:
Tlačítko chodecké s hmatovými značkami, včetně montážního příslušenství. Viz ~Situace SSZ~.</t>
  </si>
  <si>
    <t>1001-00000157</t>
  </si>
  <si>
    <t>Slepecké akustické návěstidlo SZN-6</t>
  </si>
  <si>
    <t>-248406651</t>
  </si>
  <si>
    <t>Poznámka k položce:
Slepecké akustické návěstidlo SZN-6,včetně montážního příslušenství. Viz ~Situace SSZ~.</t>
  </si>
  <si>
    <t>1001-00000170.1</t>
  </si>
  <si>
    <t>Upgrade řadiče SIEMENS C900V na SIEMENS C920ES (kompatibilní s DÚ a řadiči v Plzni)</t>
  </si>
  <si>
    <t>-1011674824</t>
  </si>
  <si>
    <t>Upgrade řadiče SIEMENS C900V na SIEMENS C920ES (kompatibilní s DÚ SCALA s  přenosovým rozhraním Canto 1.3)</t>
  </si>
  <si>
    <t xml:space="preserve">Poznámka k položce:
Upgrade řadiče SIEMENS C900V na SIEMENS C920ES (kompatibilní s DÚ SCALA s  přenosovým rozhraním Canto 1.3), vybaven dle popisu v "Technické zprávě", včetně preference MHD.   </t>
  </si>
  <si>
    <t>1001-00000171</t>
  </si>
  <si>
    <t>Aplikace Upgrade do řadiče</t>
  </si>
  <si>
    <t>-1861955051</t>
  </si>
  <si>
    <t>Aplikace Upgrade do řadiče C900 - C920ES</t>
  </si>
  <si>
    <t>Poznámka k položce:
Aplikace Upgrade do řadiče C900 - C920ES</t>
  </si>
  <si>
    <t>1001-00000178</t>
  </si>
  <si>
    <t>Zařízení pro aktivní preferenci MHD - ELTODO</t>
  </si>
  <si>
    <t>-558394803</t>
  </si>
  <si>
    <t>Poznámka k položce:
Zařízení pro aktivní preferenci MHD - ELTODO</t>
  </si>
  <si>
    <t>341433220</t>
  </si>
  <si>
    <t>šňůra s Cu jádrem stíněná CMSM 7x1,50 mm2</t>
  </si>
  <si>
    <t>2095166157</t>
  </si>
  <si>
    <t>vodiče izolované s měděným jádrem šňůry s měděným jádrem šňůry stíněné pro 300/500 V CMSM,  podle ČSN 34 7463 průřez       Cu číslo   bázová cena mm2         kg/m       Kč/m 7 x 1,50     0,103    29,17</t>
  </si>
  <si>
    <t>Poznámka k položce:
Šňury a důlní kabely  volně uložené CMSM 7-Jx1,5mm2. Viz ~Kabelový plán - tabulka~</t>
  </si>
  <si>
    <t>341111100</t>
  </si>
  <si>
    <t>kabel silový s Cu jádrem CYKY 7x1,5 mm2</t>
  </si>
  <si>
    <t>-2143237067</t>
  </si>
  <si>
    <t>kabely silové s měděným jádrem pro jmenovité napětí 750 V CYKY   TP-KK-134/01 průřez   Cu číslo  bázová cena mm2       kg/m      Kč/m 7 x  1,5     0,103    26,28</t>
  </si>
  <si>
    <t>Poznámka k položce:
Silový kabel 750V CYKY  7x1,5  mm2, provedení J. Viz ~Kabelový plán - tabulka~</t>
  </si>
  <si>
    <t>1001-00000248</t>
  </si>
  <si>
    <t>Kontrastní rám plastový M300mm, tříkomor. náv.</t>
  </si>
  <si>
    <t>311161027</t>
  </si>
  <si>
    <t>Poznámka k položce:
Kontrastní rám plastový M300mm, tříkomor. náv.</t>
  </si>
  <si>
    <t>914111112</t>
  </si>
  <si>
    <t>Montáž svislé dopravní značky do velikosti 1 m2 páskováním na sloup</t>
  </si>
  <si>
    <t>-1555897393</t>
  </si>
  <si>
    <t>Montáž svislé dopravní značky základní velikosti do 1 m2 páskováním na sloupy</t>
  </si>
  <si>
    <t>Poznámka k položce:
Montáž dopravní značky. Viz ~Situace SSZ~.</t>
  </si>
  <si>
    <t>220960156</t>
  </si>
  <si>
    <t>Montáž upevňovací soupravy dopravních značek na stožár</t>
  </si>
  <si>
    <t>-1673526657</t>
  </si>
  <si>
    <t>Signalizační zařízení pro křižovatky Montáž upevňovací soupravy dopravních značek na stožár</t>
  </si>
  <si>
    <t>Poznámka k položce:
Montáž univerzální upevňovací soupravy pro značku. Viz ~Situace SSZ~.</t>
  </si>
  <si>
    <t>Poznámka k položce:
Nátěr zemnícího pásku do 120mm2</t>
  </si>
  <si>
    <t>210802124</t>
  </si>
  <si>
    <t>Montáž měděných vodičů CMSM, CMFM, A03VV, AO5, CGLU, CYH, CYLY, HO3VV, HO5 7x1,50 mm2 volně</t>
  </si>
  <si>
    <t>-1349910713</t>
  </si>
  <si>
    <t>Montáž izolovaných kabelů měděných bez ukončení do 1 kV uložených volně CMSM, CMFM, AO3VV, AO5, CYLY, HO3VV, HO5, do 1 kV, počtu a průřezu žil 7 x 1,50 mm2</t>
  </si>
  <si>
    <t>Poznámka k položce:
Šňůry a důlní kabely CMSM 7x1,5mm2, volně uložené ve stožárech k návěstidlům, tlačítkám a ostatnímu zařízení k SSZ.</t>
  </si>
  <si>
    <t>210810018</t>
  </si>
  <si>
    <t>Montáž měděných kabelů CYKY, CYKYD, CYKYDY, NYM, NYY, YSLY 750 V 7x1,5 mm2 uložených volně</t>
  </si>
  <si>
    <t>536758012</t>
  </si>
  <si>
    <t>Montáž izolovaných kabelů měděných bez ukončení do 1 kV uložených volně CYKY, CYKYD, CYKYDY, NYM, NYY, YSLY, 750 V, počtu a průřezu žil 7 x 1,5 mm2</t>
  </si>
  <si>
    <t>Poznámka k položce:
Silové kabely 750V-1000V, CYKY 7x1,5mm2, volně uložené do výkopů. Viz "Kabelový plán"</t>
  </si>
  <si>
    <t>220111777</t>
  </si>
  <si>
    <t>Montáž vedení uzemňovací v zemi z drátu FeZn do D 10 mm</t>
  </si>
  <si>
    <t>-1215355470</t>
  </si>
  <si>
    <t>Závěry, koncovky, rozvaděče místní sítě Montáž vedení uzemňovací v zemi z drátu FeZn do D 10 mm</t>
  </si>
  <si>
    <t>Poznámka k položce:
Vedení uzemňovací v zemi z FeZn drátu do d 10mm. Viz ~Kabelový plán~.</t>
  </si>
  <si>
    <t>220111881</t>
  </si>
  <si>
    <t>Uzemnění transformátorové nebo přístrojové skříně TS 3 nebo PSK 3</t>
  </si>
  <si>
    <t>926134856</t>
  </si>
  <si>
    <t>Závěry, koncovky, rozvaděče místní sítě Uzemnění transformátorové nebo přístrojové skříně TS 3 nebo PSK 3</t>
  </si>
  <si>
    <t>Poznámka k položce:
Uzemnění řadičové skříně</t>
  </si>
  <si>
    <t>220271601</t>
  </si>
  <si>
    <t>Ukončení vodičů a lan do D 16 mm2</t>
  </si>
  <si>
    <t>úsek</t>
  </si>
  <si>
    <t>1890766370</t>
  </si>
  <si>
    <t>Vodiče a šňůry pro vnitřní instalaci Ukončení vodičů a lan do D 16 mm2</t>
  </si>
  <si>
    <t>Montáž forma pro kabely TCEKE, TCEKFY, TCEKY, TCEKEZE, TCEKEY, TCEPKPFLE do 24 P 1,0</t>
  </si>
  <si>
    <t>Formy kabelové a drátové a doplňky vnitřní instalace Montáž forma pro kabely TCEKE, TCEKFY, TCEKY, TCEKEZE, TCEKEY, TCEPKPFLE do 24 P 1,0</t>
  </si>
  <si>
    <t>Poznámka k položce:
Montáž forma pro kabely TCEKE, TCEKFY, TCEKY, TCEKEZE, TCEKEY, TCEPKPFLE do 24 P 1,0</t>
  </si>
  <si>
    <t>220300602</t>
  </si>
  <si>
    <t>Ukončení kabelu návěstního smršťovací záklopkou do 7x1/1,5</t>
  </si>
  <si>
    <t>802455301</t>
  </si>
  <si>
    <t>Formy kabelové a drátové a doplňky vnitřní instalace Ukončení kabelu návěstního smršťovací záklopkou do 7x1/1,5</t>
  </si>
  <si>
    <t>220960003</t>
  </si>
  <si>
    <t>Montáž stožáru (sloupku) výložníkového zapušťěného</t>
  </si>
  <si>
    <t>-331409956</t>
  </si>
  <si>
    <t>Signalizační zařízení pro křižovatky Montáž stožáru ( sloupku ) vyložníkového zapušťěného</t>
  </si>
  <si>
    <t>Poznámka k položce:
Montáž stožáru vyložníkového zapušťěného. Viz "Situace SSZ"</t>
  </si>
  <si>
    <t>220960005</t>
  </si>
  <si>
    <t>Montáž výložníku na stožár</t>
  </si>
  <si>
    <t>-1409732567</t>
  </si>
  <si>
    <t>Signalizační zařízení pro křižovatky Montáž výložníku na stožár</t>
  </si>
  <si>
    <t>Poznámka k položce:
Montáž výložníku na stožár. Viz ~Situace SSZ~.</t>
  </si>
  <si>
    <t>220960021</t>
  </si>
  <si>
    <t>Montáž svorkovnice stožárové</t>
  </si>
  <si>
    <t>-1845300351</t>
  </si>
  <si>
    <t>Signalizační zařízení pro křižovatky Montáž svorkovnice stožárové</t>
  </si>
  <si>
    <t>220960022</t>
  </si>
  <si>
    <t>Smontování stožárové svorkovnice</t>
  </si>
  <si>
    <t>-1456639705</t>
  </si>
  <si>
    <t>Signalizační zařízení pro křižovatky Smontování stožárové svorkovnice</t>
  </si>
  <si>
    <t>220960041</t>
  </si>
  <si>
    <t>Montáž sestaveného návěstidla tříkomorového na stožár</t>
  </si>
  <si>
    <t>-244839123</t>
  </si>
  <si>
    <t>Signalizační zařízení pro křižovatky Montáž sestaveného návěstidla tříkomorového na stožár</t>
  </si>
  <si>
    <t>Poznámka k položce:
Montáž sestaveného tříkomorového návěstidla na stožár. Viz ~Situace SSZ~.</t>
  </si>
  <si>
    <t>220960044</t>
  </si>
  <si>
    <t>Montáž sestaveného návěstidla tříkomorového průměru 300 mm na výložník</t>
  </si>
  <si>
    <t>1032126911</t>
  </si>
  <si>
    <t>Signalizační zařízení pro křižovatky Montáž sestaveného návěstidla tříkomorového průměru 300 mm na výložník</t>
  </si>
  <si>
    <t>Poznámka k položce:
Montáž sestaveného tříkomorového návěstidla d 300 na výlož. Viz ~Situace SSZ~.</t>
  </si>
  <si>
    <t>220960143</t>
  </si>
  <si>
    <t>Montáž kontrastního rámu pro tříkomorové návěstidlo</t>
  </si>
  <si>
    <t>-343559654</t>
  </si>
  <si>
    <t>Signalizační zařízení pro křižovatky Montáž kontrastního rámu pro tříkomorové návěstidlo</t>
  </si>
  <si>
    <t>Poznámka k položce:
Montáž kontrastního rámu pro třísvětelné návěstidlo. Viz ~Situace SSZ~.</t>
  </si>
  <si>
    <t>220960182</t>
  </si>
  <si>
    <t xml:space="preserve">Montáž mikroprocesorového řadiče </t>
  </si>
  <si>
    <t>190082741</t>
  </si>
  <si>
    <t xml:space="preserve">Signalizační zařízení pro křižovatky Montáž mikroprocesorového řadiče </t>
  </si>
  <si>
    <t>Poznámka k položce:
Montáž mikroprocesorového řadiče SIEMENS C900V. Může provádět jen firma s oprávněním k instalaci tohoto zařízení. V opačném případě výrobce nepotvrdí záruku na toto zařízení.</t>
  </si>
  <si>
    <t>3-00000002</t>
  </si>
  <si>
    <t>Demontáž úplná dopravní značky</t>
  </si>
  <si>
    <t>-62248131</t>
  </si>
  <si>
    <t>3-00000003</t>
  </si>
  <si>
    <t>Demontáž úplná držáku dopravní značky do výše 4m</t>
  </si>
  <si>
    <t>-2146552383</t>
  </si>
  <si>
    <t>3-00000009</t>
  </si>
  <si>
    <t>Demontáž úplná stožáru dopravního</t>
  </si>
  <si>
    <t>864508572</t>
  </si>
  <si>
    <t>3-00000010</t>
  </si>
  <si>
    <t>Demontáž úplná výložníku</t>
  </si>
  <si>
    <t>-1268375628</t>
  </si>
  <si>
    <t>3-00000011</t>
  </si>
  <si>
    <t>Demontáž úplná stožárové svorkovnice</t>
  </si>
  <si>
    <t>2061669294</t>
  </si>
  <si>
    <t>3-00000014</t>
  </si>
  <si>
    <t>Demontáž úplná 3komorového návěstidla ze stožáru</t>
  </si>
  <si>
    <t>-1281339223</t>
  </si>
  <si>
    <t>3-00000015</t>
  </si>
  <si>
    <t>Demontáž úplná 3komorového návěstidla z výložníku</t>
  </si>
  <si>
    <t>-1866871149</t>
  </si>
  <si>
    <t>3-00000019</t>
  </si>
  <si>
    <t>Demontáž úplná řadiče a koord.skříně</t>
  </si>
  <si>
    <t>1516278596</t>
  </si>
  <si>
    <t>460030011</t>
  </si>
  <si>
    <t>Sejmutí drnu jakékoliv tloušťky</t>
  </si>
  <si>
    <t>-511749735</t>
  </si>
  <si>
    <t>Přípravné terénní práce sejmutí drnu včetně nařezání a uložení na hromady nebo naložení na dopravní prostředek jakékoliv tloušťky</t>
  </si>
  <si>
    <t>Poznámka k položce:
Odstranění drnu v místě výkopů. Viz ~Kabelový plán~.</t>
  </si>
  <si>
    <t>460070545</t>
  </si>
  <si>
    <t>Hloubení nezapažených jam pro základy silničních stožárů výložníkových bez patky v hornině tř 5</t>
  </si>
  <si>
    <t>1628752312</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</si>
  <si>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bez patky výložníkových, v hornině třídy 5</t>
  </si>
  <si>
    <t>Poznámka k položce:
Jáma pro stožár SSZ, výložníkový, zapuštěný. Viz ~Situace SSZ~.</t>
  </si>
  <si>
    <t>460070564</t>
  </si>
  <si>
    <t>Hloubení nezapažených jam pro základy řadičů signalizace a koord. skříní v hornině tř 4</t>
  </si>
  <si>
    <t>503165009</t>
  </si>
  <si>
    <t>Hloubení nezapažených jam ručně pro ostatní konstrukce s přemístěním výkopku do vzdálenosti 3 m od okraje jámy nebo naložením na dopravní prostředek, včetně zásypu, zhutnění a urovnání povrchu pro základy řadičů signalizace, v hornině třídy 4</t>
  </si>
  <si>
    <t>Poznámka k položce:
Jáma pro základ řadiče SSZ či koord. skříní . Viz ~Situace SSZ~.</t>
  </si>
  <si>
    <t>4-460080112</t>
  </si>
  <si>
    <t>Rozbourání betonového základu</t>
  </si>
  <si>
    <t>874556616</t>
  </si>
  <si>
    <t>460200143</t>
  </si>
  <si>
    <t>Hloubení kabelových nezapažených rýh ručně š 35 cm, hl 60 cm, v hornině tř 3</t>
  </si>
  <si>
    <t>-1722572281</t>
  </si>
  <si>
    <t>Hloubení kabelových rýh ručně včetně urovnání dna s přemístěním výkopku do vzdálenosti 3 m od okraje jámy nebo naložením na dopravní prostředek šířky 35 cm, hloubky 60 cm, v hornině třídy 3</t>
  </si>
  <si>
    <t>Poznámka k položce:
Hloubení kabelové rýhy 35x60cm, třída 3. Viz ~Kabelový plán~.</t>
  </si>
  <si>
    <t>460200243</t>
  </si>
  <si>
    <t>Hloubení kabelových nezapažených rýh ručně š 50 cm, hl 60 cm, v hornině tř 3</t>
  </si>
  <si>
    <t>-1625840727</t>
  </si>
  <si>
    <t>Hloubení kabelových rýh ručně včetně urovnání dna s přemístěním výkopku do vzdálenosti 3 m od okraje jámy nebo naložením na dopravní prostředek šířky 50 cm, hloubky 60 cm, v hornině třídy 3</t>
  </si>
  <si>
    <t>Poznámka k položce:
Hloubení kabelové rýhy 50x60cm, třída 3. Viz ~Kabelový plán~.</t>
  </si>
  <si>
    <t>460200683</t>
  </si>
  <si>
    <t>Hloubení kabelových nezapažených rýh ručně š 65 cm, hl 120 cm, v hornině tř 3</t>
  </si>
  <si>
    <t>-1147497730</t>
  </si>
  <si>
    <t>Hloubení kabelových rýh ručně včetně urovnání dna s přemístěním výkopku do vzdálenosti 3 m od okraje jámy nebo naložením na dopravní prostředek šířky 65 cm, hloubky 120 cm, v hornině třídy 3</t>
  </si>
  <si>
    <t>460421172b</t>
  </si>
  <si>
    <t>1608972147</t>
  </si>
  <si>
    <t>Kabelové lože včetně podsypu, zhutnění a urovnání povrchu z písku nebo štěrkopísku tloušťky 10 cm nad kabel zakryté plastovými deskami, šířky lože přes 50 do 65 cm</t>
  </si>
  <si>
    <t>Poznámka k položce:
Zřízení kabelového lože z písku šířka od 50cm do 65cm a zákrytem desek 100x20x0,4cm. Viz ~Kabelový plán~.</t>
  </si>
  <si>
    <t>460470011</t>
  </si>
  <si>
    <t>Provizorní zajištění kabelů ve výkopech při jejich křížení</t>
  </si>
  <si>
    <t>-1472007392</t>
  </si>
  <si>
    <t>Provizorní zajištění inženýrských sítí ve výkopech pomocí drátů, dřevěných a plastových prvků apod. kabelů při křížení</t>
  </si>
  <si>
    <t>Poznámka k položce:
Provizorní zajištění kabelu - křížení ve výkopu</t>
  </si>
  <si>
    <t>460510402</t>
  </si>
  <si>
    <t>Vyčištění stávajících kabelových trub bez kabelové komory čisticí soupravou</t>
  </si>
  <si>
    <t>-1732191121</t>
  </si>
  <si>
    <t>Kabelové prostupy, kanály a multikanály vyčištění stávajících kabelových trub čistící soupravou bez kabelové komory</t>
  </si>
  <si>
    <t>Poznámka k položce:
Vyčištění stávajícího kabel. prostupu bez kabelové komory</t>
  </si>
  <si>
    <t>460560244</t>
  </si>
  <si>
    <t>Zásyp rýh ručně šířky 50 cm, hloubky 60 cm, z horniny třídy 4</t>
  </si>
  <si>
    <t>1552023383</t>
  </si>
  <si>
    <t>Zásyp kabelových rýh ručně šířky 40 cm hloubky 30 cm, v hornině hloubky 60 cm, v hornině třídy 4</t>
  </si>
  <si>
    <t>Poznámka k položce:
Ruční zához kabelové rýhy 50x60cm. Viz "Kabelový plán"</t>
  </si>
  <si>
    <t>136</t>
  </si>
  <si>
    <t>174101103</t>
  </si>
  <si>
    <t>Zásyp zářezů pro podzemní vedení sypaninou se zhutněním</t>
  </si>
  <si>
    <t>-121100544</t>
  </si>
  <si>
    <t>Zásyp sypaninou z jakékoliv horniny s uložením výkopku ve vrstvách se zhutněním zářezů se šikmými stěnami pro podzemní vedení a kolem objektů zřízených v těchto zářezech</t>
  </si>
  <si>
    <t>137</t>
  </si>
  <si>
    <t>460620002</t>
  </si>
  <si>
    <t>Položení drnu včetně zalití vodou na rovině</t>
  </si>
  <si>
    <t>-1435367200</t>
  </si>
  <si>
    <t>Úprava terénu položení drnu, včetně zalití vodou na rovině</t>
  </si>
  <si>
    <t>Poznámka k položce:
Položení drnu. Viz "Kabelový plán"</t>
  </si>
  <si>
    <t>138</t>
  </si>
  <si>
    <t>460620007</t>
  </si>
  <si>
    <t>Zatravnění včetně zalití vodou na rovině</t>
  </si>
  <si>
    <t>1231630733</t>
  </si>
  <si>
    <t>Úprava terénu zatravnění, včetně dodání osiva a zalití vodou na rovině</t>
  </si>
  <si>
    <t>Poznámka k položce:
Zatravnění, včetně dodání osiva a zalití vodou na rovině</t>
  </si>
  <si>
    <t>139</t>
  </si>
  <si>
    <t>460620025</t>
  </si>
  <si>
    <t>Provizorní kladení obrubníků chodníkových kamenných ležatých</t>
  </si>
  <si>
    <t>-1034359427</t>
  </si>
  <si>
    <t>Úprava terénu provizorní položení obrubníků včetně spárování, do lože z kameniva těženého chodníkových kamenných ležatých</t>
  </si>
  <si>
    <t>Poznámka k položce:
Provizorní položení obrubníku. Viz "Kabelová plán"</t>
  </si>
  <si>
    <t>140</t>
  </si>
  <si>
    <t>SO 303 - Dešťová kanalizace</t>
  </si>
  <si>
    <t>222</t>
  </si>
  <si>
    <t>26378817</t>
  </si>
  <si>
    <t>JS Projekt s.r.o.</t>
  </si>
  <si>
    <t xml:space="preserve">    3 - Svislé a kompletní konstrukce</t>
  </si>
  <si>
    <t>113107323</t>
  </si>
  <si>
    <t>Odstranění podkladu z kameniva drceného tl 300 mm strojně pl do 50 m2</t>
  </si>
  <si>
    <t>935436588</t>
  </si>
  <si>
    <t>Odstranění podkladů nebo krytů strojně plochy jednotlivě do 50 m2 s přemístěním hmot na skládku na vzdálenost do 3 m nebo s naložením na dopravní prostředek z kameniva hrubého drceného, o tl. vrstvy přes 200 do 300 mm</t>
  </si>
  <si>
    <t>vozovka asfalt - SÚSPK</t>
  </si>
  <si>
    <t>60,0*1,3+5,0*2,0</t>
  </si>
  <si>
    <t>3,5*3</t>
  </si>
  <si>
    <t>113154125R</t>
  </si>
  <si>
    <t>Frézování živičného krytu tl 150 mm pl do 500 m2 s překážkami v trase</t>
  </si>
  <si>
    <t>-259467778</t>
  </si>
  <si>
    <t>98,5</t>
  </si>
  <si>
    <t>115101201</t>
  </si>
  <si>
    <t>Čerpání vody na dopravní výšku do 10 m průměrný přítok do 500 l/min</t>
  </si>
  <si>
    <t>-1070061369</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</si>
  <si>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</si>
  <si>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</si>
  <si>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</si>
  <si>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čerpací soupravy pro dopravní výšku do 10 m přítok do 500 l/min</t>
  </si>
  <si>
    <t>-1206199054</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</si>
  <si>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</si>
  <si>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</si>
  <si>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</si>
  <si>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potrubí ocelového nebo litinového DN do 200</t>
  </si>
  <si>
    <t>-200457554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</si>
  <si>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</si>
  <si>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</si>
  <si>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vodovod</t>
  </si>
  <si>
    <t>1,5</t>
  </si>
  <si>
    <t>119001402</t>
  </si>
  <si>
    <t>Dočasné zajištění potrubí ocelového nebo litinového DN do 500</t>
  </si>
  <si>
    <t>CS ÚRS 2016 01</t>
  </si>
  <si>
    <t>1442695917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</si>
  <si>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</si>
  <si>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plynovod</t>
  </si>
  <si>
    <t>119001421</t>
  </si>
  <si>
    <t>Dočasné zajištění kabelů a kabelových tratí ze 3 volně ložených kabelů</t>
  </si>
  <si>
    <t>304278731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</si>
  <si>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</si>
  <si>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6*1,5</t>
  </si>
  <si>
    <t>130001101</t>
  </si>
  <si>
    <t>Příplatek za ztížení vykopávky v blízkosti podzemního vedení</t>
  </si>
  <si>
    <t>791543430</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</si>
  <si>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</si>
  <si>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</si>
  <si>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12,0*1,0*1,5</t>
  </si>
  <si>
    <t>132201202</t>
  </si>
  <si>
    <t>Hloubení rýh š do 2000 mm v hornině tř. 3 objemu do 1000 m3</t>
  </si>
  <si>
    <t>1820998412</t>
  </si>
  <si>
    <t>Hloubení zapažených i nezapažených rýh šířky přes 600 do 2 000 mm s urovnáním dna do předepsaného profilu a spádu v hornině tř. 3 přes 100 do 1 000 m3</t>
  </si>
  <si>
    <t>tř.3 - 50%</t>
  </si>
  <si>
    <t>hl. řadu + lože - skladba vozovky</t>
  </si>
  <si>
    <t>Stoka D</t>
  </si>
  <si>
    <t>((1,50+1,79)/2+0,34-0,45)*2,0*(13,8-1,0)</t>
  </si>
  <si>
    <t>((1,79+2,24)/2+0,236-0,45)*1,3*40,0</t>
  </si>
  <si>
    <t>((2,24+2,05)/2+0,23-0,45)*1,3*20,0</t>
  </si>
  <si>
    <t>Prohloubení a rozšíření pro šachty</t>
  </si>
  <si>
    <t>2,5*2,5*(0,40-0,34+0,40-0,23+0,40-0,23)</t>
  </si>
  <si>
    <t>2,5*(2,5-1,3)*(2,24+2,05-0,45*2-0,23*2)</t>
  </si>
  <si>
    <t>2,5*(2,5-2,0)*1,79</t>
  </si>
  <si>
    <t>196,526*1,05</t>
  </si>
  <si>
    <t>tř.3 - 50 %</t>
  </si>
  <si>
    <t>207*0,5</t>
  </si>
  <si>
    <t>214223380</t>
  </si>
  <si>
    <t>30%</t>
  </si>
  <si>
    <t>103,5*0,30</t>
  </si>
  <si>
    <t>132301202</t>
  </si>
  <si>
    <t>Hloubení rýh š do 2000 mm v hornině tř. 4 objemu do 1000 m3</t>
  </si>
  <si>
    <t>-60915153</t>
  </si>
  <si>
    <t>Hloubení zapažených i nezapažených rýh šířky přes 600 do 2 000 mm s urovnáním dna do předepsaného profilu a spádu v hornině tř. 4 přes 100 do 1 000 m3</t>
  </si>
  <si>
    <t>tř. 4 - 50%</t>
  </si>
  <si>
    <t>207,0*0,50</t>
  </si>
  <si>
    <t>132301209</t>
  </si>
  <si>
    <t>Příplatek za lepivost k hloubení rýh š do 2000 mm v hornině tř. 4</t>
  </si>
  <si>
    <t>1760186449</t>
  </si>
  <si>
    <t>Hloubení zapažených i nezapažených rýh šířky přes 600 do 2 000 mm s urovnáním dna do předepsaného profilu a spádu v hornině tř. 4 Příplatek k cenám za lepivost horniny tř. 4</t>
  </si>
  <si>
    <t>151101102</t>
  </si>
  <si>
    <t>Zřízení příložného pažení a rozepření stěn rýh hl do 4 m</t>
  </si>
  <si>
    <t>-323970837</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</si>
  <si>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</si>
  <si>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</si>
  <si>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207,0/1,3</t>
  </si>
  <si>
    <t>160</t>
  </si>
  <si>
    <t>151101112</t>
  </si>
  <si>
    <t>Odstranění příložného pažení a rozepření stěn rýh hl do 4 m</t>
  </si>
  <si>
    <t>-243300678</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</si>
  <si>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</si>
  <si>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</si>
  <si>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</si>
  <si>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-1372365748</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</si>
  <si>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</si>
  <si>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</si>
  <si>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t>
  </si>
  <si>
    <t>162701110R</t>
  </si>
  <si>
    <t>Vodorovné přemístění výkopku/sypaniny z horniny tř. 1 až 4 na skládku do vzdálenosti dle možností zhotovitele, se složením</t>
  </si>
  <si>
    <t>-290948592</t>
  </si>
  <si>
    <t>na skládku</t>
  </si>
  <si>
    <t xml:space="preserve">přímo ze staveniště 100% výkopku - pro zásypy použit dovezený materiál </t>
  </si>
  <si>
    <t>207,0</t>
  </si>
  <si>
    <t>171201201</t>
  </si>
  <si>
    <t>Uložení sypaniny na skládky</t>
  </si>
  <si>
    <t>-118799946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</si>
  <si>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</si>
  <si>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1010649329</t>
  </si>
  <si>
    <t>207*2</t>
  </si>
  <si>
    <t>1299216751</t>
  </si>
  <si>
    <t>Zásyp do úrovně pod prov. komunikaci</t>
  </si>
  <si>
    <t>výkop - (lože+obsyp+šachty)</t>
  </si>
  <si>
    <t>207</t>
  </si>
  <si>
    <t>potrubí</t>
  </si>
  <si>
    <t>"DN 300" -(60,0-2,0)*(0,86*1,3)+60,0*1,3*0,3</t>
  </si>
  <si>
    <t>"DN 600" -(13,8-1,5)*(1,34*2,0)+13,8*2,0*0,3</t>
  </si>
  <si>
    <t>šachty</t>
  </si>
  <si>
    <t>-1,20*(1,79+2,24+2,05)</t>
  </si>
  <si>
    <t>583312000</t>
  </si>
  <si>
    <t>štěrkopísek netříděný zásypový materiál</t>
  </si>
  <si>
    <t>-811253219</t>
  </si>
  <si>
    <t>Poznámka k položce:
Včetně přesunu po stavbě</t>
  </si>
  <si>
    <t>zásyp dovezeným materiálem vč. přesunu hmot po stavbě</t>
  </si>
  <si>
    <t>134*2</t>
  </si>
  <si>
    <t>1737415223</t>
  </si>
  <si>
    <t>"DN 300" (60,0-2,0)*0,77</t>
  </si>
  <si>
    <t>"DN 6000" (13,8-1,5)*1,50</t>
  </si>
  <si>
    <t>58337331</t>
  </si>
  <si>
    <t>štěrkopísek frakce 0/22</t>
  </si>
  <si>
    <t>-1229535202</t>
  </si>
  <si>
    <t>vč. přesunu hmot po stavbě</t>
  </si>
  <si>
    <t>63,11*2</t>
  </si>
  <si>
    <t>212752212</t>
  </si>
  <si>
    <t>Trativod z drenážních trubek plastových flexibilních D do 100 mm včetně lože otevřený výkop</t>
  </si>
  <si>
    <t>593364017</t>
  </si>
  <si>
    <t>Trativody z drenážních trubek se zřízením štěrkopískového lože pod trubky a s jejich obsypem v průměrném celkovém množství do 0,15 m3/m v otevřeném výkopu z trubek plastových flexibilních D přes 65 do 100 mm</t>
  </si>
  <si>
    <t>Svislé a kompletní konstrukce</t>
  </si>
  <si>
    <t>358315114</t>
  </si>
  <si>
    <t>Bourání šachty, stoky kompletní nebo otvorů z prostého betonu plochy do 4 m2</t>
  </si>
  <si>
    <t>-1588668854</t>
  </si>
  <si>
    <t>Bourání šachty, stoky kompletní nebo vybourání otvorů průřezové plochy do 4 m2 ve stokách ze zdiva z prostého betonu</t>
  </si>
  <si>
    <t>bourání stáv. stok vč. vnitrostavenišťní dopravy suti</t>
  </si>
  <si>
    <t>rušená stoka (ve výkopu pro stoku D a pro stoku A) - dl. cca 6m, profil bude upřesněn při stavbě</t>
  </si>
  <si>
    <t>6,0*0,10</t>
  </si>
  <si>
    <t>rušená stoka stáv. šachta</t>
  </si>
  <si>
    <t>(1,4*1,4)*0,5+(1,4*1,4-1,0*1,0)*1,5</t>
  </si>
  <si>
    <t>359310200R01</t>
  </si>
  <si>
    <t>Výplň stávající kanalizace vč. šachet hubeným betonem</t>
  </si>
  <si>
    <t>884600420</t>
  </si>
  <si>
    <t>Vyplnění rušené stoky mimo prostor výkopu- dl. cca 34m, profil bude upřesněn při stavbě</t>
  </si>
  <si>
    <t>34,0*0,15</t>
  </si>
  <si>
    <t>359901111</t>
  </si>
  <si>
    <t>Vyčištění stok</t>
  </si>
  <si>
    <t>482031365</t>
  </si>
  <si>
    <t>Vyčištění stok jakékoliv výšky</t>
  </si>
  <si>
    <t xml:space="preserve">Poznámka k souboru cen:
1. Cena je určena pro konečné vyčištění stok před předáním a převzetím. </t>
  </si>
  <si>
    <t>359901211</t>
  </si>
  <si>
    <t>Monitoring stoky jakékoli výšky na nové kanalizaci</t>
  </si>
  <si>
    <t>1851332364</t>
  </si>
  <si>
    <t>Monitoring stok (kamerový systém) jakékoli výšky nová kanalizace</t>
  </si>
  <si>
    <t xml:space="preserve">Poznámka k souboru cen:
1. V ceně jsou započteny náklady na zhotovení záznamu o prohlídce a protokolu prohlídky. </t>
  </si>
  <si>
    <t>451572111</t>
  </si>
  <si>
    <t>Lože pod potrubí otevřený výkop z kameniva drobného těženého</t>
  </si>
  <si>
    <t>-331073205</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</si>
  <si>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</si>
  <si>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</si>
  <si>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DN 600</t>
  </si>
  <si>
    <t xml:space="preserve">(13,8-1,0)*2,0*0,10 </t>
  </si>
  <si>
    <t>DN 300</t>
  </si>
  <si>
    <t>(60,0-2,0)*1,3*0,10</t>
  </si>
  <si>
    <t>1,5*1,5*0,10*3</t>
  </si>
  <si>
    <t>1590122810</t>
  </si>
  <si>
    <t>Desky pod potrubí DN 600</t>
  </si>
  <si>
    <t>(13,8-1,0)*0,48</t>
  </si>
  <si>
    <t>452312131</t>
  </si>
  <si>
    <t>Sedlové lože z betonu prostého tř. C 12/15 otevřený výkop</t>
  </si>
  <si>
    <t>2076989655</t>
  </si>
  <si>
    <t>Podkladní a zajišťovací konstrukce z betonu prostého v otevřeném výkopu sedlové lože pod potrubí z betonu tř. C 12/15</t>
  </si>
  <si>
    <t>sedlo pro potrubí DN 300 - délka stoky po odečtu dl. šachet</t>
  </si>
  <si>
    <t>(60,0-2,0)*0,12</t>
  </si>
  <si>
    <t>452351101</t>
  </si>
  <si>
    <t>Bednění podkladních desek nebo bloků nebo sedlového lože otevřený výkop</t>
  </si>
  <si>
    <t>1470692642</t>
  </si>
  <si>
    <t>Bednění podkladních a zajišťovacích konstrukcí v otevřeném výkopu desek nebo sedlových loží pod potrubí, stoky a drobné objekty</t>
  </si>
  <si>
    <t>bet. sedlo - potrubí DN 300</t>
  </si>
  <si>
    <t>(60,0-2,0)*0,10*2</t>
  </si>
  <si>
    <t>564951413R</t>
  </si>
  <si>
    <t>Pokládka vrstvy z asfaltového recyklátu tl 150 mm</t>
  </si>
  <si>
    <t>-1848872341</t>
  </si>
  <si>
    <t>Pokládka vrstvy z asfaltového recyklátu s rozprostřením a zhutněním, po zhutnění tl. 150 mm</t>
  </si>
  <si>
    <t>Provizorní komunikace nad výkopem</t>
  </si>
  <si>
    <t>použití původních vyfrézovaných vrstev z komunikace - SÚSPK</t>
  </si>
  <si>
    <t>817314150R</t>
  </si>
  <si>
    <t>Vysazení odbočky DN 150 - jádr. navrtání ŽB potrubí a osazení sedla - dodávka a montáž</t>
  </si>
  <si>
    <t>-2126551847</t>
  </si>
  <si>
    <t>822442111</t>
  </si>
  <si>
    <t>Montáž potrubí z trub TZH s integrovaným těsněním otevřený výkop sklon do 20 % DN 600</t>
  </si>
  <si>
    <t>301940963</t>
  </si>
  <si>
    <t>Montáž potrubí z trub železobetonových hrdlových v otevřeném výkopu ve sklonu do 20 % s integrovaným těsněním DN 600</t>
  </si>
  <si>
    <t xml:space="preserve">Poznámka k souboru cen:
1. Cenu 57-2111 lze použít i pro montáž potrubí z trub železobetonových DN 1600. </t>
  </si>
  <si>
    <t>Délka stoky po odečtu délky šachet</t>
  </si>
  <si>
    <t>13,8-1,0</t>
  </si>
  <si>
    <t>59222012</t>
  </si>
  <si>
    <t>trouba železobetonová hrdlová přímá s integrovaným spojem 60X250 cm</t>
  </si>
  <si>
    <t>-263927410</t>
  </si>
  <si>
    <t>12,8*1,01 'Přepočtené koeficientem množství</t>
  </si>
  <si>
    <t>59222010R</t>
  </si>
  <si>
    <t>podkladní práh betonový pro potrubí ŽB DN 600</t>
  </si>
  <si>
    <t>-877775808</t>
  </si>
  <si>
    <t>822442119R</t>
  </si>
  <si>
    <t>Řez potrubí ŽB DN 600 mm</t>
  </si>
  <si>
    <t>-532826399</t>
  </si>
  <si>
    <t>Řez na stávajícím a novém potrubí</t>
  </si>
  <si>
    <t>1+1</t>
  </si>
  <si>
    <t>831442190R</t>
  </si>
  <si>
    <t>Příplatek k montáži potrubí DN 600 za napojení dvou dříků trub pomocí převlečné manžety - manžeta v ceně</t>
  </si>
  <si>
    <t>599677752</t>
  </si>
  <si>
    <t>831372121</t>
  </si>
  <si>
    <t>Montáž potrubí z trub kameninových hrdlových s integrovaným těsněním výkop sklon do 20 % DN 300</t>
  </si>
  <si>
    <t>1335712775</t>
  </si>
  <si>
    <t>Montáž potrubí z trub kameninových hrdlových s integrovaným těsněním v otevřeném výkopu ve sklonu do 20 % DN 300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</si>
  <si>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</si>
  <si>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60,0-2,0</t>
  </si>
  <si>
    <t>597107110</t>
  </si>
  <si>
    <t>trouba kameninová glazovaná DN 300mm L2,50m spojovací systém C Třída 160</t>
  </si>
  <si>
    <t>-1263266199</t>
  </si>
  <si>
    <t>58*1,015 'Přepočtené koeficientem množství</t>
  </si>
  <si>
    <t>837312221</t>
  </si>
  <si>
    <t>Montáž kameninových tvarovek jednoosých s integrovaným těsněním otevřený výkop DN 150</t>
  </si>
  <si>
    <t>1896854673</t>
  </si>
  <si>
    <t>Montáž kameninových tvarovek na potrubí z trub kameninových v otevřeném výkopu s integrovaným těsněním jednoosých DN 150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</si>
  <si>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</si>
  <si>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597118520</t>
  </si>
  <si>
    <t>ucpávka kameninová glazovaná DN 150mm spojovací systém F</t>
  </si>
  <si>
    <t>453164921</t>
  </si>
  <si>
    <t>zaslepení odboček pro navržené UV</t>
  </si>
  <si>
    <t>ztratné 1,5%</t>
  </si>
  <si>
    <t>4*1,015 'Přepočtené koeficientem množství</t>
  </si>
  <si>
    <t>837371221</t>
  </si>
  <si>
    <t>Montáž kameninových tvarovek odbočných s integrovaným těsněním otevřený výkop DN 300</t>
  </si>
  <si>
    <t>1857300865</t>
  </si>
  <si>
    <t>Montáž kameninových tvarovek na potrubí z trub kameninových v otevřeném výkopu s integrovaným těsněním odbočných DN 300</t>
  </si>
  <si>
    <t>59711573R</t>
  </si>
  <si>
    <t>odbočka kameninová glazovaná jednoduchá šikmá DN 300/150, L 50cm, spojovací systém C/F tř. 160</t>
  </si>
  <si>
    <t>785424424</t>
  </si>
  <si>
    <t>837400300R</t>
  </si>
  <si>
    <t>Sek na kameninovém potrubí DN 300 mm</t>
  </si>
  <si>
    <t>1115989524</t>
  </si>
  <si>
    <t>892372121</t>
  </si>
  <si>
    <t>Tlaková zkouška vzduchem potrubí DN 300 těsnícím vakem ucpávkovým</t>
  </si>
  <si>
    <t>386914327</t>
  </si>
  <si>
    <t>Tlakové zkoušky vzduchem těsnícími vaky ucpávkovými DN 300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</si>
  <si>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</si>
  <si>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892442121</t>
  </si>
  <si>
    <t>Tlaková zkouška vzduchem potrubí DN 600 těsnícím vakem ucpávkovým</t>
  </si>
  <si>
    <t>712005021</t>
  </si>
  <si>
    <t>Tlakové zkoušky vzduchem těsnícími vaky ucpávkovými DN 600</t>
  </si>
  <si>
    <t>894411121</t>
  </si>
  <si>
    <t>Zřízení šachet kanalizačních z betonových dílců na potrubí DN nad 200 do 300 dno beton tř. C 25/30</t>
  </si>
  <si>
    <t>-1092294182</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</si>
  <si>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</si>
  <si>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</si>
  <si>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894411151</t>
  </si>
  <si>
    <t>Zřízení šachet kanalizačních z betonových dílců na potrubí DN 600 dno beton tř. C 25/30</t>
  </si>
  <si>
    <t>12090723</t>
  </si>
  <si>
    <t>Zřízení šachet kanalizačních z betonových dílců výšky vstupu do 1,50 m s obložením dna betonem tř. C 25/30, na potrubí DN 600</t>
  </si>
  <si>
    <t>592243370</t>
  </si>
  <si>
    <t>dno betonové šachty kanalizační přímé 100x60x40 cm</t>
  </si>
  <si>
    <t>1164900494</t>
  </si>
  <si>
    <t>592243390</t>
  </si>
  <si>
    <t>dno betonové šachty kanalizační přímé 100x100x60 cm</t>
  </si>
  <si>
    <t>-1493256050</t>
  </si>
  <si>
    <t>592241600</t>
  </si>
  <si>
    <t>skruž kanalizační s ocelovými stupadly 100 x 25 x 12 cm</t>
  </si>
  <si>
    <t>-98212629</t>
  </si>
  <si>
    <t>592241610</t>
  </si>
  <si>
    <t>skruž kanalizační s ocelovými stupadly 100 x 50 x 12 cm</t>
  </si>
  <si>
    <t>938435160</t>
  </si>
  <si>
    <t>592241680</t>
  </si>
  <si>
    <t>skruž betonová přechodová 62,5/100x60x12 cm, stupadla poplastovaná kapsová</t>
  </si>
  <si>
    <t>546689624</t>
  </si>
  <si>
    <t>592241690R</t>
  </si>
  <si>
    <t>deska betonová přechodová 60/100x20 cm</t>
  </si>
  <si>
    <t>2036182185</t>
  </si>
  <si>
    <t>59224174R</t>
  </si>
  <si>
    <t>prstenec betonový vyrovnávací 62,5x4x12 cm</t>
  </si>
  <si>
    <t>341006677</t>
  </si>
  <si>
    <t>59224176</t>
  </si>
  <si>
    <t>prstenec betonový vyrovnávací 62,5x8x12 cm</t>
  </si>
  <si>
    <t>-1358434324</t>
  </si>
  <si>
    <t>592241710R</t>
  </si>
  <si>
    <t>prstenec betonový vyrovnávací 62,5x10x12 cm</t>
  </si>
  <si>
    <t>2021846124</t>
  </si>
  <si>
    <t>899103211</t>
  </si>
  <si>
    <t>Demontáž poklopů litinových nebo ocelových včetně rámů hmotnosti přes 100 do 150 kg</t>
  </si>
  <si>
    <t>550558583</t>
  </si>
  <si>
    <t>Demontáž poklopů litinových a ocelových včetně rámů, hmotnosti jednotlivě přes 100 do 150 Kg</t>
  </si>
  <si>
    <t>Poznámka k položce:
Včetně odvozu a ekologické likvidace na skládce nebo sběr. provozovně</t>
  </si>
  <si>
    <t>Šachta na rušené kanalizaci</t>
  </si>
  <si>
    <t>899104111</t>
  </si>
  <si>
    <t>Osazení poklopů litinových nebo ocelových včetně rámů pro třídu zatížení D400, E600</t>
  </si>
  <si>
    <t>-774994772</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</si>
  <si>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</si>
  <si>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</si>
  <si>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55241402R</t>
  </si>
  <si>
    <t>Kanalizační poklop litinový DN 600, rám samonivelační, D 400 s odvětráním</t>
  </si>
  <si>
    <t>-156620477</t>
  </si>
  <si>
    <t>poklopy v asf. povrchu</t>
  </si>
  <si>
    <t>899800000R01</t>
  </si>
  <si>
    <t>Pískový obsyp a výstražná fólie z plastu - obnažené sítě (potrubí a kabely)</t>
  </si>
  <si>
    <t>1831734889</t>
  </si>
  <si>
    <t>3,0+9,0</t>
  </si>
  <si>
    <t>997221551</t>
  </si>
  <si>
    <t>Vodorovná doprava suti ze sypkých materiálů do 1 km</t>
  </si>
  <si>
    <t>1314066677</t>
  </si>
  <si>
    <t>Vodorovná doprava suti bez naložení, ale se složením a s hrubým urovnáním ze sypkých materiálů, na vzdálenost do 1 km</t>
  </si>
  <si>
    <t>vyfrézovaná drť</t>
  </si>
  <si>
    <t>odvoz na mezideponii a zpět</t>
  </si>
  <si>
    <t>37,824*2</t>
  </si>
  <si>
    <t>997221551R</t>
  </si>
  <si>
    <t>985655758</t>
  </si>
  <si>
    <t xml:space="preserve">kamenivo - podkl. vrstvy </t>
  </si>
  <si>
    <t>43,340</t>
  </si>
  <si>
    <t>997221561R</t>
  </si>
  <si>
    <t>Vodorovná doprava suti z kusových materiálů na skládku do vzdálenosti dle možností zhotovitele, se složením</t>
  </si>
  <si>
    <t>-319473718</t>
  </si>
  <si>
    <t>beton. odpad</t>
  </si>
  <si>
    <t>6,644</t>
  </si>
  <si>
    <t>997221611</t>
  </si>
  <si>
    <t>Nakládání suti na dopravní prostředky pro vodorovnou dopravu</t>
  </si>
  <si>
    <t>-1743873574</t>
  </si>
  <si>
    <t>Nakládání na dopravní prostředky pro vodorovnou dopravu suti</t>
  </si>
  <si>
    <t>odpad beton + vyfrézovaná živice z mezideponie</t>
  </si>
  <si>
    <t>6,644+37,824</t>
  </si>
  <si>
    <t>Poplatek za uložení na skládce (skládkovné) stavebního odpadu betonového kód odpadu 170 101</t>
  </si>
  <si>
    <t>1279811849</t>
  </si>
  <si>
    <t>Poplatek za uložení stavebního odpadu na skládce (skládkovné) z prostého betonu zatříděného do Katalogu odpadů pod kódem 170 101</t>
  </si>
  <si>
    <t>1260723302</t>
  </si>
  <si>
    <t>998275101</t>
  </si>
  <si>
    <t>Přesun hmot pro trubní vedení z trub kameninových otevřený výkop</t>
  </si>
  <si>
    <t>1542624474</t>
  </si>
  <si>
    <t>Přesun hmot pro trubní vedení hloubené z trub kameninových pro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</si>
  <si>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</si>
  <si>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304 - Kanalizace</t>
  </si>
  <si>
    <t>2223</t>
  </si>
  <si>
    <t>Vodárna Plzeň</t>
  </si>
  <si>
    <t xml:space="preserve">    6 - Úpravy povrchů, podlahy a osazování výplní</t>
  </si>
  <si>
    <t xml:space="preserve">    767 - Konstrukce zámečnické</t>
  </si>
  <si>
    <t>113107163</t>
  </si>
  <si>
    <t>Odstranění podkladu z kameniva drceného tl 300 mm strojně pl přes 50 do 200 m2</t>
  </si>
  <si>
    <t>-1880987667</t>
  </si>
  <si>
    <t>Odstranění podkladů nebo krytů strojně plochy jednotlivě přes 50 m2 do 200 m2 s přemístěním hmot na skládku na vzdálenost do 20 m nebo s naložením na dopravní prostředek z kameniva hrubého drceného, o tl. vrstvy přes 200 do 300 mm</t>
  </si>
  <si>
    <t>vozovka asfalt</t>
  </si>
  <si>
    <t>67,7*1,3+16,7*1,4+346*2,2+199,3*2,25</t>
  </si>
  <si>
    <t>1325</t>
  </si>
  <si>
    <t>113154122</t>
  </si>
  <si>
    <t>Frézování živičného krytu tl 40 mm pruh š 1 m pl do 500 m2 bez překážek v trase</t>
  </si>
  <si>
    <t>1278446565</t>
  </si>
  <si>
    <t>Frézování živičného podkladu nebo krytu s naložením na dopravní prostředek plochy do 500 m2 bez překážek v trase pruhu šířky přes 0,5 m do 1 m, tloušťky vrstvy 40 mm</t>
  </si>
  <si>
    <t>plochy mimo úpravu komunikace</t>
  </si>
  <si>
    <t>SVSMP</t>
  </si>
  <si>
    <t>"U Zastávky" 8,0</t>
  </si>
  <si>
    <t>"Dílenská" 20,0</t>
  </si>
  <si>
    <t>"Staniční" 7,5+11,5</t>
  </si>
  <si>
    <t>"Železničářská" 7,5+7,5</t>
  </si>
  <si>
    <t>"pod tratí" 3,0</t>
  </si>
  <si>
    <t>Mezisoučet</t>
  </si>
  <si>
    <t>SÚSPK</t>
  </si>
  <si>
    <t>"Masarykova" 9,0</t>
  </si>
  <si>
    <t>"pod tratí" 251,0</t>
  </si>
  <si>
    <t>113154123</t>
  </si>
  <si>
    <t>Frézování živičného krytu tl 50 mm pruh š 1 m pl do 500 m2 bez překážek v trase</t>
  </si>
  <si>
    <t>-183175788</t>
  </si>
  <si>
    <t>Frézování živičného podkladu nebo krytu s naložením na dopravní prostředek plochy do 500 m2 bez překážek v trase pruhu šířky přes 0,5 m do 1 m, tloušťky vrstvy 50 mm</t>
  </si>
  <si>
    <t>"SVSMP" 65,0</t>
  </si>
  <si>
    <t>"SÚSPK" 260,0</t>
  </si>
  <si>
    <t>-429522014</t>
  </si>
  <si>
    <t>vozovka asfalt - v místě výkopů</t>
  </si>
  <si>
    <t>628255931</t>
  </si>
  <si>
    <t>stoka A1 - ul. U Zastávky</t>
  </si>
  <si>
    <t>115001105</t>
  </si>
  <si>
    <t>Převedení vody potrubím DN do 600</t>
  </si>
  <si>
    <t>-619587365</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</si>
  <si>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</si>
  <si>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</si>
  <si>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Provizorní převedení vody po dobu stavby kanalizace</t>
  </si>
  <si>
    <t>638,7</t>
  </si>
  <si>
    <t>115101203</t>
  </si>
  <si>
    <t>Čerpání vody na dopravní výšku do 10 m průměrný přítok do 2000 l/min</t>
  </si>
  <si>
    <t>1097576599</t>
  </si>
  <si>
    <t>Čerpání vody na dopravní výšku do 10 m s uvažovaným průměrným přítokem přes 1 000 do 2 000 l/min</t>
  </si>
  <si>
    <t>115101303</t>
  </si>
  <si>
    <t>Pohotovost čerpací soupravy pro dopravní výšku do 10 m přítok do 2000 l/min</t>
  </si>
  <si>
    <t>-1113220152</t>
  </si>
  <si>
    <t>Pohotovost záložní čerpací soupravy pro dopravní výšku do 10 m s uvažovaným průměrným přítokem přes 1 000 do 2 000 l/min</t>
  </si>
  <si>
    <t>655873810</t>
  </si>
  <si>
    <t>vodovod, plynovod, teplovod</t>
  </si>
  <si>
    <t>28*2,5+5*1,5</t>
  </si>
  <si>
    <t>-1630038495</t>
  </si>
  <si>
    <t>2,5</t>
  </si>
  <si>
    <t>119001411</t>
  </si>
  <si>
    <t>Dočasné zajištění potrubí betonového, ŽB nebo kameninového DN do 200</t>
  </si>
  <si>
    <t>13477102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</si>
  <si>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</si>
  <si>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domovní přípojky pro přepojení</t>
  </si>
  <si>
    <t>(29+15)*0,5</t>
  </si>
  <si>
    <t>2043780318</t>
  </si>
  <si>
    <t>27*2,5+12*2,5+6+35+36+7</t>
  </si>
  <si>
    <t>121101101</t>
  </si>
  <si>
    <t>Sejmutí ornice s přemístěním na vzdálenost do 50 m</t>
  </si>
  <si>
    <t>1052859441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</si>
  <si>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</si>
  <si>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</si>
  <si>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stoka A - u OK4, stoka A1 - ul. U Zastávky</t>
  </si>
  <si>
    <t>(20+10)*0,15</t>
  </si>
  <si>
    <t>344275705</t>
  </si>
  <si>
    <t>10 % celé vykopávky</t>
  </si>
  <si>
    <t>4634*0,10</t>
  </si>
  <si>
    <t>132201203</t>
  </si>
  <si>
    <t>Hloubení rýh š do 2000 mm v hornině tř. 3 objemu do 5000 m3</t>
  </si>
  <si>
    <t>1811632535</t>
  </si>
  <si>
    <t>Hloubení zapažených i nezapažených rýh šířky přes 600 do 2 000 mm s urovnáním dna do předepsaného profilu a spádu v hornině tř. 3 přes 1 000 do 5 000 m3</t>
  </si>
  <si>
    <t>stoka A</t>
  </si>
  <si>
    <t>((2,79+3,33)/2+0,47)*2,25*57,0</t>
  </si>
  <si>
    <t>((3,33+3,65)/2+0,47-0,45)*2,25*53,8</t>
  </si>
  <si>
    <t>((3,65+3,92)/2+0,45-0,45)*2,20*55,7</t>
  </si>
  <si>
    <t>((3,92+4,30)/2+0,45-0,45)*2,20*50,4</t>
  </si>
  <si>
    <t>((4,15+3,88)/2+0,47-0,45)*2,25*5,1</t>
  </si>
  <si>
    <t>((3,88+3,83)/2+0,45-0,45)*2,20*3,1</t>
  </si>
  <si>
    <t>((3,83+3,79)/2+0,45-0,45)*2,20*56,2</t>
  </si>
  <si>
    <t>((3,79+3,93)/2+0,45-0,45)*2,20*44,0</t>
  </si>
  <si>
    <t>((3,92+4,59)/2+0,45-0,45)*2,20*59,6</t>
  </si>
  <si>
    <t>((4,59+5,14)/2+0,45-0,45)*2,20*54,6</t>
  </si>
  <si>
    <t>stoka B1</t>
  </si>
  <si>
    <t>((3,63+5,50)/2+0,47-0,45)*2,25*52,7</t>
  </si>
  <si>
    <t>stoka B2</t>
  </si>
  <si>
    <t>((5,01+4,19)/2+0,47-0,45)*2,25*30,7</t>
  </si>
  <si>
    <t>stoka A1</t>
  </si>
  <si>
    <t>((1,42+2,04)/2+0,23-0,45)*1,3*15,6</t>
  </si>
  <si>
    <t>stoka A2</t>
  </si>
  <si>
    <t>((3,63+3,15)/2+0,23-0,45)*1,3*17,7</t>
  </si>
  <si>
    <t>stoka A3</t>
  </si>
  <si>
    <t>((3,89+4,26)/2+0,45-0,45)*2,2*22,4</t>
  </si>
  <si>
    <t>stoka A4</t>
  </si>
  <si>
    <t>((3,29+3,69)/2+0,23-0,45)*1,3*16,6</t>
  </si>
  <si>
    <t>stoka A5</t>
  </si>
  <si>
    <t>((3,36+3,79)/2+0,23-0,45)*1,4*16,7</t>
  </si>
  <si>
    <t>stoka A6</t>
  </si>
  <si>
    <t>((3,78+3,48)/2+0,23-0,45)*1,3*17,8</t>
  </si>
  <si>
    <t>OK5</t>
  </si>
  <si>
    <t>(4,44+5,09)/2*2,65*10,9+(5,42+5,79)/2*4,20*10,9</t>
  </si>
  <si>
    <t>rozšíření a prohloubení pro šachty</t>
  </si>
  <si>
    <t>2,0*2,0*0,17*5</t>
  </si>
  <si>
    <t>2,0*0,7*(2,04+3,15+3,29+3,48)+2,0*0,6*3,36</t>
  </si>
  <si>
    <t>2,6*0,4*(3,33+3,92+3,83+3,79+3,92+4,59+4,26+3,65)</t>
  </si>
  <si>
    <t>13,2*0,25</t>
  </si>
  <si>
    <t>1,2*1,2*1,0</t>
  </si>
  <si>
    <t>odečet vybouraných konstrukcí</t>
  </si>
  <si>
    <t>-195,6*2,0</t>
  </si>
  <si>
    <t>-335,6*1,6</t>
  </si>
  <si>
    <t>-15,5*0,4</t>
  </si>
  <si>
    <t>-62,9*0,25</t>
  </si>
  <si>
    <t>-22,0*9,5</t>
  </si>
  <si>
    <t>-7,0*2,5</t>
  </si>
  <si>
    <t>-1,8*1,8*36,5</t>
  </si>
  <si>
    <t>4412,684*1,05</t>
  </si>
  <si>
    <t>4634*0,50</t>
  </si>
  <si>
    <t>-208037233</t>
  </si>
  <si>
    <t>2317*0,30</t>
  </si>
  <si>
    <t>132301203</t>
  </si>
  <si>
    <t>Hloubení rýh š do 2000 mm v hornině tř. 4 objemu do 5000 m3</t>
  </si>
  <si>
    <t>-2021546591</t>
  </si>
  <si>
    <t>Hloubení zapažených i nezapažených rýh šířky přes 600 do 2 000 mm s urovnáním dna do předepsaného profilu a spádu v hornině tř. 4 přes 1 000 do 5 000 m3</t>
  </si>
  <si>
    <t>tř.4 - 50%</t>
  </si>
  <si>
    <t>-1106008239</t>
  </si>
  <si>
    <t>-960741849</t>
  </si>
  <si>
    <t>(3857-558-584)/2,2*2</t>
  </si>
  <si>
    <t>(31+73+71+79)/1,3*2</t>
  </si>
  <si>
    <t>201/2,2*2</t>
  </si>
  <si>
    <t>78/1,4*2</t>
  </si>
  <si>
    <t>3153,107*1,05</t>
  </si>
  <si>
    <t>3311</t>
  </si>
  <si>
    <t>151101103</t>
  </si>
  <si>
    <t>Zřízení příložného pažení a rozepření stěn rýh hl do 8 m</t>
  </si>
  <si>
    <t>1750092118</t>
  </si>
  <si>
    <t>Zřízení pažení a rozepření stěn rýh pro podzemní vedení pro všechny šířky rýhy příložné pro jakoukoliv mezerovitost, hloubky do 8 m</t>
  </si>
  <si>
    <t>(558+584)/2,20*2</t>
  </si>
  <si>
    <t>100/2,20*2</t>
  </si>
  <si>
    <t>(543+319)/2,25*2</t>
  </si>
  <si>
    <t>1895,313*1,05</t>
  </si>
  <si>
    <t>1990</t>
  </si>
  <si>
    <t>395204561</t>
  </si>
  <si>
    <t>151101113</t>
  </si>
  <si>
    <t>Odstranění příložného pažení a rozepření stěn rýh hl do 8 m</t>
  </si>
  <si>
    <t>586716302</t>
  </si>
  <si>
    <t>Odstranění pažení a rozepření stěn rýh pro podzemní vedení s uložením materiálu na vzdálenost do 3 m od kraje výkopu příložné, hloubky přes 4 do 8 m</t>
  </si>
  <si>
    <t>151301103</t>
  </si>
  <si>
    <t>Zřízení hnaného pažení a rozepření stěn rýh hl do 8 m</t>
  </si>
  <si>
    <t>-1094465380</t>
  </si>
  <si>
    <t>Zřízení pažení a rozepření stěn rýh pro podzemní vedení pro všechny šířky rýhy hnané, hloubky do 8 m</t>
  </si>
  <si>
    <t>(5,42+5,79)/2*10,9</t>
  </si>
  <si>
    <t>(4,44+5,09)/2*10,9</t>
  </si>
  <si>
    <t>(5,09+5,79)/2*(6,85-2,25)</t>
  </si>
  <si>
    <t>(4,44+5,42)/2*(6,85-4,05)</t>
  </si>
  <si>
    <t>152</t>
  </si>
  <si>
    <t>151301113</t>
  </si>
  <si>
    <t>Odstranění hnaného pažení a rozepření stěn rýh hl do 8 m</t>
  </si>
  <si>
    <t>-916448930</t>
  </si>
  <si>
    <t>Odstranění pažení a rozepření stěn rýh pro podzemní vedení s uložením materiálu na vzdálenost do 3 m od kraje výkopu hnané, hloubky přes 4 do 8 m</t>
  </si>
  <si>
    <t>v ceně i odřezání části pažení nad obetonováním komory</t>
  </si>
  <si>
    <t>161101102</t>
  </si>
  <si>
    <t>Svislé přemístění výkopku z horniny tř. 1 až 4 hl výkopu do 4 m</t>
  </si>
  <si>
    <t>904117266</t>
  </si>
  <si>
    <t>Svislé přemístění výkopku bez naložení do dopravní nádoby avšak s vyprázdněním dopravní nádoby na hromadu nebo do dopravního prostředku z horniny tř. 1 až 4, při hloubce výkopu přes 2,5 do 4 m</t>
  </si>
  <si>
    <t>cca 65% výkopku</t>
  </si>
  <si>
    <t>4634*0,65</t>
  </si>
  <si>
    <t>161101103</t>
  </si>
  <si>
    <t>Svislé přemístění výkopku z horniny tř. 1 až 4 hl výkopu do 6 m</t>
  </si>
  <si>
    <t>-616413584</t>
  </si>
  <si>
    <t>Svislé přemístění výkopku bez naložení do dopravní nádoby avšak s vyprázdněním dopravní nádoby na hromadu nebo do dopravního prostředku z horniny tř. 1 až 4, při hloubce výkopu přes 4 do 6 m</t>
  </si>
  <si>
    <t>cca 35% výkopku</t>
  </si>
  <si>
    <t>4634*0,35</t>
  </si>
  <si>
    <t>-1047203164</t>
  </si>
  <si>
    <t>4634</t>
  </si>
  <si>
    <t>1701316961</t>
  </si>
  <si>
    <t>2125904793</t>
  </si>
  <si>
    <t>4634*2</t>
  </si>
  <si>
    <t>-152272882</t>
  </si>
  <si>
    <t>stoka</t>
  </si>
  <si>
    <t>"DN 300" -62,9*0,86*1,3</t>
  </si>
  <si>
    <t>"DN 400" -15,5*0,96*1,4</t>
  </si>
  <si>
    <t>"DN 1050/700" -335,6*1,94*2,2</t>
  </si>
  <si>
    <t>"DN 1200/800" -195,6*2,12*2,25</t>
  </si>
  <si>
    <t>-1,20*(2,04+3,15+3,29+3,36+3,48)</t>
  </si>
  <si>
    <t>-1,20*(3,33+3,92+3,83+3,79+3,92+4,59+4,26+3,65)</t>
  </si>
  <si>
    <t>"Š5" -7,0*2,95</t>
  </si>
  <si>
    <t>"OK" -23,4*9,4</t>
  </si>
  <si>
    <t>"podkl. vrstvy kom." (67,7*1,3+16,7*1,4+346*2,2+199,3*2,25)*0,3</t>
  </si>
  <si>
    <t>2280</t>
  </si>
  <si>
    <t>1884147159</t>
  </si>
  <si>
    <t>2280*2</t>
  </si>
  <si>
    <t>1258175319</t>
  </si>
  <si>
    <t>"DN 300" 62,9*0,77</t>
  </si>
  <si>
    <t>"DN 400" 15,5*0,87</t>
  </si>
  <si>
    <t>"DN 1050/700" 335,6*2,53</t>
  </si>
  <si>
    <t>"DN 1200/800" 195,6*2,76</t>
  </si>
  <si>
    <t>1451</t>
  </si>
  <si>
    <t>895433585</t>
  </si>
  <si>
    <t>1451*2</t>
  </si>
  <si>
    <t>181301102</t>
  </si>
  <si>
    <t>Rozprostření ornice tl vrstvy do 150 mm pl do 500 m2 v rovině nebo ve svahu do 1:5</t>
  </si>
  <si>
    <t>583320870</t>
  </si>
  <si>
    <t>Rozprostření a urovnání ornice v rovině nebo ve svahu sklonu do 1:5 při souvislé ploše do 500 m2, tl. vrstvy přes 100 do 150 mm</t>
  </si>
  <si>
    <t>18500000R</t>
  </si>
  <si>
    <t>Založení parkového trávníku, osetí travní směsí, 1x posečení, opakovaná zálivka</t>
  </si>
  <si>
    <t>585516569</t>
  </si>
  <si>
    <t>142160168</t>
  </si>
  <si>
    <t>30*0,025*1,05</t>
  </si>
  <si>
    <t>-1891478077</t>
  </si>
  <si>
    <t>448,5+52,7+30,7+15,6+17,7+22,4+16,6+16,7+17,8</t>
  </si>
  <si>
    <t>355341122R</t>
  </si>
  <si>
    <t>Žlaby stok z betonu tř. C 30/37 tětivy délky nad 500 mm otevřený výkop</t>
  </si>
  <si>
    <t>518654673</t>
  </si>
  <si>
    <t>Stokové žlaby z betonu tř. C 30/37 v otevřeném výkopu nebo stoce tětivy délky přes 500 mm</t>
  </si>
  <si>
    <t xml:space="preserve">Poznámka k souboru cen:
1. V cenách jsou započteny i náklady na zatření povrchů žlabů ocelovým hladítkem. žlabů ocelovým hladítkem. </t>
  </si>
  <si>
    <t>Poznámka k položce:
Beton C 30/37 XC4, XA2</t>
  </si>
  <si>
    <t>Š5</t>
  </si>
  <si>
    <t>5,1*0,26</t>
  </si>
  <si>
    <t>(0,59+0,47+0,83)*0,43</t>
  </si>
  <si>
    <t>(5,1-0,59-0,47-0,83)*(0,43/3)</t>
  </si>
  <si>
    <t>(1,60+1,52)/2*9,0</t>
  </si>
  <si>
    <t>(1,92+1,70)/2*9,0</t>
  </si>
  <si>
    <t>1,05*0,10*9,0</t>
  </si>
  <si>
    <t>355341192</t>
  </si>
  <si>
    <t>Příplatek ke zřizování žlabů stok z betonu za práci ve štole</t>
  </si>
  <si>
    <t>-1999240674</t>
  </si>
  <si>
    <t>Stokové žlaby z betonu tř. C 25/30 Příplatek k cenám za práce ve štole nebo v zaklenuté stoce</t>
  </si>
  <si>
    <t>355931100R</t>
  </si>
  <si>
    <t>Obklad čedičový ve stoce vč. speciálního lepidla, vyspárování a přířezu dlaždic</t>
  </si>
  <si>
    <t>637890416</t>
  </si>
  <si>
    <t>(2,40+2,40-0,70-0,80)*9,0+26,55</t>
  </si>
  <si>
    <t>(0,59+0,47+0,83)+4,83</t>
  </si>
  <si>
    <t>1137182570</t>
  </si>
  <si>
    <t>Poznámka k položce:
Cena vč. dopravy suti po staveništi</t>
  </si>
  <si>
    <t>"DN 1250/700, 1200/800" (166,5+52,7-3,5)*1,25</t>
  </si>
  <si>
    <t>"DN 1100/600, 1050/700" (273,0+53,1-6,5)*1,00</t>
  </si>
  <si>
    <t>"DN350" (16,7-0,5)*0,23</t>
  </si>
  <si>
    <t>"DN 300" (48,9-2,0)*0,17</t>
  </si>
  <si>
    <t>šachty - 9 kusů</t>
  </si>
  <si>
    <t>1,80*1,80*0,40*9</t>
  </si>
  <si>
    <t>(1,80*1,80-1,20*1,20)*(3,33+3,65+3,92+4,00+3,83++3,79+3,92+4,59+3,71-9*0,20)</t>
  </si>
  <si>
    <t>vstupy do schod. spadiště</t>
  </si>
  <si>
    <t>0,5*(1+1)</t>
  </si>
  <si>
    <t>OK5 - výplňové a podkladní betony</t>
  </si>
  <si>
    <t>9,50*5,70*0,20</t>
  </si>
  <si>
    <t>(1,80+1,55)*9</t>
  </si>
  <si>
    <t>1,50*9,0*0,3</t>
  </si>
  <si>
    <t>(1,5*1,5-1,0*1,0)*1,20*2</t>
  </si>
  <si>
    <t>358325114</t>
  </si>
  <si>
    <t>Bourání šachty, stoky kompletní nebo otvorů z železobetonu plochy do 4 m2</t>
  </si>
  <si>
    <t>-185778343</t>
  </si>
  <si>
    <t>Bourání šachty, stoky kompletní nebo vybourání otvorů průřezové plochy do 4 m2 ve stokách ze zdiva z železobetonu</t>
  </si>
  <si>
    <t>(9,50*5,70)*0,50</t>
  </si>
  <si>
    <t>(9,0+3,0+3,0)*0,3*3,3</t>
  </si>
  <si>
    <t>(9,0+3,0+3,0)*0,3*4,0</t>
  </si>
  <si>
    <t>stropí desky šachet</t>
  </si>
  <si>
    <t>(1,80*1,80-0,60*0,60)*0,25*9</t>
  </si>
  <si>
    <t>1593436527</t>
  </si>
  <si>
    <t>Vyplnění rušených stok mimo prostor výkopu - A1, A2 - DN 300 mm</t>
  </si>
  <si>
    <t>(12,0+7,0)*0,07</t>
  </si>
  <si>
    <t>vyplnění spodní části šachty A1</t>
  </si>
  <si>
    <t>0,8*0,8</t>
  </si>
  <si>
    <t>1794105102</t>
  </si>
  <si>
    <t>2095327920</t>
  </si>
  <si>
    <t>451541111R01</t>
  </si>
  <si>
    <t>Sanace zvodnělého podloží pod stávající stokou do hloubky max. 30 cm kamenivem drceným 32-63 mm</t>
  </si>
  <si>
    <t>1401002470</t>
  </si>
  <si>
    <t>- Zemní práce vč. odvozu a skládky</t>
  </si>
  <si>
    <t>- Kamenivo drcené 32-63</t>
  </si>
  <si>
    <t>- Předpoklad sanace v délce cca 1/3 délky stok</t>
  </si>
  <si>
    <t>(448,5+83,4+15,6+17,7+22,4+16,6+16,7+17,8)/3</t>
  </si>
  <si>
    <t>1262223900</t>
  </si>
  <si>
    <t>10,6*3,7*0,10</t>
  </si>
  <si>
    <t>10,6*2,15*0,10</t>
  </si>
  <si>
    <t>13,2*0,15</t>
  </si>
  <si>
    <t>193,0*2,25*0,15</t>
  </si>
  <si>
    <t>335,6*2,20*0,15</t>
  </si>
  <si>
    <t>15,5*1,40*0,10</t>
  </si>
  <si>
    <t>(62,9+44,0)*1,3*0,10</t>
  </si>
  <si>
    <t>2,0*2,0*0,10*8</t>
  </si>
  <si>
    <t>1,5*1,5*0,10*5</t>
  </si>
  <si>
    <t>-1726081406</t>
  </si>
  <si>
    <t>10,60*3,70*0,10+10,60*3,15*0,10</t>
  </si>
  <si>
    <t>0,43*9,4+0,83*9,4</t>
  </si>
  <si>
    <t>13,2*0,10</t>
  </si>
  <si>
    <t>Podbetonování nových vstupů do schod. spadiště</t>
  </si>
  <si>
    <t>1,0*0,15*2</t>
  </si>
  <si>
    <t>Desky pod vejčité potrubí</t>
  </si>
  <si>
    <t>193,00*0,10*2,25</t>
  </si>
  <si>
    <t>335,60*0,10*2,20</t>
  </si>
  <si>
    <t>1932019423</t>
  </si>
  <si>
    <t>sedlo pro potrubí - délka stoky po odečtu dl. šachet</t>
  </si>
  <si>
    <t>DN 400</t>
  </si>
  <si>
    <t>15,5*0,17</t>
  </si>
  <si>
    <t>62,9*0,12</t>
  </si>
  <si>
    <t>Přepojení přípojek</t>
  </si>
  <si>
    <t>44,0*0,10</t>
  </si>
  <si>
    <t>1050/700, 1200/800</t>
  </si>
  <si>
    <t>(335,6+193,0)*0,17</t>
  </si>
  <si>
    <t>818370303</t>
  </si>
  <si>
    <t>"potrubí KT" (15,5+62,9)*0,10*2</t>
  </si>
  <si>
    <t>"OK" 0,43*2+0,83*2</t>
  </si>
  <si>
    <t>"přepojení přípojek" 44,0*0,05*2</t>
  </si>
  <si>
    <t>"schod.spadiště" 1,4*4*0,15*2</t>
  </si>
  <si>
    <t>642371467</t>
  </si>
  <si>
    <t>plochy mimo úpravy komunikace</t>
  </si>
  <si>
    <t>"U Zastávky" 4,0</t>
  </si>
  <si>
    <t>"Dílenská" 9,5</t>
  </si>
  <si>
    <t>"Staniční" 4,0+7,5</t>
  </si>
  <si>
    <t>"Železničářská" 4,0+4,0</t>
  </si>
  <si>
    <t>"Masarykova" 3,5</t>
  </si>
  <si>
    <t>"pod tratí" 79,5</t>
  </si>
  <si>
    <t>1300587234</t>
  </si>
  <si>
    <t>"SVSMP" 33,0</t>
  </si>
  <si>
    <t>"SÚSPK" 83,0</t>
  </si>
  <si>
    <t>-1174727746</t>
  </si>
  <si>
    <t>použití původních vyfrézovaných vrstev z komunikace</t>
  </si>
  <si>
    <t>101891791</t>
  </si>
  <si>
    <t>Poznámka k položce:
ACP 22+ 50/70</t>
  </si>
  <si>
    <t>-735752099</t>
  </si>
  <si>
    <t>325,0*2</t>
  </si>
  <si>
    <t>577134211</t>
  </si>
  <si>
    <t>Asfaltový beton vrstva obrusná ACO 11 (ABS) tř. II tl 40 mm š do 3 m z nemodifikovaného asfaltu</t>
  </si>
  <si>
    <t>1979823905</t>
  </si>
  <si>
    <t>Asfaltový beton vrstva obrusná ACO 11 (ABS) s rozprostřením a se zhutněním z nemodifikovaného asfaltu v pruhu šířky do 3 m tř. II, po zhutnění tl. 40 mm</t>
  </si>
  <si>
    <t>Poznámka k položce:
ACO 11+ 50/70</t>
  </si>
  <si>
    <t>-327102429</t>
  </si>
  <si>
    <t>Poznámka k položce:
ACL 22+ 50/70</t>
  </si>
  <si>
    <t>Úpravy povrchů, podlahy a osazování výplní</t>
  </si>
  <si>
    <t>60001R</t>
  </si>
  <si>
    <t>Sanace stávající šachty u OK4, úprava napojení nových stok</t>
  </si>
  <si>
    <t>-1917029157</t>
  </si>
  <si>
    <t>vnitřní půdorysná plocha cca 16m2, hl. 2,80 m</t>
  </si>
  <si>
    <t>dno z kanalizačních cihel</t>
  </si>
  <si>
    <t>- mechanické očištění</t>
  </si>
  <si>
    <t>- otryskání tlakovou vodou</t>
  </si>
  <si>
    <t>- lokální opravy - vyspárování, správková malta na bázi síranovzdorných cementů - určení pro sanace v oblasti splaškových vod, adhezní můstek</t>
  </si>
  <si>
    <t>- minerální ochranný nátěr</t>
  </si>
  <si>
    <t>stěny beton</t>
  </si>
  <si>
    <t>- mechanické očištění stěn</t>
  </si>
  <si>
    <t>- lokální opravy - správková malta na bázi síranovzdorných cementů - určení pro sanace v oblasti splaškových vod, adhezní můstek</t>
  </si>
  <si>
    <t>strop ŽB deska</t>
  </si>
  <si>
    <t>- mechanické očištění betonu a odhalené výztuže</t>
  </si>
  <si>
    <t>- protikorozní ochrana výztuže 2 vrstvy</t>
  </si>
  <si>
    <t>- minerální ochranný systém 6 + 6 mm, vyhlazení + minerální nátěr</t>
  </si>
  <si>
    <t>úprava napojení nového potrubí 1200/800</t>
  </si>
  <si>
    <t>60002R</t>
  </si>
  <si>
    <t>Sanace stávající šachty Masarykova, úprava napojení nových stok</t>
  </si>
  <si>
    <t>-74682598</t>
  </si>
  <si>
    <t>vnitřní půdorysná plocha cca 8m2, hl. 5,14 m</t>
  </si>
  <si>
    <t>úprava napojení nového potrubí 1050/700</t>
  </si>
  <si>
    <t>60003R</t>
  </si>
  <si>
    <t>Sanace stávajícího schodišťového spadiště, úprava napojení nových stok</t>
  </si>
  <si>
    <t>-2132044381</t>
  </si>
  <si>
    <t>délka spadiště cca 11,1 m - šířka cca 1,0 m - 6 stupňů</t>
  </si>
  <si>
    <t>stěny a klenutý strop beton</t>
  </si>
  <si>
    <t xml:space="preserve">úprava napojení nového potrubí 2 x 1200/800 </t>
  </si>
  <si>
    <t>822500002R</t>
  </si>
  <si>
    <t>Montáž potrubí z trub železobetonových vejčitých s integrovaným těsněním otevřený výkop DN 700/1050 mm</t>
  </si>
  <si>
    <t>-1236752002</t>
  </si>
  <si>
    <t>Montáž potrubí z trub železobetonových s integrovaným těsněním otevřený výkop DN 700/1050 mm</t>
  </si>
  <si>
    <t>Délka stok po odečtu délky šachet - stoky A, A3</t>
  </si>
  <si>
    <t>106,1-2,2+217,5-6,0+22,4-2,2</t>
  </si>
  <si>
    <t>59223002R</t>
  </si>
  <si>
    <t>trouba železobetonová vibrolisovaná vejčitá s čedičovou výstelkou DN 700/1050 mm</t>
  </si>
  <si>
    <t>362920855</t>
  </si>
  <si>
    <t>Poznámka k položce:
cena platí pro troubu hrdlovou přímou, troubu propojovací i troubu hrdlovou obloukovou</t>
  </si>
  <si>
    <t>počet kusů trub hrdlových přímých, hrdlových obloukových i trub propojovacích bude upřesněn dle výrobních rozměrů vybraného výrobce</t>
  </si>
  <si>
    <t>ztratné 1%</t>
  </si>
  <si>
    <t>335,6</t>
  </si>
  <si>
    <t>335,6*1,01 'Přepočtené koeficientem množství</t>
  </si>
  <si>
    <t>822500003R</t>
  </si>
  <si>
    <t>Montáž potrubí z trub železobetonových vejčitých s integrovaným těsněním otevřený výkop DN 800/1200 mm</t>
  </si>
  <si>
    <t>-1765181741</t>
  </si>
  <si>
    <t>Délka stok po odečtu délky šachet - stoky A, B1, B2</t>
  </si>
  <si>
    <t>110,8-3,0+5,1-2,60+52,7-0,7+30,7</t>
  </si>
  <si>
    <t>59223003R</t>
  </si>
  <si>
    <t>trouba železobetonová vibrolisovaná vejčitá s čedičovou výstelkou DN 800/1200 mm</t>
  </si>
  <si>
    <t>-536099622</t>
  </si>
  <si>
    <t>193</t>
  </si>
  <si>
    <t>193*1,01 'Přepočtené koeficientem množství</t>
  </si>
  <si>
    <t>822500012R</t>
  </si>
  <si>
    <t>Řez trub železobetonových vejčitých DN 700/1050 mm</t>
  </si>
  <si>
    <t>-437658974</t>
  </si>
  <si>
    <t>Řez trub železobetonových vejčitých DN 700/1050 mm - zkrácení ŽB trouby</t>
  </si>
  <si>
    <t>Zkrácení ŽB trouby</t>
  </si>
  <si>
    <t>822500013R</t>
  </si>
  <si>
    <t>Řez trub železobetonových vejčitých DN 800/1200 mm</t>
  </si>
  <si>
    <t>-1665256889</t>
  </si>
  <si>
    <t>Řez trub železobetonových vejčitých DN 800/1200 mm - zkrácení ŽB trouby</t>
  </si>
  <si>
    <t>831312121</t>
  </si>
  <si>
    <t>Montáž potrubí z trub kameninových hrdlových s integrovaným těsněním výkop sklon do 20 % DN 150</t>
  </si>
  <si>
    <t>-239212921</t>
  </si>
  <si>
    <t>Montáž potrubí z trub kameninových hrdlových s integrovaným těsněním v otevřeném výkopu ve sklonu do 20 % DN 150</t>
  </si>
  <si>
    <t>Přepojení stáv. přípojek</t>
  </si>
  <si>
    <t>59710675</t>
  </si>
  <si>
    <t>trouba kameninová glazovaná DN 150mm L1,50m spojovací systém F</t>
  </si>
  <si>
    <t>-2026082070</t>
  </si>
  <si>
    <t>29*1,015 'Přepočtené koeficientem množství</t>
  </si>
  <si>
    <t>831312193</t>
  </si>
  <si>
    <t>Příplatek k montáži kameninového potrubí za napojení dvou dříků trub pomocí převlečné manžety DN 150</t>
  </si>
  <si>
    <t>308957948</t>
  </si>
  <si>
    <t>Montáž potrubí z trub kameninových hrdlových s integrovaným těsněním Příplatek k cenám za napojení dvou dříků trub o stejném průměru (max. rozdíl 12 mm) pomocí převlečné manžety (manžeta zahrnuta v ceně) DN 150</t>
  </si>
  <si>
    <t xml:space="preserve">Přesný počet, materiál a profil přípojek bude upřesněn při stavbě </t>
  </si>
  <si>
    <t>831352121</t>
  </si>
  <si>
    <t>Montáž potrubí z trub kameninových hrdlových s integrovaným těsněním výkop sklon do 20 % DN 200</t>
  </si>
  <si>
    <t>1745270532</t>
  </si>
  <si>
    <t>Montáž potrubí z trub kameninových hrdlových s integrovaným těsněním v otevřeném výkopu ve sklonu do 20 % DN 200</t>
  </si>
  <si>
    <t>59710676</t>
  </si>
  <si>
    <t>trouba kameninová glazovaná DN 200mm L1,50m spojovací systém F</t>
  </si>
  <si>
    <t>1756401630</t>
  </si>
  <si>
    <t>15*1,015 'Přepočtené koeficientem množství</t>
  </si>
  <si>
    <t>831352193</t>
  </si>
  <si>
    <t>Příplatek k montáži kameninového potrubí za napojení dvou dříků trub pomocí převlečné manžety DN 200</t>
  </si>
  <si>
    <t>1614110746</t>
  </si>
  <si>
    <t>Montáž potrubí z trub kameninových hrdlových s integrovaným těsněním Příplatek k cenám za napojení dvou dříků trub o stejném průměru (max. rozdíl 12 mm) pomocí převlečné manžety (manžeta zahrnuta v ceně) DN 200</t>
  </si>
  <si>
    <t>-208831848</t>
  </si>
  <si>
    <t>Délka stok po odečtu délky šachet - stoky A1, A2, A4, A6</t>
  </si>
  <si>
    <t>15,6-1,2+17,7-1,2+16,6-1,2+17,8-1,2</t>
  </si>
  <si>
    <t>-288030790</t>
  </si>
  <si>
    <t>62,9*1,015 'Přepočtené koeficientem množství</t>
  </si>
  <si>
    <t>831372193</t>
  </si>
  <si>
    <t>Příplatek k montáži kameninového potrubí za napojení dvou dříků trub pomocí převlečné manžety DN 300</t>
  </si>
  <si>
    <t>645359650</t>
  </si>
  <si>
    <t>Montáž potrubí z trub kameninových hrdlových s integrovaným těsněním Příplatek k cenám za napojení dvou dříků trub o stejném průměru (max. rozdíl 12 mm) pomocí převlečné manžety (manžeta zahrnuta v ceně) DN 300</t>
  </si>
  <si>
    <t>Přepojení stáv. stok</t>
  </si>
  <si>
    <t>831392121</t>
  </si>
  <si>
    <t>Montáž potrubí z trub kameninových hrdlových s integrovaným těsněním výkop sklon do 20 % DN 400</t>
  </si>
  <si>
    <t>88084540</t>
  </si>
  <si>
    <t>Montáž potrubí z trub kameninových hrdlových s integrovaným těsněním v otevřeném výkopu ve sklonu do 20 % DN 400</t>
  </si>
  <si>
    <t>Délka stoky po odečtu délky šachet - stoky A5</t>
  </si>
  <si>
    <t>16,7-1,2</t>
  </si>
  <si>
    <t>597107010</t>
  </si>
  <si>
    <t>trouba kameninová glazovaná DN 400mm L2,50m spojovací systém C</t>
  </si>
  <si>
    <t>-318974523</t>
  </si>
  <si>
    <t>15,5*1,015 'Přepočtené koeficientem množství</t>
  </si>
  <si>
    <t>831392193</t>
  </si>
  <si>
    <t>Příplatek k montáži kameninového potrubí za napojení dvou dříků trub pomocí převlečné manžety DN 400</t>
  </si>
  <si>
    <t>-670885835</t>
  </si>
  <si>
    <t>Montáž potrubí z trub kameninových hrdlových s integrovaným těsněním Příplatek k cenám za napojení dvou dříků trub o stejném průměru (max. rozdíl 12 mm) pomocí převlečné manžety (manžeta zahrnuta v ceně) DN 400</t>
  </si>
  <si>
    <t>Přepojení stáv. stoky</t>
  </si>
  <si>
    <t>-675611177</t>
  </si>
  <si>
    <t>Přesný pořet tvarovek bude upřesněn při stavbě</t>
  </si>
  <si>
    <t>29+29+8+33</t>
  </si>
  <si>
    <t>59710944</t>
  </si>
  <si>
    <t>koleno kameninové glazované DN 150 15° spojovací systém F</t>
  </si>
  <si>
    <t>44089076</t>
  </si>
  <si>
    <t>59710964</t>
  </si>
  <si>
    <t>koleno kameninové glazované DN 150 30° spojovací systém F</t>
  </si>
  <si>
    <t>85969966</t>
  </si>
  <si>
    <t>59710984</t>
  </si>
  <si>
    <t>koleno kameninové glazované DN 150 45° spojovací systém F</t>
  </si>
  <si>
    <t>710202443</t>
  </si>
  <si>
    <t>8*1,015 'Přepočtené koeficientem množství</t>
  </si>
  <si>
    <t>723901614</t>
  </si>
  <si>
    <t>33*1,015 'Přepočtené koeficientem množství</t>
  </si>
  <si>
    <t>837314111</t>
  </si>
  <si>
    <t>Montáž kameninových útesů s hrdlem DN 150</t>
  </si>
  <si>
    <t>-760330560</t>
  </si>
  <si>
    <t>Montáž kameninových útesů s hrdlem na potrubí betonovém a železobetonovém DN 150</t>
  </si>
  <si>
    <t xml:space="preserve">Poznámka k souboru cen:
1. V cenách jsou započteny i náklady na odsekání kameninové trouby na útes, na vysekání otvorů v betonových nebo železobetonových troubách a na obetonování potrubí v místě osazení útesu betonem. 2. V cenách nejsou započteny náklady na dodání kameninové trouby pro útes. Tyto náklady se oceňují ve specifikaci. Ztratné lze dohodnout ve výši 1,5 %. </t>
  </si>
  <si>
    <t>Jádrové navrtání ŽB potrubí - vysazení odboček</t>
  </si>
  <si>
    <t>Přesný počet, umístění a profily budou upřesněny při stavbě po odkrytí stávajících přípojek</t>
  </si>
  <si>
    <t>837352221</t>
  </si>
  <si>
    <t>Montáž kameninových tvarovek jednoosých s integrovaným těsněním otevřený výkop DN 200</t>
  </si>
  <si>
    <t>-1679264738</t>
  </si>
  <si>
    <t>Montáž kameninových tvarovek na potrubí z trub kameninových v otevřeném výkopu s integrovaným těsněním jednoosých DN 200</t>
  </si>
  <si>
    <t>15+15</t>
  </si>
  <si>
    <t>59710946</t>
  </si>
  <si>
    <t>koleno kameninové glazované DN 200 15° spojovací systém F tř. 160</t>
  </si>
  <si>
    <t>348326913</t>
  </si>
  <si>
    <t>59710966</t>
  </si>
  <si>
    <t>koleno kameninové glazované DN 200 30° spojovací systém F tř. 160</t>
  </si>
  <si>
    <t>814532590</t>
  </si>
  <si>
    <t>837354111</t>
  </si>
  <si>
    <t>Montáž kameninových útesů s hrdlem DN 200</t>
  </si>
  <si>
    <t>-1121056232</t>
  </si>
  <si>
    <t>Montáž kameninových útesů s hrdlem na potrubí betonovém a železobetonovém DN 200</t>
  </si>
  <si>
    <t>Přesný počet, umístění a profily budou upřesněny při stavbě o odkrytí přípojek</t>
  </si>
  <si>
    <t>1739248561</t>
  </si>
  <si>
    <t>vysazení odboček pro UV a přepojení přípojek + spadiště Š3</t>
  </si>
  <si>
    <t>2+1+3+2+1</t>
  </si>
  <si>
    <t>1781930415</t>
  </si>
  <si>
    <t>597117730</t>
  </si>
  <si>
    <t>odbočka kameninová glazovaná jednoduchá kolmá DN 300/200 L60cm spojovací systém F/F tř.160/160</t>
  </si>
  <si>
    <t>-1843249229</t>
  </si>
  <si>
    <t>Š3 - spadiště</t>
  </si>
  <si>
    <t>1*1,015 'Přepočtené koeficientem množství</t>
  </si>
  <si>
    <t>837391221</t>
  </si>
  <si>
    <t>Montáž kameninových tvarovek odbočných s integrovaným těsněním otevřený výkop DN 400</t>
  </si>
  <si>
    <t>226609635</t>
  </si>
  <si>
    <t>Montáž kameninových tvarovek na potrubí z trub kameninových v otevřeném výkopu s integrovaným těsněním odbočných DN 400</t>
  </si>
  <si>
    <t>vysazení odboček pro UV a přepojení přípojek</t>
  </si>
  <si>
    <t>597117900</t>
  </si>
  <si>
    <t>odbočka kameninová glazovaná jednoduchá kolmá DN 400/150 L100cm spojovací systém C/F tř.160/-</t>
  </si>
  <si>
    <t>1608924460</t>
  </si>
  <si>
    <t>2*1,015 'Přepočtené koeficientem množství</t>
  </si>
  <si>
    <t>837400150R</t>
  </si>
  <si>
    <t>Sek na kameninovém potrubí DN 150 mm</t>
  </si>
  <si>
    <t>460776318</t>
  </si>
  <si>
    <t>přepojení stáv. přípojek + seky s hrdlem pro vysazení odboček</t>
  </si>
  <si>
    <t>29+52</t>
  </si>
  <si>
    <t>837400200R</t>
  </si>
  <si>
    <t>Sek na kameninovém potrubí DN 200 mm</t>
  </si>
  <si>
    <t>-1099646772</t>
  </si>
  <si>
    <t>-1572811694</t>
  </si>
  <si>
    <t>837400400R</t>
  </si>
  <si>
    <t>Sek na kameninovém potrubí DN 400 mm</t>
  </si>
  <si>
    <t>1708670278</t>
  </si>
  <si>
    <t>-568883454</t>
  </si>
  <si>
    <t>892392121</t>
  </si>
  <si>
    <t>Tlaková zkouška vzduchem potrubí DN 400 těsnícím vakem ucpávkovým</t>
  </si>
  <si>
    <t>-67229305</t>
  </si>
  <si>
    <t>Tlakové zkoušky vzduchem těsnícími vaky ucpávkovými DN 400</t>
  </si>
  <si>
    <t>892512122</t>
  </si>
  <si>
    <t>Tlaková zkouška vzduchem potrubí DN 700/1050 těsnícím vakem vejčitým</t>
  </si>
  <si>
    <t>1732906540</t>
  </si>
  <si>
    <t>Tlakové zkoušky vzduchem těsnícími vaky vejčitými DN 700/1050</t>
  </si>
  <si>
    <t>892522122</t>
  </si>
  <si>
    <t>Tlaková zkouška vzduchem potrubí DN 800/1200 těsnícím vakem vejčitým</t>
  </si>
  <si>
    <t>530629423</t>
  </si>
  <si>
    <t>Tlakové zkoušky vzduchem těsnícími vaky vejčitými DN 800/1200</t>
  </si>
  <si>
    <t>894118001</t>
  </si>
  <si>
    <t>Příplatek ZKD 0,60 m výšky vstupu na potrubí</t>
  </si>
  <si>
    <t>1150585236</t>
  </si>
  <si>
    <t>Šachty kanalizační zděné Příplatek k cenám za každých dalších 0,60 m výšky vstupu</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</si>
  <si>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</si>
  <si>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3,33+3,65+3,92+3,83+3,79+3,92+4,59+2,04+3,15+4,26+3,29+3,36+3,48</t>
  </si>
  <si>
    <t>(46,61-13*1,5)/0,60</t>
  </si>
  <si>
    <t>-895756983</t>
  </si>
  <si>
    <t>Š10, Š11, Š13, Š15</t>
  </si>
  <si>
    <t>894411131</t>
  </si>
  <si>
    <t>Zřízení šachet kanalizačních z betonových dílců na potrubí DN nad 300 do 400 dno beton tř. C 25/30</t>
  </si>
  <si>
    <t>-1010035729</t>
  </si>
  <si>
    <t>Zřízení šachet kanalizačních z betonových dílců výšky vstupu do 1,50 m s obložením dna betonem tř. C 25/30, na potrubí DN přes 300 do 400</t>
  </si>
  <si>
    <t>Š14</t>
  </si>
  <si>
    <t>894411158R</t>
  </si>
  <si>
    <t xml:space="preserve">Zřízení šachet kanalizačních z betonových dílců na potrubí DN 1050/700 </t>
  </si>
  <si>
    <t>-1711176477</t>
  </si>
  <si>
    <t>Zřízení šachet kanalizačních z betonových dílců výšky vstupu do 1,50 m na potrubí DN 1050/700</t>
  </si>
  <si>
    <t>894411159R</t>
  </si>
  <si>
    <t xml:space="preserve">Zřízení šachet kanalizačních z betonových dílců na potrubí DN 1200/800 </t>
  </si>
  <si>
    <t>-2090864715</t>
  </si>
  <si>
    <t xml:space="preserve">Poznámka k položce:
V ceně sou započteny náklady na podkladní desku z betonu prostého, </t>
  </si>
  <si>
    <t>894411160R</t>
  </si>
  <si>
    <t>Zřízení šachty kanalizační z betonových dílců s bočním spadištěm na potrubí DN 1200/800</t>
  </si>
  <si>
    <t>-1153366269</t>
  </si>
  <si>
    <t>Poznámka k položce:
V ceně náklady na podkladní betonovou desku a dodávku a montáž kameninového potrubí DN 200 mm vč. jeho obetonování</t>
  </si>
  <si>
    <t>894411311</t>
  </si>
  <si>
    <t>Osazení železobetonových dílců pro šachty skruží rovných</t>
  </si>
  <si>
    <t>-873128889</t>
  </si>
  <si>
    <t xml:space="preserve">Poznámka k souboru cen:
1. V cenách nejsou započteny náklady na dodání železobetonových dílců; dodání těchto dílců se oceňuje ve specifikaci. </t>
  </si>
  <si>
    <t>horní vstup do schod. spadiště</t>
  </si>
  <si>
    <t>894412411</t>
  </si>
  <si>
    <t>Osazení železobetonových dílců pro šachty skruží přechodových</t>
  </si>
  <si>
    <t>1969875256</t>
  </si>
  <si>
    <t>894412420R</t>
  </si>
  <si>
    <t>Osazení železobetonových dílců pro šachty vyrovnávacích prstenců</t>
  </si>
  <si>
    <t>-1076837786</t>
  </si>
  <si>
    <t>1+2</t>
  </si>
  <si>
    <t>592243300R01</t>
  </si>
  <si>
    <t>dno betonové šachty kanalizační TBZ-Q 100/70 - DN 300 - žlab a lavičky obklad čedičem - otvory pro potrubí šachtová vložka s těsněním</t>
  </si>
  <si>
    <t>116084432</t>
  </si>
  <si>
    <t>Š10, 11, 13, 15</t>
  </si>
  <si>
    <t>592243400R01</t>
  </si>
  <si>
    <t>dno betonové šachty kanalizační TBZ-Q 100/80 - DN 400 - žlab a lavičky obklad čedičem - otvory pro potrubí šachtová vložka s těsněním</t>
  </si>
  <si>
    <t>-1336046623</t>
  </si>
  <si>
    <t>592244100R01</t>
  </si>
  <si>
    <t>dno betonové šachty kanalizační TBZ-Q 150/160 - DN 1050/700 - žlab a lavičky obklad čedičem - otvory pro potrubí šachtová vložka s těsněním</t>
  </si>
  <si>
    <t>-798601276</t>
  </si>
  <si>
    <t>Š4, 6, 7, 8, 9, 12</t>
  </si>
  <si>
    <t>592244150R01</t>
  </si>
  <si>
    <t>dno betonové šachty kanalizační TBZ-Q 150/185 - DN 1200/800 - žlab a lavičky obklad čedičem - otvory pro potrubí šachtová vložka s těsněním</t>
  </si>
  <si>
    <t>-839662936</t>
  </si>
  <si>
    <t>Š1</t>
  </si>
  <si>
    <t>592244160R01</t>
  </si>
  <si>
    <t>dno betonové šachty kanalizační TBZ-Q 150/185 - DN 1200/800 - spadiště - žlab, lavičky a stěna šachty obklad čedičem - otvory pro potrubí šachtová vložka s těsněním</t>
  </si>
  <si>
    <t>-1702184859</t>
  </si>
  <si>
    <t>-626352813</t>
  </si>
  <si>
    <t>-1039093914</t>
  </si>
  <si>
    <t>59224162</t>
  </si>
  <si>
    <t>skruž kanalizační s ocelovými stupadly 100 x 100 x 12 cm</t>
  </si>
  <si>
    <t>-578845743</t>
  </si>
  <si>
    <t>59224165R</t>
  </si>
  <si>
    <t>skruž kanalizační s ocelovými stupadly 150 x 100 x 15 cm - obklad stěny čedičem - Š3</t>
  </si>
  <si>
    <t>512892788</t>
  </si>
  <si>
    <t>59224168</t>
  </si>
  <si>
    <t>-1791798762</t>
  </si>
  <si>
    <t>deska betonová přechodová 60/100x17 cm</t>
  </si>
  <si>
    <t>2075033727</t>
  </si>
  <si>
    <t>592241691R</t>
  </si>
  <si>
    <t>deska betonová přechodová 100/150x25 cm</t>
  </si>
  <si>
    <t>1960280620</t>
  </si>
  <si>
    <t>540941627</t>
  </si>
  <si>
    <t>59224175R</t>
  </si>
  <si>
    <t>prstenec betonový vyrovnávací 62,5x6x12 cm</t>
  </si>
  <si>
    <t>1167305234</t>
  </si>
  <si>
    <t>120130453</t>
  </si>
  <si>
    <t>-457271368</t>
  </si>
  <si>
    <t>894419000R</t>
  </si>
  <si>
    <t>Šachta kanalizační Š5 - betonová prefabrikovaná - dodávka a montáž</t>
  </si>
  <si>
    <t>162472543</t>
  </si>
  <si>
    <t>ŽB dno šachty, ŽB zákrytová deska</t>
  </si>
  <si>
    <t>dodávka, montáž, doprava</t>
  </si>
  <si>
    <t>894419005R</t>
  </si>
  <si>
    <t>Odlehčovací komora OK5 - betonová prefabrikovaná - dodávka a montáž</t>
  </si>
  <si>
    <t>-1459963882</t>
  </si>
  <si>
    <t>prefabrikáty dolní části komory - celkem 4 kusy</t>
  </si>
  <si>
    <t>prefabrikáty horní části komory - celkem 5 kusů</t>
  </si>
  <si>
    <t>2005500037</t>
  </si>
  <si>
    <t>Poklopy na rušené kanalizaci</t>
  </si>
  <si>
    <t>757410188</t>
  </si>
  <si>
    <t>55241401R</t>
  </si>
  <si>
    <t>Kanalizační poklop litinový DN 600, rám betonolitinový, D 400 s odvětráním</t>
  </si>
  <si>
    <t>910815817</t>
  </si>
  <si>
    <t>poklopy v dlážděném povrchu, v zeleni</t>
  </si>
  <si>
    <t>-1657406128</t>
  </si>
  <si>
    <t>899501231R</t>
  </si>
  <si>
    <t>Výměna stupadel - stupadla do šachet vidlicová s PE povlakem s osazením v betonu</t>
  </si>
  <si>
    <t>299841932</t>
  </si>
  <si>
    <t>Poznámka k položce:
Včetně odvozu a ekologické likvidace vybouraných hmot na skládce nebo sběr. provozovně</t>
  </si>
  <si>
    <t>vč. demontáže stáv. vidlicových stupadel</t>
  </si>
  <si>
    <t>stáv. šachty u OK4, Masarykova, schod. spadiště horní a dolní vstup</t>
  </si>
  <si>
    <t>4+12+7+13</t>
  </si>
  <si>
    <t>899501232R</t>
  </si>
  <si>
    <t>Výměna stupadel - stupadla do šachet kapsová s PE povlakem s osazením v betonu</t>
  </si>
  <si>
    <t>-1025902151</t>
  </si>
  <si>
    <t>vč. demontáže stáv. stupadel</t>
  </si>
  <si>
    <t>stáv. šachta u OK4, Masarykova</t>
  </si>
  <si>
    <t>2+2</t>
  </si>
  <si>
    <t>-369065509</t>
  </si>
  <si>
    <t>77,5+2,5+181,5+22,0</t>
  </si>
  <si>
    <t>1056203868</t>
  </si>
  <si>
    <t>Osazení silničního obrubníku betonového se zřízením lože, s vyplněním a zatřením spár cementovou maltou stojatého s boční opěrou z betonu prostého, do lože z betonu prostého</t>
  </si>
  <si>
    <t>919121122</t>
  </si>
  <si>
    <t>Těsnění spár zálivkou za studena pro komůrky š 15 mm hl 30 mm s těsnicím profilem</t>
  </si>
  <si>
    <t>-915233369</t>
  </si>
  <si>
    <t>Utěsnění dilatačních spár zálivkou za studena v cementobetonovém nebo živičném krytu včetně adhezního nátěru s těsnicím profilem pod zálivkou, pro komůrky šířky 15 mm, hloubky 30 mm</t>
  </si>
  <si>
    <t>vozovka</t>
  </si>
  <si>
    <t>6,0+16,0+8,0+10,0+8,0+8,0+9,0</t>
  </si>
  <si>
    <t>919731122</t>
  </si>
  <si>
    <t>Zarovnání styčné plochy podkladu nebo krytu živičného tl do 100 mm</t>
  </si>
  <si>
    <t>-524809714</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</si>
  <si>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</si>
  <si>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</si>
  <si>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-998544043</t>
  </si>
  <si>
    <t>-949975135</t>
  </si>
  <si>
    <t>odvoz na mezideponii a zpět - provizorní povrch</t>
  </si>
  <si>
    <t>508,80*2</t>
  </si>
  <si>
    <t>frézování před konečnými povrchy</t>
  </si>
  <si>
    <t>povrchy SVSMP na skládku Letkov - 10 km</t>
  </si>
  <si>
    <t>6,695+8,320</t>
  </si>
  <si>
    <t>povrchy SÚSPK na skládku SÚS - 10 km</t>
  </si>
  <si>
    <t>26,780+33,280</t>
  </si>
  <si>
    <t>141</t>
  </si>
  <si>
    <t>-764702160</t>
  </si>
  <si>
    <t>583,0</t>
  </si>
  <si>
    <t>142</t>
  </si>
  <si>
    <t>997221559</t>
  </si>
  <si>
    <t>Příplatek ZKD 1 km u vodorovné dopravy suti ze sypkých materiálů</t>
  </si>
  <si>
    <t>-1486400607</t>
  </si>
  <si>
    <t>Vodorovná doprava suti bez naložení, ale se složením a s hrubým urovnáním Příplatek k ceně za každý další i započatý 1 km přes 1 km</t>
  </si>
  <si>
    <t>(15,015+60,060)*9</t>
  </si>
  <si>
    <t>143</t>
  </si>
  <si>
    <t>-1982948379</t>
  </si>
  <si>
    <t>1745,374</t>
  </si>
  <si>
    <t>144</t>
  </si>
  <si>
    <t>-390251752</t>
  </si>
  <si>
    <t>odpad beton (vybourané stoky) + vyfrézovaná živice z mezideponie</t>
  </si>
  <si>
    <t>(1586,002+159,3725)+508,80</t>
  </si>
  <si>
    <t>145</t>
  </si>
  <si>
    <t>-1021398923</t>
  </si>
  <si>
    <t>146</t>
  </si>
  <si>
    <t>-52893094</t>
  </si>
  <si>
    <t>147</t>
  </si>
  <si>
    <t>998274101</t>
  </si>
  <si>
    <t>Přesun hmot pro trubní vedení z trub betonových otevřený výkop</t>
  </si>
  <si>
    <t>-664464815</t>
  </si>
  <si>
    <t>Přesun hmot pro trubní vedení hloubené z trub betonových nebo železobetonových pro vodovody nebo kanalizace v otevřeném výkopu dopravní vzdálenost do 15 m</t>
  </si>
  <si>
    <t>767</t>
  </si>
  <si>
    <t>Konstrukce zámečnické</t>
  </si>
  <si>
    <t>148</t>
  </si>
  <si>
    <t>767995001R</t>
  </si>
  <si>
    <t>Montáž automaticky stíraných česlí vč. dopravy</t>
  </si>
  <si>
    <t>1791513516</t>
  </si>
  <si>
    <t>- Automaticky stírané česle</t>
  </si>
  <si>
    <t>- Přelivy</t>
  </si>
  <si>
    <t>- Montáže vč. kotevního materiálu</t>
  </si>
  <si>
    <t>- Doprava</t>
  </si>
  <si>
    <t>149</t>
  </si>
  <si>
    <t>767995002R</t>
  </si>
  <si>
    <t>Dodávka - automaticky stírané česle - konstrukce s lopatkovým kolem</t>
  </si>
  <si>
    <t>998274017</t>
  </si>
  <si>
    <t>rozteč česlic 7 mm</t>
  </si>
  <si>
    <t>délka modulu 2000 mm</t>
  </si>
  <si>
    <t>nerezová ocel 1.4301, PVC</t>
  </si>
  <si>
    <t>celkem 4 moduly</t>
  </si>
  <si>
    <t>nerez přeliv HxL = 0,55x500 mm - 2 kusy</t>
  </si>
  <si>
    <t>odlehčovaný průtok 1837 l/s</t>
  </si>
  <si>
    <t>150</t>
  </si>
  <si>
    <t>767995006R</t>
  </si>
  <si>
    <t>Stavební přípomoce pro osazení česlí</t>
  </si>
  <si>
    <t>-204678374</t>
  </si>
  <si>
    <t>SO 305 - Přeložka vodovodu</t>
  </si>
  <si>
    <t>-110374598</t>
  </si>
  <si>
    <t>"SÚSPK" 8,0*1,3+2,0*2,0</t>
  </si>
  <si>
    <t>"SVSMP" 12,0*1,3</t>
  </si>
  <si>
    <t>-1929014128</t>
  </si>
  <si>
    <t>1680554631</t>
  </si>
  <si>
    <t>-1389376830</t>
  </si>
  <si>
    <t>712884415</t>
  </si>
  <si>
    <t>175635681</t>
  </si>
  <si>
    <t>kabel, stáv. vodovod + výměna zemních souprav</t>
  </si>
  <si>
    <t>(1,3*1,5*1,0)*4+8,32</t>
  </si>
  <si>
    <t>2015182061</t>
  </si>
  <si>
    <t>tř.3 50%</t>
  </si>
  <si>
    <t>18,3*1,3*(1,60+0,15-0,15-0,30)</t>
  </si>
  <si>
    <t>zaslepení řadu ul. Dílenská</t>
  </si>
  <si>
    <t>1,50*1,50*(1,60+0,15-0,15-0,30)</t>
  </si>
  <si>
    <t>33,852*1,05</t>
  </si>
  <si>
    <t>36*0,50</t>
  </si>
  <si>
    <t>1283482096</t>
  </si>
  <si>
    <t>18,0*0,30</t>
  </si>
  <si>
    <t>132301201</t>
  </si>
  <si>
    <t>Hloubení rýh š do 2000 mm v hornině tř. 4 objemu do 100 m3</t>
  </si>
  <si>
    <t>1620315206</t>
  </si>
  <si>
    <t>Hloubení zapažených i nezapažených rýh šířky přes 600 do 2 000 mm s urovnáním dna do předepsaného profilu a spádu v hornině tř. 4 do 100 m3</t>
  </si>
  <si>
    <t>tř.4 50%</t>
  </si>
  <si>
    <t>36,0*0,50</t>
  </si>
  <si>
    <t>482916108</t>
  </si>
  <si>
    <t>-2074998878</t>
  </si>
  <si>
    <t>tř.3-50%</t>
  </si>
  <si>
    <t>výkopy při výměně šoupátkových zemních souprav</t>
  </si>
  <si>
    <t>0,8*0,8*1,0*13</t>
  </si>
  <si>
    <t>8,32*0,50</t>
  </si>
  <si>
    <t>2112484271</t>
  </si>
  <si>
    <t>25%</t>
  </si>
  <si>
    <t>4,16*0,25</t>
  </si>
  <si>
    <t>133301101</t>
  </si>
  <si>
    <t>Hloubení šachet v hornině tř. 4 objemu do 100 m3</t>
  </si>
  <si>
    <t>157809048</t>
  </si>
  <si>
    <t>Hloubení zapažených i nezapažených šachet s případným nutným přemístěním výkopku ve výkopišti v hornině tř. 4 do 100 m3</t>
  </si>
  <si>
    <t>tř.4-50%</t>
  </si>
  <si>
    <t>133301109</t>
  </si>
  <si>
    <t>Příplatek za lepivost u hloubení šachet v hornině tř. 4</t>
  </si>
  <si>
    <t>-254045715</t>
  </si>
  <si>
    <t>Hloubení zapažených i nezapažených šachet s případným nutným přemístěním výkopku ve výkopišti v hornině tř. 4 Příplatek k cenám za lepivost horniny tř. 4</t>
  </si>
  <si>
    <t>151101101</t>
  </si>
  <si>
    <t>Zřízení příložného pažení a rozepření stěn rýh hl do 2 m</t>
  </si>
  <si>
    <t>-1123609524</t>
  </si>
  <si>
    <t>Zřízení pažení a rozepření stěn rýh pro podzemní vedení pro všechny šířky rýhy příložné pro jakoukoliv mezerovitost, hloubky do 2 m</t>
  </si>
  <si>
    <t>36/1,3*2</t>
  </si>
  <si>
    <t>151101111</t>
  </si>
  <si>
    <t>Odstranění příložného pažení a rozepření stěn rýh hl do 2 m</t>
  </si>
  <si>
    <t>1404911369</t>
  </si>
  <si>
    <t>Odstranění pažení a rozepření stěn rýh pro podzemní vedení s uložením materiálu na vzdálenost do 3 m od kraje výkopu příložné, hloubky do 2 m</t>
  </si>
  <si>
    <t>-1124437054</t>
  </si>
  <si>
    <t xml:space="preserve">100% </t>
  </si>
  <si>
    <t>36,0</t>
  </si>
  <si>
    <t>1278049797</t>
  </si>
  <si>
    <t>36,0+8,32</t>
  </si>
  <si>
    <t>413691481</t>
  </si>
  <si>
    <t>-321643324</t>
  </si>
  <si>
    <t>44,32*2</t>
  </si>
  <si>
    <t>599026294</t>
  </si>
  <si>
    <t>36,0-18,3*1,3*(0,41+0,15)</t>
  </si>
  <si>
    <t>18,3*1,3*0,30</t>
  </si>
  <si>
    <t>1,5*1,5*0,30</t>
  </si>
  <si>
    <t>výměna zemních souprav</t>
  </si>
  <si>
    <t>8,32</t>
  </si>
  <si>
    <t>1600179472</t>
  </si>
  <si>
    <t>38,81*2,0</t>
  </si>
  <si>
    <t>1211156583</t>
  </si>
  <si>
    <t>DN 100</t>
  </si>
  <si>
    <t>(1,3*0,41-3,14*0,055*0,055)*18,3</t>
  </si>
  <si>
    <t>98022573</t>
  </si>
  <si>
    <t>9,58*2,0</t>
  </si>
  <si>
    <t>-501694315</t>
  </si>
  <si>
    <t>855775743</t>
  </si>
  <si>
    <t>18,3*1,3*0,15</t>
  </si>
  <si>
    <t>452313131</t>
  </si>
  <si>
    <t>Podkladní bloky z betonu prostého tř. C 12/15 otevřený výkop</t>
  </si>
  <si>
    <t>368670661</t>
  </si>
  <si>
    <t>Podkladní a zajišťovací konstrukce z betonu prostého v otevřeném výkopu bloky pro potrubí z betonu tř. C 12/15</t>
  </si>
  <si>
    <t>T kusy</t>
  </si>
  <si>
    <t>0,15*2</t>
  </si>
  <si>
    <t>Hydrant</t>
  </si>
  <si>
    <t>0,10*1</t>
  </si>
  <si>
    <t>452353101</t>
  </si>
  <si>
    <t>Bednění podkladních bloků otevřený výkop</t>
  </si>
  <si>
    <t>-1231746760</t>
  </si>
  <si>
    <t>Bednění podkladních a zajišťovacích konstrukcí v otevřeném výkopu bloků pro potrubí</t>
  </si>
  <si>
    <t>"T kusy" 0,7*2</t>
  </si>
  <si>
    <t>"hydrant" 0,4*1</t>
  </si>
  <si>
    <t>2117695867</t>
  </si>
  <si>
    <t>850265100R01</t>
  </si>
  <si>
    <t>Sek na potrubí z trub litinových tlakových DN 100</t>
  </si>
  <si>
    <t>-1366124742</t>
  </si>
  <si>
    <t>850265121</t>
  </si>
  <si>
    <t>Výřez nebo výsek na potrubí z trub litinových tlakových nebo plastických hmot DN 100</t>
  </si>
  <si>
    <t>-470563338</t>
  </si>
  <si>
    <t>Výřez nebo výsek na potrubí z trub litinových tlakových nebo plasických hmot DN 100</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</si>
  <si>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</si>
  <si>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Napojení na stáv. řad</t>
  </si>
  <si>
    <t>850315121</t>
  </si>
  <si>
    <t>Výřez nebo výsek na potrubí z trub litinových tlakových nebo plastických hmot DN 150</t>
  </si>
  <si>
    <t>-1396823077</t>
  </si>
  <si>
    <t>Výřez nebo výsek na potrubí z trub litinových tlakových nebo plasických hmot DN 150</t>
  </si>
  <si>
    <t>851261131</t>
  </si>
  <si>
    <t>Montáž potrubí z trub litinových hrdlových s integrovaným těsněním otevřený výkop DN 100</t>
  </si>
  <si>
    <t>-1365619322</t>
  </si>
  <si>
    <t>Montáž potrubí z trub litinových tlakových hrdlových v otevřeném výkopu s integrovaným těsněním DN 100</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</si>
  <si>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</si>
  <si>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552540810</t>
  </si>
  <si>
    <t>trouba vodovodní litinová hrdlová hrdlová zinko-aluminiový povlak K9, 6 m DN 100</t>
  </si>
  <si>
    <t>-567278495</t>
  </si>
  <si>
    <t>18,3*1,01</t>
  </si>
  <si>
    <t>552911320</t>
  </si>
  <si>
    <t>kroužek zámkový gumový DN 100</t>
  </si>
  <si>
    <t>1007588649</t>
  </si>
  <si>
    <t>851261211</t>
  </si>
  <si>
    <t>Montáž potrubí z trub litinových hrdlových s těsnícím spojem otevřený výkop DE 110 - příplatek za montáž potrubí se zámk. spoji</t>
  </si>
  <si>
    <t>405350175</t>
  </si>
  <si>
    <t>Montáž potrubí z trub litinových tlakových hrdlových v otevřeném výkopu s těsnícím nebo zámkovým spojem vnějšího průměru DE 110</t>
  </si>
  <si>
    <t>857242121</t>
  </si>
  <si>
    <t>Montáž litinových tvarovek jednoosých přírubových otevřený výkop DN 80</t>
  </si>
  <si>
    <t>-191961768</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</si>
  <si>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</si>
  <si>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</si>
  <si>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FF, N</t>
  </si>
  <si>
    <t>55253089</t>
  </si>
  <si>
    <t>trouba přírubová litinová vodovodní  PN 10/16 DN 80 dl 300mm</t>
  </si>
  <si>
    <t>-343141598</t>
  </si>
  <si>
    <t>552540470</t>
  </si>
  <si>
    <t>koleno 90° s patkou přírubové litinové vodovodní N-kus PN 10/40 DN 80</t>
  </si>
  <si>
    <t>1083518697</t>
  </si>
  <si>
    <t>1,0*1,01</t>
  </si>
  <si>
    <t>857262121</t>
  </si>
  <si>
    <t>Montáž litinových tvarovek jednoosých přírubových otevřený výkop DN 100</t>
  </si>
  <si>
    <t>-1427763304</t>
  </si>
  <si>
    <t>Montáž litinových tvarovek na potrubí litinovém tlakovém jednoosých na potrubí z trub přírubových v otevřeném výkopu, kanálu nebo v šachtě DN 100</t>
  </si>
  <si>
    <t xml:space="preserve">14 + 4 x demontáž X 100 po zkoušce těsnosti </t>
  </si>
  <si>
    <t>14+4</t>
  </si>
  <si>
    <t>552536610</t>
  </si>
  <si>
    <t>příruba zaslepovací litinová vodovodní PN 10/16 X-kus DN 100</t>
  </si>
  <si>
    <t>-66113607</t>
  </si>
  <si>
    <t>5,0*1,01</t>
  </si>
  <si>
    <t>710210011816</t>
  </si>
  <si>
    <t>spec. příruba dvoukomorová litina DN 100/118</t>
  </si>
  <si>
    <t>-856039266</t>
  </si>
  <si>
    <t>8,0*1,01</t>
  </si>
  <si>
    <t>799410000016</t>
  </si>
  <si>
    <t>spojka s přírubou jištěná proti posunu s velkým rozsahem vnějších průměrů potrubí a úhlovým vychýlením - DN 100 (104-132)</t>
  </si>
  <si>
    <t>1887158709</t>
  </si>
  <si>
    <t>napojení na stáv. potrubí (ul. U Zastávky)</t>
  </si>
  <si>
    <t>857264121</t>
  </si>
  <si>
    <t>Montáž litinových tvarovek odbočných přírubových otevřený výkop DN 100</t>
  </si>
  <si>
    <t>-96730474</t>
  </si>
  <si>
    <t>Montáž litinových tvarovek na potrubí litinovém tlakovém odbočných na potrubí z trub přírubových v otevřeném výkopu, kanálu nebo v šachtě DN 100</t>
  </si>
  <si>
    <t>552535150</t>
  </si>
  <si>
    <t>tvarovka přírubová litinová s přírubovou odbočkou,práškový epoxid tl250µm T-kus DN 100/80mm</t>
  </si>
  <si>
    <t>1530894813</t>
  </si>
  <si>
    <t>857312121</t>
  </si>
  <si>
    <t>Montáž litinových tvarovek jednoosých přírubových otevřený výkop DN 150</t>
  </si>
  <si>
    <t>-2068852112</t>
  </si>
  <si>
    <t>Montáž litinových tvarovek na potrubí litinovém tlakovém jednoosých na potrubí z trub přírubových v otevřeném výkopu, kanálu nebo v šachtě DN 150</t>
  </si>
  <si>
    <t>napoení na stáv. řad LT 150</t>
  </si>
  <si>
    <t>799415000016</t>
  </si>
  <si>
    <t>spojka s přírubou jištěná proti posunu s velkým rozsahem vnějších průměrů potrubí a úhlovým vychýlením - DN 150 (155-192)</t>
  </si>
  <si>
    <t>-447991369</t>
  </si>
  <si>
    <t>2,0*1,01</t>
  </si>
  <si>
    <t>857314121</t>
  </si>
  <si>
    <t>Montáž litinových tvarovek odbočných přírubových otevřený výkop DN 150</t>
  </si>
  <si>
    <t>-1669869528</t>
  </si>
  <si>
    <t>Montáž litinových tvarovek na potrubí litinovém tlakovém odbočných na potrubí z trub přírubových v otevřeném výkopu, kanálu nebo v šachtě DN 150</t>
  </si>
  <si>
    <t>552535280</t>
  </si>
  <si>
    <t>tvarovka přírubová litinová s přírubovou odbočkou,práškový epoxid tl250µm T-kus DN 150/100mm</t>
  </si>
  <si>
    <t>-587495686</t>
  </si>
  <si>
    <t>871251100R</t>
  </si>
  <si>
    <t>Demontáž potrubí z PVC D 110 vč. tvarovek otevřený výkop</t>
  </si>
  <si>
    <t>2034332703</t>
  </si>
  <si>
    <t>Demontáž potrubí v ul. Mohylové bude provedena v rámci výkopů pro kanalizaci vč. zaslepení a vyplnění konců řadu ponechaného v zemi</t>
  </si>
  <si>
    <t>68,5</t>
  </si>
  <si>
    <t>891241111</t>
  </si>
  <si>
    <t>Montáž vodovodních šoupátek otevřený výkop DN 80</t>
  </si>
  <si>
    <t>-1984351115</t>
  </si>
  <si>
    <t>Montáž vodovodních armatur na potrubí šoupátek nebo klapek uzavíracích v otevřeném výkopu nebo v šachtách s osazením zemní soupravy (bez poklopů) DN 80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</si>
  <si>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</si>
  <si>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šoupě u hydrantu HP</t>
  </si>
  <si>
    <t>42221116</t>
  </si>
  <si>
    <t>šoupátko s přírubami, voda DN 80mm PN16</t>
  </si>
  <si>
    <t>230267487</t>
  </si>
  <si>
    <t>42291073</t>
  </si>
  <si>
    <t>souprava zemní pro šoupátka DN 65-80mm Rd 1,5 m</t>
  </si>
  <si>
    <t>43894777</t>
  </si>
  <si>
    <t>891241811</t>
  </si>
  <si>
    <t>Demontáž vodovodních šoupátek otevřený výkop DN 80</t>
  </si>
  <si>
    <t>-2029305339</t>
  </si>
  <si>
    <t>Demontáž vodovodních armatur na potrubí šoupátek nebo klapek uzavíracích v otevřeném výkopu nebo v šachtách DN 80</t>
  </si>
  <si>
    <t>demontáž vč. zemní soupravy</t>
  </si>
  <si>
    <t>891247111</t>
  </si>
  <si>
    <t>Montáž hydrantů podzemních DN 80</t>
  </si>
  <si>
    <t>-1407822589</t>
  </si>
  <si>
    <t>Montáž vodovodních armatur na potrubí hydrantů podzemních (bez osazení poklopů) DN 80</t>
  </si>
  <si>
    <t>422736600</t>
  </si>
  <si>
    <t>hydrant podzemní DN80 PN16 dvojitý uzávěr s koulí, výška krytí 1000 mm</t>
  </si>
  <si>
    <t>-1258496497</t>
  </si>
  <si>
    <t>891247112R01</t>
  </si>
  <si>
    <t>Demontáž hydrantů podzemních DN 80 vč.patního kolena</t>
  </si>
  <si>
    <t>1238070699</t>
  </si>
  <si>
    <t>ul. U Zastávky</t>
  </si>
  <si>
    <t>891261111</t>
  </si>
  <si>
    <t>Montáž vodovodních šoupátek otevřený výkop DN 100</t>
  </si>
  <si>
    <t>441562182</t>
  </si>
  <si>
    <t>Montáž vodovodních armatur na potrubí šoupátek nebo klapek uzavíracích v otevřeném výkopu nebo v šachtách s osazením zemní soupravy (bez poklopů) DN 100</t>
  </si>
  <si>
    <t>42221117</t>
  </si>
  <si>
    <t>šoupátko s přírubami, voda DN 100mm PN16</t>
  </si>
  <si>
    <t>2133531919</t>
  </si>
  <si>
    <t>42291074</t>
  </si>
  <si>
    <t>souprava zemní pro šoupátka DN 100-150mm Rd 1,5 m</t>
  </si>
  <si>
    <t>-678129018</t>
  </si>
  <si>
    <t>891261811</t>
  </si>
  <si>
    <t>Demontáž vodovodních šoupátek otevřený výkop DN 100</t>
  </si>
  <si>
    <t>-1416228385</t>
  </si>
  <si>
    <t>Demontáž vodovodních armatur na potrubí šoupátek nebo klapek uzavíracích v otevřeném výkopu nebo v šachtách DN 100</t>
  </si>
  <si>
    <t>89220000R</t>
  </si>
  <si>
    <t xml:space="preserve">Montáž zemních souprav u vodovodních šoupátek </t>
  </si>
  <si>
    <t>-1666203691</t>
  </si>
  <si>
    <t>Výměnu cca 30% zemních souprav u šoupat a přípojkových uzávěrů v rozsahu úprav komunikace - předpoklad poškození při stavbě</t>
  </si>
  <si>
    <t>přesný počet souprav a DN šoupátek bude upřesněno při stavbě dle skutečnosti</t>
  </si>
  <si>
    <t>422910741R</t>
  </si>
  <si>
    <t>souprava zemní pro šoupátka hl. 1,5 m</t>
  </si>
  <si>
    <t>1912741769</t>
  </si>
  <si>
    <t>89221000R</t>
  </si>
  <si>
    <t xml:space="preserve">Demontáž zemních souprav u vodovodních šoupátek </t>
  </si>
  <si>
    <t>1660105036</t>
  </si>
  <si>
    <t>pro výměnu cca 30% zemních souprav u šoupat a přípojkových uzávěrů v rozsahu úprav komunikace - předpoklad poškození při stavbě</t>
  </si>
  <si>
    <t>892271111</t>
  </si>
  <si>
    <t>Tlaková zkouška vodou potrubí DN 100 nebo 125</t>
  </si>
  <si>
    <t>-678081379</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</si>
  <si>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</si>
  <si>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</si>
  <si>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</si>
  <si>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</si>
  <si>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1812685147</t>
  </si>
  <si>
    <t xml:space="preserve">Poznámka k souboru cen:
1. V cenách jsou započteny náklady na napuštění a vypuštění vody, dodání vody a dezinfekčního prostředku. </t>
  </si>
  <si>
    <t>892372111</t>
  </si>
  <si>
    <t>Zabezpečení konců potrubí DN do 300 při tlakových zkouškách vodou</t>
  </si>
  <si>
    <t>1464759200</t>
  </si>
  <si>
    <t>Tlakové zkoušky vodou zabezpečení konců potrubí při tlakových zkouškách DN do 300</t>
  </si>
  <si>
    <t>tlak. zkoušky nového potrubí + zabezpečení konců stáv. řadů po dobu výstavby</t>
  </si>
  <si>
    <t>2+1</t>
  </si>
  <si>
    <t>899101211</t>
  </si>
  <si>
    <t>Demontáž poklopů litinových nebo ocelových včetně rámů hmotnosti do 50 kg</t>
  </si>
  <si>
    <t>-831939635</t>
  </si>
  <si>
    <t>Demontáž poklopů litinových a ocelových včetně rámů, hmotnosti jednotlivě do 50 kg</t>
  </si>
  <si>
    <t>poklopy šoupátkové a hydrantové</t>
  </si>
  <si>
    <t>40+9</t>
  </si>
  <si>
    <t>899401112</t>
  </si>
  <si>
    <t>Osazení poklopů litinových šoupátkových</t>
  </si>
  <si>
    <t>1071851765</t>
  </si>
  <si>
    <t xml:space="preserve">Poznámka k souboru cen:
1. V cenách osazení poklopů jsou započteny i náklady na jejich podezdění. 2. V cenách nejsou započteny náklady na dodání poklopů; tyto se oceňují ve specifikaci. Ztratné se nestanoví. </t>
  </si>
  <si>
    <t>osazení poklopů na nová šoupata + výměna všech poklopů v rámci úprav komunikace</t>
  </si>
  <si>
    <t>3+37</t>
  </si>
  <si>
    <t>422913550R</t>
  </si>
  <si>
    <t>poklop šoupátkový - samonivelační</t>
  </si>
  <si>
    <t>-536009869</t>
  </si>
  <si>
    <t>899401113</t>
  </si>
  <si>
    <t>Osazení poklopů litinových hydrantových</t>
  </si>
  <si>
    <t>1308321866</t>
  </si>
  <si>
    <t>422914550R</t>
  </si>
  <si>
    <t>poklop hydrantový - samonivelační</t>
  </si>
  <si>
    <t>207316144</t>
  </si>
  <si>
    <t>899712111R01</t>
  </si>
  <si>
    <t>Orientační tabulky na vodovodních řadech - dodávka a připevnění tabulky</t>
  </si>
  <si>
    <t>1986045801</t>
  </si>
  <si>
    <t>šoupata, hydrant</t>
  </si>
  <si>
    <t>3+1</t>
  </si>
  <si>
    <t>899712151R01</t>
  </si>
  <si>
    <t>Odstranění stávajících orientačních tabulek na vodovodních řadech a přípojkách</t>
  </si>
  <si>
    <t>-1620596949</t>
  </si>
  <si>
    <t>899721111</t>
  </si>
  <si>
    <t>Signalizační vodič DN do 150 mm na potrubí PVC</t>
  </si>
  <si>
    <t>1131121677</t>
  </si>
  <si>
    <t>Signalizační vodič na potrubí PVC DN do 150 mm</t>
  </si>
  <si>
    <t>CYKY 2 x 2,5 - spojování pomocí spojek a smršťovací izolace</t>
  </si>
  <si>
    <t>18,3</t>
  </si>
  <si>
    <t>899722113</t>
  </si>
  <si>
    <t>Krytí potrubí z plastů výstražnou fólií z PVC 34cm</t>
  </si>
  <si>
    <t>-711016529</t>
  </si>
  <si>
    <t>Krytí potrubí z plastů výstražnou fólií z PVC šířky 34cm</t>
  </si>
  <si>
    <t>-1646998521</t>
  </si>
  <si>
    <t>-923152089</t>
  </si>
  <si>
    <t>13,20</t>
  </si>
  <si>
    <t>-1752385430</t>
  </si>
  <si>
    <t>11,52*2</t>
  </si>
  <si>
    <t>1759122208</t>
  </si>
  <si>
    <t>nakládání vyfrézované drti z mezideponie</t>
  </si>
  <si>
    <t>11,52</t>
  </si>
  <si>
    <t>-1131146276</t>
  </si>
  <si>
    <t>998273102</t>
  </si>
  <si>
    <t>Přesun hmot pro trubní vedení z trub litinových otevřený výkop</t>
  </si>
  <si>
    <t>610262814</t>
  </si>
  <si>
    <t>Přesun hmot pro trubní vedení hloubené z trub litinových pro vodovody nebo kanalizace v otevřeném výkopu dopravní vzdálenost do 15 m</t>
  </si>
  <si>
    <t>SO 401 - Veřejné osvětlení</t>
  </si>
  <si>
    <t xml:space="preserve"> </t>
  </si>
  <si>
    <t>Ing. Josef Mottl</t>
  </si>
  <si>
    <t xml:space="preserve">    741 - Elektroinstalace - silnoproud</t>
  </si>
  <si>
    <t>M - Práce a dodávky M</t>
  </si>
  <si>
    <t xml:space="preserve">    21-M - Elektromontáže</t>
  </si>
  <si>
    <t xml:space="preserve">    46-M - Zemní práce při extr.mont.pracích</t>
  </si>
  <si>
    <t>HZS - Hodinové zúčtovací sazby</t>
  </si>
  <si>
    <t>741</t>
  </si>
  <si>
    <t>Elektroinstalace - silnoproud</t>
  </si>
  <si>
    <t>741122222</t>
  </si>
  <si>
    <t>Montáž kabel Cu plný kulatý žíla 4x10 mm2 uložený volně (CYKY)</t>
  </si>
  <si>
    <t>CS ÚRS 2017 01</t>
  </si>
  <si>
    <t>-835377108</t>
  </si>
  <si>
    <t>Montáž kabelů měděných bez ukončení uložených volně nebo v liště plných kulatých (CYKY) počtu a průřezu žil 4x10 mm2</t>
  </si>
  <si>
    <t>341110760</t>
  </si>
  <si>
    <t>kabel silový s Cu jádrem CYKY 4x10 mm2</t>
  </si>
  <si>
    <t>1420614673</t>
  </si>
  <si>
    <t>Poznámka k položce:
obsah kovu [kg/m], Cu =0,392, Al =0</t>
  </si>
  <si>
    <t>135*1,05 'Přepočtené koeficientem množství</t>
  </si>
  <si>
    <t>741123224</t>
  </si>
  <si>
    <t>Montáž kabel Al plný nebo laněný kulatý žíla 4x16 mm2 uložený volně (AYKY)</t>
  </si>
  <si>
    <t>-1360440724</t>
  </si>
  <si>
    <t>Montáž kabelů hliníkových bez ukončení uložených volně plných nebo laněných kulatých (AYKY) počtu a průřezu žil 4x16 mm2</t>
  </si>
  <si>
    <t>341123160</t>
  </si>
  <si>
    <t>kabel silový s Al jádrem AYKY 4x16 mm2</t>
  </si>
  <si>
    <t>1727040562</t>
  </si>
  <si>
    <t>Poznámka k položce:
obsah kovu [kg/m], Cu =0, Al =0,192</t>
  </si>
  <si>
    <t>340*1,05 'Přepočtené koeficientem množství</t>
  </si>
  <si>
    <t>741123225</t>
  </si>
  <si>
    <t>Montáž kabel Al plný nebo laněný kulatý žíla 4x25 mm2 uložený volně (AYKY)</t>
  </si>
  <si>
    <t>-518496646</t>
  </si>
  <si>
    <t>Montáž kabelů hliníkových bez ukončení uložených volně plných nebo laněných kulatých (AYKY) počtu a průřezu žil 4x25 mm2</t>
  </si>
  <si>
    <t>341131200</t>
  </si>
  <si>
    <t>kabel silový s Al jádrem 1-AYKY 4x25/S mm2</t>
  </si>
  <si>
    <t>1706592498</t>
  </si>
  <si>
    <t>Poznámka k položce:
obsah kovu [kg/m], Cu =0, Al =0,3</t>
  </si>
  <si>
    <t>25*1,05 'Přepočtené koeficientem množství</t>
  </si>
  <si>
    <t>741123226</t>
  </si>
  <si>
    <t>Montáž kabel Al plný nebo laněný kulatý žíla 4x35 až 50 mm2 uložený volně (AYKY)</t>
  </si>
  <si>
    <t>528476814</t>
  </si>
  <si>
    <t>Montáž kabelů hliníkových bez ukončení uložených volně plných nebo laněných kulatých (AYKY) počtu a průřezu žil 4x35 až 50 mm2</t>
  </si>
  <si>
    <t>341131220</t>
  </si>
  <si>
    <t>kabel silový s Al jádrem 1-AYKY 4x35/S mm2</t>
  </si>
  <si>
    <t>101901123</t>
  </si>
  <si>
    <t>Poznámka k položce:
obsah kovu [kg/m], Cu =0, Al =0,42</t>
  </si>
  <si>
    <t>14*1,05 'Přepočtené koeficientem množství</t>
  </si>
  <si>
    <t>741132133</t>
  </si>
  <si>
    <t>Ukončení kabelů 4x16 mm2 smršťovací záklopkou nebo páskem bez letování</t>
  </si>
  <si>
    <t>-1428462889</t>
  </si>
  <si>
    <t>Ukončení kabelů smršťovací záklopkou nebo páskou se zapojením bez letování, počtu a průřezu žil 4x16 mm2</t>
  </si>
  <si>
    <t>741136001</t>
  </si>
  <si>
    <t>Propojení kabel celoplastový spojkou venkovní smršťovací do 1 kV SVCZ 4x10-16 mm2</t>
  </si>
  <si>
    <t>1777202326</t>
  </si>
  <si>
    <t>Propojení kabelů nebo vodičů spojkou venkovní teplem smršťovací kabelů celoplastových , počtu a průřezu žil 4x10 až 16 mm2</t>
  </si>
  <si>
    <t>10.048.564</t>
  </si>
  <si>
    <t>Spojka SVCZC 16 CU smršťovací</t>
  </si>
  <si>
    <t>KS</t>
  </si>
  <si>
    <t>-356154663</t>
  </si>
  <si>
    <t>Kabely a vodiče a příslušenství Připojování vodičů a izolační materiál Kabelové spojky a přechodky Spojka SVCZC 16 CU smršťovací</t>
  </si>
  <si>
    <t>741136002</t>
  </si>
  <si>
    <t>Propojení kabel celoplastový spojkou venkovní smršťovací do 1 kV SVCZ 4x25-35 mm2</t>
  </si>
  <si>
    <t>-1125390817</t>
  </si>
  <si>
    <t>Propojení kabelů nebo vodičů spojkou venkovní teplem smršťovací kabelů celoplastových , počtu a průřezu žil 4x25 až 35 mm2</t>
  </si>
  <si>
    <t>10.048.945</t>
  </si>
  <si>
    <t>Spojka SVCZC 35 AL smršťovací</t>
  </si>
  <si>
    <t>-873963979</t>
  </si>
  <si>
    <t>Kabely a vodiče a příslušenství Připojování vodičů a izolační materiál Kabelové spojky a přechodky Spojka SVCZC 35 AL smršťovací</t>
  </si>
  <si>
    <t>741312011</t>
  </si>
  <si>
    <t>Montáž odpojovač třípólový do 500 V do 400 A bez zapojení</t>
  </si>
  <si>
    <t>-1057793653</t>
  </si>
  <si>
    <t>Montáž odpojovačů bez zapojení vodičů do 500 V třípólových do 400 A</t>
  </si>
  <si>
    <t>35841015</t>
  </si>
  <si>
    <t>odpínač pojistkový 32 A pro válcové pojistky 10x38</t>
  </si>
  <si>
    <t>-1365777599</t>
  </si>
  <si>
    <t>odpínač pojistkový 32 A,</t>
  </si>
  <si>
    <t>Poznámka k položce:
EAN: 8590125118534</t>
  </si>
  <si>
    <t>358252200</t>
  </si>
  <si>
    <t>pojistková vložka válcová 20 A gG, 10x38</t>
  </si>
  <si>
    <t>1202168074</t>
  </si>
  <si>
    <t>pojistková vložka válcová 20 A gG, 10x38, 500 V AC</t>
  </si>
  <si>
    <t>741321001</t>
  </si>
  <si>
    <t>Montáž proudových chráničů dvoupólových nn do 25 A bez krytu</t>
  </si>
  <si>
    <t>351313417</t>
  </si>
  <si>
    <t>Montáž proudových chráničů se zapojením vodičů dvoupólových nn do 25 A bez krytu</t>
  </si>
  <si>
    <t>358890560</t>
  </si>
  <si>
    <t>chránič proudový 2pólový OFE-25-2-030AC typ AC</t>
  </si>
  <si>
    <t>768112497</t>
  </si>
  <si>
    <t>chránič proudový 2pólový 25A pracovního proudu 0.03 A</t>
  </si>
  <si>
    <t>Poznámka k položce:
EAN: 8590125352990</t>
  </si>
  <si>
    <t>741373002</t>
  </si>
  <si>
    <t>Montáž svítidlo výbojkové průmyslové stropní na výložník</t>
  </si>
  <si>
    <t>484016360</t>
  </si>
  <si>
    <t>Montáž svítidel výbojkových se zapojením vodičů průmyslových nebo venkovních na výložník</t>
  </si>
  <si>
    <t>01360302</t>
  </si>
  <si>
    <t>svítidlo výbojkové NWS 131, 100 W</t>
  </si>
  <si>
    <t>-1947398395</t>
  </si>
  <si>
    <t>Poznámka k položce:
Hellux</t>
  </si>
  <si>
    <t>1300488</t>
  </si>
  <si>
    <t>VYBOJKA PHILIPS SON-T 100W</t>
  </si>
  <si>
    <t>1677301557</t>
  </si>
  <si>
    <t>Světelné zdroje Klasické Výbojky VYBOJKA PHILIPS SON-T 100W</t>
  </si>
  <si>
    <t>741373002.R</t>
  </si>
  <si>
    <t>Montáž svítidlo LED průmyslové stropní na výložník</t>
  </si>
  <si>
    <t>750628694</t>
  </si>
  <si>
    <t>Montáž svítidel LED se zapojením vodičů průmyslových nebo venkovních na výložník</t>
  </si>
  <si>
    <t>01360322</t>
  </si>
  <si>
    <t>svít. LED pro přechody pro chodce</t>
  </si>
  <si>
    <t>540795083</t>
  </si>
  <si>
    <t>svít. LED pro přechody pro chodce, Guida G9H-CA3-40- RIGHT</t>
  </si>
  <si>
    <t>741373002-D</t>
  </si>
  <si>
    <t>Demontáž svítidlo výbojkové průmyslové stropní na výložník</t>
  </si>
  <si>
    <t>1815966719</t>
  </si>
  <si>
    <t>Demontáž svítidel výbojkových průmyslových nebo venkovních na výložník</t>
  </si>
  <si>
    <t>741373003</t>
  </si>
  <si>
    <t>Montáž svítidlo výbojkové průmyslové stropní na sloupek parkový</t>
  </si>
  <si>
    <t>38987290</t>
  </si>
  <si>
    <t>Montáž svítidel výbojkových se zapojením vodičů průmyslových nebo venkovních na sloupek parkových</t>
  </si>
  <si>
    <t>01360290</t>
  </si>
  <si>
    <t>svítidlo výbojkové Hellux 545, 70W</t>
  </si>
  <si>
    <t>-113162231</t>
  </si>
  <si>
    <t>1284428</t>
  </si>
  <si>
    <t>VYBOJKA PHILIPS SON-T B 70W</t>
  </si>
  <si>
    <t>-160850604</t>
  </si>
  <si>
    <t>Světelné zdroje Klasické Výbojky VYBOJKA PHILIPS SON-T B 70W</t>
  </si>
  <si>
    <t>Práce a dodávky M</t>
  </si>
  <si>
    <t>21-M</t>
  </si>
  <si>
    <t>Elektromontáže</t>
  </si>
  <si>
    <t>210204002</t>
  </si>
  <si>
    <t>Montáž stožárů osvětlení parkových ocelových</t>
  </si>
  <si>
    <t>1814106512</t>
  </si>
  <si>
    <t>Montáž stožárů osvětlení, bez zemních prací parkových ocelových</t>
  </si>
  <si>
    <t>01060055</t>
  </si>
  <si>
    <t>stožár sadový KL 6 - 133/60 včetně ochranné manžety</t>
  </si>
  <si>
    <t>-719542871</t>
  </si>
  <si>
    <t>210204011</t>
  </si>
  <si>
    <t>Montáž stožárů osvětlení ocelových samostatně stojících délky do 12 m</t>
  </si>
  <si>
    <t>1420910385</t>
  </si>
  <si>
    <t>Montáž stožárů osvětlení, bez zemních prací ocelových samostatně stojících, délky do 12 m</t>
  </si>
  <si>
    <t>01060042</t>
  </si>
  <si>
    <t>stožár silniční UZL10-133/89</t>
  </si>
  <si>
    <t>1289511254</t>
  </si>
  <si>
    <t>stožár silniční UZL10 - 133/89</t>
  </si>
  <si>
    <t>-537492920</t>
  </si>
  <si>
    <t>01060051</t>
  </si>
  <si>
    <t>stožár pro přechody PC6</t>
  </si>
  <si>
    <t>-730775160</t>
  </si>
  <si>
    <t>stožár pro přechody PC6-159/133/114</t>
  </si>
  <si>
    <t>1292459652</t>
  </si>
  <si>
    <t>01060056</t>
  </si>
  <si>
    <t>stožár pro přechody PA6</t>
  </si>
  <si>
    <t>-1204080953</t>
  </si>
  <si>
    <t>stožár pro přechody PA6-114/89/76</t>
  </si>
  <si>
    <t>210204011-D</t>
  </si>
  <si>
    <t>Demontáž stožárů osvětlení ocelových samostatně stojících délky do 12 m</t>
  </si>
  <si>
    <t>813677527</t>
  </si>
  <si>
    <t>Demontáž stožárů osvětlení, bez zemních prací ocelových samostatně stojících, délky do 12 m</t>
  </si>
  <si>
    <t>210204103-D</t>
  </si>
  <si>
    <t>Demontáž výložníků osvětlení jednoramenných sloupových hmotnosti do 35 kg</t>
  </si>
  <si>
    <t>1924930447</t>
  </si>
  <si>
    <t>Demontáž výložníků osvětlení jednoramenných sloupových, hmotnosti do 35 kg</t>
  </si>
  <si>
    <t>210204105</t>
  </si>
  <si>
    <t>Montáž výložníků osvětlení dvouramenných sloupových hmotnosti do 70 kg</t>
  </si>
  <si>
    <t>-2085234041</t>
  </si>
  <si>
    <t>Montáž výložníků osvětlení dvouramenných sloupových, hmotnosti do 70 kg</t>
  </si>
  <si>
    <t>210204105-D</t>
  </si>
  <si>
    <t>Demontáž výložníků osvětlení dvouramenných sloupových hmotnosti do 70 kg</t>
  </si>
  <si>
    <t>-1976144307</t>
  </si>
  <si>
    <t>Demontáž výložníků osvětlení dvouramenných sloupových, hmotnosti do 70 kg</t>
  </si>
  <si>
    <t>01060037</t>
  </si>
  <si>
    <t>výložník UZB 2-2500</t>
  </si>
  <si>
    <t>140112316</t>
  </si>
  <si>
    <t>210204103</t>
  </si>
  <si>
    <t>Montáž výložníků osvětlení jednoramenných sloupových hmotnosti do 35 kg</t>
  </si>
  <si>
    <t>-306026310</t>
  </si>
  <si>
    <t>Montáž výložníků osvětlení jednoramenných sloupových, hmotnosti do 35 kg</t>
  </si>
  <si>
    <t>01060036</t>
  </si>
  <si>
    <t>výložník UZB 1-2500</t>
  </si>
  <si>
    <t>-1833302926</t>
  </si>
  <si>
    <t>39127775</t>
  </si>
  <si>
    <t>01060080</t>
  </si>
  <si>
    <t>výložník PDA1</t>
  </si>
  <si>
    <t>271614884</t>
  </si>
  <si>
    <t>výložník PDA1-100/76</t>
  </si>
  <si>
    <t>699362258</t>
  </si>
  <si>
    <t>01060083</t>
  </si>
  <si>
    <t>výložník PDC 1</t>
  </si>
  <si>
    <t>2124659134</t>
  </si>
  <si>
    <t>výložník PDC1-3000/114</t>
  </si>
  <si>
    <t>1036455164</t>
  </si>
  <si>
    <t>01060084</t>
  </si>
  <si>
    <t>výložník PDC1</t>
  </si>
  <si>
    <t>295456164</t>
  </si>
  <si>
    <t>výložník PDC1-3500/114</t>
  </si>
  <si>
    <t>210204201</t>
  </si>
  <si>
    <t>Montáž elektrovýzbroje stožárů osvětlení 1 okruh</t>
  </si>
  <si>
    <t>529815015</t>
  </si>
  <si>
    <t>01060767</t>
  </si>
  <si>
    <t>stožárová svorkovnice EK 220, 1 pojistka</t>
  </si>
  <si>
    <t>1447727775</t>
  </si>
  <si>
    <t>210204201-D</t>
  </si>
  <si>
    <t>Demontáž elektrovýzbroje stožárů osvětlení 1 okruh</t>
  </si>
  <si>
    <t>1980509547</t>
  </si>
  <si>
    <t>210204202</t>
  </si>
  <si>
    <t>Montáž elektrovýzbroje stožárů osvětlení 2 okruhy</t>
  </si>
  <si>
    <t>96820010</t>
  </si>
  <si>
    <t>01060768</t>
  </si>
  <si>
    <t>stožárová svorkovnice EK 220, 2 pojistky</t>
  </si>
  <si>
    <t>2120189579</t>
  </si>
  <si>
    <t>210220022</t>
  </si>
  <si>
    <t>Montáž uzemňovacího vedení vodičů FeZn pomocí svorek v zemi drátem do 10 mm ve městské zástavbě</t>
  </si>
  <si>
    <t>1135265509</t>
  </si>
  <si>
    <t>Montáž uzemňovacího vedení s upevněním, propojením a připojením pomocí svorek v zemi s izolací spojů vodičů FeZn drátem nebo lanem průměru do 10 mm v městské zástavbě</t>
  </si>
  <si>
    <t>354410730</t>
  </si>
  <si>
    <t>-1374357370</t>
  </si>
  <si>
    <t>420*0,62</t>
  </si>
  <si>
    <t>260,4*1,05 'Přepočtené koeficientem množství</t>
  </si>
  <si>
    <t>210220301</t>
  </si>
  <si>
    <t>Montáž svorek hromosvodných typu SS, SR 03 se 2 šrouby</t>
  </si>
  <si>
    <t>623557225</t>
  </si>
  <si>
    <t xml:space="preserve">Montáž hromosvodného vedení svorek se 2 šrouby, </t>
  </si>
  <si>
    <t>1282049571</t>
  </si>
  <si>
    <t>svorka spojovací pro lano D 8-10 mm</t>
  </si>
  <si>
    <t>-511406744</t>
  </si>
  <si>
    <t>354418950</t>
  </si>
  <si>
    <t>svorka připojovací SP1 k připojení kovových částí</t>
  </si>
  <si>
    <t>-1513845290</t>
  </si>
  <si>
    <t>svorka připojovací k připojení kovových částí</t>
  </si>
  <si>
    <t>210802109</t>
  </si>
  <si>
    <t>Montáž měděných vodičů CMSM, CMFM, A03VV, AO5, CGLU, CYH, CYLY, HO3VV, HO5 3x1,5 mm2 volně</t>
  </si>
  <si>
    <t>-1741723583</t>
  </si>
  <si>
    <t>Montáž izolovaných kabelů měděných bez ukončení do 1 kV uložených volně CMSM, CMFM, AO3VV, AO5, CYLY, HO3VV, HO5, do 1 kV, počtu a průřezu žil 3 x 1,5 mm2</t>
  </si>
  <si>
    <t>341110300</t>
  </si>
  <si>
    <t>kabel silový s Cu jádrem CYKY 3x1,5 mm2</t>
  </si>
  <si>
    <t>-1225362577</t>
  </si>
  <si>
    <t>Poznámka k položce:
obsah kovu [kg/m], Cu =0,044, Al =0</t>
  </si>
  <si>
    <t>165*1,05 'Přepočtené koeficientem množství</t>
  </si>
  <si>
    <t>210802110</t>
  </si>
  <si>
    <t>Montáž měděných vodičů CMSM, CMFM, A03VV, AO5, CGLU, CYH, CYLY, HO3VV, HO5 3x2,5 mm2 volně</t>
  </si>
  <si>
    <t>797900711</t>
  </si>
  <si>
    <t>Montáž izolovaných kabelů měděných bez ukončení do 1 kV uložených volně CMSM, CMFM, AO3VV, AO5, CYLY, HO3VV, HO5, do 1 kV, počtu a průřezu žil 3 x 2,5 mm2</t>
  </si>
  <si>
    <t>341110360</t>
  </si>
  <si>
    <t>kabel silový s Cu jádrem CYKY 3x2,5 mm2</t>
  </si>
  <si>
    <t>-425447101</t>
  </si>
  <si>
    <t>Poznámka k položce:
obsah kovu [kg/m], Cu =0,074, Al =0</t>
  </si>
  <si>
    <t>35*1,05 'Přepočtené koeficientem množství</t>
  </si>
  <si>
    <t>210802423</t>
  </si>
  <si>
    <t>Montáž měděných vodičů CGSG, CFLG, CGSU do 1 kV 4x10 mm2 uložených volně</t>
  </si>
  <si>
    <t>1777871927</t>
  </si>
  <si>
    <t>Montáž izolovaných kabelů měděných bez ukončení do 1 kV uložených volně CGSG, CGLG, CGSU, do 1 kV, počtu a průřezu žil 4 x 10 mm2</t>
  </si>
  <si>
    <t>210802423-D</t>
  </si>
  <si>
    <t>Demontáž měděných vodičů CGSG, CFLG, CGSU do 1 kV 4x10 mm2 uložených volně</t>
  </si>
  <si>
    <t>-1917868705</t>
  </si>
  <si>
    <t>Demontáž izolovaných kabelů měděných bez ukončení do 1 kV uložených volně CGSG, CGLG, CGSU, do 1 kV, počtu a průřezu žil 4 x 10 mm2</t>
  </si>
  <si>
    <t>46-M</t>
  </si>
  <si>
    <t>Zemní práce při extr.mont.pracích</t>
  </si>
  <si>
    <t>-1054681450</t>
  </si>
  <si>
    <t>460050803</t>
  </si>
  <si>
    <t>Hloubení nezapažených jam pro stožáry ostatních typů ručně v hornině tř 3</t>
  </si>
  <si>
    <t>642866774</t>
  </si>
  <si>
    <t>Hloubení nezapažených jam ručně pro stožáry s přemístěním výkopku do vzdálenosti 3 m od okraje jámy nebo naložením na dopravní prostředek, včetně zásypu, zhutnění a urovnání povrchu ostatních typů v hornině třídy 3</t>
  </si>
  <si>
    <t>3*0,6*0,6*0,9+6*0,8*0,8*1,3+2*0,8*0,8*1,1+2*0,8*0,8*0,9</t>
  </si>
  <si>
    <t>460080012</t>
  </si>
  <si>
    <t>Základové konstrukce z monolitického betonu C 8/10 bez bednění</t>
  </si>
  <si>
    <t>-1997538178</t>
  </si>
  <si>
    <t>Základové konstrukce základ bez bednění do rostlé zeminy z monolitického betonu tř. C 8/10</t>
  </si>
  <si>
    <t>Poznámka k položce:
Základy stožárů</t>
  </si>
  <si>
    <t>8,524-3,14*(0,01*0,01*0,8+0,15*0,15*1,2+0,15*0,15*1+0,1*0,1*0,8)</t>
  </si>
  <si>
    <t>-408055791</t>
  </si>
  <si>
    <t>Poznámka k položce:
Obetonování chrániček</t>
  </si>
  <si>
    <t>51*(0,65*0,05+0,3*0,2-0,055*0,055*3,14)</t>
  </si>
  <si>
    <t>460150163</t>
  </si>
  <si>
    <t>Hloubení kabelových zapažených i nezapažených rýh ručně š 35 cm, hl 80 cm, v hornině tř 3</t>
  </si>
  <si>
    <t>-555693236</t>
  </si>
  <si>
    <t>Hloubení zapažených i nezapažených kabelových rýh ručně včetně urovnání dna s přemístěním výkopku do vzdálenosti 3 m od okraje jámy nebo naložením na dopravní prostředek šířky 35 cm, hloubky 80 cm, v hornině třídy 3</t>
  </si>
  <si>
    <t>460150683</t>
  </si>
  <si>
    <t>Hloubení kabelových zapažených i nezapažených rýh ručně š 65 cm, hl 120 cm, v hornině tř 3</t>
  </si>
  <si>
    <t>-462721272</t>
  </si>
  <si>
    <t>Hloubení zapažených i nezapažených kabelových rýh ručně včetně urovnání dna s přemístěním výkopku do vzdálenosti 3 m od okraje jámy nebo naložením na dopravní prostředek šířky 65 cm, hloubky 120 cm, v hornině třídy 3</t>
  </si>
  <si>
    <t>460421282</t>
  </si>
  <si>
    <t>Lože kabelů z prohozeného výkopku tl 5 cm nad kabel, kryté plastovou folií, š lože do 50 cm</t>
  </si>
  <si>
    <t>-316668542</t>
  </si>
  <si>
    <t>Kabelové lože včetně podsypu, zhutnění a urovnání povrchu z prohozeného výkopku tloušťky 5 cm nad kabel zakryté plastovou fólií, šířky lože přes 25 do 50 cm</t>
  </si>
  <si>
    <t>460510054</t>
  </si>
  <si>
    <t>Kabelové prostupy z trub plastových do rýhy bez obsypu, průměru do 10 cm</t>
  </si>
  <si>
    <t>-2055536630</t>
  </si>
  <si>
    <t>Kabelové prostupy, kanály a multikanály kabelové prostupy z trub plastových včetně osazení, utěsnění a spárování do rýhy, bez výkopových prací bez obsypu, vnitřního průměru do 10 cm</t>
  </si>
  <si>
    <t>01160654</t>
  </si>
  <si>
    <t>trubková chránička ohebná Kopoflex 50 - KF09050</t>
  </si>
  <si>
    <t>1056211255</t>
  </si>
  <si>
    <t>330*1,05 'Přepočtené koeficientem množství</t>
  </si>
  <si>
    <t>-702300939</t>
  </si>
  <si>
    <t>01160655</t>
  </si>
  <si>
    <t>trubková chránička ohebná Kopoflex 75 - KF09075</t>
  </si>
  <si>
    <t>911518376</t>
  </si>
  <si>
    <t>40*1,05 'Přepočtené koeficientem množství</t>
  </si>
  <si>
    <t>460510074</t>
  </si>
  <si>
    <t>Kabelové prostupy z trub plastových do rýhy s obetonováním, průměru do 10 cm</t>
  </si>
  <si>
    <t>-187145998</t>
  </si>
  <si>
    <t>Kabelové prostupy, kanály a multikanály kabelové prostupy z trub plastových včetně osazení, utěsnění a spárování do rýhy, bez výkopových prací s obetonováním, vnitřního průměru do 10 cm</t>
  </si>
  <si>
    <t>01160661</t>
  </si>
  <si>
    <t>trubková chránička tuhá Kopodur 110 - KD09110</t>
  </si>
  <si>
    <t>1393354182</t>
  </si>
  <si>
    <t>51*1,05 'Přepočtené koeficientem množství</t>
  </si>
  <si>
    <t>460560163</t>
  </si>
  <si>
    <t>Zásyp rýh ručně šířky 35 cm, hloubky 80 cm, z horniny třídy 3</t>
  </si>
  <si>
    <t>-775824596</t>
  </si>
  <si>
    <t>Zásyp kabelových rýh ručně včetně zhutnění a uložení výkopku do vrstev a urovnání povrchu šířky 35 cm hloubky 80 cm, v hornině třídy 3</t>
  </si>
  <si>
    <t>460560683</t>
  </si>
  <si>
    <t>Zásyp rýh ručně šířky 65 cm, hloubky 120 cm, z horniny třídy 3</t>
  </si>
  <si>
    <t>1051057151</t>
  </si>
  <si>
    <t>Zásyp kabelových rýh ručně včetně zhutnění a uložení výkopku do vrstev a urovnání povrchu šířky 65 cm hloubky 120 cm, v hornině třídy 3</t>
  </si>
  <si>
    <t>460600023</t>
  </si>
  <si>
    <t>Vodorovné přemístění horniny jakékoliv třídy do 1000 m</t>
  </si>
  <si>
    <t>1300453037</t>
  </si>
  <si>
    <t>Přemístění (odvoz) horniny, suti a vybouraných hmot vodorovné přemístění horniny včetně složení, bez naložení a rozprostření jakékoliv třídy, na vzdálenost přes 500 do 1000 m</t>
  </si>
  <si>
    <t>460600031</t>
  </si>
  <si>
    <t>Příplatek k vodorovnému přemístění horniny za každých dalších 1000 m</t>
  </si>
  <si>
    <t>646959905</t>
  </si>
  <si>
    <t>Přemístění (odvoz) horniny, suti a vybouraných hmot vodorovné přemístění horniny včetně složení, bez naložení a rozprostření jakékoliv třídy, na vzdálenost Příplatek k ceně -0023 za každých dalších i započatých 1000 m</t>
  </si>
  <si>
    <t>HZS</t>
  </si>
  <si>
    <t>Hodinové zúčtovací sazby</t>
  </si>
  <si>
    <t>HZS3131.R</t>
  </si>
  <si>
    <t>Hodinová zúčtovací sazba elektromontér nn</t>
  </si>
  <si>
    <t>1504796529</t>
  </si>
  <si>
    <t>Hodinové zúčtovací sazby montáží technologických zařízení při externích montážích elektromontér nn - koordinace, vypínání, práce mimo položky ceníku</t>
  </si>
  <si>
    <t>HZS4211</t>
  </si>
  <si>
    <t>Hodinová zúčtovací sazba revizní technik</t>
  </si>
  <si>
    <t>-512280964</t>
  </si>
  <si>
    <t>Hodinové zúčtovací sazby ostatních profesí revizní a kontrolní činnost revizní technik - výchozí revize</t>
  </si>
  <si>
    <t>HZS4221</t>
  </si>
  <si>
    <t>Hodinová zúčtovací sazba geodet</t>
  </si>
  <si>
    <t>11848793</t>
  </si>
  <si>
    <t>Hodinové zúčtovací sazby ostatních profesí revizní a kontrolní činnost geodet - zaměření skutečného provedení a zpracování do elektronické podoby</t>
  </si>
  <si>
    <t>SO 411a - Úprava slaboproudých rozvodů - přeložka kabelů CETIN</t>
  </si>
  <si>
    <t>Watecom</t>
  </si>
  <si>
    <t>D1 - Všeobecné konstrukce a práce</t>
  </si>
  <si>
    <t>D2 - Zemní práce</t>
  </si>
  <si>
    <t>D3 - Vodorovné konstrukce</t>
  </si>
  <si>
    <t>D4 - Potrubí</t>
  </si>
  <si>
    <t>PSV - Přidružená stavební výroba</t>
  </si>
  <si>
    <t>OST - Ostatní</t>
  </si>
  <si>
    <t>D1</t>
  </si>
  <si>
    <t>Všeobecné konstrukce a práce</t>
  </si>
  <si>
    <t>02910</t>
  </si>
  <si>
    <t>OSTATNÍ POŽADAVKY - ZEMĚMĚŘIČSKÁ MĚŘENÍ vytýčení stáv. trasy kabelu CETINu v zastavěném  terénu</t>
  </si>
  <si>
    <t>OSTATNÍ POŽADAVKY - ZEMĚMĚŘIČSKÁ MĚŘENÍ vytýčení stáv. trasy kabelu CETINu v zastavěném terénu</t>
  </si>
  <si>
    <t>02911</t>
  </si>
  <si>
    <t>OSTATNÍ POŽADAVKY - GEODETICKÉ DOMĚŘENÍ</t>
  </si>
  <si>
    <t>-47630697</t>
  </si>
  <si>
    <t>OSTATNÍ POŽADAVKY - GEODETICKÉ DOMĚŘENÍ geod. zaměření trasy nad 100m do 1km</t>
  </si>
  <si>
    <t>02911a</t>
  </si>
  <si>
    <t>OSTATNÍ POŽADAVKY - GEODETICKÉ DOMĚŘENÍ geod. zaměření trasy nad 100m do 1km pevná částka</t>
  </si>
  <si>
    <t>-1831484504</t>
  </si>
  <si>
    <t>02940</t>
  </si>
  <si>
    <t>OSTATNÍ POŽADAVKY - VYPRACOVÁNÍ DOKUMENTACE vypracování dok. skutečného provedení  ve smyslu,dle TSM Ć.TELECOMU 2096 1,2,3 a TPP 2093</t>
  </si>
  <si>
    <t>-315705132</t>
  </si>
  <si>
    <t>OSTATNÍ POŽADAVKY - VYPRACOVÁNÍ DOKUMENTACE vypracování dok. skutečného provedení ve smyslu,dle TSM Ć.TELECOMU 2096 1,2,3 a TPP 2093</t>
  </si>
  <si>
    <t>02960</t>
  </si>
  <si>
    <t>OSTATNÍ POŽADAVKY - ODBORNÝ DOZOR</t>
  </si>
  <si>
    <t>HOD</t>
  </si>
  <si>
    <t>D2</t>
  </si>
  <si>
    <t>131215</t>
  </si>
  <si>
    <t>HLOUBENÍ JAM ZAPAŽ I NEPAŽ TŘ 3 S ODVOZEM DO 8KM rýha pro spojku vč. vypodložení a krytí</t>
  </si>
  <si>
    <t>M3</t>
  </si>
  <si>
    <t>1668221147</t>
  </si>
  <si>
    <t>13221</t>
  </si>
  <si>
    <t>HLOUB RÝH A MELIOR KAN ŠÍŘ DO 2M PAŽ I NEPAŽ TŘ 3, s odvozem na mezideponii a zpět</t>
  </si>
  <si>
    <t>17411</t>
  </si>
  <si>
    <t>ZÁSYP JAM A RÝH ZEMINOU SE ZHUT</t>
  </si>
  <si>
    <t>18130</t>
  </si>
  <si>
    <t>ÚPRAVA PLÁNĚ BEZ ZHUT</t>
  </si>
  <si>
    <t>M2</t>
  </si>
  <si>
    <t>D3</t>
  </si>
  <si>
    <t>752512</t>
  </si>
  <si>
    <t>UKONČENÍ KABEL SOUBORU KABEL KONCOVKOU, koncovka pro tr. HDPE  PLASSON 40 s ventilkem</t>
  </si>
  <si>
    <t>KUS</t>
  </si>
  <si>
    <t>UKONČENÍ KABEL SOUBORU KABEL KONCOVKOU, koncovka pro tr. HDPE PLASSON 40 s ventilkem</t>
  </si>
  <si>
    <t>752512a</t>
  </si>
  <si>
    <t>UKONČENÍ KABEL SOUBORU KABEL KONCOVKOU, koncovka pro tr. HDPE  PLASSON 40</t>
  </si>
  <si>
    <t>UKONČENÍ KABEL SOUBORU KABEL KONCOVKOU, koncovka pro tr. HDPE PLASSON 40</t>
  </si>
  <si>
    <t>D4</t>
  </si>
  <si>
    <t>Potrubí</t>
  </si>
  <si>
    <t>87626</t>
  </si>
  <si>
    <t>CHRÁNIČKY Z TRUB PVC DN DO 80MM, trubka HDPE 40/33 oranž./2 čern.p.</t>
  </si>
  <si>
    <t>87626a</t>
  </si>
  <si>
    <t>CHRÁNIČKY Z TRUB PVC DN DO 80MM trubka HDPE 40/33 oranž./2 čv.p</t>
  </si>
  <si>
    <t>1661636472</t>
  </si>
  <si>
    <t>87626b</t>
  </si>
  <si>
    <t>CHRÁNIČKY Z TRUB PVC DN DO 80MM trubka HDPE 40/33oranž./2 zel.pr,</t>
  </si>
  <si>
    <t>-1508884448</t>
  </si>
  <si>
    <t>87626c</t>
  </si>
  <si>
    <t>CHRÁNIČKY Z TRUB PVC DN DO 80MM trubka HDPE 40/33 černá/2 bílé pruh</t>
  </si>
  <si>
    <t>1864811885</t>
  </si>
  <si>
    <t>87626d</t>
  </si>
  <si>
    <t>CHRÁNIČKY Z TRUB PVC DN DO 80MM trubka HDPE 40/33 černá/2 zel pruh</t>
  </si>
  <si>
    <t>47355305</t>
  </si>
  <si>
    <t>87633</t>
  </si>
  <si>
    <t>CHRÁNIČKY Z TRUB PVC DN DO 150MM KOPODUR 110/94 vč. lanka</t>
  </si>
  <si>
    <t>87633a</t>
  </si>
  <si>
    <t>CHRÁNIČKY Z TRUB PVC DN DO 150MM KOPODUR 75/61 vč. lanka</t>
  </si>
  <si>
    <t>990803873</t>
  </si>
  <si>
    <t>87633b</t>
  </si>
  <si>
    <t>CHRÁNIČKY Z TRUB PVC DN DO 150MM KOPODUR 40/32 vč. lanka</t>
  </si>
  <si>
    <t>674980519</t>
  </si>
  <si>
    <t>899611a</t>
  </si>
  <si>
    <t>KALIBRACE, čistění a kalibrace OPTO trubek vč. protokolu</t>
  </si>
  <si>
    <t>Přidružená stavební výroba</t>
  </si>
  <si>
    <t>745511</t>
  </si>
  <si>
    <t xml:space="preserve">UZEMŇOVACÍ VEDENÍ V ZEMI pásek FeZn 30/4 </t>
  </si>
  <si>
    <t>2091446420</t>
  </si>
  <si>
    <t>745511a</t>
  </si>
  <si>
    <t>UZEMŇOVACÍ VEDENÍ V ZEMI změření rezist. uzem. zap. měř. prot. vyh., montáž a demontáž uzemnění</t>
  </si>
  <si>
    <t>-53745254</t>
  </si>
  <si>
    <t>752112</t>
  </si>
  <si>
    <t>KABELY MÍSTNÍ TELEKOM METALICKÉ DO LOŽE Z PÍSKU TCEPKPFLE 10XN0.4 vč.montáže a písk. lože</t>
  </si>
  <si>
    <t>-2074995128</t>
  </si>
  <si>
    <t>752112a</t>
  </si>
  <si>
    <t>KABELY MÍSTNÍ TELEKOM METALICKÉ DO LOŽE Z PÍSKU TCEPKPFLE 50XN0.4 vč.montáže a písk. lože</t>
  </si>
  <si>
    <t>-2138332991</t>
  </si>
  <si>
    <t>752112b</t>
  </si>
  <si>
    <t>KABELY MÍSTNÍ TELEKOM METALICKÉ DO LOŽE Z PÍSKU TCEPKPFLE 100XN0.4 vč.montáže a písk. lože</t>
  </si>
  <si>
    <t>-139017744</t>
  </si>
  <si>
    <t>752112d</t>
  </si>
  <si>
    <t>KABELY MÍSTNÍ TELEKOM METALICKÉ DO LOŽE Z PÍSKU TCEPKPFLEZE 300XN0.4 vč.montáže a písk. lože</t>
  </si>
  <si>
    <t>-226503572</t>
  </si>
  <si>
    <t>752521</t>
  </si>
  <si>
    <t>SPOJOVÁNÍ KABELŮ SPOJKOU ROVNOU XAGA500 75/15-400 - do 400žil vč, montáže za provozu, spoj. materiálu a číslování</t>
  </si>
  <si>
    <t>-359435912</t>
  </si>
  <si>
    <t>752521a</t>
  </si>
  <si>
    <t>SPOJOVÁNÍ KABELŮ SPOJKOU ROVNOU XAGA500 55/12-300  do 200žil vč, montáže za provozu, spoj. materiálu a číslování</t>
  </si>
  <si>
    <t>-109221710</t>
  </si>
  <si>
    <t>SPOJOVÁNÍ KABELŮ SPOJKOU ROVNOU XAGA500 55/12-300 do 200žil vč, montáže za provozu, spoj. materiálu a číslování</t>
  </si>
  <si>
    <t>752521b</t>
  </si>
  <si>
    <t>SPOJOVÁNÍ KABELŮ SPOJKOU ROVNOU XAGA500 43/8-150 - do 40žil vč, montáže za provozu, spoj. materiálu a číslování</t>
  </si>
  <si>
    <t>-1024384854</t>
  </si>
  <si>
    <t>752521d</t>
  </si>
  <si>
    <t>SPOJOVÁNÍ KABELŮ SPOJKOU ROVNOU XAGA500 125/30-460/ZE - 1200žil vč, montáže za provozu, spoj. materiálu a číslování</t>
  </si>
  <si>
    <t>1316260324</t>
  </si>
  <si>
    <t>752615</t>
  </si>
  <si>
    <t>KRYTÍ KABELŮ VÝSTRAŽNOU FÓLIÍ ŠÍŘ 33CM oranžová</t>
  </si>
  <si>
    <t>2084478269</t>
  </si>
  <si>
    <t>752655</t>
  </si>
  <si>
    <t>KRYTÍ KABELŮ PLAST DESKAMI ŠÍŘ 30CM plast.30x100cmm</t>
  </si>
  <si>
    <t>-2119865076</t>
  </si>
  <si>
    <t>752711</t>
  </si>
  <si>
    <t>MĚŘENÍ ZÁVĚREČNÉ ZKRÁCENÉ V JEDNOM SMĚRU ZA PROVOZU měření střídavé záv. na kab. kapacit. nerovnováh před i po přeložce</t>
  </si>
  <si>
    <t>ČT</t>
  </si>
  <si>
    <t>34369302</t>
  </si>
  <si>
    <t>752711a</t>
  </si>
  <si>
    <t>MĚŘENÍ ZÁVĚREČNÉ ZKRÁCENÉ V JEDNOM SMĚRU ZA PROVOZU měření stejnosměrné záv. na kab. před i po přeložce</t>
  </si>
  <si>
    <t>-1519038433</t>
  </si>
  <si>
    <t>75291</t>
  </si>
  <si>
    <t>ZRUŠENÍ KABELU MÍSTNÍCH stávajících</t>
  </si>
  <si>
    <t>867720019</t>
  </si>
  <si>
    <t>754113</t>
  </si>
  <si>
    <t>SKŘÍNĚ KABELOVÉ V PILÍŘI montáž a demontáž rozvaděče SIS 3 vč. základu,zem. prací,</t>
  </si>
  <si>
    <t>-1686488036</t>
  </si>
  <si>
    <t>SKŘÍNĚ KABELOVÉ V PILÍŘI montáž a demontáž rozvaděče SIS 3 vč. základu,zem. prací, svorkovnice zář.rozp.LSA 2/10 - 42ks, jednostranné číslování,zámku a závěrečných prací</t>
  </si>
  <si>
    <t>OST</t>
  </si>
  <si>
    <t>Ostatní</t>
  </si>
  <si>
    <t>Pol1</t>
  </si>
  <si>
    <t>Označení vedení Mini Markery</t>
  </si>
  <si>
    <t>SO 411b - Úprava slaboproudých rozvodů - přeložka vedení UPC</t>
  </si>
  <si>
    <t>OSTATNÍ POŽADAVKY - ZEMĚMĚŘIČSKÁ MĚŘENÍ, vytýčení stáv. trasy vedení UPC v zastavěném  terénu</t>
  </si>
  <si>
    <t>OSTATNÍ POŽADAVKY - ZEMĚMĚŘIČSKÁ MĚŘENÍ, vytýčení stáv. trasy vedení UPC v zastavěném terénu</t>
  </si>
  <si>
    <t>CHRÁNIČKY Z TRUB PVC DN DO 160MM, SITEL 160/110 dělená vč. Spon a ohybových dílů</t>
  </si>
  <si>
    <t>SO 810 - Sadovnické úpravy</t>
  </si>
  <si>
    <t>Bc. Jana Kadlecová, DiS.</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</si>
  <si>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"dp;jk;R;X;apod."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</si>
  <si>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111212351</t>
  </si>
  <si>
    <t>Odstranění nevhodných dřevin do 100 m2 výšky nad 1m s odstraněním pařezů v rovině nebo svahu 1:5</t>
  </si>
  <si>
    <t>-258676566</t>
  </si>
  <si>
    <t>Odstranění nevhodných dřevin průměru kmene do 100 mm výšky přes 1 m s odstraněním pařezu do 100 m2 v rovině nebo na svahu do 1:5</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</si>
  <si>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</si>
  <si>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112151111</t>
  </si>
  <si>
    <t>Směrové kácení stromů s rozřezáním a odvětvením D kmene do 200 mm</t>
  </si>
  <si>
    <t>-1611461654</t>
  </si>
  <si>
    <t>Pokácení stromu směrové v celku s odřezáním kmene a s odvětvením průměru kmene přes 100 do 200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</si>
  <si>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</si>
  <si>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Poznámka k položce:
lípa č.17 /1 kmen/</t>
  </si>
  <si>
    <t>112151112</t>
  </si>
  <si>
    <t>Směrové kácení stromů s rozřezáním a odvětvením D kmene do 300 mm</t>
  </si>
  <si>
    <t>-1713137686</t>
  </si>
  <si>
    <t>Pokácení stromu směrové v celku s odřezáním kmene a s odvětvením průměru kmene přes 200 do 300 mm</t>
  </si>
  <si>
    <t>Poznámka k položce:
strom č. 2, 10, 17 /1 kmen/ a 23</t>
  </si>
  <si>
    <t>112151113</t>
  </si>
  <si>
    <t>Směrové kácení stromů s rozřezáním a odvětvením D kmene do 400 mm</t>
  </si>
  <si>
    <t>-466031463</t>
  </si>
  <si>
    <t>Pokácení stromu směrové v celku s odřezáním kmene a s odvětvením průměru kmene přes 300 do 400 mm</t>
  </si>
  <si>
    <t>Poznámka k položce:
bříza č. 8</t>
  </si>
  <si>
    <t>112151115</t>
  </si>
  <si>
    <t>Směrové kácení stromů s rozřezáním a odvětvením D kmene do 600 mm</t>
  </si>
  <si>
    <t>528384823</t>
  </si>
  <si>
    <t>Pokácení stromu směrové v celku s odřezáním kmene a s odvětvením průměru kmene přes 500 do 600 mm</t>
  </si>
  <si>
    <t>Poznámka k položce:
katalpa č.4</t>
  </si>
  <si>
    <t>112151117</t>
  </si>
  <si>
    <t>Směrové kácení stromů s rozřezáním a odvětvením D kmene do 800 mm</t>
  </si>
  <si>
    <t>359356906</t>
  </si>
  <si>
    <t>Pokácení stromu směrové v celku s odřezáním kmene a s odvětvením průměru kmene přes 700 do 800 mm</t>
  </si>
  <si>
    <t>Poznámka k položce:
jilm č.6</t>
  </si>
  <si>
    <t>112201111</t>
  </si>
  <si>
    <t>Odstranění pařezů D do 0,2 m v rovině a svahu 1:5 s odklizením do 20 m a zasypáním jámy</t>
  </si>
  <si>
    <t>-1485714528</t>
  </si>
  <si>
    <t>Odstranění pařezu v rovině nebo na svahu do 1:5 o průměru pařezu na řezné ploše do 200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</si>
  <si>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</si>
  <si>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112201112</t>
  </si>
  <si>
    <t>Odstranění pařezů D do 0,3 m v rovině a svahu 1:5 s odklizením do 20 m a zasypáním jámy</t>
  </si>
  <si>
    <t>1608843254</t>
  </si>
  <si>
    <t>Odstranění pařezu v rovině nebo na svahu do 1:5 o průměru pařezu na řezné ploše přes 200 do 300 mm</t>
  </si>
  <si>
    <t>112201113</t>
  </si>
  <si>
    <t>Odstranění pařezů D do 0,4 m v rovině a svahu 1:5 s odklizením do 20 m a zasypáním jámy</t>
  </si>
  <si>
    <t>-287031232</t>
  </si>
  <si>
    <t>Odstranění pařezu v rovině nebo na svahu do 1:5 o průměru pařezu na řezné ploše přes 300 do 400 mm</t>
  </si>
  <si>
    <t>112201115</t>
  </si>
  <si>
    <t>Odstranění pařezů D do 0,6 m v rovině a svahu 1:5 s odklizením do 20 m a zasypáním jámy</t>
  </si>
  <si>
    <t>-1022963999</t>
  </si>
  <si>
    <t>Odstranění pařezu v rovině nebo na svahu do 1:5 o průměru pařezu na řezné ploše přes 500 do 600 mm</t>
  </si>
  <si>
    <t>112201117</t>
  </si>
  <si>
    <t>Odstranění pařezů D do 0,8 m v rovině a svahu 1:5 s odklizením do 20 m a zasypáním jámy</t>
  </si>
  <si>
    <t>-1105016665</t>
  </si>
  <si>
    <t>Odstranění pařezu v rovině nebo na svahu do 1:5 o průměru pařezu na řezné ploše přes 700 do 800 mm</t>
  </si>
  <si>
    <t>111251111</t>
  </si>
  <si>
    <t>Drcení ořezaných větví D do 100 mm s odvozem do 20 km</t>
  </si>
  <si>
    <t>854066167</t>
  </si>
  <si>
    <t>Drcení ořezaných větví strojně - (štěpkování) o průměru větví do 100 mm</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</si>
  <si>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</si>
  <si>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Poznámka k položce:
odhad</t>
  </si>
  <si>
    <t>-1247127033</t>
  </si>
  <si>
    <t>162301411</t>
  </si>
  <si>
    <t>Vodorovné přemístění kmenů stromů listnatých do 5 km D kmene do 300 mm</t>
  </si>
  <si>
    <t>1585414006</t>
  </si>
  <si>
    <t>Vodorovné přemístění větví, kmenů nebo pařezů s naložením, složením a dopravou do 5000 m kmenů stromů listnatých, průměru přes 100 do 300 mm</t>
  </si>
  <si>
    <t xml:space="preserve">Poznámka k souboru cen:
1. Průměr kmene i pařezu se měří v místě řezu. 2. Měrná jednotka je 1 strom. </t>
  </si>
  <si>
    <t>162301412</t>
  </si>
  <si>
    <t>Vodorovné přemístění kmenů stromů listnatých do 5 km D kmene do 500 mm</t>
  </si>
  <si>
    <t>64071513</t>
  </si>
  <si>
    <t>Vodorovné přemístění větví, kmenů nebo pařezů s naložením, složením a dopravou do 5000 m kmenů stromů listnatých, průměru přes 300 do 500 mm</t>
  </si>
  <si>
    <t>162301413</t>
  </si>
  <si>
    <t>Vodorovné přemístění kmenů stromů listnatých do 5 km D kmene do 700 mm</t>
  </si>
  <si>
    <t>-671140302</t>
  </si>
  <si>
    <t>Vodorovné přemístění větví, kmenů nebo pařezů s naložením, složením a dopravou do 5000 m kmenů stromů listnatých, průměru přes 500 do 700 mm</t>
  </si>
  <si>
    <t>162301414</t>
  </si>
  <si>
    <t>Vodorovné přemístění kmenů stromů listnatých do 5 km D kmene do 900 mm</t>
  </si>
  <si>
    <t>-1651401846</t>
  </si>
  <si>
    <t>Vodorovné přemístění větví, kmenů nebo pařezů s naložením, složením a dopravou do 5000 m kmenů stromů listnatých, průměru přes 700 do 900 mm</t>
  </si>
  <si>
    <t>162301415</t>
  </si>
  <si>
    <t>Vodorovné přemístění kmenů stromů jehličnatých do 5 km D kmene do 300 mm</t>
  </si>
  <si>
    <t>2000310625</t>
  </si>
  <si>
    <t>Vodorovné přemístění větví, kmenů nebo pařezů s naložením, složením a dopravou do 5000 m kmenů stromů jehličnatých, průměru přes 100 do 300 mm</t>
  </si>
  <si>
    <t>162301421</t>
  </si>
  <si>
    <t>Vodorovné přemístění pařezů do 5 km D do 300 mm</t>
  </si>
  <si>
    <t>-1203730349</t>
  </si>
  <si>
    <t>Vodorovné přemístění větví, kmenů nebo pařezů s naložením, složením a dopravou do 5000 m pařezů kmenů, průměru přes 100 do 300 mm</t>
  </si>
  <si>
    <t>162301422</t>
  </si>
  <si>
    <t>Vodorovné přemístění pařezů do 5 km D do 500 mm</t>
  </si>
  <si>
    <t>-2023665708</t>
  </si>
  <si>
    <t>Vodorovné přemístění větví, kmenů nebo pařezů s naložením, složením a dopravou do 5000 m pařezů kmenů, průměru přes 300 do 500 mm</t>
  </si>
  <si>
    <t>162301423</t>
  </si>
  <si>
    <t>Vodorovné přemístění pařezů do 5 km D do 700 mm</t>
  </si>
  <si>
    <t>436065405</t>
  </si>
  <si>
    <t>Vodorovné přemístění větví, kmenů nebo pařezů s naložením, složením a dopravou do 5000 m pařezů kmenů, průměru přes 500 do 700 mm</t>
  </si>
  <si>
    <t>162301424</t>
  </si>
  <si>
    <t>Vodorovné přemístění pařezů do 5 km D do 900 mm</t>
  </si>
  <si>
    <t>1771110245</t>
  </si>
  <si>
    <t>Vodorovné přemístění větví, kmenů nebo pařezů s naložením, složením a dopravou do 5000 m pařezů kmenů, průměru přes 700 do 900 mm</t>
  </si>
  <si>
    <t>-1276144380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</si>
  <si>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</si>
  <si>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ornice na mezideponii, z pol.121101101</t>
  </si>
  <si>
    <t>-817906612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</si>
  <si>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</si>
  <si>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ornice na DP před odvozem na mezideponii</t>
  </si>
  <si>
    <t>-952012314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</si>
  <si>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</si>
  <si>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Poznámka k položce:
uložení ornice na mezideponii</t>
  </si>
  <si>
    <t>181111111</t>
  </si>
  <si>
    <t>Plošná úprava terénu do 500 m2 zemina tř 1 až 4 nerovnosti do 100 mm v rovinně a svahu do 1:5</t>
  </si>
  <si>
    <t>-1049286522</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</si>
  <si>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</si>
  <si>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</si>
  <si>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181301101</t>
  </si>
  <si>
    <t>Rozprostření ornice tl vrstvy do 100 mm pl do 500 m2 v rovině nebo ve svahu do 1:5</t>
  </si>
  <si>
    <t>-935251586</t>
  </si>
  <si>
    <t>Rozprostření a urovnání ornice v rovině nebo ve svahu sklonu do 1:5 při souvislé ploše do 500 m2, tl. vrstvy do 100 mm</t>
  </si>
  <si>
    <t>Poznámka k položce:
substrát pro půdokryvné keře</t>
  </si>
  <si>
    <t>103715000</t>
  </si>
  <si>
    <t>substrát pro trávníky A  VL</t>
  </si>
  <si>
    <t>-1419390691</t>
  </si>
  <si>
    <t>263*0,1</t>
  </si>
  <si>
    <t>183101215</t>
  </si>
  <si>
    <t>Jamky pro výsadbu s výměnou 50 % půdy zeminy tř 1 až 4 objem do 0,4 m3 v rovině a svahu do 1:5</t>
  </si>
  <si>
    <t>863484327</t>
  </si>
  <si>
    <t>Hloubení jamek pro vysazování rostlin v zemině tř.1 až 4 s výměnou půdy z 50%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</si>
  <si>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</si>
  <si>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Poznámka k položce:
solitérní keře</t>
  </si>
  <si>
    <t>1830662578</t>
  </si>
  <si>
    <t>(9*0,343)/2</t>
  </si>
  <si>
    <t>183101222</t>
  </si>
  <si>
    <t>Jamky pro výsadbu s výměnou 50 % půdy zeminy tř 1 až 4 objem do 2 m3 v rovině a svahu do 1:5</t>
  </si>
  <si>
    <t>1060498813</t>
  </si>
  <si>
    <t>Hloubení jamek pro vysazování rostlin v zemině tř.1 až 4 s výměnou půdy z 50% v rovině nebo na svahu do 1:5, objemu přes 1,00 do 2,00 m3</t>
  </si>
  <si>
    <t>Poznámka k položce:
listnaté stromy</t>
  </si>
  <si>
    <t>-1852103798</t>
  </si>
  <si>
    <t>(13*1,575)/2</t>
  </si>
  <si>
    <t>162601103.dp</t>
  </si>
  <si>
    <t>-2129210899</t>
  </si>
  <si>
    <t>1,544+10,238</t>
  </si>
  <si>
    <t>167101101</t>
  </si>
  <si>
    <t>Nakládání výkopku z hornin tř. 1 až 4 do 100 m3</t>
  </si>
  <si>
    <t>-1915982785</t>
  </si>
  <si>
    <t>Nakládání, skládání a překládání neulehlého výkopku nebo sypaniny nakládání, množství do 100 m3, z hornin tř. 1 až 4</t>
  </si>
  <si>
    <t>Poplatek za uložení odpadu ze sypaniny na skládce (skládkovné)</t>
  </si>
  <si>
    <t>1176522985</t>
  </si>
  <si>
    <t>Uložení sypaniny poplatek za uložení sypaniny na skládce (skládkovné)</t>
  </si>
  <si>
    <t>11,782*1,9</t>
  </si>
  <si>
    <t>183111113</t>
  </si>
  <si>
    <t>Hloubení jamek bez výměny půdy zeminy tř 1 až 4 objem do 0,01 m3 v rovině a svahu do 1:5</t>
  </si>
  <si>
    <t>1327260046</t>
  </si>
  <si>
    <t>Hloubení jamek pro vysazování rostlin v zemině tř.1 až 4 bez výměny půdy v rovině nebo na svahu do 1:5, objemu přes 0,005 do 0,01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</si>
  <si>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</si>
  <si>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půdokryvné keře</t>
  </si>
  <si>
    <t>183403113</t>
  </si>
  <si>
    <t>Obdělání půdy frézováním v rovině a svahu do 1:5</t>
  </si>
  <si>
    <t>1562609769</t>
  </si>
  <si>
    <t>Obdělání půdy frézováním v rovině nebo na svahu do 1:5</t>
  </si>
  <si>
    <t xml:space="preserve">Poznámka k souboru cen:
1. Každé opakované obdělání půdy se oceňuje samostatně. 2. Ceny -3114 a -3115 lze použít i pro obdělání půdy aktivními branami. </t>
  </si>
  <si>
    <t>Poznámka k položce:
zapravení půdního kondicionéru pro půdokryvné keře</t>
  </si>
  <si>
    <t>183403153</t>
  </si>
  <si>
    <t>Obdělání půdy hrabáním v rovině a svahu do 1:5</t>
  </si>
  <si>
    <t>921037638</t>
  </si>
  <si>
    <t>Obdělání půdy hrabáním v rovině nebo na svahu do 1:5</t>
  </si>
  <si>
    <t>Poznámka k položce:
uhrabání záhonů pro půdokryvné keře</t>
  </si>
  <si>
    <t>184102111</t>
  </si>
  <si>
    <t>Výsadba dřeviny s balem D do 0,2 m do jamky se zalitím v rovině a svahu do 1:5</t>
  </si>
  <si>
    <t>-160758516</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</si>
  <si>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</si>
  <si>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</si>
  <si>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zimolezy a tavolníky</t>
  </si>
  <si>
    <t>026000001.jk</t>
  </si>
  <si>
    <t>Lonicera nitida 'Maigrün' - zimolez, 15 - 20 cm, K</t>
  </si>
  <si>
    <t>1704014440</t>
  </si>
  <si>
    <t>026000002.jk</t>
  </si>
  <si>
    <t>Spiraea betulifolia 'Tor' - tavolník, 15 - 20 cm, K</t>
  </si>
  <si>
    <t>281648340</t>
  </si>
  <si>
    <t>184102113</t>
  </si>
  <si>
    <t>Výsadba dřeviny s balem D do 0,4 m do jamky se zalitím v rovině a svahu do 1:5</t>
  </si>
  <si>
    <t>-1972454257</t>
  </si>
  <si>
    <t>Výsadba dřeviny s balem do předem vyhloubené jamky se zalitím v rovině nebo na svahu do 1:5, při průměru balu přes 300 do 400 mm</t>
  </si>
  <si>
    <t>026000003.jk</t>
  </si>
  <si>
    <t>Amelanchier alnifolia 'Obelisk' /muchovník/ 100 - 150 cm, K</t>
  </si>
  <si>
    <t>-901948078</t>
  </si>
  <si>
    <t>184102115</t>
  </si>
  <si>
    <t>Výsadba dřeviny s balem D do 0,6 m do jamky se zalitím v rovině a svahu do 1:5</t>
  </si>
  <si>
    <t>1015503603</t>
  </si>
  <si>
    <t>Výsadba dřeviny s balem do předem vyhloubené jamky se zalitím v rovině nebo na svahu do 1:5, při průměru balu přes 500 do 600 mm</t>
  </si>
  <si>
    <t>026000004.jk</t>
  </si>
  <si>
    <t>Acer platanoides 'Cleveland' - javor, 14-16 o.k., ZB</t>
  </si>
  <si>
    <t>275499705</t>
  </si>
  <si>
    <t>026000005.jk</t>
  </si>
  <si>
    <t>Acer saccharinum - javor, 14-16 o.k., ZB</t>
  </si>
  <si>
    <t>-743293109</t>
  </si>
  <si>
    <t>026000006.jk</t>
  </si>
  <si>
    <t>Amelanchier arborea 'Robin Hill' - muchovník, 14-16 o.k., ZB</t>
  </si>
  <si>
    <t>-1212683071</t>
  </si>
  <si>
    <t>026000007.jk</t>
  </si>
  <si>
    <t>Fraxinus angustifolia 'Raywood' - jasan, 14-16 o.k., ZB</t>
  </si>
  <si>
    <t>-1678705322</t>
  </si>
  <si>
    <t>026000008.jk</t>
  </si>
  <si>
    <t>Prunus serrulata 'Royal Burgundy' - višeň, 14-16 o.k., ZB</t>
  </si>
  <si>
    <t>-454410375</t>
  </si>
  <si>
    <t>184102211</t>
  </si>
  <si>
    <t>Výsadba keře bez balu v do 1 m do jamky se zalitím v rovině a svahu do 1:5</t>
  </si>
  <si>
    <t>-1671882107</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</si>
  <si>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</si>
  <si>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</si>
  <si>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Poznámka k položce:
růže</t>
  </si>
  <si>
    <t>026000009.jk</t>
  </si>
  <si>
    <t>Rosa rugosa 'Pink Roadrunner' - růže, 20 - 30 cm, pk</t>
  </si>
  <si>
    <t>-774028619</t>
  </si>
  <si>
    <t>026000010.jk</t>
  </si>
  <si>
    <t>Rosa rugosa 'White Roadrunner' - růže, 20 - 30 cm, pk</t>
  </si>
  <si>
    <t>-1943386637</t>
  </si>
  <si>
    <t>184215132</t>
  </si>
  <si>
    <t>Ukotvení kmene dřevin třemi kůly D do 0,1 m délky do 2 m</t>
  </si>
  <si>
    <t>637188490</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</si>
  <si>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</si>
  <si>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</si>
  <si>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605911410</t>
  </si>
  <si>
    <t>dřevěná frézovaná palisáda PROBST I. jakost kulatina oba konce kolmo zaříznuté průměr 70 mm, délka 2000 mm</t>
  </si>
  <si>
    <t>-995776446</t>
  </si>
  <si>
    <t>palisáda dřevěná frézovaná I. jakost kulatina průměr 70 mm, délka 2000 mm</t>
  </si>
  <si>
    <t>184215133</t>
  </si>
  <si>
    <t>Ukotvení kmene dřevin třemi kůly D do 0,1 m délky do 3 m</t>
  </si>
  <si>
    <t>-777543544</t>
  </si>
  <si>
    <t>Ukotvení dřeviny kůly třemi kůly, délky přes 2 do 3 m</t>
  </si>
  <si>
    <t>605911430</t>
  </si>
  <si>
    <t>dřevěná frézovaná palisáda PROBST I. jakost kulatina oba konce kolmo zaříznuté průměr 70 mm, délka 3000 mm</t>
  </si>
  <si>
    <t>710219970</t>
  </si>
  <si>
    <t>palisáda dřevěná frézovaná I. jakost kulatina průměr 70 mm, délka 3000 mm</t>
  </si>
  <si>
    <t>12*3</t>
  </si>
  <si>
    <t>286112220</t>
  </si>
  <si>
    <t>trubka drenážní flexibilní PipeLife D 80 mm</t>
  </si>
  <si>
    <t>848221846</t>
  </si>
  <si>
    <t>trubka drenážní flexibilní D 80 mm</t>
  </si>
  <si>
    <t>1,5*13</t>
  </si>
  <si>
    <t>587615030</t>
  </si>
  <si>
    <t>keramzit Liapor frakce 8-16 mm VL</t>
  </si>
  <si>
    <t>1933223873</t>
  </si>
  <si>
    <t>605151230</t>
  </si>
  <si>
    <t>řezivo jehličnaté boční prkno jakost III. 4 - 6 cm</t>
  </si>
  <si>
    <t>-549056887</t>
  </si>
  <si>
    <t>103000000.jk</t>
  </si>
  <si>
    <t>půdní kondicionér</t>
  </si>
  <si>
    <t>955569134</t>
  </si>
  <si>
    <t>(263*0,2)+(13*0,5)</t>
  </si>
  <si>
    <t>581248640</t>
  </si>
  <si>
    <t>produkty pro opravy a úpravy povrchů- vápno na bílení PG 6040-12, bal. 12 kg</t>
  </si>
  <si>
    <t>-819123742</t>
  </si>
  <si>
    <t>produkty pro opravy a úpravy povrchů- vápno na bílení  bal. 12 kg</t>
  </si>
  <si>
    <t>184215221</t>
  </si>
  <si>
    <t>Podzemní ukotvení kmene dřevin do skruže obvodu kmene do 200 mm</t>
  </si>
  <si>
    <t>1962844479</t>
  </si>
  <si>
    <t>Ukotvení dřeviny podzemním kotvením do skruže, obvodu kmene do 200 mm</t>
  </si>
  <si>
    <t xml:space="preserve">Poznámka k souboru cen:
1. V cenách jsou započteny i náklady na ochranu proti poškození kmene v místě vzepření. 2. V cenách nejsou započteny náklady na kotevní a vyvazovací prvky. </t>
  </si>
  <si>
    <t>548000001.jk</t>
  </si>
  <si>
    <t>systém kotvení stromů</t>
  </si>
  <si>
    <t>1183685424</t>
  </si>
  <si>
    <t xml:space="preserve">systém kotvení stromů za zemní bal ve volné půdě, strom je ukotven za bal pomocí tří textilních popruhů, upevněných v půdě kotvami z "černého železa" a jedním popruhem s ráčnovým napínákem, kotvy jsou do země usazeny speciální zatloukací tyčí
</t>
  </si>
  <si>
    <t>184802111</t>
  </si>
  <si>
    <t>Chemické odplevelení před založením kultury nad 20 m2 postřikem na široko v rovině a svahu do 1:5</t>
  </si>
  <si>
    <t>-1367364940</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</si>
  <si>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</si>
  <si>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</si>
  <si>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252340020</t>
  </si>
  <si>
    <t>herbicid totální, Roundup Klasik, bal. 5 l</t>
  </si>
  <si>
    <t>litr</t>
  </si>
  <si>
    <t>-1279555313</t>
  </si>
  <si>
    <t>herbicid totální systémový neselektivní, bal. 5 l</t>
  </si>
  <si>
    <t>263*0,03</t>
  </si>
  <si>
    <t>184818233</t>
  </si>
  <si>
    <t>Ochrana kmene průměru přes 500 do 700 mm bedněním výšky do 2 m</t>
  </si>
  <si>
    <t>13342678</t>
  </si>
  <si>
    <t>Ochrana kmene bedněním před poškozením stavebním provozem zřízení včetně odstranění výšky bednění do 2 m průměru kmene přes 500 do 700 mm</t>
  </si>
  <si>
    <t>184911161</t>
  </si>
  <si>
    <t>Mulčování záhonů kačírkem tl. vrstvy do 0,1 m v rovině a svahu do 1:5</t>
  </si>
  <si>
    <t>797825301</t>
  </si>
  <si>
    <t>Mulčování záhonů kačírkem nebo drceným kamenivem tloušťky mulče přes 50 do 100 mm v rovině nebo na svahu do 1:5</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</si>
  <si>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</si>
  <si>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Poznámka k položce:
strom v pochozí mříži</t>
  </si>
  <si>
    <t>583439140</t>
  </si>
  <si>
    <t>kamenivo drcené hrubé frakce 11-22</t>
  </si>
  <si>
    <t>1190369771</t>
  </si>
  <si>
    <t>3,14*0,06</t>
  </si>
  <si>
    <t>0,188*0,25 'Přepočtené koeficientem množství</t>
  </si>
  <si>
    <t>749000001.jk</t>
  </si>
  <si>
    <t>ochranná mříž ke stromům</t>
  </si>
  <si>
    <t>-965342814</t>
  </si>
  <si>
    <t>Litinová mříž paprskovitá o hmotnosti 254 kg a průměru 200/50 cm je sestavena z litinových roštů ležících na dvoudílném ocelovém rámu. Je určena do pěších zón, parků nebo zahrad a umožňuje řádnou vegetaci stromů v chodnících. Mříž je opatřena základním antikorozním nátěrem a syntetickou vrchní barvou. Cena včetně montáže na místě určení.</t>
  </si>
  <si>
    <t>749000002.jk</t>
  </si>
  <si>
    <t>ocelový chránič kmene stromů z páskové oceli 50 cm x 170 cm (8 lamel)</t>
  </si>
  <si>
    <t>271973508</t>
  </si>
  <si>
    <t>Ocelový chránič kmene stromů z páskové oceli (8 lamel) je připevněn ke spodní části litinových roštů pomocí nerezových šroubů. Rozměry chrániče, který je rovný, jsou 50 cm x 170 cm. Chránič je opatřen antikorozním základním nátěrem, syntetickou vrchní barvou s povrchovou úpravou dle přání investora.</t>
  </si>
  <si>
    <t>184911311</t>
  </si>
  <si>
    <t>Položení mulčovací textilie v rovině a svahu do 1:5</t>
  </si>
  <si>
    <t>1737273715</t>
  </si>
  <si>
    <t>Položení mulčovací textilie proti prorůstání plevelů kolem vysázených rostlin v rovině nebo na svahu do 1:5</t>
  </si>
  <si>
    <t xml:space="preserve">Poznámka k souboru cen:
1. V cenách o sklonu svahu přes 1:1 jsou uvažovány podmínky pro svahy běžně schůdné; bez použití lezeckých technik. V případě použití lezeckých technik se tyto náklady oceňují individuálně. </t>
  </si>
  <si>
    <t>693110000.jk</t>
  </si>
  <si>
    <t xml:space="preserve">textilie </t>
  </si>
  <si>
    <t>-796837325</t>
  </si>
  <si>
    <t>hnědá textilie ze 100 % recyklované biomasy, která je ekologickou alternativou k běžně používaným agrotextiliím a netkaným textiliím na bázi vláken vyrobených z ropy, má průměrnou životnost 3 - 5 let, rozkládá se vlivem teploty a vlhkosti. Nepropouští světlo. Po svém rozkladu nezanechává žádné nežádoucí chemické zbytky a na konci své životnosti slouží jako biologické hnojivo (včetně 10% na přesah)</t>
  </si>
  <si>
    <t>263*1,1</t>
  </si>
  <si>
    <t>184911421</t>
  </si>
  <si>
    <t>Mulčování rostlin kůrou tl. do 0,1 m v rovině a svahu do 1:5</t>
  </si>
  <si>
    <t>572033533</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</si>
  <si>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</si>
  <si>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</si>
  <si>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Poznámka k položce:
půdokryvné keře + solitérní stromy</t>
  </si>
  <si>
    <t>263+8</t>
  </si>
  <si>
    <t>103911000</t>
  </si>
  <si>
    <t>kůra mulčovací VL</t>
  </si>
  <si>
    <t>-1410585394</t>
  </si>
  <si>
    <t>271*0,1</t>
  </si>
  <si>
    <t>693110570</t>
  </si>
  <si>
    <t>skoba kotvící na geotextilie, délka 30 cm, D 4 mm, materiál: ocel</t>
  </si>
  <si>
    <t>-1871602546</t>
  </si>
  <si>
    <t>263*0,5</t>
  </si>
  <si>
    <t>272000000.jk</t>
  </si>
  <si>
    <t>deska hladká recyklovaná pryž tl. 2mm</t>
  </si>
  <si>
    <t>-1940377187</t>
  </si>
  <si>
    <t>Poznámka k položce:
ochrana proti poškození kmene psí močí, příp. sekačkou</t>
  </si>
  <si>
    <t>185802114</t>
  </si>
  <si>
    <t>Hnojení půdy umělým hnojivem k jednotlivým rostlinám v rovině a svahu do 1:5</t>
  </si>
  <si>
    <t>112707060</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</si>
  <si>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</si>
  <si>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</si>
  <si>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Poznámka k položce:
půdní kondicionér pro alejové stromy</t>
  </si>
  <si>
    <t>13*0,5*0,001</t>
  </si>
  <si>
    <t>185802113</t>
  </si>
  <si>
    <t>Hnojení půdy umělým hnojivem na široko v rovině a svahu do 1:5</t>
  </si>
  <si>
    <t>-2067830322</t>
  </si>
  <si>
    <t>Hnojení půdy nebo trávníku v rovině nebo na svahu do 1:5 umělým hnojivem na široko</t>
  </si>
  <si>
    <t>Poznámka k položce:
půdní kondicionér pro půdokryvné keře</t>
  </si>
  <si>
    <t>263*0,2*0,001</t>
  </si>
  <si>
    <t>998231311</t>
  </si>
  <si>
    <t>Přesun hmot pro sadovnické a krajinářské úpravy vodorovně do 5000 m</t>
  </si>
  <si>
    <t>734004127</t>
  </si>
  <si>
    <t>Přesun hmot pro sadovnické a krajinářské úpravy - strojně dopravní vzdálenost do 5000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</si>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</sst>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38"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29</v>
      </c>
      <c r="AL10" s="29"/>
      <c r="AM10" s="29"/>
      <c r="AN10" s="35" t="s">
        <v>30</v>
      </c>
      <c r="AO10" s="29"/>
      <c r="AP10" s="29"/>
      <c r="AQ10" s="31"/>
      <c r="BE10" s="39"/>
      <c r="BS10" s="24" t="s">
        <v>8</v>
      </c>
    </row>
    <row r="11" spans="2:71" ht="18.45"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32</v>
      </c>
      <c r="AL11" s="29"/>
      <c r="AM11" s="29"/>
      <c r="AN11" s="35" t="s">
        <v>23</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29</v>
      </c>
      <c r="AL13" s="29"/>
      <c r="AM13" s="29"/>
      <c r="AN13" s="42" t="s">
        <v>34</v>
      </c>
      <c r="AO13" s="29"/>
      <c r="AP13" s="29"/>
      <c r="AQ13" s="31"/>
      <c r="BE13" s="39"/>
      <c r="BS13" s="24" t="s">
        <v>8</v>
      </c>
    </row>
    <row r="14" spans="2:71" ht="13.5">
      <c r="B14" s="28"/>
      <c r="C14" s="29"/>
      <c r="D14" s="29"/>
      <c r="E14" s="42" t="s">
        <v>34</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32</v>
      </c>
      <c r="AL14" s="29"/>
      <c r="AM14" s="29"/>
      <c r="AN14" s="42" t="s">
        <v>34</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29</v>
      </c>
      <c r="AL16" s="29"/>
      <c r="AM16" s="29"/>
      <c r="AN16" s="35" t="s">
        <v>36</v>
      </c>
      <c r="AO16" s="29"/>
      <c r="AP16" s="29"/>
      <c r="AQ16" s="31"/>
      <c r="BE16" s="39"/>
      <c r="BS16" s="24" t="s">
        <v>6</v>
      </c>
    </row>
    <row r="17" spans="2:71" ht="18.45"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32</v>
      </c>
      <c r="AL17" s="29"/>
      <c r="AM17" s="29"/>
      <c r="AN17" s="35" t="s">
        <v>38</v>
      </c>
      <c r="AO17" s="29"/>
      <c r="AP17" s="29"/>
      <c r="AQ17" s="31"/>
      <c r="BE17" s="39"/>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114" customHeight="1">
      <c r="B20" s="28"/>
      <c r="C20" s="29"/>
      <c r="D20" s="29"/>
      <c r="E20" s="44" t="s">
        <v>41</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42</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43</v>
      </c>
      <c r="M25" s="52"/>
      <c r="N25" s="52"/>
      <c r="O25" s="52"/>
      <c r="P25" s="47"/>
      <c r="Q25" s="47"/>
      <c r="R25" s="47"/>
      <c r="S25" s="47"/>
      <c r="T25" s="47"/>
      <c r="U25" s="47"/>
      <c r="V25" s="47"/>
      <c r="W25" s="52" t="s">
        <v>44</v>
      </c>
      <c r="X25" s="52"/>
      <c r="Y25" s="52"/>
      <c r="Z25" s="52"/>
      <c r="AA25" s="52"/>
      <c r="AB25" s="52"/>
      <c r="AC25" s="52"/>
      <c r="AD25" s="52"/>
      <c r="AE25" s="52"/>
      <c r="AF25" s="47"/>
      <c r="AG25" s="47"/>
      <c r="AH25" s="47"/>
      <c r="AI25" s="47"/>
      <c r="AJ25" s="47"/>
      <c r="AK25" s="52" t="s">
        <v>45</v>
      </c>
      <c r="AL25" s="52"/>
      <c r="AM25" s="52"/>
      <c r="AN25" s="52"/>
      <c r="AO25" s="52"/>
      <c r="AP25" s="47"/>
      <c r="AQ25" s="51"/>
      <c r="BE25" s="39"/>
    </row>
    <row r="26" spans="2:57" s="2" customFormat="1" ht="14.4" customHeight="1">
      <c r="B26" s="53"/>
      <c r="C26" s="54"/>
      <c r="D26" s="55" t="s">
        <v>46</v>
      </c>
      <c r="E26" s="54"/>
      <c r="F26" s="55" t="s">
        <v>47</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48</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49</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50</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51</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52</v>
      </c>
      <c r="E32" s="61"/>
      <c r="F32" s="61"/>
      <c r="G32" s="61"/>
      <c r="H32" s="61"/>
      <c r="I32" s="61"/>
      <c r="J32" s="61"/>
      <c r="K32" s="61"/>
      <c r="L32" s="61"/>
      <c r="M32" s="61"/>
      <c r="N32" s="61"/>
      <c r="O32" s="61"/>
      <c r="P32" s="61"/>
      <c r="Q32" s="61"/>
      <c r="R32" s="61"/>
      <c r="S32" s="61"/>
      <c r="T32" s="62" t="s">
        <v>53</v>
      </c>
      <c r="U32" s="61"/>
      <c r="V32" s="61"/>
      <c r="W32" s="61"/>
      <c r="X32" s="63" t="s">
        <v>54</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55</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2018_02_01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II/233, Stavební úpravy Mohylové ulice, úsek Masarykova – Stará cesta</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Plzeň</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19. 2. 2018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28</v>
      </c>
      <c r="D46" s="74"/>
      <c r="E46" s="74"/>
      <c r="F46" s="74"/>
      <c r="G46" s="74"/>
      <c r="H46" s="74"/>
      <c r="I46" s="74"/>
      <c r="J46" s="74"/>
      <c r="K46" s="74"/>
      <c r="L46" s="77" t="str">
        <f>IF(E11="","",E11)</f>
        <v>Statut. město Plzeň, Plzeňský kraj, Vodárna Plzeň</v>
      </c>
      <c r="M46" s="74"/>
      <c r="N46" s="74"/>
      <c r="O46" s="74"/>
      <c r="P46" s="74"/>
      <c r="Q46" s="74"/>
      <c r="R46" s="74"/>
      <c r="S46" s="74"/>
      <c r="T46" s="74"/>
      <c r="U46" s="74"/>
      <c r="V46" s="74"/>
      <c r="W46" s="74"/>
      <c r="X46" s="74"/>
      <c r="Y46" s="74"/>
      <c r="Z46" s="74"/>
      <c r="AA46" s="74"/>
      <c r="AB46" s="74"/>
      <c r="AC46" s="74"/>
      <c r="AD46" s="74"/>
      <c r="AE46" s="74"/>
      <c r="AF46" s="74"/>
      <c r="AG46" s="74"/>
      <c r="AH46" s="74"/>
      <c r="AI46" s="76" t="s">
        <v>35</v>
      </c>
      <c r="AJ46" s="74"/>
      <c r="AK46" s="74"/>
      <c r="AL46" s="74"/>
      <c r="AM46" s="77" t="str">
        <f>IF(E17="","",E17)</f>
        <v>D PROJEKT PLZEŇ Nedvěd s.r.o.</v>
      </c>
      <c r="AN46" s="77"/>
      <c r="AO46" s="77"/>
      <c r="AP46" s="77"/>
      <c r="AQ46" s="74"/>
      <c r="AR46" s="72"/>
      <c r="AS46" s="86" t="s">
        <v>56</v>
      </c>
      <c r="AT46" s="87"/>
      <c r="AU46" s="88"/>
      <c r="AV46" s="88"/>
      <c r="AW46" s="88"/>
      <c r="AX46" s="88"/>
      <c r="AY46" s="88"/>
      <c r="AZ46" s="88"/>
      <c r="BA46" s="88"/>
      <c r="BB46" s="88"/>
      <c r="BC46" s="88"/>
      <c r="BD46" s="89"/>
    </row>
    <row r="47" spans="2:56" s="1" customFormat="1" ht="13.5">
      <c r="B47" s="46"/>
      <c r="C47" s="76" t="s">
        <v>33</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57</v>
      </c>
      <c r="D49" s="97"/>
      <c r="E49" s="97"/>
      <c r="F49" s="97"/>
      <c r="G49" s="97"/>
      <c r="H49" s="98"/>
      <c r="I49" s="99" t="s">
        <v>58</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59</v>
      </c>
      <c r="AH49" s="97"/>
      <c r="AI49" s="97"/>
      <c r="AJ49" s="97"/>
      <c r="AK49" s="97"/>
      <c r="AL49" s="97"/>
      <c r="AM49" s="97"/>
      <c r="AN49" s="99" t="s">
        <v>60</v>
      </c>
      <c r="AO49" s="97"/>
      <c r="AP49" s="97"/>
      <c r="AQ49" s="101" t="s">
        <v>61</v>
      </c>
      <c r="AR49" s="72"/>
      <c r="AS49" s="102" t="s">
        <v>62</v>
      </c>
      <c r="AT49" s="103" t="s">
        <v>63</v>
      </c>
      <c r="AU49" s="103" t="s">
        <v>64</v>
      </c>
      <c r="AV49" s="103" t="s">
        <v>65</v>
      </c>
      <c r="AW49" s="103" t="s">
        <v>66</v>
      </c>
      <c r="AX49" s="103" t="s">
        <v>67</v>
      </c>
      <c r="AY49" s="103" t="s">
        <v>68</v>
      </c>
      <c r="AZ49" s="103" t="s">
        <v>69</v>
      </c>
      <c r="BA49" s="103" t="s">
        <v>70</v>
      </c>
      <c r="BB49" s="103" t="s">
        <v>71</v>
      </c>
      <c r="BC49" s="103" t="s">
        <v>72</v>
      </c>
      <c r="BD49" s="104" t="s">
        <v>73</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74</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ROUND(SUM(AG52:AG64),2)</f>
        <v>0</v>
      </c>
      <c r="AH51" s="110"/>
      <c r="AI51" s="110"/>
      <c r="AJ51" s="110"/>
      <c r="AK51" s="110"/>
      <c r="AL51" s="110"/>
      <c r="AM51" s="110"/>
      <c r="AN51" s="111">
        <f>SUM(AG51,AT51)</f>
        <v>0</v>
      </c>
      <c r="AO51" s="111"/>
      <c r="AP51" s="111"/>
      <c r="AQ51" s="112" t="s">
        <v>23</v>
      </c>
      <c r="AR51" s="83"/>
      <c r="AS51" s="113">
        <f>ROUND(SUM(AS52:AS64),2)</f>
        <v>0</v>
      </c>
      <c r="AT51" s="114">
        <f>ROUND(SUM(AV51:AW51),2)</f>
        <v>0</v>
      </c>
      <c r="AU51" s="115">
        <f>ROUND(SUM(AU52:AU64),5)</f>
        <v>0</v>
      </c>
      <c r="AV51" s="114">
        <f>ROUND(AZ51*L26,2)</f>
        <v>0</v>
      </c>
      <c r="AW51" s="114">
        <f>ROUND(BA51*L27,2)</f>
        <v>0</v>
      </c>
      <c r="AX51" s="114">
        <f>ROUND(BB51*L26,2)</f>
        <v>0</v>
      </c>
      <c r="AY51" s="114">
        <f>ROUND(BC51*L27,2)</f>
        <v>0</v>
      </c>
      <c r="AZ51" s="114">
        <f>ROUND(SUM(AZ52:AZ64),2)</f>
        <v>0</v>
      </c>
      <c r="BA51" s="114">
        <f>ROUND(SUM(BA52:BA64),2)</f>
        <v>0</v>
      </c>
      <c r="BB51" s="114">
        <f>ROUND(SUM(BB52:BB64),2)</f>
        <v>0</v>
      </c>
      <c r="BC51" s="114">
        <f>ROUND(SUM(BC52:BC64),2)</f>
        <v>0</v>
      </c>
      <c r="BD51" s="116">
        <f>ROUND(SUM(BD52:BD64),2)</f>
        <v>0</v>
      </c>
      <c r="BS51" s="117" t="s">
        <v>75</v>
      </c>
      <c r="BT51" s="117" t="s">
        <v>76</v>
      </c>
      <c r="BU51" s="118" t="s">
        <v>77</v>
      </c>
      <c r="BV51" s="117" t="s">
        <v>78</v>
      </c>
      <c r="BW51" s="117" t="s">
        <v>7</v>
      </c>
      <c r="BX51" s="117" t="s">
        <v>79</v>
      </c>
      <c r="CL51" s="117" t="s">
        <v>21</v>
      </c>
    </row>
    <row r="52" spans="1:91" s="5" customFormat="1" ht="16.5" customHeight="1">
      <c r="A52" s="119" t="s">
        <v>80</v>
      </c>
      <c r="B52" s="120"/>
      <c r="C52" s="121"/>
      <c r="D52" s="122" t="s">
        <v>81</v>
      </c>
      <c r="E52" s="122"/>
      <c r="F52" s="122"/>
      <c r="G52" s="122"/>
      <c r="H52" s="122"/>
      <c r="I52" s="123"/>
      <c r="J52" s="122" t="s">
        <v>82</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'SO 000 - Ostatní a vedlej...'!J27</f>
        <v>0</v>
      </c>
      <c r="AH52" s="123"/>
      <c r="AI52" s="123"/>
      <c r="AJ52" s="123"/>
      <c r="AK52" s="123"/>
      <c r="AL52" s="123"/>
      <c r="AM52" s="123"/>
      <c r="AN52" s="124">
        <f>SUM(AG52,AT52)</f>
        <v>0</v>
      </c>
      <c r="AO52" s="123"/>
      <c r="AP52" s="123"/>
      <c r="AQ52" s="125" t="s">
        <v>83</v>
      </c>
      <c r="AR52" s="126"/>
      <c r="AS52" s="127">
        <v>0</v>
      </c>
      <c r="AT52" s="128">
        <f>ROUND(SUM(AV52:AW52),2)</f>
        <v>0</v>
      </c>
      <c r="AU52" s="129">
        <f>'SO 000 - Ostatní a vedlej...'!P83</f>
        <v>0</v>
      </c>
      <c r="AV52" s="128">
        <f>'SO 000 - Ostatní a vedlej...'!J30</f>
        <v>0</v>
      </c>
      <c r="AW52" s="128">
        <f>'SO 000 - Ostatní a vedlej...'!J31</f>
        <v>0</v>
      </c>
      <c r="AX52" s="128">
        <f>'SO 000 - Ostatní a vedlej...'!J32</f>
        <v>0</v>
      </c>
      <c r="AY52" s="128">
        <f>'SO 000 - Ostatní a vedlej...'!J33</f>
        <v>0</v>
      </c>
      <c r="AZ52" s="128">
        <f>'SO 000 - Ostatní a vedlej...'!F30</f>
        <v>0</v>
      </c>
      <c r="BA52" s="128">
        <f>'SO 000 - Ostatní a vedlej...'!F31</f>
        <v>0</v>
      </c>
      <c r="BB52" s="128">
        <f>'SO 000 - Ostatní a vedlej...'!F32</f>
        <v>0</v>
      </c>
      <c r="BC52" s="128">
        <f>'SO 000 - Ostatní a vedlej...'!F33</f>
        <v>0</v>
      </c>
      <c r="BD52" s="130">
        <f>'SO 000 - Ostatní a vedlej...'!F34</f>
        <v>0</v>
      </c>
      <c r="BT52" s="131" t="s">
        <v>84</v>
      </c>
      <c r="BV52" s="131" t="s">
        <v>78</v>
      </c>
      <c r="BW52" s="131" t="s">
        <v>85</v>
      </c>
      <c r="BX52" s="131" t="s">
        <v>7</v>
      </c>
      <c r="CL52" s="131" t="s">
        <v>86</v>
      </c>
      <c r="CM52" s="131" t="s">
        <v>87</v>
      </c>
    </row>
    <row r="53" spans="1:91" s="5" customFormat="1" ht="31.5" customHeight="1">
      <c r="A53" s="119" t="s">
        <v>80</v>
      </c>
      <c r="B53" s="120"/>
      <c r="C53" s="121"/>
      <c r="D53" s="122" t="s">
        <v>88</v>
      </c>
      <c r="E53" s="122"/>
      <c r="F53" s="122"/>
      <c r="G53" s="122"/>
      <c r="H53" s="122"/>
      <c r="I53" s="123"/>
      <c r="J53" s="122" t="s">
        <v>89</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'SO 101 - Silnice II-233 –...'!J27</f>
        <v>0</v>
      </c>
      <c r="AH53" s="123"/>
      <c r="AI53" s="123"/>
      <c r="AJ53" s="123"/>
      <c r="AK53" s="123"/>
      <c r="AL53" s="123"/>
      <c r="AM53" s="123"/>
      <c r="AN53" s="124">
        <f>SUM(AG53,AT53)</f>
        <v>0</v>
      </c>
      <c r="AO53" s="123"/>
      <c r="AP53" s="123"/>
      <c r="AQ53" s="125" t="s">
        <v>90</v>
      </c>
      <c r="AR53" s="126"/>
      <c r="AS53" s="127">
        <v>0</v>
      </c>
      <c r="AT53" s="128">
        <f>ROUND(SUM(AV53:AW53),2)</f>
        <v>0</v>
      </c>
      <c r="AU53" s="129">
        <f>'SO 101 - Silnice II-233 –...'!P87</f>
        <v>0</v>
      </c>
      <c r="AV53" s="128">
        <f>'SO 101 - Silnice II-233 –...'!J30</f>
        <v>0</v>
      </c>
      <c r="AW53" s="128">
        <f>'SO 101 - Silnice II-233 –...'!J31</f>
        <v>0</v>
      </c>
      <c r="AX53" s="128">
        <f>'SO 101 - Silnice II-233 –...'!J32</f>
        <v>0</v>
      </c>
      <c r="AY53" s="128">
        <f>'SO 101 - Silnice II-233 –...'!J33</f>
        <v>0</v>
      </c>
      <c r="AZ53" s="128">
        <f>'SO 101 - Silnice II-233 –...'!F30</f>
        <v>0</v>
      </c>
      <c r="BA53" s="128">
        <f>'SO 101 - Silnice II-233 –...'!F31</f>
        <v>0</v>
      </c>
      <c r="BB53" s="128">
        <f>'SO 101 - Silnice II-233 –...'!F32</f>
        <v>0</v>
      </c>
      <c r="BC53" s="128">
        <f>'SO 101 - Silnice II-233 –...'!F33</f>
        <v>0</v>
      </c>
      <c r="BD53" s="130">
        <f>'SO 101 - Silnice II-233 –...'!F34</f>
        <v>0</v>
      </c>
      <c r="BT53" s="131" t="s">
        <v>84</v>
      </c>
      <c r="BV53" s="131" t="s">
        <v>78</v>
      </c>
      <c r="BW53" s="131" t="s">
        <v>91</v>
      </c>
      <c r="BX53" s="131" t="s">
        <v>7</v>
      </c>
      <c r="CL53" s="131" t="s">
        <v>21</v>
      </c>
      <c r="CM53" s="131" t="s">
        <v>87</v>
      </c>
    </row>
    <row r="54" spans="1:91" s="5" customFormat="1" ht="31.5" customHeight="1">
      <c r="A54" s="119" t="s">
        <v>80</v>
      </c>
      <c r="B54" s="120"/>
      <c r="C54" s="121"/>
      <c r="D54" s="122" t="s">
        <v>92</v>
      </c>
      <c r="E54" s="122"/>
      <c r="F54" s="122"/>
      <c r="G54" s="122"/>
      <c r="H54" s="122"/>
      <c r="I54" s="123"/>
      <c r="J54" s="122" t="s">
        <v>93</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'SO 102 - Místní komunikac...'!J27</f>
        <v>0</v>
      </c>
      <c r="AH54" s="123"/>
      <c r="AI54" s="123"/>
      <c r="AJ54" s="123"/>
      <c r="AK54" s="123"/>
      <c r="AL54" s="123"/>
      <c r="AM54" s="123"/>
      <c r="AN54" s="124">
        <f>SUM(AG54,AT54)</f>
        <v>0</v>
      </c>
      <c r="AO54" s="123"/>
      <c r="AP54" s="123"/>
      <c r="AQ54" s="125" t="s">
        <v>90</v>
      </c>
      <c r="AR54" s="126"/>
      <c r="AS54" s="127">
        <v>0</v>
      </c>
      <c r="AT54" s="128">
        <f>ROUND(SUM(AV54:AW54),2)</f>
        <v>0</v>
      </c>
      <c r="AU54" s="129">
        <f>'SO 102 - Místní komunikac...'!P88</f>
        <v>0</v>
      </c>
      <c r="AV54" s="128">
        <f>'SO 102 - Místní komunikac...'!J30</f>
        <v>0</v>
      </c>
      <c r="AW54" s="128">
        <f>'SO 102 - Místní komunikac...'!J31</f>
        <v>0</v>
      </c>
      <c r="AX54" s="128">
        <f>'SO 102 - Místní komunikac...'!J32</f>
        <v>0</v>
      </c>
      <c r="AY54" s="128">
        <f>'SO 102 - Místní komunikac...'!J33</f>
        <v>0</v>
      </c>
      <c r="AZ54" s="128">
        <f>'SO 102 - Místní komunikac...'!F30</f>
        <v>0</v>
      </c>
      <c r="BA54" s="128">
        <f>'SO 102 - Místní komunikac...'!F31</f>
        <v>0</v>
      </c>
      <c r="BB54" s="128">
        <f>'SO 102 - Místní komunikac...'!F32</f>
        <v>0</v>
      </c>
      <c r="BC54" s="128">
        <f>'SO 102 - Místní komunikac...'!F33</f>
        <v>0</v>
      </c>
      <c r="BD54" s="130">
        <f>'SO 102 - Místní komunikac...'!F34</f>
        <v>0</v>
      </c>
      <c r="BT54" s="131" t="s">
        <v>84</v>
      </c>
      <c r="BV54" s="131" t="s">
        <v>78</v>
      </c>
      <c r="BW54" s="131" t="s">
        <v>94</v>
      </c>
      <c r="BX54" s="131" t="s">
        <v>7</v>
      </c>
      <c r="CL54" s="131" t="s">
        <v>95</v>
      </c>
      <c r="CM54" s="131" t="s">
        <v>87</v>
      </c>
    </row>
    <row r="55" spans="1:91" s="5" customFormat="1" ht="16.5" customHeight="1">
      <c r="A55" s="119" t="s">
        <v>80</v>
      </c>
      <c r="B55" s="120"/>
      <c r="C55" s="121"/>
      <c r="D55" s="122" t="s">
        <v>96</v>
      </c>
      <c r="E55" s="122"/>
      <c r="F55" s="122"/>
      <c r="G55" s="122"/>
      <c r="H55" s="122"/>
      <c r="I55" s="123"/>
      <c r="J55" s="122" t="s">
        <v>97</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'SO 120 - Dopravně inženýr...'!J27</f>
        <v>0</v>
      </c>
      <c r="AH55" s="123"/>
      <c r="AI55" s="123"/>
      <c r="AJ55" s="123"/>
      <c r="AK55" s="123"/>
      <c r="AL55" s="123"/>
      <c r="AM55" s="123"/>
      <c r="AN55" s="124">
        <f>SUM(AG55,AT55)</f>
        <v>0</v>
      </c>
      <c r="AO55" s="123"/>
      <c r="AP55" s="123"/>
      <c r="AQ55" s="125" t="s">
        <v>90</v>
      </c>
      <c r="AR55" s="126"/>
      <c r="AS55" s="127">
        <v>0</v>
      </c>
      <c r="AT55" s="128">
        <f>ROUND(SUM(AV55:AW55),2)</f>
        <v>0</v>
      </c>
      <c r="AU55" s="129">
        <f>'SO 120 - Dopravně inženýr...'!P83</f>
        <v>0</v>
      </c>
      <c r="AV55" s="128">
        <f>'SO 120 - Dopravně inženýr...'!J30</f>
        <v>0</v>
      </c>
      <c r="AW55" s="128">
        <f>'SO 120 - Dopravně inženýr...'!J31</f>
        <v>0</v>
      </c>
      <c r="AX55" s="128">
        <f>'SO 120 - Dopravně inženýr...'!J32</f>
        <v>0</v>
      </c>
      <c r="AY55" s="128">
        <f>'SO 120 - Dopravně inženýr...'!J33</f>
        <v>0</v>
      </c>
      <c r="AZ55" s="128">
        <f>'SO 120 - Dopravně inženýr...'!F30</f>
        <v>0</v>
      </c>
      <c r="BA55" s="128">
        <f>'SO 120 - Dopravně inženýr...'!F31</f>
        <v>0</v>
      </c>
      <c r="BB55" s="128">
        <f>'SO 120 - Dopravně inženýr...'!F32</f>
        <v>0</v>
      </c>
      <c r="BC55" s="128">
        <f>'SO 120 - Dopravně inženýr...'!F33</f>
        <v>0</v>
      </c>
      <c r="BD55" s="130">
        <f>'SO 120 - Dopravně inženýr...'!F34</f>
        <v>0</v>
      </c>
      <c r="BT55" s="131" t="s">
        <v>84</v>
      </c>
      <c r="BV55" s="131" t="s">
        <v>78</v>
      </c>
      <c r="BW55" s="131" t="s">
        <v>98</v>
      </c>
      <c r="BX55" s="131" t="s">
        <v>7</v>
      </c>
      <c r="CL55" s="131" t="s">
        <v>86</v>
      </c>
      <c r="CM55" s="131" t="s">
        <v>87</v>
      </c>
    </row>
    <row r="56" spans="1:91" s="5" customFormat="1" ht="31.5" customHeight="1">
      <c r="A56" s="119" t="s">
        <v>80</v>
      </c>
      <c r="B56" s="120"/>
      <c r="C56" s="121"/>
      <c r="D56" s="122" t="s">
        <v>99</v>
      </c>
      <c r="E56" s="122"/>
      <c r="F56" s="122"/>
      <c r="G56" s="122"/>
      <c r="H56" s="122"/>
      <c r="I56" s="123"/>
      <c r="J56" s="122" t="s">
        <v>100</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'SO 161 - Úpravy SSZ K 414...'!J27</f>
        <v>0</v>
      </c>
      <c r="AH56" s="123"/>
      <c r="AI56" s="123"/>
      <c r="AJ56" s="123"/>
      <c r="AK56" s="123"/>
      <c r="AL56" s="123"/>
      <c r="AM56" s="123"/>
      <c r="AN56" s="124">
        <f>SUM(AG56,AT56)</f>
        <v>0</v>
      </c>
      <c r="AO56" s="123"/>
      <c r="AP56" s="123"/>
      <c r="AQ56" s="125" t="s">
        <v>90</v>
      </c>
      <c r="AR56" s="126"/>
      <c r="AS56" s="127">
        <v>0</v>
      </c>
      <c r="AT56" s="128">
        <f>ROUND(SUM(AV56:AW56),2)</f>
        <v>0</v>
      </c>
      <c r="AU56" s="129">
        <f>'SO 161 - Úpravy SSZ K 414...'!P81</f>
        <v>0</v>
      </c>
      <c r="AV56" s="128">
        <f>'SO 161 - Úpravy SSZ K 414...'!J30</f>
        <v>0</v>
      </c>
      <c r="AW56" s="128">
        <f>'SO 161 - Úpravy SSZ K 414...'!J31</f>
        <v>0</v>
      </c>
      <c r="AX56" s="128">
        <f>'SO 161 - Úpravy SSZ K 414...'!J32</f>
        <v>0</v>
      </c>
      <c r="AY56" s="128">
        <f>'SO 161 - Úpravy SSZ K 414...'!J33</f>
        <v>0</v>
      </c>
      <c r="AZ56" s="128">
        <f>'SO 161 - Úpravy SSZ K 414...'!F30</f>
        <v>0</v>
      </c>
      <c r="BA56" s="128">
        <f>'SO 161 - Úpravy SSZ K 414...'!F31</f>
        <v>0</v>
      </c>
      <c r="BB56" s="128">
        <f>'SO 161 - Úpravy SSZ K 414...'!F32</f>
        <v>0</v>
      </c>
      <c r="BC56" s="128">
        <f>'SO 161 - Úpravy SSZ K 414...'!F33</f>
        <v>0</v>
      </c>
      <c r="BD56" s="130">
        <f>'SO 161 - Úpravy SSZ K 414...'!F34</f>
        <v>0</v>
      </c>
      <c r="BT56" s="131" t="s">
        <v>84</v>
      </c>
      <c r="BV56" s="131" t="s">
        <v>78</v>
      </c>
      <c r="BW56" s="131" t="s">
        <v>101</v>
      </c>
      <c r="BX56" s="131" t="s">
        <v>7</v>
      </c>
      <c r="CL56" s="131" t="s">
        <v>102</v>
      </c>
      <c r="CM56" s="131" t="s">
        <v>87</v>
      </c>
    </row>
    <row r="57" spans="1:91" s="5" customFormat="1" ht="31.5" customHeight="1">
      <c r="A57" s="119" t="s">
        <v>80</v>
      </c>
      <c r="B57" s="120"/>
      <c r="C57" s="121"/>
      <c r="D57" s="122" t="s">
        <v>103</v>
      </c>
      <c r="E57" s="122"/>
      <c r="F57" s="122"/>
      <c r="G57" s="122"/>
      <c r="H57" s="122"/>
      <c r="I57" s="123"/>
      <c r="J57" s="122" t="s">
        <v>104</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'SO 162 - Úpravy SSZ K 412...'!J27</f>
        <v>0</v>
      </c>
      <c r="AH57" s="123"/>
      <c r="AI57" s="123"/>
      <c r="AJ57" s="123"/>
      <c r="AK57" s="123"/>
      <c r="AL57" s="123"/>
      <c r="AM57" s="123"/>
      <c r="AN57" s="124">
        <f>SUM(AG57,AT57)</f>
        <v>0</v>
      </c>
      <c r="AO57" s="123"/>
      <c r="AP57" s="123"/>
      <c r="AQ57" s="125" t="s">
        <v>90</v>
      </c>
      <c r="AR57" s="126"/>
      <c r="AS57" s="127">
        <v>0</v>
      </c>
      <c r="AT57" s="128">
        <f>ROUND(SUM(AV57:AW57),2)</f>
        <v>0</v>
      </c>
      <c r="AU57" s="129">
        <f>'SO 162 - Úpravy SSZ K 412...'!P81</f>
        <v>0</v>
      </c>
      <c r="AV57" s="128">
        <f>'SO 162 - Úpravy SSZ K 412...'!J30</f>
        <v>0</v>
      </c>
      <c r="AW57" s="128">
        <f>'SO 162 - Úpravy SSZ K 412...'!J31</f>
        <v>0</v>
      </c>
      <c r="AX57" s="128">
        <f>'SO 162 - Úpravy SSZ K 412...'!J32</f>
        <v>0</v>
      </c>
      <c r="AY57" s="128">
        <f>'SO 162 - Úpravy SSZ K 412...'!J33</f>
        <v>0</v>
      </c>
      <c r="AZ57" s="128">
        <f>'SO 162 - Úpravy SSZ K 412...'!F30</f>
        <v>0</v>
      </c>
      <c r="BA57" s="128">
        <f>'SO 162 - Úpravy SSZ K 412...'!F31</f>
        <v>0</v>
      </c>
      <c r="BB57" s="128">
        <f>'SO 162 - Úpravy SSZ K 412...'!F32</f>
        <v>0</v>
      </c>
      <c r="BC57" s="128">
        <f>'SO 162 - Úpravy SSZ K 412...'!F33</f>
        <v>0</v>
      </c>
      <c r="BD57" s="130">
        <f>'SO 162 - Úpravy SSZ K 412...'!F34</f>
        <v>0</v>
      </c>
      <c r="BT57" s="131" t="s">
        <v>84</v>
      </c>
      <c r="BV57" s="131" t="s">
        <v>78</v>
      </c>
      <c r="BW57" s="131" t="s">
        <v>105</v>
      </c>
      <c r="BX57" s="131" t="s">
        <v>7</v>
      </c>
      <c r="CL57" s="131" t="s">
        <v>102</v>
      </c>
      <c r="CM57" s="131" t="s">
        <v>87</v>
      </c>
    </row>
    <row r="58" spans="1:91" s="5" customFormat="1" ht="16.5" customHeight="1">
      <c r="A58" s="119" t="s">
        <v>80</v>
      </c>
      <c r="B58" s="120"/>
      <c r="C58" s="121"/>
      <c r="D58" s="122" t="s">
        <v>106</v>
      </c>
      <c r="E58" s="122"/>
      <c r="F58" s="122"/>
      <c r="G58" s="122"/>
      <c r="H58" s="122"/>
      <c r="I58" s="123"/>
      <c r="J58" s="122" t="s">
        <v>107</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4">
        <f>'SO 303 - Dešťová kanalizace'!J27</f>
        <v>0</v>
      </c>
      <c r="AH58" s="123"/>
      <c r="AI58" s="123"/>
      <c r="AJ58" s="123"/>
      <c r="AK58" s="123"/>
      <c r="AL58" s="123"/>
      <c r="AM58" s="123"/>
      <c r="AN58" s="124">
        <f>SUM(AG58,AT58)</f>
        <v>0</v>
      </c>
      <c r="AO58" s="123"/>
      <c r="AP58" s="123"/>
      <c r="AQ58" s="125" t="s">
        <v>90</v>
      </c>
      <c r="AR58" s="126"/>
      <c r="AS58" s="127">
        <v>0</v>
      </c>
      <c r="AT58" s="128">
        <f>ROUND(SUM(AV58:AW58),2)</f>
        <v>0</v>
      </c>
      <c r="AU58" s="129">
        <f>'SO 303 - Dešťová kanalizace'!P85</f>
        <v>0</v>
      </c>
      <c r="AV58" s="128">
        <f>'SO 303 - Dešťová kanalizace'!J30</f>
        <v>0</v>
      </c>
      <c r="AW58" s="128">
        <f>'SO 303 - Dešťová kanalizace'!J31</f>
        <v>0</v>
      </c>
      <c r="AX58" s="128">
        <f>'SO 303 - Dešťová kanalizace'!J32</f>
        <v>0</v>
      </c>
      <c r="AY58" s="128">
        <f>'SO 303 - Dešťová kanalizace'!J33</f>
        <v>0</v>
      </c>
      <c r="AZ58" s="128">
        <f>'SO 303 - Dešťová kanalizace'!F30</f>
        <v>0</v>
      </c>
      <c r="BA58" s="128">
        <f>'SO 303 - Dešťová kanalizace'!F31</f>
        <v>0</v>
      </c>
      <c r="BB58" s="128">
        <f>'SO 303 - Dešťová kanalizace'!F32</f>
        <v>0</v>
      </c>
      <c r="BC58" s="128">
        <f>'SO 303 - Dešťová kanalizace'!F33</f>
        <v>0</v>
      </c>
      <c r="BD58" s="130">
        <f>'SO 303 - Dešťová kanalizace'!F34</f>
        <v>0</v>
      </c>
      <c r="BT58" s="131" t="s">
        <v>84</v>
      </c>
      <c r="BV58" s="131" t="s">
        <v>78</v>
      </c>
      <c r="BW58" s="131" t="s">
        <v>108</v>
      </c>
      <c r="BX58" s="131" t="s">
        <v>7</v>
      </c>
      <c r="CL58" s="131" t="s">
        <v>109</v>
      </c>
      <c r="CM58" s="131" t="s">
        <v>87</v>
      </c>
    </row>
    <row r="59" spans="1:91" s="5" customFormat="1" ht="16.5" customHeight="1">
      <c r="A59" s="119" t="s">
        <v>80</v>
      </c>
      <c r="B59" s="120"/>
      <c r="C59" s="121"/>
      <c r="D59" s="122" t="s">
        <v>110</v>
      </c>
      <c r="E59" s="122"/>
      <c r="F59" s="122"/>
      <c r="G59" s="122"/>
      <c r="H59" s="122"/>
      <c r="I59" s="123"/>
      <c r="J59" s="122" t="s">
        <v>111</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4">
        <f>'SO 304 - Kanalizace'!J27</f>
        <v>0</v>
      </c>
      <c r="AH59" s="123"/>
      <c r="AI59" s="123"/>
      <c r="AJ59" s="123"/>
      <c r="AK59" s="123"/>
      <c r="AL59" s="123"/>
      <c r="AM59" s="123"/>
      <c r="AN59" s="124">
        <f>SUM(AG59,AT59)</f>
        <v>0</v>
      </c>
      <c r="AO59" s="123"/>
      <c r="AP59" s="123"/>
      <c r="AQ59" s="125" t="s">
        <v>90</v>
      </c>
      <c r="AR59" s="126"/>
      <c r="AS59" s="127">
        <v>0</v>
      </c>
      <c r="AT59" s="128">
        <f>ROUND(SUM(AV59:AW59),2)</f>
        <v>0</v>
      </c>
      <c r="AU59" s="129">
        <f>'SO 304 - Kanalizace'!P88</f>
        <v>0</v>
      </c>
      <c r="AV59" s="128">
        <f>'SO 304 - Kanalizace'!J30</f>
        <v>0</v>
      </c>
      <c r="AW59" s="128">
        <f>'SO 304 - Kanalizace'!J31</f>
        <v>0</v>
      </c>
      <c r="AX59" s="128">
        <f>'SO 304 - Kanalizace'!J32</f>
        <v>0</v>
      </c>
      <c r="AY59" s="128">
        <f>'SO 304 - Kanalizace'!J33</f>
        <v>0</v>
      </c>
      <c r="AZ59" s="128">
        <f>'SO 304 - Kanalizace'!F30</f>
        <v>0</v>
      </c>
      <c r="BA59" s="128">
        <f>'SO 304 - Kanalizace'!F31</f>
        <v>0</v>
      </c>
      <c r="BB59" s="128">
        <f>'SO 304 - Kanalizace'!F32</f>
        <v>0</v>
      </c>
      <c r="BC59" s="128">
        <f>'SO 304 - Kanalizace'!F33</f>
        <v>0</v>
      </c>
      <c r="BD59" s="130">
        <f>'SO 304 - Kanalizace'!F34</f>
        <v>0</v>
      </c>
      <c r="BT59" s="131" t="s">
        <v>84</v>
      </c>
      <c r="BV59" s="131" t="s">
        <v>78</v>
      </c>
      <c r="BW59" s="131" t="s">
        <v>112</v>
      </c>
      <c r="BX59" s="131" t="s">
        <v>7</v>
      </c>
      <c r="CL59" s="131" t="s">
        <v>113</v>
      </c>
      <c r="CM59" s="131" t="s">
        <v>87</v>
      </c>
    </row>
    <row r="60" spans="1:91" s="5" customFormat="1" ht="16.5" customHeight="1">
      <c r="A60" s="119" t="s">
        <v>80</v>
      </c>
      <c r="B60" s="120"/>
      <c r="C60" s="121"/>
      <c r="D60" s="122" t="s">
        <v>114</v>
      </c>
      <c r="E60" s="122"/>
      <c r="F60" s="122"/>
      <c r="G60" s="122"/>
      <c r="H60" s="122"/>
      <c r="I60" s="123"/>
      <c r="J60" s="122" t="s">
        <v>115</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'SO 305 - Přeložka vodovodu'!J27</f>
        <v>0</v>
      </c>
      <c r="AH60" s="123"/>
      <c r="AI60" s="123"/>
      <c r="AJ60" s="123"/>
      <c r="AK60" s="123"/>
      <c r="AL60" s="123"/>
      <c r="AM60" s="123"/>
      <c r="AN60" s="124">
        <f>SUM(AG60,AT60)</f>
        <v>0</v>
      </c>
      <c r="AO60" s="123"/>
      <c r="AP60" s="123"/>
      <c r="AQ60" s="125" t="s">
        <v>90</v>
      </c>
      <c r="AR60" s="126"/>
      <c r="AS60" s="127">
        <v>0</v>
      </c>
      <c r="AT60" s="128">
        <f>ROUND(SUM(AV60:AW60),2)</f>
        <v>0</v>
      </c>
      <c r="AU60" s="129">
        <f>'SO 305 - Přeložka vodovodu'!P84</f>
        <v>0</v>
      </c>
      <c r="AV60" s="128">
        <f>'SO 305 - Přeložka vodovodu'!J30</f>
        <v>0</v>
      </c>
      <c r="AW60" s="128">
        <f>'SO 305 - Přeložka vodovodu'!J31</f>
        <v>0</v>
      </c>
      <c r="AX60" s="128">
        <f>'SO 305 - Přeložka vodovodu'!J32</f>
        <v>0</v>
      </c>
      <c r="AY60" s="128">
        <f>'SO 305 - Přeložka vodovodu'!J33</f>
        <v>0</v>
      </c>
      <c r="AZ60" s="128">
        <f>'SO 305 - Přeložka vodovodu'!F30</f>
        <v>0</v>
      </c>
      <c r="BA60" s="128">
        <f>'SO 305 - Přeložka vodovodu'!F31</f>
        <v>0</v>
      </c>
      <c r="BB60" s="128">
        <f>'SO 305 - Přeložka vodovodu'!F32</f>
        <v>0</v>
      </c>
      <c r="BC60" s="128">
        <f>'SO 305 - Přeložka vodovodu'!F33</f>
        <v>0</v>
      </c>
      <c r="BD60" s="130">
        <f>'SO 305 - Přeložka vodovodu'!F34</f>
        <v>0</v>
      </c>
      <c r="BT60" s="131" t="s">
        <v>84</v>
      </c>
      <c r="BV60" s="131" t="s">
        <v>78</v>
      </c>
      <c r="BW60" s="131" t="s">
        <v>116</v>
      </c>
      <c r="BX60" s="131" t="s">
        <v>7</v>
      </c>
      <c r="CL60" s="131" t="s">
        <v>117</v>
      </c>
      <c r="CM60" s="131" t="s">
        <v>87</v>
      </c>
    </row>
    <row r="61" spans="1:91" s="5" customFormat="1" ht="16.5" customHeight="1">
      <c r="A61" s="119" t="s">
        <v>80</v>
      </c>
      <c r="B61" s="120"/>
      <c r="C61" s="121"/>
      <c r="D61" s="122" t="s">
        <v>118</v>
      </c>
      <c r="E61" s="122"/>
      <c r="F61" s="122"/>
      <c r="G61" s="122"/>
      <c r="H61" s="122"/>
      <c r="I61" s="123"/>
      <c r="J61" s="122" t="s">
        <v>119</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4">
        <f>'SO 401 - Veřejné osvětlení'!J27</f>
        <v>0</v>
      </c>
      <c r="AH61" s="123"/>
      <c r="AI61" s="123"/>
      <c r="AJ61" s="123"/>
      <c r="AK61" s="123"/>
      <c r="AL61" s="123"/>
      <c r="AM61" s="123"/>
      <c r="AN61" s="124">
        <f>SUM(AG61,AT61)</f>
        <v>0</v>
      </c>
      <c r="AO61" s="123"/>
      <c r="AP61" s="123"/>
      <c r="AQ61" s="125" t="s">
        <v>90</v>
      </c>
      <c r="AR61" s="126"/>
      <c r="AS61" s="127">
        <v>0</v>
      </c>
      <c r="AT61" s="128">
        <f>ROUND(SUM(AV61:AW61),2)</f>
        <v>0</v>
      </c>
      <c r="AU61" s="129">
        <f>'SO 401 - Veřejné osvětlení'!P82</f>
        <v>0</v>
      </c>
      <c r="AV61" s="128">
        <f>'SO 401 - Veřejné osvětlení'!J30</f>
        <v>0</v>
      </c>
      <c r="AW61" s="128">
        <f>'SO 401 - Veřejné osvětlení'!J31</f>
        <v>0</v>
      </c>
      <c r="AX61" s="128">
        <f>'SO 401 - Veřejné osvětlení'!J32</f>
        <v>0</v>
      </c>
      <c r="AY61" s="128">
        <f>'SO 401 - Veřejné osvětlení'!J33</f>
        <v>0</v>
      </c>
      <c r="AZ61" s="128">
        <f>'SO 401 - Veřejné osvětlení'!F30</f>
        <v>0</v>
      </c>
      <c r="BA61" s="128">
        <f>'SO 401 - Veřejné osvětlení'!F31</f>
        <v>0</v>
      </c>
      <c r="BB61" s="128">
        <f>'SO 401 - Veřejné osvětlení'!F32</f>
        <v>0</v>
      </c>
      <c r="BC61" s="128">
        <f>'SO 401 - Veřejné osvětlení'!F33</f>
        <v>0</v>
      </c>
      <c r="BD61" s="130">
        <f>'SO 401 - Veřejné osvětlení'!F34</f>
        <v>0</v>
      </c>
      <c r="BT61" s="131" t="s">
        <v>84</v>
      </c>
      <c r="BV61" s="131" t="s">
        <v>78</v>
      </c>
      <c r="BW61" s="131" t="s">
        <v>120</v>
      </c>
      <c r="BX61" s="131" t="s">
        <v>7</v>
      </c>
      <c r="CL61" s="131" t="s">
        <v>23</v>
      </c>
      <c r="CM61" s="131" t="s">
        <v>87</v>
      </c>
    </row>
    <row r="62" spans="1:91" s="5" customFormat="1" ht="31.5" customHeight="1">
      <c r="A62" s="119" t="s">
        <v>80</v>
      </c>
      <c r="B62" s="120"/>
      <c r="C62" s="121"/>
      <c r="D62" s="122" t="s">
        <v>121</v>
      </c>
      <c r="E62" s="122"/>
      <c r="F62" s="122"/>
      <c r="G62" s="122"/>
      <c r="H62" s="122"/>
      <c r="I62" s="123"/>
      <c r="J62" s="122" t="s">
        <v>122</v>
      </c>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4">
        <f>'SO 411a - Úprava slabopro...'!J27</f>
        <v>0</v>
      </c>
      <c r="AH62" s="123"/>
      <c r="AI62" s="123"/>
      <c r="AJ62" s="123"/>
      <c r="AK62" s="123"/>
      <c r="AL62" s="123"/>
      <c r="AM62" s="123"/>
      <c r="AN62" s="124">
        <f>SUM(AG62,AT62)</f>
        <v>0</v>
      </c>
      <c r="AO62" s="123"/>
      <c r="AP62" s="123"/>
      <c r="AQ62" s="125" t="s">
        <v>90</v>
      </c>
      <c r="AR62" s="126"/>
      <c r="AS62" s="127">
        <v>0</v>
      </c>
      <c r="AT62" s="128">
        <f>ROUND(SUM(AV62:AW62),2)</f>
        <v>0</v>
      </c>
      <c r="AU62" s="129">
        <f>'SO 411a - Úprava slabopro...'!P82</f>
        <v>0</v>
      </c>
      <c r="AV62" s="128">
        <f>'SO 411a - Úprava slabopro...'!J30</f>
        <v>0</v>
      </c>
      <c r="AW62" s="128">
        <f>'SO 411a - Úprava slabopro...'!J31</f>
        <v>0</v>
      </c>
      <c r="AX62" s="128">
        <f>'SO 411a - Úprava slabopro...'!J32</f>
        <v>0</v>
      </c>
      <c r="AY62" s="128">
        <f>'SO 411a - Úprava slabopro...'!J33</f>
        <v>0</v>
      </c>
      <c r="AZ62" s="128">
        <f>'SO 411a - Úprava slabopro...'!F30</f>
        <v>0</v>
      </c>
      <c r="BA62" s="128">
        <f>'SO 411a - Úprava slabopro...'!F31</f>
        <v>0</v>
      </c>
      <c r="BB62" s="128">
        <f>'SO 411a - Úprava slabopro...'!F32</f>
        <v>0</v>
      </c>
      <c r="BC62" s="128">
        <f>'SO 411a - Úprava slabopro...'!F33</f>
        <v>0</v>
      </c>
      <c r="BD62" s="130">
        <f>'SO 411a - Úprava slabopro...'!F34</f>
        <v>0</v>
      </c>
      <c r="BT62" s="131" t="s">
        <v>84</v>
      </c>
      <c r="BV62" s="131" t="s">
        <v>78</v>
      </c>
      <c r="BW62" s="131" t="s">
        <v>123</v>
      </c>
      <c r="BX62" s="131" t="s">
        <v>7</v>
      </c>
      <c r="CL62" s="131" t="s">
        <v>124</v>
      </c>
      <c r="CM62" s="131" t="s">
        <v>87</v>
      </c>
    </row>
    <row r="63" spans="1:91" s="5" customFormat="1" ht="31.5" customHeight="1">
      <c r="A63" s="119" t="s">
        <v>80</v>
      </c>
      <c r="B63" s="120"/>
      <c r="C63" s="121"/>
      <c r="D63" s="122" t="s">
        <v>125</v>
      </c>
      <c r="E63" s="122"/>
      <c r="F63" s="122"/>
      <c r="G63" s="122"/>
      <c r="H63" s="122"/>
      <c r="I63" s="123"/>
      <c r="J63" s="122" t="s">
        <v>126</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4">
        <f>'SO 411b - Úprava slabopro...'!J27</f>
        <v>0</v>
      </c>
      <c r="AH63" s="123"/>
      <c r="AI63" s="123"/>
      <c r="AJ63" s="123"/>
      <c r="AK63" s="123"/>
      <c r="AL63" s="123"/>
      <c r="AM63" s="123"/>
      <c r="AN63" s="124">
        <f>SUM(AG63,AT63)</f>
        <v>0</v>
      </c>
      <c r="AO63" s="123"/>
      <c r="AP63" s="123"/>
      <c r="AQ63" s="125" t="s">
        <v>90</v>
      </c>
      <c r="AR63" s="126"/>
      <c r="AS63" s="127">
        <v>0</v>
      </c>
      <c r="AT63" s="128">
        <f>ROUND(SUM(AV63:AW63),2)</f>
        <v>0</v>
      </c>
      <c r="AU63" s="129">
        <f>'SO 411b - Úprava slabopro...'!P80</f>
        <v>0</v>
      </c>
      <c r="AV63" s="128">
        <f>'SO 411b - Úprava slabopro...'!J30</f>
        <v>0</v>
      </c>
      <c r="AW63" s="128">
        <f>'SO 411b - Úprava slabopro...'!J31</f>
        <v>0</v>
      </c>
      <c r="AX63" s="128">
        <f>'SO 411b - Úprava slabopro...'!J32</f>
        <v>0</v>
      </c>
      <c r="AY63" s="128">
        <f>'SO 411b - Úprava slabopro...'!J33</f>
        <v>0</v>
      </c>
      <c r="AZ63" s="128">
        <f>'SO 411b - Úprava slabopro...'!F30</f>
        <v>0</v>
      </c>
      <c r="BA63" s="128">
        <f>'SO 411b - Úprava slabopro...'!F31</f>
        <v>0</v>
      </c>
      <c r="BB63" s="128">
        <f>'SO 411b - Úprava slabopro...'!F32</f>
        <v>0</v>
      </c>
      <c r="BC63" s="128">
        <f>'SO 411b - Úprava slabopro...'!F33</f>
        <v>0</v>
      </c>
      <c r="BD63" s="130">
        <f>'SO 411b - Úprava slabopro...'!F34</f>
        <v>0</v>
      </c>
      <c r="BT63" s="131" t="s">
        <v>84</v>
      </c>
      <c r="BV63" s="131" t="s">
        <v>78</v>
      </c>
      <c r="BW63" s="131" t="s">
        <v>127</v>
      </c>
      <c r="BX63" s="131" t="s">
        <v>7</v>
      </c>
      <c r="CL63" s="131" t="s">
        <v>124</v>
      </c>
      <c r="CM63" s="131" t="s">
        <v>87</v>
      </c>
    </row>
    <row r="64" spans="1:91" s="5" customFormat="1" ht="16.5" customHeight="1">
      <c r="A64" s="119" t="s">
        <v>80</v>
      </c>
      <c r="B64" s="120"/>
      <c r="C64" s="121"/>
      <c r="D64" s="122" t="s">
        <v>128</v>
      </c>
      <c r="E64" s="122"/>
      <c r="F64" s="122"/>
      <c r="G64" s="122"/>
      <c r="H64" s="122"/>
      <c r="I64" s="123"/>
      <c r="J64" s="122" t="s">
        <v>129</v>
      </c>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4">
        <f>'SO 810 - Sadovnické úpravy'!J27</f>
        <v>0</v>
      </c>
      <c r="AH64" s="123"/>
      <c r="AI64" s="123"/>
      <c r="AJ64" s="123"/>
      <c r="AK64" s="123"/>
      <c r="AL64" s="123"/>
      <c r="AM64" s="123"/>
      <c r="AN64" s="124">
        <f>SUM(AG64,AT64)</f>
        <v>0</v>
      </c>
      <c r="AO64" s="123"/>
      <c r="AP64" s="123"/>
      <c r="AQ64" s="125" t="s">
        <v>90</v>
      </c>
      <c r="AR64" s="126"/>
      <c r="AS64" s="132">
        <v>0</v>
      </c>
      <c r="AT64" s="133">
        <f>ROUND(SUM(AV64:AW64),2)</f>
        <v>0</v>
      </c>
      <c r="AU64" s="134">
        <f>'SO 810 - Sadovnické úpravy'!P78</f>
        <v>0</v>
      </c>
      <c r="AV64" s="133">
        <f>'SO 810 - Sadovnické úpravy'!J30</f>
        <v>0</v>
      </c>
      <c r="AW64" s="133">
        <f>'SO 810 - Sadovnické úpravy'!J31</f>
        <v>0</v>
      </c>
      <c r="AX64" s="133">
        <f>'SO 810 - Sadovnické úpravy'!J32</f>
        <v>0</v>
      </c>
      <c r="AY64" s="133">
        <f>'SO 810 - Sadovnické úpravy'!J33</f>
        <v>0</v>
      </c>
      <c r="AZ64" s="133">
        <f>'SO 810 - Sadovnické úpravy'!F30</f>
        <v>0</v>
      </c>
      <c r="BA64" s="133">
        <f>'SO 810 - Sadovnické úpravy'!F31</f>
        <v>0</v>
      </c>
      <c r="BB64" s="133">
        <f>'SO 810 - Sadovnické úpravy'!F32</f>
        <v>0</v>
      </c>
      <c r="BC64" s="133">
        <f>'SO 810 - Sadovnické úpravy'!F33</f>
        <v>0</v>
      </c>
      <c r="BD64" s="135">
        <f>'SO 810 - Sadovnické úpravy'!F34</f>
        <v>0</v>
      </c>
      <c r="BT64" s="131" t="s">
        <v>84</v>
      </c>
      <c r="BV64" s="131" t="s">
        <v>78</v>
      </c>
      <c r="BW64" s="131" t="s">
        <v>130</v>
      </c>
      <c r="BX64" s="131" t="s">
        <v>7</v>
      </c>
      <c r="CL64" s="131" t="s">
        <v>131</v>
      </c>
      <c r="CM64" s="131" t="s">
        <v>87</v>
      </c>
    </row>
    <row r="65" spans="2:44" s="1" customFormat="1" ht="30" customHeight="1">
      <c r="B65" s="46"/>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2"/>
    </row>
    <row r="66" spans="2:44" s="1" customFormat="1" ht="6.95" customHeight="1">
      <c r="B66" s="67"/>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72"/>
    </row>
  </sheetData>
  <sheetProtection password="CC35" sheet="1" objects="1" scenarios="1" formatColumns="0" formatRows="0"/>
  <mergeCells count="8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G51:AM51"/>
    <mergeCell ref="AN51:AP51"/>
    <mergeCell ref="AR2:BE2"/>
  </mergeCells>
  <hyperlinks>
    <hyperlink ref="K1:S1" location="C2" display="1) Rekapitulace stavby"/>
    <hyperlink ref="W1:AI1" location="C51" display="2) Rekapitulace objektů stavby a soupisů prací"/>
    <hyperlink ref="A52" location="'SO 000 - Ostatní a vedlej...'!C2" display="/"/>
    <hyperlink ref="A53" location="'SO 101 - Silnice II-233 –...'!C2" display="/"/>
    <hyperlink ref="A54" location="'SO 102 - Místní komunikac...'!C2" display="/"/>
    <hyperlink ref="A55" location="'SO 120 - Dopravně inženýr...'!C2" display="/"/>
    <hyperlink ref="A56" location="'SO 161 - Úpravy SSZ K 414...'!C2" display="/"/>
    <hyperlink ref="A57" location="'SO 162 - Úpravy SSZ K 412...'!C2" display="/"/>
    <hyperlink ref="A58" location="'SO 303 - Dešťová kanalizace'!C2" display="/"/>
    <hyperlink ref="A59" location="'SO 304 - Kanalizace'!C2" display="/"/>
    <hyperlink ref="A60" location="'SO 305 - Přeložka vodovodu'!C2" display="/"/>
    <hyperlink ref="A61" location="'SO 401 - Veřejné osvětlení'!C2" display="/"/>
    <hyperlink ref="A62" location="'SO 411a - Úprava slabopro...'!C2" display="/"/>
    <hyperlink ref="A63" location="'SO 411b - Úprava slabopro...'!C2" display="/"/>
    <hyperlink ref="A64" location="'SO 810 - Sadovnické úpravy'!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43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116</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3459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117</v>
      </c>
      <c r="G11" s="47"/>
      <c r="H11" s="47"/>
      <c r="I11" s="146" t="s">
        <v>22</v>
      </c>
      <c r="J11" s="35" t="s">
        <v>2407</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2751</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2408</v>
      </c>
      <c r="K20" s="51"/>
    </row>
    <row r="21" spans="2:11" s="1" customFormat="1" ht="18" customHeight="1">
      <c r="B21" s="46"/>
      <c r="C21" s="47"/>
      <c r="D21" s="47"/>
      <c r="E21" s="35" t="s">
        <v>2409</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ROUND(J84,2)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ROUND(SUM(BE84:BE430),2)</f>
        <v>0</v>
      </c>
      <c r="G30" s="47"/>
      <c r="H30" s="47"/>
      <c r="I30" s="158">
        <v>0.21</v>
      </c>
      <c r="J30" s="157">
        <f>ROUND(ROUND((SUM(BE84:BE430)),2)*I30,2)</f>
        <v>0</v>
      </c>
      <c r="K30" s="51"/>
    </row>
    <row r="31" spans="2:11" s="1" customFormat="1" ht="14.4" customHeight="1">
      <c r="B31" s="46"/>
      <c r="C31" s="47"/>
      <c r="D31" s="47"/>
      <c r="E31" s="55" t="s">
        <v>48</v>
      </c>
      <c r="F31" s="157">
        <f>ROUND(SUM(BF84:BF430),2)</f>
        <v>0</v>
      </c>
      <c r="G31" s="47"/>
      <c r="H31" s="47"/>
      <c r="I31" s="158">
        <v>0.15</v>
      </c>
      <c r="J31" s="157">
        <f>ROUND(ROUND((SUM(BF84:BF430)),2)*I31,2)</f>
        <v>0</v>
      </c>
      <c r="K31" s="51"/>
    </row>
    <row r="32" spans="2:11" s="1" customFormat="1" ht="14.4" customHeight="1" hidden="1">
      <c r="B32" s="46"/>
      <c r="C32" s="47"/>
      <c r="D32" s="47"/>
      <c r="E32" s="55" t="s">
        <v>49</v>
      </c>
      <c r="F32" s="157">
        <f>ROUND(SUM(BG84:BG430),2)</f>
        <v>0</v>
      </c>
      <c r="G32" s="47"/>
      <c r="H32" s="47"/>
      <c r="I32" s="158">
        <v>0.21</v>
      </c>
      <c r="J32" s="157">
        <v>0</v>
      </c>
      <c r="K32" s="51"/>
    </row>
    <row r="33" spans="2:11" s="1" customFormat="1" ht="14.4" customHeight="1" hidden="1">
      <c r="B33" s="46"/>
      <c r="C33" s="47"/>
      <c r="D33" s="47"/>
      <c r="E33" s="55" t="s">
        <v>50</v>
      </c>
      <c r="F33" s="157">
        <f>ROUND(SUM(BH84:BH430),2)</f>
        <v>0</v>
      </c>
      <c r="G33" s="47"/>
      <c r="H33" s="47"/>
      <c r="I33" s="158">
        <v>0.15</v>
      </c>
      <c r="J33" s="157">
        <v>0</v>
      </c>
      <c r="K33" s="51"/>
    </row>
    <row r="34" spans="2:11" s="1" customFormat="1" ht="14.4" customHeight="1" hidden="1">
      <c r="B34" s="46"/>
      <c r="C34" s="47"/>
      <c r="D34" s="47"/>
      <c r="E34" s="55" t="s">
        <v>51</v>
      </c>
      <c r="F34" s="157">
        <f>ROUND(SUM(BI84:BI430),2)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305 - Přeložka vodovodu</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Vodárna Plzeň</v>
      </c>
      <c r="G51" s="47"/>
      <c r="H51" s="47"/>
      <c r="I51" s="146" t="s">
        <v>35</v>
      </c>
      <c r="J51" s="44" t="str">
        <f>E21</f>
        <v>JS Projekt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J84</f>
        <v>0</v>
      </c>
      <c r="K56" s="51"/>
      <c r="AU56" s="24" t="s">
        <v>147</v>
      </c>
    </row>
    <row r="57" spans="2:11" s="7" customFormat="1" ht="24.95" customHeight="1">
      <c r="B57" s="177"/>
      <c r="C57" s="178"/>
      <c r="D57" s="179" t="s">
        <v>277</v>
      </c>
      <c r="E57" s="180"/>
      <c r="F57" s="180"/>
      <c r="G57" s="180"/>
      <c r="H57" s="180"/>
      <c r="I57" s="181"/>
      <c r="J57" s="182">
        <f>J85</f>
        <v>0</v>
      </c>
      <c r="K57" s="183"/>
    </row>
    <row r="58" spans="2:11" s="8" customFormat="1" ht="19.9" customHeight="1">
      <c r="B58" s="184"/>
      <c r="C58" s="185"/>
      <c r="D58" s="186" t="s">
        <v>278</v>
      </c>
      <c r="E58" s="187"/>
      <c r="F58" s="187"/>
      <c r="G58" s="187"/>
      <c r="H58" s="187"/>
      <c r="I58" s="188"/>
      <c r="J58" s="189">
        <f>J86</f>
        <v>0</v>
      </c>
      <c r="K58" s="190"/>
    </row>
    <row r="59" spans="2:11" s="8" customFormat="1" ht="19.9" customHeight="1">
      <c r="B59" s="184"/>
      <c r="C59" s="185"/>
      <c r="D59" s="186" t="s">
        <v>279</v>
      </c>
      <c r="E59" s="187"/>
      <c r="F59" s="187"/>
      <c r="G59" s="187"/>
      <c r="H59" s="187"/>
      <c r="I59" s="188"/>
      <c r="J59" s="189">
        <f>J213</f>
        <v>0</v>
      </c>
      <c r="K59" s="190"/>
    </row>
    <row r="60" spans="2:11" s="8" customFormat="1" ht="19.9" customHeight="1">
      <c r="B60" s="184"/>
      <c r="C60" s="185"/>
      <c r="D60" s="186" t="s">
        <v>280</v>
      </c>
      <c r="E60" s="187"/>
      <c r="F60" s="187"/>
      <c r="G60" s="187"/>
      <c r="H60" s="187"/>
      <c r="I60" s="188"/>
      <c r="J60" s="189">
        <f>J216</f>
        <v>0</v>
      </c>
      <c r="K60" s="190"/>
    </row>
    <row r="61" spans="2:11" s="8" customFormat="1" ht="19.9" customHeight="1">
      <c r="B61" s="184"/>
      <c r="C61" s="185"/>
      <c r="D61" s="186" t="s">
        <v>281</v>
      </c>
      <c r="E61" s="187"/>
      <c r="F61" s="187"/>
      <c r="G61" s="187"/>
      <c r="H61" s="187"/>
      <c r="I61" s="188"/>
      <c r="J61" s="189">
        <f>J234</f>
        <v>0</v>
      </c>
      <c r="K61" s="190"/>
    </row>
    <row r="62" spans="2:11" s="8" customFormat="1" ht="19.9" customHeight="1">
      <c r="B62" s="184"/>
      <c r="C62" s="185"/>
      <c r="D62" s="186" t="s">
        <v>282</v>
      </c>
      <c r="E62" s="187"/>
      <c r="F62" s="187"/>
      <c r="G62" s="187"/>
      <c r="H62" s="187"/>
      <c r="I62" s="188"/>
      <c r="J62" s="189">
        <f>J242</f>
        <v>0</v>
      </c>
      <c r="K62" s="190"/>
    </row>
    <row r="63" spans="2:11" s="8" customFormat="1" ht="19.9" customHeight="1">
      <c r="B63" s="184"/>
      <c r="C63" s="185"/>
      <c r="D63" s="186" t="s">
        <v>1482</v>
      </c>
      <c r="E63" s="187"/>
      <c r="F63" s="187"/>
      <c r="G63" s="187"/>
      <c r="H63" s="187"/>
      <c r="I63" s="188"/>
      <c r="J63" s="189">
        <f>J408</f>
        <v>0</v>
      </c>
      <c r="K63" s="190"/>
    </row>
    <row r="64" spans="2:11" s="8" customFormat="1" ht="19.9" customHeight="1">
      <c r="B64" s="184"/>
      <c r="C64" s="185"/>
      <c r="D64" s="186" t="s">
        <v>285</v>
      </c>
      <c r="E64" s="187"/>
      <c r="F64" s="187"/>
      <c r="G64" s="187"/>
      <c r="H64" s="187"/>
      <c r="I64" s="188"/>
      <c r="J64" s="189">
        <f>J427</f>
        <v>0</v>
      </c>
      <c r="K64" s="190"/>
    </row>
    <row r="65" spans="2:11" s="1" customFormat="1" ht="21.8" customHeight="1">
      <c r="B65" s="46"/>
      <c r="C65" s="47"/>
      <c r="D65" s="47"/>
      <c r="E65" s="47"/>
      <c r="F65" s="47"/>
      <c r="G65" s="47"/>
      <c r="H65" s="47"/>
      <c r="I65" s="144"/>
      <c r="J65" s="47"/>
      <c r="K65" s="51"/>
    </row>
    <row r="66" spans="2:11" s="1" customFormat="1" ht="6.95" customHeight="1">
      <c r="B66" s="67"/>
      <c r="C66" s="68"/>
      <c r="D66" s="68"/>
      <c r="E66" s="68"/>
      <c r="F66" s="68"/>
      <c r="G66" s="68"/>
      <c r="H66" s="68"/>
      <c r="I66" s="166"/>
      <c r="J66" s="68"/>
      <c r="K66" s="69"/>
    </row>
    <row r="70" spans="2:12" s="1" customFormat="1" ht="6.95" customHeight="1">
      <c r="B70" s="70"/>
      <c r="C70" s="71"/>
      <c r="D70" s="71"/>
      <c r="E70" s="71"/>
      <c r="F70" s="71"/>
      <c r="G70" s="71"/>
      <c r="H70" s="71"/>
      <c r="I70" s="169"/>
      <c r="J70" s="71"/>
      <c r="K70" s="71"/>
      <c r="L70" s="72"/>
    </row>
    <row r="71" spans="2:12" s="1" customFormat="1" ht="36.95" customHeight="1">
      <c r="B71" s="46"/>
      <c r="C71" s="73" t="s">
        <v>155</v>
      </c>
      <c r="D71" s="74"/>
      <c r="E71" s="74"/>
      <c r="F71" s="74"/>
      <c r="G71" s="74"/>
      <c r="H71" s="74"/>
      <c r="I71" s="191"/>
      <c r="J71" s="74"/>
      <c r="K71" s="74"/>
      <c r="L71" s="72"/>
    </row>
    <row r="72" spans="2:12" s="1" customFormat="1" ht="6.95" customHeight="1">
      <c r="B72" s="46"/>
      <c r="C72" s="74"/>
      <c r="D72" s="74"/>
      <c r="E72" s="74"/>
      <c r="F72" s="74"/>
      <c r="G72" s="74"/>
      <c r="H72" s="74"/>
      <c r="I72" s="191"/>
      <c r="J72" s="74"/>
      <c r="K72" s="74"/>
      <c r="L72" s="72"/>
    </row>
    <row r="73" spans="2:12" s="1" customFormat="1" ht="14.4" customHeight="1">
      <c r="B73" s="46"/>
      <c r="C73" s="76" t="s">
        <v>18</v>
      </c>
      <c r="D73" s="74"/>
      <c r="E73" s="74"/>
      <c r="F73" s="74"/>
      <c r="G73" s="74"/>
      <c r="H73" s="74"/>
      <c r="I73" s="191"/>
      <c r="J73" s="74"/>
      <c r="K73" s="74"/>
      <c r="L73" s="72"/>
    </row>
    <row r="74" spans="2:12" s="1" customFormat="1" ht="16.5" customHeight="1">
      <c r="B74" s="46"/>
      <c r="C74" s="74"/>
      <c r="D74" s="74"/>
      <c r="E74" s="192" t="str">
        <f>E7</f>
        <v>II/233, Stavební úpravy Mohylové ulice, úsek Masarykova – Stará cesta</v>
      </c>
      <c r="F74" s="76"/>
      <c r="G74" s="76"/>
      <c r="H74" s="76"/>
      <c r="I74" s="191"/>
      <c r="J74" s="74"/>
      <c r="K74" s="74"/>
      <c r="L74" s="72"/>
    </row>
    <row r="75" spans="2:12" s="1" customFormat="1" ht="14.4" customHeight="1">
      <c r="B75" s="46"/>
      <c r="C75" s="76" t="s">
        <v>138</v>
      </c>
      <c r="D75" s="74"/>
      <c r="E75" s="74"/>
      <c r="F75" s="74"/>
      <c r="G75" s="74"/>
      <c r="H75" s="74"/>
      <c r="I75" s="191"/>
      <c r="J75" s="74"/>
      <c r="K75" s="74"/>
      <c r="L75" s="72"/>
    </row>
    <row r="76" spans="2:12" s="1" customFormat="1" ht="17.25" customHeight="1">
      <c r="B76" s="46"/>
      <c r="C76" s="74"/>
      <c r="D76" s="74"/>
      <c r="E76" s="82" t="str">
        <f>E9</f>
        <v>SO 305 - Přeložka vodovodu</v>
      </c>
      <c r="F76" s="74"/>
      <c r="G76" s="74"/>
      <c r="H76" s="74"/>
      <c r="I76" s="191"/>
      <c r="J76" s="74"/>
      <c r="K76" s="74"/>
      <c r="L76" s="72"/>
    </row>
    <row r="77" spans="2:12" s="1" customFormat="1" ht="6.95" customHeight="1">
      <c r="B77" s="46"/>
      <c r="C77" s="74"/>
      <c r="D77" s="74"/>
      <c r="E77" s="74"/>
      <c r="F77" s="74"/>
      <c r="G77" s="74"/>
      <c r="H77" s="74"/>
      <c r="I77" s="191"/>
      <c r="J77" s="74"/>
      <c r="K77" s="74"/>
      <c r="L77" s="72"/>
    </row>
    <row r="78" spans="2:12" s="1" customFormat="1" ht="18" customHeight="1">
      <c r="B78" s="46"/>
      <c r="C78" s="76" t="s">
        <v>24</v>
      </c>
      <c r="D78" s="74"/>
      <c r="E78" s="74"/>
      <c r="F78" s="193" t="str">
        <f>F12</f>
        <v>Plzeň</v>
      </c>
      <c r="G78" s="74"/>
      <c r="H78" s="74"/>
      <c r="I78" s="194" t="s">
        <v>26</v>
      </c>
      <c r="J78" s="85" t="str">
        <f>IF(J12="","",J12)</f>
        <v>19. 2. 2018</v>
      </c>
      <c r="K78" s="74"/>
      <c r="L78" s="72"/>
    </row>
    <row r="79" spans="2:12" s="1" customFormat="1" ht="6.95" customHeight="1">
      <c r="B79" s="46"/>
      <c r="C79" s="74"/>
      <c r="D79" s="74"/>
      <c r="E79" s="74"/>
      <c r="F79" s="74"/>
      <c r="G79" s="74"/>
      <c r="H79" s="74"/>
      <c r="I79" s="191"/>
      <c r="J79" s="74"/>
      <c r="K79" s="74"/>
      <c r="L79" s="72"/>
    </row>
    <row r="80" spans="2:12" s="1" customFormat="1" ht="13.5">
      <c r="B80" s="46"/>
      <c r="C80" s="76" t="s">
        <v>28</v>
      </c>
      <c r="D80" s="74"/>
      <c r="E80" s="74"/>
      <c r="F80" s="193" t="str">
        <f>E15</f>
        <v>Vodárna Plzeň</v>
      </c>
      <c r="G80" s="74"/>
      <c r="H80" s="74"/>
      <c r="I80" s="194" t="s">
        <v>35</v>
      </c>
      <c r="J80" s="193" t="str">
        <f>E21</f>
        <v>JS Projekt s.r.o.</v>
      </c>
      <c r="K80" s="74"/>
      <c r="L80" s="72"/>
    </row>
    <row r="81" spans="2:12" s="1" customFormat="1" ht="14.4" customHeight="1">
      <c r="B81" s="46"/>
      <c r="C81" s="76" t="s">
        <v>33</v>
      </c>
      <c r="D81" s="74"/>
      <c r="E81" s="74"/>
      <c r="F81" s="193" t="str">
        <f>IF(E18="","",E18)</f>
        <v/>
      </c>
      <c r="G81" s="74"/>
      <c r="H81" s="74"/>
      <c r="I81" s="191"/>
      <c r="J81" s="74"/>
      <c r="K81" s="74"/>
      <c r="L81" s="72"/>
    </row>
    <row r="82" spans="2:12" s="1" customFormat="1" ht="10.3" customHeight="1">
      <c r="B82" s="46"/>
      <c r="C82" s="74"/>
      <c r="D82" s="74"/>
      <c r="E82" s="74"/>
      <c r="F82" s="74"/>
      <c r="G82" s="74"/>
      <c r="H82" s="74"/>
      <c r="I82" s="191"/>
      <c r="J82" s="74"/>
      <c r="K82" s="74"/>
      <c r="L82" s="72"/>
    </row>
    <row r="83" spans="2:20" s="9" customFormat="1" ht="29.25" customHeight="1">
      <c r="B83" s="195"/>
      <c r="C83" s="196" t="s">
        <v>156</v>
      </c>
      <c r="D83" s="197" t="s">
        <v>61</v>
      </c>
      <c r="E83" s="197" t="s">
        <v>57</v>
      </c>
      <c r="F83" s="197" t="s">
        <v>157</v>
      </c>
      <c r="G83" s="197" t="s">
        <v>158</v>
      </c>
      <c r="H83" s="197" t="s">
        <v>159</v>
      </c>
      <c r="I83" s="198" t="s">
        <v>160</v>
      </c>
      <c r="J83" s="197" t="s">
        <v>145</v>
      </c>
      <c r="K83" s="199" t="s">
        <v>161</v>
      </c>
      <c r="L83" s="200"/>
      <c r="M83" s="102" t="s">
        <v>162</v>
      </c>
      <c r="N83" s="103" t="s">
        <v>46</v>
      </c>
      <c r="O83" s="103" t="s">
        <v>163</v>
      </c>
      <c r="P83" s="103" t="s">
        <v>164</v>
      </c>
      <c r="Q83" s="103" t="s">
        <v>165</v>
      </c>
      <c r="R83" s="103" t="s">
        <v>166</v>
      </c>
      <c r="S83" s="103" t="s">
        <v>167</v>
      </c>
      <c r="T83" s="104" t="s">
        <v>168</v>
      </c>
    </row>
    <row r="84" spans="2:63" s="1" customFormat="1" ht="29.25" customHeight="1">
      <c r="B84" s="46"/>
      <c r="C84" s="108" t="s">
        <v>146</v>
      </c>
      <c r="D84" s="74"/>
      <c r="E84" s="74"/>
      <c r="F84" s="74"/>
      <c r="G84" s="74"/>
      <c r="H84" s="74"/>
      <c r="I84" s="191"/>
      <c r="J84" s="201">
        <f>BK84</f>
        <v>0</v>
      </c>
      <c r="K84" s="74"/>
      <c r="L84" s="72"/>
      <c r="M84" s="105"/>
      <c r="N84" s="106"/>
      <c r="O84" s="106"/>
      <c r="P84" s="202">
        <f>P85</f>
        <v>0</v>
      </c>
      <c r="Q84" s="106"/>
      <c r="R84" s="202">
        <f>R85</f>
        <v>14.897939806999997</v>
      </c>
      <c r="S84" s="106"/>
      <c r="T84" s="203">
        <f>T85</f>
        <v>27.8201</v>
      </c>
      <c r="AT84" s="24" t="s">
        <v>75</v>
      </c>
      <c r="AU84" s="24" t="s">
        <v>147</v>
      </c>
      <c r="BK84" s="204">
        <f>BK85</f>
        <v>0</v>
      </c>
    </row>
    <row r="85" spans="2:63" s="10" customFormat="1" ht="37.4" customHeight="1">
      <c r="B85" s="205"/>
      <c r="C85" s="206"/>
      <c r="D85" s="207" t="s">
        <v>75</v>
      </c>
      <c r="E85" s="208" t="s">
        <v>169</v>
      </c>
      <c r="F85" s="208" t="s">
        <v>288</v>
      </c>
      <c r="G85" s="206"/>
      <c r="H85" s="206"/>
      <c r="I85" s="209"/>
      <c r="J85" s="210">
        <f>BK85</f>
        <v>0</v>
      </c>
      <c r="K85" s="206"/>
      <c r="L85" s="211"/>
      <c r="M85" s="212"/>
      <c r="N85" s="213"/>
      <c r="O85" s="213"/>
      <c r="P85" s="214">
        <f>P86+P213+P216+P234+P242+P408+P427</f>
        <v>0</v>
      </c>
      <c r="Q85" s="213"/>
      <c r="R85" s="214">
        <f>R86+R213+R216+R234+R242+R408+R427</f>
        <v>14.897939806999997</v>
      </c>
      <c r="S85" s="213"/>
      <c r="T85" s="215">
        <f>T86+T213+T216+T234+T242+T408+T427</f>
        <v>27.8201</v>
      </c>
      <c r="AR85" s="216" t="s">
        <v>84</v>
      </c>
      <c r="AT85" s="217" t="s">
        <v>75</v>
      </c>
      <c r="AU85" s="217" t="s">
        <v>76</v>
      </c>
      <c r="AY85" s="216" t="s">
        <v>170</v>
      </c>
      <c r="BK85" s="218">
        <f>BK86+BK213+BK216+BK234+BK242+BK408+BK427</f>
        <v>0</v>
      </c>
    </row>
    <row r="86" spans="2:63" s="10" customFormat="1" ht="19.9" customHeight="1">
      <c r="B86" s="205"/>
      <c r="C86" s="206"/>
      <c r="D86" s="207" t="s">
        <v>75</v>
      </c>
      <c r="E86" s="219" t="s">
        <v>84</v>
      </c>
      <c r="F86" s="219" t="s">
        <v>289</v>
      </c>
      <c r="G86" s="206"/>
      <c r="H86" s="206"/>
      <c r="I86" s="209"/>
      <c r="J86" s="220">
        <f>BK86</f>
        <v>0</v>
      </c>
      <c r="K86" s="206"/>
      <c r="L86" s="211"/>
      <c r="M86" s="212"/>
      <c r="N86" s="213"/>
      <c r="O86" s="213"/>
      <c r="P86" s="214">
        <f>SUM(P87:P212)</f>
        <v>0</v>
      </c>
      <c r="Q86" s="213"/>
      <c r="R86" s="214">
        <f>SUM(R87:R212)</f>
        <v>0.10681301</v>
      </c>
      <c r="S86" s="213"/>
      <c r="T86" s="215">
        <f>SUM(T87:T212)</f>
        <v>24.72</v>
      </c>
      <c r="AR86" s="216" t="s">
        <v>84</v>
      </c>
      <c r="AT86" s="217" t="s">
        <v>75</v>
      </c>
      <c r="AU86" s="217" t="s">
        <v>84</v>
      </c>
      <c r="AY86" s="216" t="s">
        <v>170</v>
      </c>
      <c r="BK86" s="218">
        <f>SUM(BK87:BK212)</f>
        <v>0</v>
      </c>
    </row>
    <row r="87" spans="2:65" s="1" customFormat="1" ht="16.5" customHeight="1">
      <c r="B87" s="46"/>
      <c r="C87" s="221" t="s">
        <v>84</v>
      </c>
      <c r="D87" s="221" t="s">
        <v>176</v>
      </c>
      <c r="E87" s="222" t="s">
        <v>2411</v>
      </c>
      <c r="F87" s="223" t="s">
        <v>2412</v>
      </c>
      <c r="G87" s="224" t="s">
        <v>219</v>
      </c>
      <c r="H87" s="225">
        <v>30</v>
      </c>
      <c r="I87" s="226"/>
      <c r="J87" s="227">
        <f>ROUND(I87*H87,2)</f>
        <v>0</v>
      </c>
      <c r="K87" s="223" t="s">
        <v>180</v>
      </c>
      <c r="L87" s="72"/>
      <c r="M87" s="228" t="s">
        <v>23</v>
      </c>
      <c r="N87" s="229" t="s">
        <v>47</v>
      </c>
      <c r="O87" s="47"/>
      <c r="P87" s="230">
        <f>O87*H87</f>
        <v>0</v>
      </c>
      <c r="Q87" s="230">
        <v>0</v>
      </c>
      <c r="R87" s="230">
        <f>Q87*H87</f>
        <v>0</v>
      </c>
      <c r="S87" s="230">
        <v>0.44</v>
      </c>
      <c r="T87" s="231">
        <f>S87*H87</f>
        <v>13.2</v>
      </c>
      <c r="AR87" s="24" t="s">
        <v>194</v>
      </c>
      <c r="AT87" s="24" t="s">
        <v>176</v>
      </c>
      <c r="AU87" s="24" t="s">
        <v>87</v>
      </c>
      <c r="AY87" s="24" t="s">
        <v>170</v>
      </c>
      <c r="BE87" s="232">
        <f>IF(N87="základní",J87,0)</f>
        <v>0</v>
      </c>
      <c r="BF87" s="232">
        <f>IF(N87="snížená",J87,0)</f>
        <v>0</v>
      </c>
      <c r="BG87" s="232">
        <f>IF(N87="zákl. přenesená",J87,0)</f>
        <v>0</v>
      </c>
      <c r="BH87" s="232">
        <f>IF(N87="sníž. přenesená",J87,0)</f>
        <v>0</v>
      </c>
      <c r="BI87" s="232">
        <f>IF(N87="nulová",J87,0)</f>
        <v>0</v>
      </c>
      <c r="BJ87" s="24" t="s">
        <v>84</v>
      </c>
      <c r="BK87" s="232">
        <f>ROUND(I87*H87,2)</f>
        <v>0</v>
      </c>
      <c r="BL87" s="24" t="s">
        <v>194</v>
      </c>
      <c r="BM87" s="24" t="s">
        <v>3460</v>
      </c>
    </row>
    <row r="88" spans="2:47" s="1" customFormat="1" ht="13.5">
      <c r="B88" s="46"/>
      <c r="C88" s="74"/>
      <c r="D88" s="233" t="s">
        <v>183</v>
      </c>
      <c r="E88" s="74"/>
      <c r="F88" s="234" t="s">
        <v>2414</v>
      </c>
      <c r="G88" s="74"/>
      <c r="H88" s="74"/>
      <c r="I88" s="191"/>
      <c r="J88" s="74"/>
      <c r="K88" s="74"/>
      <c r="L88" s="72"/>
      <c r="M88" s="235"/>
      <c r="N88" s="47"/>
      <c r="O88" s="47"/>
      <c r="P88" s="47"/>
      <c r="Q88" s="47"/>
      <c r="R88" s="47"/>
      <c r="S88" s="47"/>
      <c r="T88" s="95"/>
      <c r="AT88" s="24" t="s">
        <v>183</v>
      </c>
      <c r="AU88" s="24" t="s">
        <v>87</v>
      </c>
    </row>
    <row r="89" spans="2:47" s="1" customFormat="1" ht="13.5">
      <c r="B89" s="46"/>
      <c r="C89" s="74"/>
      <c r="D89" s="233" t="s">
        <v>295</v>
      </c>
      <c r="E89" s="74"/>
      <c r="F89" s="236" t="s">
        <v>321</v>
      </c>
      <c r="G89" s="74"/>
      <c r="H89" s="74"/>
      <c r="I89" s="191"/>
      <c r="J89" s="74"/>
      <c r="K89" s="74"/>
      <c r="L89" s="72"/>
      <c r="M89" s="235"/>
      <c r="N89" s="47"/>
      <c r="O89" s="47"/>
      <c r="P89" s="47"/>
      <c r="Q89" s="47"/>
      <c r="R89" s="47"/>
      <c r="S89" s="47"/>
      <c r="T89" s="95"/>
      <c r="AT89" s="24" t="s">
        <v>295</v>
      </c>
      <c r="AU89" s="24" t="s">
        <v>87</v>
      </c>
    </row>
    <row r="90" spans="2:51" s="13" customFormat="1" ht="13.5">
      <c r="B90" s="275"/>
      <c r="C90" s="276"/>
      <c r="D90" s="233" t="s">
        <v>322</v>
      </c>
      <c r="E90" s="277" t="s">
        <v>23</v>
      </c>
      <c r="F90" s="278" t="s">
        <v>2758</v>
      </c>
      <c r="G90" s="276"/>
      <c r="H90" s="277" t="s">
        <v>23</v>
      </c>
      <c r="I90" s="279"/>
      <c r="J90" s="276"/>
      <c r="K90" s="276"/>
      <c r="L90" s="280"/>
      <c r="M90" s="281"/>
      <c r="N90" s="282"/>
      <c r="O90" s="282"/>
      <c r="P90" s="282"/>
      <c r="Q90" s="282"/>
      <c r="R90" s="282"/>
      <c r="S90" s="282"/>
      <c r="T90" s="283"/>
      <c r="AT90" s="284" t="s">
        <v>322</v>
      </c>
      <c r="AU90" s="284" t="s">
        <v>87</v>
      </c>
      <c r="AV90" s="13" t="s">
        <v>84</v>
      </c>
      <c r="AW90" s="13" t="s">
        <v>39</v>
      </c>
      <c r="AX90" s="13" t="s">
        <v>76</v>
      </c>
      <c r="AY90" s="284" t="s">
        <v>170</v>
      </c>
    </row>
    <row r="91" spans="2:51" s="11" customFormat="1" ht="13.5">
      <c r="B91" s="240"/>
      <c r="C91" s="241"/>
      <c r="D91" s="233" t="s">
        <v>322</v>
      </c>
      <c r="E91" s="242" t="s">
        <v>23</v>
      </c>
      <c r="F91" s="243" t="s">
        <v>3461</v>
      </c>
      <c r="G91" s="241"/>
      <c r="H91" s="244">
        <v>14.4</v>
      </c>
      <c r="I91" s="245"/>
      <c r="J91" s="241"/>
      <c r="K91" s="241"/>
      <c r="L91" s="246"/>
      <c r="M91" s="247"/>
      <c r="N91" s="248"/>
      <c r="O91" s="248"/>
      <c r="P91" s="248"/>
      <c r="Q91" s="248"/>
      <c r="R91" s="248"/>
      <c r="S91" s="248"/>
      <c r="T91" s="249"/>
      <c r="AT91" s="250" t="s">
        <v>322</v>
      </c>
      <c r="AU91" s="250" t="s">
        <v>87</v>
      </c>
      <c r="AV91" s="11" t="s">
        <v>87</v>
      </c>
      <c r="AW91" s="11" t="s">
        <v>39</v>
      </c>
      <c r="AX91" s="11" t="s">
        <v>76</v>
      </c>
      <c r="AY91" s="250" t="s">
        <v>170</v>
      </c>
    </row>
    <row r="92" spans="2:51" s="11" customFormat="1" ht="13.5">
      <c r="B92" s="240"/>
      <c r="C92" s="241"/>
      <c r="D92" s="233" t="s">
        <v>322</v>
      </c>
      <c r="E92" s="242" t="s">
        <v>23</v>
      </c>
      <c r="F92" s="243" t="s">
        <v>3462</v>
      </c>
      <c r="G92" s="241"/>
      <c r="H92" s="244">
        <v>15.6</v>
      </c>
      <c r="I92" s="245"/>
      <c r="J92" s="241"/>
      <c r="K92" s="241"/>
      <c r="L92" s="246"/>
      <c r="M92" s="247"/>
      <c r="N92" s="248"/>
      <c r="O92" s="248"/>
      <c r="P92" s="248"/>
      <c r="Q92" s="248"/>
      <c r="R92" s="248"/>
      <c r="S92" s="248"/>
      <c r="T92" s="249"/>
      <c r="AT92" s="250" t="s">
        <v>322</v>
      </c>
      <c r="AU92" s="250" t="s">
        <v>87</v>
      </c>
      <c r="AV92" s="11" t="s">
        <v>87</v>
      </c>
      <c r="AW92" s="11" t="s">
        <v>39</v>
      </c>
      <c r="AX92" s="11" t="s">
        <v>76</v>
      </c>
      <c r="AY92" s="250" t="s">
        <v>170</v>
      </c>
    </row>
    <row r="93" spans="2:51" s="12" customFormat="1" ht="13.5">
      <c r="B93" s="251"/>
      <c r="C93" s="252"/>
      <c r="D93" s="233" t="s">
        <v>322</v>
      </c>
      <c r="E93" s="253" t="s">
        <v>23</v>
      </c>
      <c r="F93" s="254" t="s">
        <v>392</v>
      </c>
      <c r="G93" s="252"/>
      <c r="H93" s="255">
        <v>30</v>
      </c>
      <c r="I93" s="256"/>
      <c r="J93" s="252"/>
      <c r="K93" s="252"/>
      <c r="L93" s="257"/>
      <c r="M93" s="258"/>
      <c r="N93" s="259"/>
      <c r="O93" s="259"/>
      <c r="P93" s="259"/>
      <c r="Q93" s="259"/>
      <c r="R93" s="259"/>
      <c r="S93" s="259"/>
      <c r="T93" s="260"/>
      <c r="AT93" s="261" t="s">
        <v>322</v>
      </c>
      <c r="AU93" s="261" t="s">
        <v>87</v>
      </c>
      <c r="AV93" s="12" t="s">
        <v>194</v>
      </c>
      <c r="AW93" s="12" t="s">
        <v>39</v>
      </c>
      <c r="AX93" s="12" t="s">
        <v>84</v>
      </c>
      <c r="AY93" s="261" t="s">
        <v>170</v>
      </c>
    </row>
    <row r="94" spans="2:65" s="1" customFormat="1" ht="16.5" customHeight="1">
      <c r="B94" s="46"/>
      <c r="C94" s="221" t="s">
        <v>87</v>
      </c>
      <c r="D94" s="221" t="s">
        <v>176</v>
      </c>
      <c r="E94" s="222" t="s">
        <v>2418</v>
      </c>
      <c r="F94" s="223" t="s">
        <v>2419</v>
      </c>
      <c r="G94" s="224" t="s">
        <v>219</v>
      </c>
      <c r="H94" s="225">
        <v>30</v>
      </c>
      <c r="I94" s="226"/>
      <c r="J94" s="227">
        <f>ROUND(I94*H94,2)</f>
        <v>0</v>
      </c>
      <c r="K94" s="223" t="s">
        <v>23</v>
      </c>
      <c r="L94" s="72"/>
      <c r="M94" s="228" t="s">
        <v>23</v>
      </c>
      <c r="N94" s="229" t="s">
        <v>47</v>
      </c>
      <c r="O94" s="47"/>
      <c r="P94" s="230">
        <f>O94*H94</f>
        <v>0</v>
      </c>
      <c r="Q94" s="230">
        <v>0.00015</v>
      </c>
      <c r="R94" s="230">
        <f>Q94*H94</f>
        <v>0.0045</v>
      </c>
      <c r="S94" s="230">
        <v>0.384</v>
      </c>
      <c r="T94" s="231">
        <f>S94*H94</f>
        <v>11.52</v>
      </c>
      <c r="AR94" s="24" t="s">
        <v>194</v>
      </c>
      <c r="AT94" s="24" t="s">
        <v>176</v>
      </c>
      <c r="AU94" s="24" t="s">
        <v>87</v>
      </c>
      <c r="AY94" s="24" t="s">
        <v>170</v>
      </c>
      <c r="BE94" s="232">
        <f>IF(N94="základní",J94,0)</f>
        <v>0</v>
      </c>
      <c r="BF94" s="232">
        <f>IF(N94="snížená",J94,0)</f>
        <v>0</v>
      </c>
      <c r="BG94" s="232">
        <f>IF(N94="zákl. přenesená",J94,0)</f>
        <v>0</v>
      </c>
      <c r="BH94" s="232">
        <f>IF(N94="sníž. přenesená",J94,0)</f>
        <v>0</v>
      </c>
      <c r="BI94" s="232">
        <f>IF(N94="nulová",J94,0)</f>
        <v>0</v>
      </c>
      <c r="BJ94" s="24" t="s">
        <v>84</v>
      </c>
      <c r="BK94" s="232">
        <f>ROUND(I94*H94,2)</f>
        <v>0</v>
      </c>
      <c r="BL94" s="24" t="s">
        <v>194</v>
      </c>
      <c r="BM94" s="24" t="s">
        <v>3463</v>
      </c>
    </row>
    <row r="95" spans="2:47" s="1" customFormat="1" ht="13.5">
      <c r="B95" s="46"/>
      <c r="C95" s="74"/>
      <c r="D95" s="233" t="s">
        <v>183</v>
      </c>
      <c r="E95" s="74"/>
      <c r="F95" s="234" t="s">
        <v>2419</v>
      </c>
      <c r="G95" s="74"/>
      <c r="H95" s="74"/>
      <c r="I95" s="191"/>
      <c r="J95" s="74"/>
      <c r="K95" s="74"/>
      <c r="L95" s="72"/>
      <c r="M95" s="235"/>
      <c r="N95" s="47"/>
      <c r="O95" s="47"/>
      <c r="P95" s="47"/>
      <c r="Q95" s="47"/>
      <c r="R95" s="47"/>
      <c r="S95" s="47"/>
      <c r="T95" s="95"/>
      <c r="AT95" s="24" t="s">
        <v>183</v>
      </c>
      <c r="AU95" s="24" t="s">
        <v>87</v>
      </c>
    </row>
    <row r="96" spans="2:51" s="13" customFormat="1" ht="13.5">
      <c r="B96" s="275"/>
      <c r="C96" s="276"/>
      <c r="D96" s="233" t="s">
        <v>322</v>
      </c>
      <c r="E96" s="277" t="s">
        <v>23</v>
      </c>
      <c r="F96" s="278" t="s">
        <v>2758</v>
      </c>
      <c r="G96" s="276"/>
      <c r="H96" s="277" t="s">
        <v>23</v>
      </c>
      <c r="I96" s="279"/>
      <c r="J96" s="276"/>
      <c r="K96" s="276"/>
      <c r="L96" s="280"/>
      <c r="M96" s="281"/>
      <c r="N96" s="282"/>
      <c r="O96" s="282"/>
      <c r="P96" s="282"/>
      <c r="Q96" s="282"/>
      <c r="R96" s="282"/>
      <c r="S96" s="282"/>
      <c r="T96" s="283"/>
      <c r="AT96" s="284" t="s">
        <v>322</v>
      </c>
      <c r="AU96" s="284" t="s">
        <v>87</v>
      </c>
      <c r="AV96" s="13" t="s">
        <v>84</v>
      </c>
      <c r="AW96" s="13" t="s">
        <v>39</v>
      </c>
      <c r="AX96" s="13" t="s">
        <v>76</v>
      </c>
      <c r="AY96" s="284" t="s">
        <v>170</v>
      </c>
    </row>
    <row r="97" spans="2:51" s="11" customFormat="1" ht="13.5">
      <c r="B97" s="240"/>
      <c r="C97" s="241"/>
      <c r="D97" s="233" t="s">
        <v>322</v>
      </c>
      <c r="E97" s="242" t="s">
        <v>23</v>
      </c>
      <c r="F97" s="243" t="s">
        <v>3461</v>
      </c>
      <c r="G97" s="241"/>
      <c r="H97" s="244">
        <v>14.4</v>
      </c>
      <c r="I97" s="245"/>
      <c r="J97" s="241"/>
      <c r="K97" s="241"/>
      <c r="L97" s="246"/>
      <c r="M97" s="247"/>
      <c r="N97" s="248"/>
      <c r="O97" s="248"/>
      <c r="P97" s="248"/>
      <c r="Q97" s="248"/>
      <c r="R97" s="248"/>
      <c r="S97" s="248"/>
      <c r="T97" s="249"/>
      <c r="AT97" s="250" t="s">
        <v>322</v>
      </c>
      <c r="AU97" s="250" t="s">
        <v>87</v>
      </c>
      <c r="AV97" s="11" t="s">
        <v>87</v>
      </c>
      <c r="AW97" s="11" t="s">
        <v>39</v>
      </c>
      <c r="AX97" s="11" t="s">
        <v>76</v>
      </c>
      <c r="AY97" s="250" t="s">
        <v>170</v>
      </c>
    </row>
    <row r="98" spans="2:51" s="11" customFormat="1" ht="13.5">
      <c r="B98" s="240"/>
      <c r="C98" s="241"/>
      <c r="D98" s="233" t="s">
        <v>322</v>
      </c>
      <c r="E98" s="242" t="s">
        <v>23</v>
      </c>
      <c r="F98" s="243" t="s">
        <v>3462</v>
      </c>
      <c r="G98" s="241"/>
      <c r="H98" s="244">
        <v>15.6</v>
      </c>
      <c r="I98" s="245"/>
      <c r="J98" s="241"/>
      <c r="K98" s="241"/>
      <c r="L98" s="246"/>
      <c r="M98" s="247"/>
      <c r="N98" s="248"/>
      <c r="O98" s="248"/>
      <c r="P98" s="248"/>
      <c r="Q98" s="248"/>
      <c r="R98" s="248"/>
      <c r="S98" s="248"/>
      <c r="T98" s="249"/>
      <c r="AT98" s="250" t="s">
        <v>322</v>
      </c>
      <c r="AU98" s="250" t="s">
        <v>87</v>
      </c>
      <c r="AV98" s="11" t="s">
        <v>87</v>
      </c>
      <c r="AW98" s="11" t="s">
        <v>39</v>
      </c>
      <c r="AX98" s="11" t="s">
        <v>76</v>
      </c>
      <c r="AY98" s="250" t="s">
        <v>170</v>
      </c>
    </row>
    <row r="99" spans="2:51" s="12" customFormat="1" ht="13.5">
      <c r="B99" s="251"/>
      <c r="C99" s="252"/>
      <c r="D99" s="233" t="s">
        <v>322</v>
      </c>
      <c r="E99" s="253" t="s">
        <v>23</v>
      </c>
      <c r="F99" s="254" t="s">
        <v>392</v>
      </c>
      <c r="G99" s="252"/>
      <c r="H99" s="255">
        <v>30</v>
      </c>
      <c r="I99" s="256"/>
      <c r="J99" s="252"/>
      <c r="K99" s="252"/>
      <c r="L99" s="257"/>
      <c r="M99" s="258"/>
      <c r="N99" s="259"/>
      <c r="O99" s="259"/>
      <c r="P99" s="259"/>
      <c r="Q99" s="259"/>
      <c r="R99" s="259"/>
      <c r="S99" s="259"/>
      <c r="T99" s="260"/>
      <c r="AT99" s="261" t="s">
        <v>322</v>
      </c>
      <c r="AU99" s="261" t="s">
        <v>87</v>
      </c>
      <c r="AV99" s="12" t="s">
        <v>194</v>
      </c>
      <c r="AW99" s="12" t="s">
        <v>39</v>
      </c>
      <c r="AX99" s="12" t="s">
        <v>84</v>
      </c>
      <c r="AY99" s="261" t="s">
        <v>170</v>
      </c>
    </row>
    <row r="100" spans="2:65" s="1" customFormat="1" ht="16.5" customHeight="1">
      <c r="B100" s="46"/>
      <c r="C100" s="221" t="s">
        <v>189</v>
      </c>
      <c r="D100" s="221" t="s">
        <v>176</v>
      </c>
      <c r="E100" s="222" t="s">
        <v>2422</v>
      </c>
      <c r="F100" s="223" t="s">
        <v>2423</v>
      </c>
      <c r="G100" s="224" t="s">
        <v>1962</v>
      </c>
      <c r="H100" s="225">
        <v>18</v>
      </c>
      <c r="I100" s="226"/>
      <c r="J100" s="227">
        <f>ROUND(I100*H100,2)</f>
        <v>0</v>
      </c>
      <c r="K100" s="223" t="s">
        <v>180</v>
      </c>
      <c r="L100" s="72"/>
      <c r="M100" s="228" t="s">
        <v>23</v>
      </c>
      <c r="N100" s="229" t="s">
        <v>47</v>
      </c>
      <c r="O100" s="47"/>
      <c r="P100" s="230">
        <f>O100*H100</f>
        <v>0</v>
      </c>
      <c r="Q100" s="230">
        <v>0</v>
      </c>
      <c r="R100" s="230">
        <f>Q100*H100</f>
        <v>0</v>
      </c>
      <c r="S100" s="230">
        <v>0</v>
      </c>
      <c r="T100" s="231">
        <f>S100*H100</f>
        <v>0</v>
      </c>
      <c r="AR100" s="24" t="s">
        <v>194</v>
      </c>
      <c r="AT100" s="24" t="s">
        <v>176</v>
      </c>
      <c r="AU100" s="24" t="s">
        <v>87</v>
      </c>
      <c r="AY100" s="24" t="s">
        <v>170</v>
      </c>
      <c r="BE100" s="232">
        <f>IF(N100="základní",J100,0)</f>
        <v>0</v>
      </c>
      <c r="BF100" s="232">
        <f>IF(N100="snížená",J100,0)</f>
        <v>0</v>
      </c>
      <c r="BG100" s="232">
        <f>IF(N100="zákl. přenesená",J100,0)</f>
        <v>0</v>
      </c>
      <c r="BH100" s="232">
        <f>IF(N100="sníž. přenesená",J100,0)</f>
        <v>0</v>
      </c>
      <c r="BI100" s="232">
        <f>IF(N100="nulová",J100,0)</f>
        <v>0</v>
      </c>
      <c r="BJ100" s="24" t="s">
        <v>84</v>
      </c>
      <c r="BK100" s="232">
        <f>ROUND(I100*H100,2)</f>
        <v>0</v>
      </c>
      <c r="BL100" s="24" t="s">
        <v>194</v>
      </c>
      <c r="BM100" s="24" t="s">
        <v>3464</v>
      </c>
    </row>
    <row r="101" spans="2:47" s="1" customFormat="1" ht="13.5">
      <c r="B101" s="46"/>
      <c r="C101" s="74"/>
      <c r="D101" s="233" t="s">
        <v>183</v>
      </c>
      <c r="E101" s="74"/>
      <c r="F101" s="234" t="s">
        <v>2425</v>
      </c>
      <c r="G101" s="74"/>
      <c r="H101" s="74"/>
      <c r="I101" s="191"/>
      <c r="J101" s="74"/>
      <c r="K101" s="74"/>
      <c r="L101" s="72"/>
      <c r="M101" s="235"/>
      <c r="N101" s="47"/>
      <c r="O101" s="47"/>
      <c r="P101" s="47"/>
      <c r="Q101" s="47"/>
      <c r="R101" s="47"/>
      <c r="S101" s="47"/>
      <c r="T101" s="95"/>
      <c r="AT101" s="24" t="s">
        <v>183</v>
      </c>
      <c r="AU101" s="24" t="s">
        <v>87</v>
      </c>
    </row>
    <row r="102" spans="2:47" s="1" customFormat="1" ht="13.5">
      <c r="B102" s="46"/>
      <c r="C102" s="74"/>
      <c r="D102" s="233" t="s">
        <v>295</v>
      </c>
      <c r="E102" s="74"/>
      <c r="F102" s="236" t="s">
        <v>2426</v>
      </c>
      <c r="G102" s="74"/>
      <c r="H102" s="74"/>
      <c r="I102" s="191"/>
      <c r="J102" s="74"/>
      <c r="K102" s="74"/>
      <c r="L102" s="72"/>
      <c r="M102" s="235"/>
      <c r="N102" s="47"/>
      <c r="O102" s="47"/>
      <c r="P102" s="47"/>
      <c r="Q102" s="47"/>
      <c r="R102" s="47"/>
      <c r="S102" s="47"/>
      <c r="T102" s="95"/>
      <c r="AT102" s="24" t="s">
        <v>295</v>
      </c>
      <c r="AU102" s="24" t="s">
        <v>87</v>
      </c>
    </row>
    <row r="103" spans="2:65" s="1" customFormat="1" ht="25.5" customHeight="1">
      <c r="B103" s="46"/>
      <c r="C103" s="221" t="s">
        <v>194</v>
      </c>
      <c r="D103" s="221" t="s">
        <v>176</v>
      </c>
      <c r="E103" s="222" t="s">
        <v>2427</v>
      </c>
      <c r="F103" s="223" t="s">
        <v>2428</v>
      </c>
      <c r="G103" s="224" t="s">
        <v>229</v>
      </c>
      <c r="H103" s="225">
        <v>3</v>
      </c>
      <c r="I103" s="226"/>
      <c r="J103" s="227">
        <f>ROUND(I103*H103,2)</f>
        <v>0</v>
      </c>
      <c r="K103" s="223" t="s">
        <v>180</v>
      </c>
      <c r="L103" s="72"/>
      <c r="M103" s="228" t="s">
        <v>23</v>
      </c>
      <c r="N103" s="229" t="s">
        <v>47</v>
      </c>
      <c r="O103" s="47"/>
      <c r="P103" s="230">
        <f>O103*H103</f>
        <v>0</v>
      </c>
      <c r="Q103" s="230">
        <v>0</v>
      </c>
      <c r="R103" s="230">
        <f>Q103*H103</f>
        <v>0</v>
      </c>
      <c r="S103" s="230">
        <v>0</v>
      </c>
      <c r="T103" s="231">
        <f>S103*H103</f>
        <v>0</v>
      </c>
      <c r="AR103" s="24" t="s">
        <v>194</v>
      </c>
      <c r="AT103" s="24" t="s">
        <v>176</v>
      </c>
      <c r="AU103" s="24" t="s">
        <v>87</v>
      </c>
      <c r="AY103" s="24" t="s">
        <v>170</v>
      </c>
      <c r="BE103" s="232">
        <f>IF(N103="základní",J103,0)</f>
        <v>0</v>
      </c>
      <c r="BF103" s="232">
        <f>IF(N103="snížená",J103,0)</f>
        <v>0</v>
      </c>
      <c r="BG103" s="232">
        <f>IF(N103="zákl. přenesená",J103,0)</f>
        <v>0</v>
      </c>
      <c r="BH103" s="232">
        <f>IF(N103="sníž. přenesená",J103,0)</f>
        <v>0</v>
      </c>
      <c r="BI103" s="232">
        <f>IF(N103="nulová",J103,0)</f>
        <v>0</v>
      </c>
      <c r="BJ103" s="24" t="s">
        <v>84</v>
      </c>
      <c r="BK103" s="232">
        <f>ROUND(I103*H103,2)</f>
        <v>0</v>
      </c>
      <c r="BL103" s="24" t="s">
        <v>194</v>
      </c>
      <c r="BM103" s="24" t="s">
        <v>3465</v>
      </c>
    </row>
    <row r="104" spans="2:47" s="1" customFormat="1" ht="13.5">
      <c r="B104" s="46"/>
      <c r="C104" s="74"/>
      <c r="D104" s="233" t="s">
        <v>183</v>
      </c>
      <c r="E104" s="74"/>
      <c r="F104" s="234" t="s">
        <v>2430</v>
      </c>
      <c r="G104" s="74"/>
      <c r="H104" s="74"/>
      <c r="I104" s="191"/>
      <c r="J104" s="74"/>
      <c r="K104" s="74"/>
      <c r="L104" s="72"/>
      <c r="M104" s="235"/>
      <c r="N104" s="47"/>
      <c r="O104" s="47"/>
      <c r="P104" s="47"/>
      <c r="Q104" s="47"/>
      <c r="R104" s="47"/>
      <c r="S104" s="47"/>
      <c r="T104" s="95"/>
      <c r="AT104" s="24" t="s">
        <v>183</v>
      </c>
      <c r="AU104" s="24" t="s">
        <v>87</v>
      </c>
    </row>
    <row r="105" spans="2:47" s="1" customFormat="1" ht="13.5">
      <c r="B105" s="46"/>
      <c r="C105" s="74"/>
      <c r="D105" s="233" t="s">
        <v>295</v>
      </c>
      <c r="E105" s="74"/>
      <c r="F105" s="236" t="s">
        <v>2431</v>
      </c>
      <c r="G105" s="74"/>
      <c r="H105" s="74"/>
      <c r="I105" s="191"/>
      <c r="J105" s="74"/>
      <c r="K105" s="74"/>
      <c r="L105" s="72"/>
      <c r="M105" s="235"/>
      <c r="N105" s="47"/>
      <c r="O105" s="47"/>
      <c r="P105" s="47"/>
      <c r="Q105" s="47"/>
      <c r="R105" s="47"/>
      <c r="S105" s="47"/>
      <c r="T105" s="95"/>
      <c r="AT105" s="24" t="s">
        <v>295</v>
      </c>
      <c r="AU105" s="24" t="s">
        <v>87</v>
      </c>
    </row>
    <row r="106" spans="2:65" s="1" customFormat="1" ht="16.5" customHeight="1">
      <c r="B106" s="46"/>
      <c r="C106" s="221" t="s">
        <v>173</v>
      </c>
      <c r="D106" s="221" t="s">
        <v>176</v>
      </c>
      <c r="E106" s="222" t="s">
        <v>2445</v>
      </c>
      <c r="F106" s="223" t="s">
        <v>2446</v>
      </c>
      <c r="G106" s="224" t="s">
        <v>340</v>
      </c>
      <c r="H106" s="225">
        <v>1.5</v>
      </c>
      <c r="I106" s="226"/>
      <c r="J106" s="227">
        <f>ROUND(I106*H106,2)</f>
        <v>0</v>
      </c>
      <c r="K106" s="223" t="s">
        <v>180</v>
      </c>
      <c r="L106" s="72"/>
      <c r="M106" s="228" t="s">
        <v>23</v>
      </c>
      <c r="N106" s="229" t="s">
        <v>47</v>
      </c>
      <c r="O106" s="47"/>
      <c r="P106" s="230">
        <f>O106*H106</f>
        <v>0</v>
      </c>
      <c r="Q106" s="230">
        <v>0.0369043</v>
      </c>
      <c r="R106" s="230">
        <f>Q106*H106</f>
        <v>0.05535645</v>
      </c>
      <c r="S106" s="230">
        <v>0</v>
      </c>
      <c r="T106" s="231">
        <f>S106*H106</f>
        <v>0</v>
      </c>
      <c r="AR106" s="24" t="s">
        <v>194</v>
      </c>
      <c r="AT106" s="24" t="s">
        <v>176</v>
      </c>
      <c r="AU106" s="24" t="s">
        <v>87</v>
      </c>
      <c r="AY106" s="24" t="s">
        <v>170</v>
      </c>
      <c r="BE106" s="232">
        <f>IF(N106="základní",J106,0)</f>
        <v>0</v>
      </c>
      <c r="BF106" s="232">
        <f>IF(N106="snížená",J106,0)</f>
        <v>0</v>
      </c>
      <c r="BG106" s="232">
        <f>IF(N106="zákl. přenesená",J106,0)</f>
        <v>0</v>
      </c>
      <c r="BH106" s="232">
        <f>IF(N106="sníž. přenesená",J106,0)</f>
        <v>0</v>
      </c>
      <c r="BI106" s="232">
        <f>IF(N106="nulová",J106,0)</f>
        <v>0</v>
      </c>
      <c r="BJ106" s="24" t="s">
        <v>84</v>
      </c>
      <c r="BK106" s="232">
        <f>ROUND(I106*H106,2)</f>
        <v>0</v>
      </c>
      <c r="BL106" s="24" t="s">
        <v>194</v>
      </c>
      <c r="BM106" s="24" t="s">
        <v>3466</v>
      </c>
    </row>
    <row r="107" spans="2:47" s="1" customFormat="1" ht="13.5">
      <c r="B107" s="46"/>
      <c r="C107" s="74"/>
      <c r="D107" s="233" t="s">
        <v>183</v>
      </c>
      <c r="E107" s="74"/>
      <c r="F107" s="234" t="s">
        <v>2448</v>
      </c>
      <c r="G107" s="74"/>
      <c r="H107" s="74"/>
      <c r="I107" s="191"/>
      <c r="J107" s="74"/>
      <c r="K107" s="74"/>
      <c r="L107" s="72"/>
      <c r="M107" s="235"/>
      <c r="N107" s="47"/>
      <c r="O107" s="47"/>
      <c r="P107" s="47"/>
      <c r="Q107" s="47"/>
      <c r="R107" s="47"/>
      <c r="S107" s="47"/>
      <c r="T107" s="95"/>
      <c r="AT107" s="24" t="s">
        <v>183</v>
      </c>
      <c r="AU107" s="24" t="s">
        <v>87</v>
      </c>
    </row>
    <row r="108" spans="2:47" s="1" customFormat="1" ht="13.5">
      <c r="B108" s="46"/>
      <c r="C108" s="74"/>
      <c r="D108" s="233" t="s">
        <v>295</v>
      </c>
      <c r="E108" s="74"/>
      <c r="F108" s="236" t="s">
        <v>2436</v>
      </c>
      <c r="G108" s="74"/>
      <c r="H108" s="74"/>
      <c r="I108" s="191"/>
      <c r="J108" s="74"/>
      <c r="K108" s="74"/>
      <c r="L108" s="72"/>
      <c r="M108" s="235"/>
      <c r="N108" s="47"/>
      <c r="O108" s="47"/>
      <c r="P108" s="47"/>
      <c r="Q108" s="47"/>
      <c r="R108" s="47"/>
      <c r="S108" s="47"/>
      <c r="T108" s="95"/>
      <c r="AT108" s="24" t="s">
        <v>295</v>
      </c>
      <c r="AU108" s="24" t="s">
        <v>87</v>
      </c>
    </row>
    <row r="109" spans="2:65" s="1" customFormat="1" ht="16.5" customHeight="1">
      <c r="B109" s="46"/>
      <c r="C109" s="221" t="s">
        <v>201</v>
      </c>
      <c r="D109" s="221" t="s">
        <v>176</v>
      </c>
      <c r="E109" s="222" t="s">
        <v>2450</v>
      </c>
      <c r="F109" s="223" t="s">
        <v>2451</v>
      </c>
      <c r="G109" s="224" t="s">
        <v>292</v>
      </c>
      <c r="H109" s="225">
        <v>16.12</v>
      </c>
      <c r="I109" s="226"/>
      <c r="J109" s="227">
        <f>ROUND(I109*H109,2)</f>
        <v>0</v>
      </c>
      <c r="K109" s="223" t="s">
        <v>180</v>
      </c>
      <c r="L109" s="72"/>
      <c r="M109" s="228" t="s">
        <v>23</v>
      </c>
      <c r="N109" s="229" t="s">
        <v>47</v>
      </c>
      <c r="O109" s="47"/>
      <c r="P109" s="230">
        <f>O109*H109</f>
        <v>0</v>
      </c>
      <c r="Q109" s="230">
        <v>0</v>
      </c>
      <c r="R109" s="230">
        <f>Q109*H109</f>
        <v>0</v>
      </c>
      <c r="S109" s="230">
        <v>0</v>
      </c>
      <c r="T109" s="231">
        <f>S109*H109</f>
        <v>0</v>
      </c>
      <c r="AR109" s="24" t="s">
        <v>194</v>
      </c>
      <c r="AT109" s="24" t="s">
        <v>176</v>
      </c>
      <c r="AU109" s="24" t="s">
        <v>87</v>
      </c>
      <c r="AY109" s="24" t="s">
        <v>170</v>
      </c>
      <c r="BE109" s="232">
        <f>IF(N109="základní",J109,0)</f>
        <v>0</v>
      </c>
      <c r="BF109" s="232">
        <f>IF(N109="snížená",J109,0)</f>
        <v>0</v>
      </c>
      <c r="BG109" s="232">
        <f>IF(N109="zákl. přenesená",J109,0)</f>
        <v>0</v>
      </c>
      <c r="BH109" s="232">
        <f>IF(N109="sníž. přenesená",J109,0)</f>
        <v>0</v>
      </c>
      <c r="BI109" s="232">
        <f>IF(N109="nulová",J109,0)</f>
        <v>0</v>
      </c>
      <c r="BJ109" s="24" t="s">
        <v>84</v>
      </c>
      <c r="BK109" s="232">
        <f>ROUND(I109*H109,2)</f>
        <v>0</v>
      </c>
      <c r="BL109" s="24" t="s">
        <v>194</v>
      </c>
      <c r="BM109" s="24" t="s">
        <v>3467</v>
      </c>
    </row>
    <row r="110" spans="2:47" s="1" customFormat="1" ht="13.5">
      <c r="B110" s="46"/>
      <c r="C110" s="74"/>
      <c r="D110" s="233" t="s">
        <v>183</v>
      </c>
      <c r="E110" s="74"/>
      <c r="F110" s="234" t="s">
        <v>2453</v>
      </c>
      <c r="G110" s="74"/>
      <c r="H110" s="74"/>
      <c r="I110" s="191"/>
      <c r="J110" s="74"/>
      <c r="K110" s="74"/>
      <c r="L110" s="72"/>
      <c r="M110" s="235"/>
      <c r="N110" s="47"/>
      <c r="O110" s="47"/>
      <c r="P110" s="47"/>
      <c r="Q110" s="47"/>
      <c r="R110" s="47"/>
      <c r="S110" s="47"/>
      <c r="T110" s="95"/>
      <c r="AT110" s="24" t="s">
        <v>183</v>
      </c>
      <c r="AU110" s="24" t="s">
        <v>87</v>
      </c>
    </row>
    <row r="111" spans="2:47" s="1" customFormat="1" ht="13.5">
      <c r="B111" s="46"/>
      <c r="C111" s="74"/>
      <c r="D111" s="233" t="s">
        <v>295</v>
      </c>
      <c r="E111" s="74"/>
      <c r="F111" s="236" t="s">
        <v>2454</v>
      </c>
      <c r="G111" s="74"/>
      <c r="H111" s="74"/>
      <c r="I111" s="191"/>
      <c r="J111" s="74"/>
      <c r="K111" s="74"/>
      <c r="L111" s="72"/>
      <c r="M111" s="235"/>
      <c r="N111" s="47"/>
      <c r="O111" s="47"/>
      <c r="P111" s="47"/>
      <c r="Q111" s="47"/>
      <c r="R111" s="47"/>
      <c r="S111" s="47"/>
      <c r="T111" s="95"/>
      <c r="AT111" s="24" t="s">
        <v>295</v>
      </c>
      <c r="AU111" s="24" t="s">
        <v>87</v>
      </c>
    </row>
    <row r="112" spans="2:51" s="13" customFormat="1" ht="13.5">
      <c r="B112" s="275"/>
      <c r="C112" s="276"/>
      <c r="D112" s="233" t="s">
        <v>322</v>
      </c>
      <c r="E112" s="277" t="s">
        <v>23</v>
      </c>
      <c r="F112" s="278" t="s">
        <v>3468</v>
      </c>
      <c r="G112" s="276"/>
      <c r="H112" s="277" t="s">
        <v>23</v>
      </c>
      <c r="I112" s="279"/>
      <c r="J112" s="276"/>
      <c r="K112" s="276"/>
      <c r="L112" s="280"/>
      <c r="M112" s="281"/>
      <c r="N112" s="282"/>
      <c r="O112" s="282"/>
      <c r="P112" s="282"/>
      <c r="Q112" s="282"/>
      <c r="R112" s="282"/>
      <c r="S112" s="282"/>
      <c r="T112" s="283"/>
      <c r="AT112" s="284" t="s">
        <v>322</v>
      </c>
      <c r="AU112" s="284" t="s">
        <v>87</v>
      </c>
      <c r="AV112" s="13" t="s">
        <v>84</v>
      </c>
      <c r="AW112" s="13" t="s">
        <v>39</v>
      </c>
      <c r="AX112" s="13" t="s">
        <v>76</v>
      </c>
      <c r="AY112" s="284" t="s">
        <v>170</v>
      </c>
    </row>
    <row r="113" spans="2:51" s="11" customFormat="1" ht="13.5">
      <c r="B113" s="240"/>
      <c r="C113" s="241"/>
      <c r="D113" s="233" t="s">
        <v>322</v>
      </c>
      <c r="E113" s="242" t="s">
        <v>23</v>
      </c>
      <c r="F113" s="243" t="s">
        <v>3469</v>
      </c>
      <c r="G113" s="241"/>
      <c r="H113" s="244">
        <v>16.12</v>
      </c>
      <c r="I113" s="245"/>
      <c r="J113" s="241"/>
      <c r="K113" s="241"/>
      <c r="L113" s="246"/>
      <c r="M113" s="247"/>
      <c r="N113" s="248"/>
      <c r="O113" s="248"/>
      <c r="P113" s="248"/>
      <c r="Q113" s="248"/>
      <c r="R113" s="248"/>
      <c r="S113" s="248"/>
      <c r="T113" s="249"/>
      <c r="AT113" s="250" t="s">
        <v>322</v>
      </c>
      <c r="AU113" s="250" t="s">
        <v>87</v>
      </c>
      <c r="AV113" s="11" t="s">
        <v>87</v>
      </c>
      <c r="AW113" s="11" t="s">
        <v>39</v>
      </c>
      <c r="AX113" s="11" t="s">
        <v>84</v>
      </c>
      <c r="AY113" s="250" t="s">
        <v>170</v>
      </c>
    </row>
    <row r="114" spans="2:65" s="1" customFormat="1" ht="16.5" customHeight="1">
      <c r="B114" s="46"/>
      <c r="C114" s="221" t="s">
        <v>207</v>
      </c>
      <c r="D114" s="221" t="s">
        <v>176</v>
      </c>
      <c r="E114" s="222" t="s">
        <v>361</v>
      </c>
      <c r="F114" s="223" t="s">
        <v>362</v>
      </c>
      <c r="G114" s="224" t="s">
        <v>292</v>
      </c>
      <c r="H114" s="225">
        <v>18</v>
      </c>
      <c r="I114" s="226"/>
      <c r="J114" s="227">
        <f>ROUND(I114*H114,2)</f>
        <v>0</v>
      </c>
      <c r="K114" s="223" t="s">
        <v>180</v>
      </c>
      <c r="L114" s="72"/>
      <c r="M114" s="228" t="s">
        <v>23</v>
      </c>
      <c r="N114" s="229" t="s">
        <v>47</v>
      </c>
      <c r="O114" s="47"/>
      <c r="P114" s="230">
        <f>O114*H114</f>
        <v>0</v>
      </c>
      <c r="Q114" s="230">
        <v>0</v>
      </c>
      <c r="R114" s="230">
        <f>Q114*H114</f>
        <v>0</v>
      </c>
      <c r="S114" s="230">
        <v>0</v>
      </c>
      <c r="T114" s="231">
        <f>S114*H114</f>
        <v>0</v>
      </c>
      <c r="AR114" s="24" t="s">
        <v>194</v>
      </c>
      <c r="AT114" s="24" t="s">
        <v>176</v>
      </c>
      <c r="AU114" s="24" t="s">
        <v>87</v>
      </c>
      <c r="AY114" s="24" t="s">
        <v>170</v>
      </c>
      <c r="BE114" s="232">
        <f>IF(N114="základní",J114,0)</f>
        <v>0</v>
      </c>
      <c r="BF114" s="232">
        <f>IF(N114="snížená",J114,0)</f>
        <v>0</v>
      </c>
      <c r="BG114" s="232">
        <f>IF(N114="zákl. přenesená",J114,0)</f>
        <v>0</v>
      </c>
      <c r="BH114" s="232">
        <f>IF(N114="sníž. přenesená",J114,0)</f>
        <v>0</v>
      </c>
      <c r="BI114" s="232">
        <f>IF(N114="nulová",J114,0)</f>
        <v>0</v>
      </c>
      <c r="BJ114" s="24" t="s">
        <v>84</v>
      </c>
      <c r="BK114" s="232">
        <f>ROUND(I114*H114,2)</f>
        <v>0</v>
      </c>
      <c r="BL114" s="24" t="s">
        <v>194</v>
      </c>
      <c r="BM114" s="24" t="s">
        <v>3470</v>
      </c>
    </row>
    <row r="115" spans="2:47" s="1" customFormat="1" ht="13.5">
      <c r="B115" s="46"/>
      <c r="C115" s="74"/>
      <c r="D115" s="233" t="s">
        <v>183</v>
      </c>
      <c r="E115" s="74"/>
      <c r="F115" s="234" t="s">
        <v>364</v>
      </c>
      <c r="G115" s="74"/>
      <c r="H115" s="74"/>
      <c r="I115" s="191"/>
      <c r="J115" s="74"/>
      <c r="K115" s="74"/>
      <c r="L115" s="72"/>
      <c r="M115" s="235"/>
      <c r="N115" s="47"/>
      <c r="O115" s="47"/>
      <c r="P115" s="47"/>
      <c r="Q115" s="47"/>
      <c r="R115" s="47"/>
      <c r="S115" s="47"/>
      <c r="T115" s="95"/>
      <c r="AT115" s="24" t="s">
        <v>183</v>
      </c>
      <c r="AU115" s="24" t="s">
        <v>87</v>
      </c>
    </row>
    <row r="116" spans="2:47" s="1" customFormat="1" ht="13.5">
      <c r="B116" s="46"/>
      <c r="C116" s="74"/>
      <c r="D116" s="233" t="s">
        <v>295</v>
      </c>
      <c r="E116" s="74"/>
      <c r="F116" s="236" t="s">
        <v>365</v>
      </c>
      <c r="G116" s="74"/>
      <c r="H116" s="74"/>
      <c r="I116" s="191"/>
      <c r="J116" s="74"/>
      <c r="K116" s="74"/>
      <c r="L116" s="72"/>
      <c r="M116" s="235"/>
      <c r="N116" s="47"/>
      <c r="O116" s="47"/>
      <c r="P116" s="47"/>
      <c r="Q116" s="47"/>
      <c r="R116" s="47"/>
      <c r="S116" s="47"/>
      <c r="T116" s="95"/>
      <c r="AT116" s="24" t="s">
        <v>295</v>
      </c>
      <c r="AU116" s="24" t="s">
        <v>87</v>
      </c>
    </row>
    <row r="117" spans="2:51" s="13" customFormat="1" ht="13.5">
      <c r="B117" s="275"/>
      <c r="C117" s="276"/>
      <c r="D117" s="233" t="s">
        <v>322</v>
      </c>
      <c r="E117" s="277" t="s">
        <v>23</v>
      </c>
      <c r="F117" s="278" t="s">
        <v>3471</v>
      </c>
      <c r="G117" s="276"/>
      <c r="H117" s="277" t="s">
        <v>23</v>
      </c>
      <c r="I117" s="279"/>
      <c r="J117" s="276"/>
      <c r="K117" s="276"/>
      <c r="L117" s="280"/>
      <c r="M117" s="281"/>
      <c r="N117" s="282"/>
      <c r="O117" s="282"/>
      <c r="P117" s="282"/>
      <c r="Q117" s="282"/>
      <c r="R117" s="282"/>
      <c r="S117" s="282"/>
      <c r="T117" s="283"/>
      <c r="AT117" s="284" t="s">
        <v>322</v>
      </c>
      <c r="AU117" s="284" t="s">
        <v>87</v>
      </c>
      <c r="AV117" s="13" t="s">
        <v>84</v>
      </c>
      <c r="AW117" s="13" t="s">
        <v>39</v>
      </c>
      <c r="AX117" s="13" t="s">
        <v>76</v>
      </c>
      <c r="AY117" s="284" t="s">
        <v>170</v>
      </c>
    </row>
    <row r="118" spans="2:51" s="13" customFormat="1" ht="13.5">
      <c r="B118" s="275"/>
      <c r="C118" s="276"/>
      <c r="D118" s="233" t="s">
        <v>322</v>
      </c>
      <c r="E118" s="277" t="s">
        <v>23</v>
      </c>
      <c r="F118" s="278" t="s">
        <v>2461</v>
      </c>
      <c r="G118" s="276"/>
      <c r="H118" s="277" t="s">
        <v>23</v>
      </c>
      <c r="I118" s="279"/>
      <c r="J118" s="276"/>
      <c r="K118" s="276"/>
      <c r="L118" s="280"/>
      <c r="M118" s="281"/>
      <c r="N118" s="282"/>
      <c r="O118" s="282"/>
      <c r="P118" s="282"/>
      <c r="Q118" s="282"/>
      <c r="R118" s="282"/>
      <c r="S118" s="282"/>
      <c r="T118" s="283"/>
      <c r="AT118" s="284" t="s">
        <v>322</v>
      </c>
      <c r="AU118" s="284" t="s">
        <v>87</v>
      </c>
      <c r="AV118" s="13" t="s">
        <v>84</v>
      </c>
      <c r="AW118" s="13" t="s">
        <v>39</v>
      </c>
      <c r="AX118" s="13" t="s">
        <v>76</v>
      </c>
      <c r="AY118" s="284" t="s">
        <v>170</v>
      </c>
    </row>
    <row r="119" spans="2:51" s="11" customFormat="1" ht="13.5">
      <c r="B119" s="240"/>
      <c r="C119" s="241"/>
      <c r="D119" s="233" t="s">
        <v>322</v>
      </c>
      <c r="E119" s="242" t="s">
        <v>23</v>
      </c>
      <c r="F119" s="243" t="s">
        <v>3472</v>
      </c>
      <c r="G119" s="241"/>
      <c r="H119" s="244">
        <v>30.927</v>
      </c>
      <c r="I119" s="245"/>
      <c r="J119" s="241"/>
      <c r="K119" s="241"/>
      <c r="L119" s="246"/>
      <c r="M119" s="247"/>
      <c r="N119" s="248"/>
      <c r="O119" s="248"/>
      <c r="P119" s="248"/>
      <c r="Q119" s="248"/>
      <c r="R119" s="248"/>
      <c r="S119" s="248"/>
      <c r="T119" s="249"/>
      <c r="AT119" s="250" t="s">
        <v>322</v>
      </c>
      <c r="AU119" s="250" t="s">
        <v>87</v>
      </c>
      <c r="AV119" s="11" t="s">
        <v>87</v>
      </c>
      <c r="AW119" s="11" t="s">
        <v>39</v>
      </c>
      <c r="AX119" s="11" t="s">
        <v>76</v>
      </c>
      <c r="AY119" s="250" t="s">
        <v>170</v>
      </c>
    </row>
    <row r="120" spans="2:51" s="13" customFormat="1" ht="13.5">
      <c r="B120" s="275"/>
      <c r="C120" s="276"/>
      <c r="D120" s="233" t="s">
        <v>322</v>
      </c>
      <c r="E120" s="277" t="s">
        <v>23</v>
      </c>
      <c r="F120" s="278" t="s">
        <v>3473</v>
      </c>
      <c r="G120" s="276"/>
      <c r="H120" s="277" t="s">
        <v>23</v>
      </c>
      <c r="I120" s="279"/>
      <c r="J120" s="276"/>
      <c r="K120" s="276"/>
      <c r="L120" s="280"/>
      <c r="M120" s="281"/>
      <c r="N120" s="282"/>
      <c r="O120" s="282"/>
      <c r="P120" s="282"/>
      <c r="Q120" s="282"/>
      <c r="R120" s="282"/>
      <c r="S120" s="282"/>
      <c r="T120" s="283"/>
      <c r="AT120" s="284" t="s">
        <v>322</v>
      </c>
      <c r="AU120" s="284" t="s">
        <v>87</v>
      </c>
      <c r="AV120" s="13" t="s">
        <v>84</v>
      </c>
      <c r="AW120" s="13" t="s">
        <v>39</v>
      </c>
      <c r="AX120" s="13" t="s">
        <v>76</v>
      </c>
      <c r="AY120" s="284" t="s">
        <v>170</v>
      </c>
    </row>
    <row r="121" spans="2:51" s="11" customFormat="1" ht="13.5">
      <c r="B121" s="240"/>
      <c r="C121" s="241"/>
      <c r="D121" s="233" t="s">
        <v>322</v>
      </c>
      <c r="E121" s="242" t="s">
        <v>23</v>
      </c>
      <c r="F121" s="243" t="s">
        <v>3474</v>
      </c>
      <c r="G121" s="241"/>
      <c r="H121" s="244">
        <v>2.925</v>
      </c>
      <c r="I121" s="245"/>
      <c r="J121" s="241"/>
      <c r="K121" s="241"/>
      <c r="L121" s="246"/>
      <c r="M121" s="247"/>
      <c r="N121" s="248"/>
      <c r="O121" s="248"/>
      <c r="P121" s="248"/>
      <c r="Q121" s="248"/>
      <c r="R121" s="248"/>
      <c r="S121" s="248"/>
      <c r="T121" s="249"/>
      <c r="AT121" s="250" t="s">
        <v>322</v>
      </c>
      <c r="AU121" s="250" t="s">
        <v>87</v>
      </c>
      <c r="AV121" s="11" t="s">
        <v>87</v>
      </c>
      <c r="AW121" s="11" t="s">
        <v>39</v>
      </c>
      <c r="AX121" s="11" t="s">
        <v>76</v>
      </c>
      <c r="AY121" s="250" t="s">
        <v>170</v>
      </c>
    </row>
    <row r="122" spans="2:51" s="12" customFormat="1" ht="13.5">
      <c r="B122" s="251"/>
      <c r="C122" s="252"/>
      <c r="D122" s="233" t="s">
        <v>322</v>
      </c>
      <c r="E122" s="253" t="s">
        <v>23</v>
      </c>
      <c r="F122" s="254" t="s">
        <v>392</v>
      </c>
      <c r="G122" s="252"/>
      <c r="H122" s="255">
        <v>33.852</v>
      </c>
      <c r="I122" s="256"/>
      <c r="J122" s="252"/>
      <c r="K122" s="252"/>
      <c r="L122" s="257"/>
      <c r="M122" s="258"/>
      <c r="N122" s="259"/>
      <c r="O122" s="259"/>
      <c r="P122" s="259"/>
      <c r="Q122" s="259"/>
      <c r="R122" s="259"/>
      <c r="S122" s="259"/>
      <c r="T122" s="260"/>
      <c r="AT122" s="261" t="s">
        <v>322</v>
      </c>
      <c r="AU122" s="261" t="s">
        <v>87</v>
      </c>
      <c r="AV122" s="12" t="s">
        <v>194</v>
      </c>
      <c r="AW122" s="12" t="s">
        <v>39</v>
      </c>
      <c r="AX122" s="12" t="s">
        <v>76</v>
      </c>
      <c r="AY122" s="261" t="s">
        <v>170</v>
      </c>
    </row>
    <row r="123" spans="2:51" s="11" customFormat="1" ht="13.5">
      <c r="B123" s="240"/>
      <c r="C123" s="241"/>
      <c r="D123" s="233" t="s">
        <v>322</v>
      </c>
      <c r="E123" s="242" t="s">
        <v>23</v>
      </c>
      <c r="F123" s="243" t="s">
        <v>3475</v>
      </c>
      <c r="G123" s="241"/>
      <c r="H123" s="244">
        <v>35.545</v>
      </c>
      <c r="I123" s="245"/>
      <c r="J123" s="241"/>
      <c r="K123" s="241"/>
      <c r="L123" s="246"/>
      <c r="M123" s="247"/>
      <c r="N123" s="248"/>
      <c r="O123" s="248"/>
      <c r="P123" s="248"/>
      <c r="Q123" s="248"/>
      <c r="R123" s="248"/>
      <c r="S123" s="248"/>
      <c r="T123" s="249"/>
      <c r="AT123" s="250" t="s">
        <v>322</v>
      </c>
      <c r="AU123" s="250" t="s">
        <v>87</v>
      </c>
      <c r="AV123" s="11" t="s">
        <v>87</v>
      </c>
      <c r="AW123" s="11" t="s">
        <v>39</v>
      </c>
      <c r="AX123" s="11" t="s">
        <v>76</v>
      </c>
      <c r="AY123" s="250" t="s">
        <v>170</v>
      </c>
    </row>
    <row r="124" spans="2:51" s="11" customFormat="1" ht="13.5">
      <c r="B124" s="240"/>
      <c r="C124" s="241"/>
      <c r="D124" s="233" t="s">
        <v>322</v>
      </c>
      <c r="E124" s="242" t="s">
        <v>23</v>
      </c>
      <c r="F124" s="243" t="s">
        <v>3476</v>
      </c>
      <c r="G124" s="241"/>
      <c r="H124" s="244">
        <v>18</v>
      </c>
      <c r="I124" s="245"/>
      <c r="J124" s="241"/>
      <c r="K124" s="241"/>
      <c r="L124" s="246"/>
      <c r="M124" s="247"/>
      <c r="N124" s="248"/>
      <c r="O124" s="248"/>
      <c r="P124" s="248"/>
      <c r="Q124" s="248"/>
      <c r="R124" s="248"/>
      <c r="S124" s="248"/>
      <c r="T124" s="249"/>
      <c r="AT124" s="250" t="s">
        <v>322</v>
      </c>
      <c r="AU124" s="250" t="s">
        <v>87</v>
      </c>
      <c r="AV124" s="11" t="s">
        <v>87</v>
      </c>
      <c r="AW124" s="11" t="s">
        <v>39</v>
      </c>
      <c r="AX124" s="11" t="s">
        <v>84</v>
      </c>
      <c r="AY124" s="250" t="s">
        <v>170</v>
      </c>
    </row>
    <row r="125" spans="2:65" s="1" customFormat="1" ht="16.5" customHeight="1">
      <c r="B125" s="46"/>
      <c r="C125" s="221" t="s">
        <v>211</v>
      </c>
      <c r="D125" s="221" t="s">
        <v>176</v>
      </c>
      <c r="E125" s="222" t="s">
        <v>367</v>
      </c>
      <c r="F125" s="223" t="s">
        <v>368</v>
      </c>
      <c r="G125" s="224" t="s">
        <v>292</v>
      </c>
      <c r="H125" s="225">
        <v>5.4</v>
      </c>
      <c r="I125" s="226"/>
      <c r="J125" s="227">
        <f>ROUND(I125*H125,2)</f>
        <v>0</v>
      </c>
      <c r="K125" s="223" t="s">
        <v>180</v>
      </c>
      <c r="L125" s="72"/>
      <c r="M125" s="228" t="s">
        <v>23</v>
      </c>
      <c r="N125" s="229" t="s">
        <v>47</v>
      </c>
      <c r="O125" s="47"/>
      <c r="P125" s="230">
        <f>O125*H125</f>
        <v>0</v>
      </c>
      <c r="Q125" s="230">
        <v>0</v>
      </c>
      <c r="R125" s="230">
        <f>Q125*H125</f>
        <v>0</v>
      </c>
      <c r="S125" s="230">
        <v>0</v>
      </c>
      <c r="T125" s="231">
        <f>S125*H125</f>
        <v>0</v>
      </c>
      <c r="AR125" s="24" t="s">
        <v>194</v>
      </c>
      <c r="AT125" s="24" t="s">
        <v>176</v>
      </c>
      <c r="AU125" s="24" t="s">
        <v>87</v>
      </c>
      <c r="AY125" s="24" t="s">
        <v>170</v>
      </c>
      <c r="BE125" s="232">
        <f>IF(N125="základní",J125,0)</f>
        <v>0</v>
      </c>
      <c r="BF125" s="232">
        <f>IF(N125="snížená",J125,0)</f>
        <v>0</v>
      </c>
      <c r="BG125" s="232">
        <f>IF(N125="zákl. přenesená",J125,0)</f>
        <v>0</v>
      </c>
      <c r="BH125" s="232">
        <f>IF(N125="sníž. přenesená",J125,0)</f>
        <v>0</v>
      </c>
      <c r="BI125" s="232">
        <f>IF(N125="nulová",J125,0)</f>
        <v>0</v>
      </c>
      <c r="BJ125" s="24" t="s">
        <v>84</v>
      </c>
      <c r="BK125" s="232">
        <f>ROUND(I125*H125,2)</f>
        <v>0</v>
      </c>
      <c r="BL125" s="24" t="s">
        <v>194</v>
      </c>
      <c r="BM125" s="24" t="s">
        <v>3477</v>
      </c>
    </row>
    <row r="126" spans="2:47" s="1" customFormat="1" ht="13.5">
      <c r="B126" s="46"/>
      <c r="C126" s="74"/>
      <c r="D126" s="233" t="s">
        <v>183</v>
      </c>
      <c r="E126" s="74"/>
      <c r="F126" s="234" t="s">
        <v>370</v>
      </c>
      <c r="G126" s="74"/>
      <c r="H126" s="74"/>
      <c r="I126" s="191"/>
      <c r="J126" s="74"/>
      <c r="K126" s="74"/>
      <c r="L126" s="72"/>
      <c r="M126" s="235"/>
      <c r="N126" s="47"/>
      <c r="O126" s="47"/>
      <c r="P126" s="47"/>
      <c r="Q126" s="47"/>
      <c r="R126" s="47"/>
      <c r="S126" s="47"/>
      <c r="T126" s="95"/>
      <c r="AT126" s="24" t="s">
        <v>183</v>
      </c>
      <c r="AU126" s="24" t="s">
        <v>87</v>
      </c>
    </row>
    <row r="127" spans="2:47" s="1" customFormat="1" ht="13.5">
      <c r="B127" s="46"/>
      <c r="C127" s="74"/>
      <c r="D127" s="233" t="s">
        <v>295</v>
      </c>
      <c r="E127" s="74"/>
      <c r="F127" s="236" t="s">
        <v>365</v>
      </c>
      <c r="G127" s="74"/>
      <c r="H127" s="74"/>
      <c r="I127" s="191"/>
      <c r="J127" s="74"/>
      <c r="K127" s="74"/>
      <c r="L127" s="72"/>
      <c r="M127" s="235"/>
      <c r="N127" s="47"/>
      <c r="O127" s="47"/>
      <c r="P127" s="47"/>
      <c r="Q127" s="47"/>
      <c r="R127" s="47"/>
      <c r="S127" s="47"/>
      <c r="T127" s="95"/>
      <c r="AT127" s="24" t="s">
        <v>295</v>
      </c>
      <c r="AU127" s="24" t="s">
        <v>87</v>
      </c>
    </row>
    <row r="128" spans="2:51" s="13" customFormat="1" ht="13.5">
      <c r="B128" s="275"/>
      <c r="C128" s="276"/>
      <c r="D128" s="233" t="s">
        <v>322</v>
      </c>
      <c r="E128" s="277" t="s">
        <v>23</v>
      </c>
      <c r="F128" s="278" t="s">
        <v>2474</v>
      </c>
      <c r="G128" s="276"/>
      <c r="H128" s="277" t="s">
        <v>23</v>
      </c>
      <c r="I128" s="279"/>
      <c r="J128" s="276"/>
      <c r="K128" s="276"/>
      <c r="L128" s="280"/>
      <c r="M128" s="281"/>
      <c r="N128" s="282"/>
      <c r="O128" s="282"/>
      <c r="P128" s="282"/>
      <c r="Q128" s="282"/>
      <c r="R128" s="282"/>
      <c r="S128" s="282"/>
      <c r="T128" s="283"/>
      <c r="AT128" s="284" t="s">
        <v>322</v>
      </c>
      <c r="AU128" s="284" t="s">
        <v>87</v>
      </c>
      <c r="AV128" s="13" t="s">
        <v>84</v>
      </c>
      <c r="AW128" s="13" t="s">
        <v>39</v>
      </c>
      <c r="AX128" s="13" t="s">
        <v>76</v>
      </c>
      <c r="AY128" s="284" t="s">
        <v>170</v>
      </c>
    </row>
    <row r="129" spans="2:51" s="11" customFormat="1" ht="13.5">
      <c r="B129" s="240"/>
      <c r="C129" s="241"/>
      <c r="D129" s="233" t="s">
        <v>322</v>
      </c>
      <c r="E129" s="242" t="s">
        <v>23</v>
      </c>
      <c r="F129" s="243" t="s">
        <v>3478</v>
      </c>
      <c r="G129" s="241"/>
      <c r="H129" s="244">
        <v>5.4</v>
      </c>
      <c r="I129" s="245"/>
      <c r="J129" s="241"/>
      <c r="K129" s="241"/>
      <c r="L129" s="246"/>
      <c r="M129" s="247"/>
      <c r="N129" s="248"/>
      <c r="O129" s="248"/>
      <c r="P129" s="248"/>
      <c r="Q129" s="248"/>
      <c r="R129" s="248"/>
      <c r="S129" s="248"/>
      <c r="T129" s="249"/>
      <c r="AT129" s="250" t="s">
        <v>322</v>
      </c>
      <c r="AU129" s="250" t="s">
        <v>87</v>
      </c>
      <c r="AV129" s="11" t="s">
        <v>87</v>
      </c>
      <c r="AW129" s="11" t="s">
        <v>39</v>
      </c>
      <c r="AX129" s="11" t="s">
        <v>84</v>
      </c>
      <c r="AY129" s="250" t="s">
        <v>170</v>
      </c>
    </row>
    <row r="130" spans="2:65" s="1" customFormat="1" ht="16.5" customHeight="1">
      <c r="B130" s="46"/>
      <c r="C130" s="221" t="s">
        <v>216</v>
      </c>
      <c r="D130" s="221" t="s">
        <v>176</v>
      </c>
      <c r="E130" s="222" t="s">
        <v>3479</v>
      </c>
      <c r="F130" s="223" t="s">
        <v>3480</v>
      </c>
      <c r="G130" s="224" t="s">
        <v>292</v>
      </c>
      <c r="H130" s="225">
        <v>18</v>
      </c>
      <c r="I130" s="226"/>
      <c r="J130" s="227">
        <f>ROUND(I130*H130,2)</f>
        <v>0</v>
      </c>
      <c r="K130" s="223" t="s">
        <v>180</v>
      </c>
      <c r="L130" s="72"/>
      <c r="M130" s="228" t="s">
        <v>23</v>
      </c>
      <c r="N130" s="229" t="s">
        <v>47</v>
      </c>
      <c r="O130" s="47"/>
      <c r="P130" s="230">
        <f>O130*H130</f>
        <v>0</v>
      </c>
      <c r="Q130" s="230">
        <v>0</v>
      </c>
      <c r="R130" s="230">
        <f>Q130*H130</f>
        <v>0</v>
      </c>
      <c r="S130" s="230">
        <v>0</v>
      </c>
      <c r="T130" s="231">
        <f>S130*H130</f>
        <v>0</v>
      </c>
      <c r="AR130" s="24" t="s">
        <v>194</v>
      </c>
      <c r="AT130" s="24" t="s">
        <v>176</v>
      </c>
      <c r="AU130" s="24" t="s">
        <v>87</v>
      </c>
      <c r="AY130" s="24" t="s">
        <v>170</v>
      </c>
      <c r="BE130" s="232">
        <f>IF(N130="základní",J130,0)</f>
        <v>0</v>
      </c>
      <c r="BF130" s="232">
        <f>IF(N130="snížená",J130,0)</f>
        <v>0</v>
      </c>
      <c r="BG130" s="232">
        <f>IF(N130="zákl. přenesená",J130,0)</f>
        <v>0</v>
      </c>
      <c r="BH130" s="232">
        <f>IF(N130="sníž. přenesená",J130,0)</f>
        <v>0</v>
      </c>
      <c r="BI130" s="232">
        <f>IF(N130="nulová",J130,0)</f>
        <v>0</v>
      </c>
      <c r="BJ130" s="24" t="s">
        <v>84</v>
      </c>
      <c r="BK130" s="232">
        <f>ROUND(I130*H130,2)</f>
        <v>0</v>
      </c>
      <c r="BL130" s="24" t="s">
        <v>194</v>
      </c>
      <c r="BM130" s="24" t="s">
        <v>3481</v>
      </c>
    </row>
    <row r="131" spans="2:47" s="1" customFormat="1" ht="13.5">
      <c r="B131" s="46"/>
      <c r="C131" s="74"/>
      <c r="D131" s="233" t="s">
        <v>183</v>
      </c>
      <c r="E131" s="74"/>
      <c r="F131" s="234" t="s">
        <v>3482</v>
      </c>
      <c r="G131" s="74"/>
      <c r="H131" s="74"/>
      <c r="I131" s="191"/>
      <c r="J131" s="74"/>
      <c r="K131" s="74"/>
      <c r="L131" s="72"/>
      <c r="M131" s="235"/>
      <c r="N131" s="47"/>
      <c r="O131" s="47"/>
      <c r="P131" s="47"/>
      <c r="Q131" s="47"/>
      <c r="R131" s="47"/>
      <c r="S131" s="47"/>
      <c r="T131" s="95"/>
      <c r="AT131" s="24" t="s">
        <v>183</v>
      </c>
      <c r="AU131" s="24" t="s">
        <v>87</v>
      </c>
    </row>
    <row r="132" spans="2:47" s="1" customFormat="1" ht="13.5">
      <c r="B132" s="46"/>
      <c r="C132" s="74"/>
      <c r="D132" s="233" t="s">
        <v>295</v>
      </c>
      <c r="E132" s="74"/>
      <c r="F132" s="236" t="s">
        <v>365</v>
      </c>
      <c r="G132" s="74"/>
      <c r="H132" s="74"/>
      <c r="I132" s="191"/>
      <c r="J132" s="74"/>
      <c r="K132" s="74"/>
      <c r="L132" s="72"/>
      <c r="M132" s="235"/>
      <c r="N132" s="47"/>
      <c r="O132" s="47"/>
      <c r="P132" s="47"/>
      <c r="Q132" s="47"/>
      <c r="R132" s="47"/>
      <c r="S132" s="47"/>
      <c r="T132" s="95"/>
      <c r="AT132" s="24" t="s">
        <v>295</v>
      </c>
      <c r="AU132" s="24" t="s">
        <v>87</v>
      </c>
    </row>
    <row r="133" spans="2:51" s="13" customFormat="1" ht="13.5">
      <c r="B133" s="275"/>
      <c r="C133" s="276"/>
      <c r="D133" s="233" t="s">
        <v>322</v>
      </c>
      <c r="E133" s="277" t="s">
        <v>23</v>
      </c>
      <c r="F133" s="278" t="s">
        <v>3483</v>
      </c>
      <c r="G133" s="276"/>
      <c r="H133" s="277" t="s">
        <v>23</v>
      </c>
      <c r="I133" s="279"/>
      <c r="J133" s="276"/>
      <c r="K133" s="276"/>
      <c r="L133" s="280"/>
      <c r="M133" s="281"/>
      <c r="N133" s="282"/>
      <c r="O133" s="282"/>
      <c r="P133" s="282"/>
      <c r="Q133" s="282"/>
      <c r="R133" s="282"/>
      <c r="S133" s="282"/>
      <c r="T133" s="283"/>
      <c r="AT133" s="284" t="s">
        <v>322</v>
      </c>
      <c r="AU133" s="284" t="s">
        <v>87</v>
      </c>
      <c r="AV133" s="13" t="s">
        <v>84</v>
      </c>
      <c r="AW133" s="13" t="s">
        <v>39</v>
      </c>
      <c r="AX133" s="13" t="s">
        <v>76</v>
      </c>
      <c r="AY133" s="284" t="s">
        <v>170</v>
      </c>
    </row>
    <row r="134" spans="2:51" s="11" customFormat="1" ht="13.5">
      <c r="B134" s="240"/>
      <c r="C134" s="241"/>
      <c r="D134" s="233" t="s">
        <v>322</v>
      </c>
      <c r="E134" s="242" t="s">
        <v>23</v>
      </c>
      <c r="F134" s="243" t="s">
        <v>3484</v>
      </c>
      <c r="G134" s="241"/>
      <c r="H134" s="244">
        <v>18</v>
      </c>
      <c r="I134" s="245"/>
      <c r="J134" s="241"/>
      <c r="K134" s="241"/>
      <c r="L134" s="246"/>
      <c r="M134" s="247"/>
      <c r="N134" s="248"/>
      <c r="O134" s="248"/>
      <c r="P134" s="248"/>
      <c r="Q134" s="248"/>
      <c r="R134" s="248"/>
      <c r="S134" s="248"/>
      <c r="T134" s="249"/>
      <c r="AT134" s="250" t="s">
        <v>322</v>
      </c>
      <c r="AU134" s="250" t="s">
        <v>87</v>
      </c>
      <c r="AV134" s="11" t="s">
        <v>87</v>
      </c>
      <c r="AW134" s="11" t="s">
        <v>39</v>
      </c>
      <c r="AX134" s="11" t="s">
        <v>84</v>
      </c>
      <c r="AY134" s="250" t="s">
        <v>170</v>
      </c>
    </row>
    <row r="135" spans="2:65" s="1" customFormat="1" ht="16.5" customHeight="1">
      <c r="B135" s="46"/>
      <c r="C135" s="221" t="s">
        <v>222</v>
      </c>
      <c r="D135" s="221" t="s">
        <v>176</v>
      </c>
      <c r="E135" s="222" t="s">
        <v>2482</v>
      </c>
      <c r="F135" s="223" t="s">
        <v>2483</v>
      </c>
      <c r="G135" s="224" t="s">
        <v>292</v>
      </c>
      <c r="H135" s="225">
        <v>5.4</v>
      </c>
      <c r="I135" s="226"/>
      <c r="J135" s="227">
        <f>ROUND(I135*H135,2)</f>
        <v>0</v>
      </c>
      <c r="K135" s="223" t="s">
        <v>180</v>
      </c>
      <c r="L135" s="72"/>
      <c r="M135" s="228" t="s">
        <v>23</v>
      </c>
      <c r="N135" s="229" t="s">
        <v>47</v>
      </c>
      <c r="O135" s="47"/>
      <c r="P135" s="230">
        <f>O135*H135</f>
        <v>0</v>
      </c>
      <c r="Q135" s="230">
        <v>0</v>
      </c>
      <c r="R135" s="230">
        <f>Q135*H135</f>
        <v>0</v>
      </c>
      <c r="S135" s="230">
        <v>0</v>
      </c>
      <c r="T135" s="231">
        <f>S135*H135</f>
        <v>0</v>
      </c>
      <c r="AR135" s="24" t="s">
        <v>194</v>
      </c>
      <c r="AT135" s="24" t="s">
        <v>176</v>
      </c>
      <c r="AU135" s="24" t="s">
        <v>87</v>
      </c>
      <c r="AY135" s="24" t="s">
        <v>170</v>
      </c>
      <c r="BE135" s="232">
        <f>IF(N135="základní",J135,0)</f>
        <v>0</v>
      </c>
      <c r="BF135" s="232">
        <f>IF(N135="snížená",J135,0)</f>
        <v>0</v>
      </c>
      <c r="BG135" s="232">
        <f>IF(N135="zákl. přenesená",J135,0)</f>
        <v>0</v>
      </c>
      <c r="BH135" s="232">
        <f>IF(N135="sníž. přenesená",J135,0)</f>
        <v>0</v>
      </c>
      <c r="BI135" s="232">
        <f>IF(N135="nulová",J135,0)</f>
        <v>0</v>
      </c>
      <c r="BJ135" s="24" t="s">
        <v>84</v>
      </c>
      <c r="BK135" s="232">
        <f>ROUND(I135*H135,2)</f>
        <v>0</v>
      </c>
      <c r="BL135" s="24" t="s">
        <v>194</v>
      </c>
      <c r="BM135" s="24" t="s">
        <v>3485</v>
      </c>
    </row>
    <row r="136" spans="2:47" s="1" customFormat="1" ht="13.5">
      <c r="B136" s="46"/>
      <c r="C136" s="74"/>
      <c r="D136" s="233" t="s">
        <v>183</v>
      </c>
      <c r="E136" s="74"/>
      <c r="F136" s="234" t="s">
        <v>2485</v>
      </c>
      <c r="G136" s="74"/>
      <c r="H136" s="74"/>
      <c r="I136" s="191"/>
      <c r="J136" s="74"/>
      <c r="K136" s="74"/>
      <c r="L136" s="72"/>
      <c r="M136" s="235"/>
      <c r="N136" s="47"/>
      <c r="O136" s="47"/>
      <c r="P136" s="47"/>
      <c r="Q136" s="47"/>
      <c r="R136" s="47"/>
      <c r="S136" s="47"/>
      <c r="T136" s="95"/>
      <c r="AT136" s="24" t="s">
        <v>183</v>
      </c>
      <c r="AU136" s="24" t="s">
        <v>87</v>
      </c>
    </row>
    <row r="137" spans="2:47" s="1" customFormat="1" ht="13.5">
      <c r="B137" s="46"/>
      <c r="C137" s="74"/>
      <c r="D137" s="233" t="s">
        <v>295</v>
      </c>
      <c r="E137" s="74"/>
      <c r="F137" s="236" t="s">
        <v>365</v>
      </c>
      <c r="G137" s="74"/>
      <c r="H137" s="74"/>
      <c r="I137" s="191"/>
      <c r="J137" s="74"/>
      <c r="K137" s="74"/>
      <c r="L137" s="72"/>
      <c r="M137" s="235"/>
      <c r="N137" s="47"/>
      <c r="O137" s="47"/>
      <c r="P137" s="47"/>
      <c r="Q137" s="47"/>
      <c r="R137" s="47"/>
      <c r="S137" s="47"/>
      <c r="T137" s="95"/>
      <c r="AT137" s="24" t="s">
        <v>295</v>
      </c>
      <c r="AU137" s="24" t="s">
        <v>87</v>
      </c>
    </row>
    <row r="138" spans="2:51" s="13" customFormat="1" ht="13.5">
      <c r="B138" s="275"/>
      <c r="C138" s="276"/>
      <c r="D138" s="233" t="s">
        <v>322</v>
      </c>
      <c r="E138" s="277" t="s">
        <v>23</v>
      </c>
      <c r="F138" s="278" t="s">
        <v>2474</v>
      </c>
      <c r="G138" s="276"/>
      <c r="H138" s="277" t="s">
        <v>23</v>
      </c>
      <c r="I138" s="279"/>
      <c r="J138" s="276"/>
      <c r="K138" s="276"/>
      <c r="L138" s="280"/>
      <c r="M138" s="281"/>
      <c r="N138" s="282"/>
      <c r="O138" s="282"/>
      <c r="P138" s="282"/>
      <c r="Q138" s="282"/>
      <c r="R138" s="282"/>
      <c r="S138" s="282"/>
      <c r="T138" s="283"/>
      <c r="AT138" s="284" t="s">
        <v>322</v>
      </c>
      <c r="AU138" s="284" t="s">
        <v>87</v>
      </c>
      <c r="AV138" s="13" t="s">
        <v>84</v>
      </c>
      <c r="AW138" s="13" t="s">
        <v>39</v>
      </c>
      <c r="AX138" s="13" t="s">
        <v>76</v>
      </c>
      <c r="AY138" s="284" t="s">
        <v>170</v>
      </c>
    </row>
    <row r="139" spans="2:51" s="11" customFormat="1" ht="13.5">
      <c r="B139" s="240"/>
      <c r="C139" s="241"/>
      <c r="D139" s="233" t="s">
        <v>322</v>
      </c>
      <c r="E139" s="242" t="s">
        <v>23</v>
      </c>
      <c r="F139" s="243" t="s">
        <v>3478</v>
      </c>
      <c r="G139" s="241"/>
      <c r="H139" s="244">
        <v>5.4</v>
      </c>
      <c r="I139" s="245"/>
      <c r="J139" s="241"/>
      <c r="K139" s="241"/>
      <c r="L139" s="246"/>
      <c r="M139" s="247"/>
      <c r="N139" s="248"/>
      <c r="O139" s="248"/>
      <c r="P139" s="248"/>
      <c r="Q139" s="248"/>
      <c r="R139" s="248"/>
      <c r="S139" s="248"/>
      <c r="T139" s="249"/>
      <c r="AT139" s="250" t="s">
        <v>322</v>
      </c>
      <c r="AU139" s="250" t="s">
        <v>87</v>
      </c>
      <c r="AV139" s="11" t="s">
        <v>87</v>
      </c>
      <c r="AW139" s="11" t="s">
        <v>39</v>
      </c>
      <c r="AX139" s="11" t="s">
        <v>84</v>
      </c>
      <c r="AY139" s="250" t="s">
        <v>170</v>
      </c>
    </row>
    <row r="140" spans="2:65" s="1" customFormat="1" ht="16.5" customHeight="1">
      <c r="B140" s="46"/>
      <c r="C140" s="221" t="s">
        <v>226</v>
      </c>
      <c r="D140" s="221" t="s">
        <v>176</v>
      </c>
      <c r="E140" s="222" t="s">
        <v>372</v>
      </c>
      <c r="F140" s="223" t="s">
        <v>373</v>
      </c>
      <c r="G140" s="224" t="s">
        <v>292</v>
      </c>
      <c r="H140" s="225">
        <v>4.16</v>
      </c>
      <c r="I140" s="226"/>
      <c r="J140" s="227">
        <f>ROUND(I140*H140,2)</f>
        <v>0</v>
      </c>
      <c r="K140" s="223" t="s">
        <v>180</v>
      </c>
      <c r="L140" s="72"/>
      <c r="M140" s="228" t="s">
        <v>23</v>
      </c>
      <c r="N140" s="229" t="s">
        <v>47</v>
      </c>
      <c r="O140" s="47"/>
      <c r="P140" s="230">
        <f>O140*H140</f>
        <v>0</v>
      </c>
      <c r="Q140" s="230">
        <v>0</v>
      </c>
      <c r="R140" s="230">
        <f>Q140*H140</f>
        <v>0</v>
      </c>
      <c r="S140" s="230">
        <v>0</v>
      </c>
      <c r="T140" s="231">
        <f>S140*H140</f>
        <v>0</v>
      </c>
      <c r="AR140" s="24" t="s">
        <v>194</v>
      </c>
      <c r="AT140" s="24" t="s">
        <v>176</v>
      </c>
      <c r="AU140" s="24" t="s">
        <v>87</v>
      </c>
      <c r="AY140" s="24" t="s">
        <v>170</v>
      </c>
      <c r="BE140" s="232">
        <f>IF(N140="základní",J140,0)</f>
        <v>0</v>
      </c>
      <c r="BF140" s="232">
        <f>IF(N140="snížená",J140,0)</f>
        <v>0</v>
      </c>
      <c r="BG140" s="232">
        <f>IF(N140="zákl. přenesená",J140,0)</f>
        <v>0</v>
      </c>
      <c r="BH140" s="232">
        <f>IF(N140="sníž. přenesená",J140,0)</f>
        <v>0</v>
      </c>
      <c r="BI140" s="232">
        <f>IF(N140="nulová",J140,0)</f>
        <v>0</v>
      </c>
      <c r="BJ140" s="24" t="s">
        <v>84</v>
      </c>
      <c r="BK140" s="232">
        <f>ROUND(I140*H140,2)</f>
        <v>0</v>
      </c>
      <c r="BL140" s="24" t="s">
        <v>194</v>
      </c>
      <c r="BM140" s="24" t="s">
        <v>3486</v>
      </c>
    </row>
    <row r="141" spans="2:47" s="1" customFormat="1" ht="13.5">
      <c r="B141" s="46"/>
      <c r="C141" s="74"/>
      <c r="D141" s="233" t="s">
        <v>183</v>
      </c>
      <c r="E141" s="74"/>
      <c r="F141" s="234" t="s">
        <v>375</v>
      </c>
      <c r="G141" s="74"/>
      <c r="H141" s="74"/>
      <c r="I141" s="191"/>
      <c r="J141" s="74"/>
      <c r="K141" s="74"/>
      <c r="L141" s="72"/>
      <c r="M141" s="235"/>
      <c r="N141" s="47"/>
      <c r="O141" s="47"/>
      <c r="P141" s="47"/>
      <c r="Q141" s="47"/>
      <c r="R141" s="47"/>
      <c r="S141" s="47"/>
      <c r="T141" s="95"/>
      <c r="AT141" s="24" t="s">
        <v>183</v>
      </c>
      <c r="AU141" s="24" t="s">
        <v>87</v>
      </c>
    </row>
    <row r="142" spans="2:47" s="1" customFormat="1" ht="13.5">
      <c r="B142" s="46"/>
      <c r="C142" s="74"/>
      <c r="D142" s="233" t="s">
        <v>295</v>
      </c>
      <c r="E142" s="74"/>
      <c r="F142" s="236" t="s">
        <v>376</v>
      </c>
      <c r="G142" s="74"/>
      <c r="H142" s="74"/>
      <c r="I142" s="191"/>
      <c r="J142" s="74"/>
      <c r="K142" s="74"/>
      <c r="L142" s="72"/>
      <c r="M142" s="235"/>
      <c r="N142" s="47"/>
      <c r="O142" s="47"/>
      <c r="P142" s="47"/>
      <c r="Q142" s="47"/>
      <c r="R142" s="47"/>
      <c r="S142" s="47"/>
      <c r="T142" s="95"/>
      <c r="AT142" s="24" t="s">
        <v>295</v>
      </c>
      <c r="AU142" s="24" t="s">
        <v>87</v>
      </c>
    </row>
    <row r="143" spans="2:51" s="13" customFormat="1" ht="13.5">
      <c r="B143" s="275"/>
      <c r="C143" s="276"/>
      <c r="D143" s="233" t="s">
        <v>322</v>
      </c>
      <c r="E143" s="277" t="s">
        <v>23</v>
      </c>
      <c r="F143" s="278" t="s">
        <v>3487</v>
      </c>
      <c r="G143" s="276"/>
      <c r="H143" s="277" t="s">
        <v>23</v>
      </c>
      <c r="I143" s="279"/>
      <c r="J143" s="276"/>
      <c r="K143" s="276"/>
      <c r="L143" s="280"/>
      <c r="M143" s="281"/>
      <c r="N143" s="282"/>
      <c r="O143" s="282"/>
      <c r="P143" s="282"/>
      <c r="Q143" s="282"/>
      <c r="R143" s="282"/>
      <c r="S143" s="282"/>
      <c r="T143" s="283"/>
      <c r="AT143" s="284" t="s">
        <v>322</v>
      </c>
      <c r="AU143" s="284" t="s">
        <v>87</v>
      </c>
      <c r="AV143" s="13" t="s">
        <v>84</v>
      </c>
      <c r="AW143" s="13" t="s">
        <v>39</v>
      </c>
      <c r="AX143" s="13" t="s">
        <v>76</v>
      </c>
      <c r="AY143" s="284" t="s">
        <v>170</v>
      </c>
    </row>
    <row r="144" spans="2:51" s="13" customFormat="1" ht="13.5">
      <c r="B144" s="275"/>
      <c r="C144" s="276"/>
      <c r="D144" s="233" t="s">
        <v>322</v>
      </c>
      <c r="E144" s="277" t="s">
        <v>23</v>
      </c>
      <c r="F144" s="278" t="s">
        <v>3488</v>
      </c>
      <c r="G144" s="276"/>
      <c r="H144" s="277" t="s">
        <v>23</v>
      </c>
      <c r="I144" s="279"/>
      <c r="J144" s="276"/>
      <c r="K144" s="276"/>
      <c r="L144" s="280"/>
      <c r="M144" s="281"/>
      <c r="N144" s="282"/>
      <c r="O144" s="282"/>
      <c r="P144" s="282"/>
      <c r="Q144" s="282"/>
      <c r="R144" s="282"/>
      <c r="S144" s="282"/>
      <c r="T144" s="283"/>
      <c r="AT144" s="284" t="s">
        <v>322</v>
      </c>
      <c r="AU144" s="284" t="s">
        <v>87</v>
      </c>
      <c r="AV144" s="13" t="s">
        <v>84</v>
      </c>
      <c r="AW144" s="13" t="s">
        <v>39</v>
      </c>
      <c r="AX144" s="13" t="s">
        <v>76</v>
      </c>
      <c r="AY144" s="284" t="s">
        <v>170</v>
      </c>
    </row>
    <row r="145" spans="2:51" s="11" customFormat="1" ht="13.5">
      <c r="B145" s="240"/>
      <c r="C145" s="241"/>
      <c r="D145" s="233" t="s">
        <v>322</v>
      </c>
      <c r="E145" s="242" t="s">
        <v>23</v>
      </c>
      <c r="F145" s="243" t="s">
        <v>3489</v>
      </c>
      <c r="G145" s="241"/>
      <c r="H145" s="244">
        <v>8.32</v>
      </c>
      <c r="I145" s="245"/>
      <c r="J145" s="241"/>
      <c r="K145" s="241"/>
      <c r="L145" s="246"/>
      <c r="M145" s="247"/>
      <c r="N145" s="248"/>
      <c r="O145" s="248"/>
      <c r="P145" s="248"/>
      <c r="Q145" s="248"/>
      <c r="R145" s="248"/>
      <c r="S145" s="248"/>
      <c r="T145" s="249"/>
      <c r="AT145" s="250" t="s">
        <v>322</v>
      </c>
      <c r="AU145" s="250" t="s">
        <v>87</v>
      </c>
      <c r="AV145" s="11" t="s">
        <v>87</v>
      </c>
      <c r="AW145" s="11" t="s">
        <v>39</v>
      </c>
      <c r="AX145" s="11" t="s">
        <v>76</v>
      </c>
      <c r="AY145" s="250" t="s">
        <v>170</v>
      </c>
    </row>
    <row r="146" spans="2:51" s="11" customFormat="1" ht="13.5">
      <c r="B146" s="240"/>
      <c r="C146" s="241"/>
      <c r="D146" s="233" t="s">
        <v>322</v>
      </c>
      <c r="E146" s="242" t="s">
        <v>23</v>
      </c>
      <c r="F146" s="243" t="s">
        <v>3490</v>
      </c>
      <c r="G146" s="241"/>
      <c r="H146" s="244">
        <v>4.16</v>
      </c>
      <c r="I146" s="245"/>
      <c r="J146" s="241"/>
      <c r="K146" s="241"/>
      <c r="L146" s="246"/>
      <c r="M146" s="247"/>
      <c r="N146" s="248"/>
      <c r="O146" s="248"/>
      <c r="P146" s="248"/>
      <c r="Q146" s="248"/>
      <c r="R146" s="248"/>
      <c r="S146" s="248"/>
      <c r="T146" s="249"/>
      <c r="AT146" s="250" t="s">
        <v>322</v>
      </c>
      <c r="AU146" s="250" t="s">
        <v>87</v>
      </c>
      <c r="AV146" s="11" t="s">
        <v>87</v>
      </c>
      <c r="AW146" s="11" t="s">
        <v>39</v>
      </c>
      <c r="AX146" s="11" t="s">
        <v>84</v>
      </c>
      <c r="AY146" s="250" t="s">
        <v>170</v>
      </c>
    </row>
    <row r="147" spans="2:65" s="1" customFormat="1" ht="16.5" customHeight="1">
      <c r="B147" s="46"/>
      <c r="C147" s="221" t="s">
        <v>234</v>
      </c>
      <c r="D147" s="221" t="s">
        <v>176</v>
      </c>
      <c r="E147" s="222" t="s">
        <v>379</v>
      </c>
      <c r="F147" s="223" t="s">
        <v>380</v>
      </c>
      <c r="G147" s="224" t="s">
        <v>292</v>
      </c>
      <c r="H147" s="225">
        <v>1.04</v>
      </c>
      <c r="I147" s="226"/>
      <c r="J147" s="227">
        <f>ROUND(I147*H147,2)</f>
        <v>0</v>
      </c>
      <c r="K147" s="223" t="s">
        <v>180</v>
      </c>
      <c r="L147" s="72"/>
      <c r="M147" s="228" t="s">
        <v>23</v>
      </c>
      <c r="N147" s="229" t="s">
        <v>47</v>
      </c>
      <c r="O147" s="47"/>
      <c r="P147" s="230">
        <f>O147*H147</f>
        <v>0</v>
      </c>
      <c r="Q147" s="230">
        <v>0</v>
      </c>
      <c r="R147" s="230">
        <f>Q147*H147</f>
        <v>0</v>
      </c>
      <c r="S147" s="230">
        <v>0</v>
      </c>
      <c r="T147" s="231">
        <f>S147*H147</f>
        <v>0</v>
      </c>
      <c r="AR147" s="24" t="s">
        <v>194</v>
      </c>
      <c r="AT147" s="24" t="s">
        <v>176</v>
      </c>
      <c r="AU147" s="24" t="s">
        <v>87</v>
      </c>
      <c r="AY147" s="24" t="s">
        <v>170</v>
      </c>
      <c r="BE147" s="232">
        <f>IF(N147="základní",J147,0)</f>
        <v>0</v>
      </c>
      <c r="BF147" s="232">
        <f>IF(N147="snížená",J147,0)</f>
        <v>0</v>
      </c>
      <c r="BG147" s="232">
        <f>IF(N147="zákl. přenesená",J147,0)</f>
        <v>0</v>
      </c>
      <c r="BH147" s="232">
        <f>IF(N147="sníž. přenesená",J147,0)</f>
        <v>0</v>
      </c>
      <c r="BI147" s="232">
        <f>IF(N147="nulová",J147,0)</f>
        <v>0</v>
      </c>
      <c r="BJ147" s="24" t="s">
        <v>84</v>
      </c>
      <c r="BK147" s="232">
        <f>ROUND(I147*H147,2)</f>
        <v>0</v>
      </c>
      <c r="BL147" s="24" t="s">
        <v>194</v>
      </c>
      <c r="BM147" s="24" t="s">
        <v>3491</v>
      </c>
    </row>
    <row r="148" spans="2:47" s="1" customFormat="1" ht="13.5">
      <c r="B148" s="46"/>
      <c r="C148" s="74"/>
      <c r="D148" s="233" t="s">
        <v>183</v>
      </c>
      <c r="E148" s="74"/>
      <c r="F148" s="234" t="s">
        <v>382</v>
      </c>
      <c r="G148" s="74"/>
      <c r="H148" s="74"/>
      <c r="I148" s="191"/>
      <c r="J148" s="74"/>
      <c r="K148" s="74"/>
      <c r="L148" s="72"/>
      <c r="M148" s="235"/>
      <c r="N148" s="47"/>
      <c r="O148" s="47"/>
      <c r="P148" s="47"/>
      <c r="Q148" s="47"/>
      <c r="R148" s="47"/>
      <c r="S148" s="47"/>
      <c r="T148" s="95"/>
      <c r="AT148" s="24" t="s">
        <v>183</v>
      </c>
      <c r="AU148" s="24" t="s">
        <v>87</v>
      </c>
    </row>
    <row r="149" spans="2:47" s="1" customFormat="1" ht="13.5">
      <c r="B149" s="46"/>
      <c r="C149" s="74"/>
      <c r="D149" s="233" t="s">
        <v>295</v>
      </c>
      <c r="E149" s="74"/>
      <c r="F149" s="236" t="s">
        <v>376</v>
      </c>
      <c r="G149" s="74"/>
      <c r="H149" s="74"/>
      <c r="I149" s="191"/>
      <c r="J149" s="74"/>
      <c r="K149" s="74"/>
      <c r="L149" s="72"/>
      <c r="M149" s="235"/>
      <c r="N149" s="47"/>
      <c r="O149" s="47"/>
      <c r="P149" s="47"/>
      <c r="Q149" s="47"/>
      <c r="R149" s="47"/>
      <c r="S149" s="47"/>
      <c r="T149" s="95"/>
      <c r="AT149" s="24" t="s">
        <v>295</v>
      </c>
      <c r="AU149" s="24" t="s">
        <v>87</v>
      </c>
    </row>
    <row r="150" spans="2:51" s="13" customFormat="1" ht="13.5">
      <c r="B150" s="275"/>
      <c r="C150" s="276"/>
      <c r="D150" s="233" t="s">
        <v>322</v>
      </c>
      <c r="E150" s="277" t="s">
        <v>23</v>
      </c>
      <c r="F150" s="278" t="s">
        <v>3492</v>
      </c>
      <c r="G150" s="276"/>
      <c r="H150" s="277" t="s">
        <v>23</v>
      </c>
      <c r="I150" s="279"/>
      <c r="J150" s="276"/>
      <c r="K150" s="276"/>
      <c r="L150" s="280"/>
      <c r="M150" s="281"/>
      <c r="N150" s="282"/>
      <c r="O150" s="282"/>
      <c r="P150" s="282"/>
      <c r="Q150" s="282"/>
      <c r="R150" s="282"/>
      <c r="S150" s="282"/>
      <c r="T150" s="283"/>
      <c r="AT150" s="284" t="s">
        <v>322</v>
      </c>
      <c r="AU150" s="284" t="s">
        <v>87</v>
      </c>
      <c r="AV150" s="13" t="s">
        <v>84</v>
      </c>
      <c r="AW150" s="13" t="s">
        <v>39</v>
      </c>
      <c r="AX150" s="13" t="s">
        <v>76</v>
      </c>
      <c r="AY150" s="284" t="s">
        <v>170</v>
      </c>
    </row>
    <row r="151" spans="2:51" s="11" customFormat="1" ht="13.5">
      <c r="B151" s="240"/>
      <c r="C151" s="241"/>
      <c r="D151" s="233" t="s">
        <v>322</v>
      </c>
      <c r="E151" s="242" t="s">
        <v>23</v>
      </c>
      <c r="F151" s="243" t="s">
        <v>3493</v>
      </c>
      <c r="G151" s="241"/>
      <c r="H151" s="244">
        <v>1.04</v>
      </c>
      <c r="I151" s="245"/>
      <c r="J151" s="241"/>
      <c r="K151" s="241"/>
      <c r="L151" s="246"/>
      <c r="M151" s="247"/>
      <c r="N151" s="248"/>
      <c r="O151" s="248"/>
      <c r="P151" s="248"/>
      <c r="Q151" s="248"/>
      <c r="R151" s="248"/>
      <c r="S151" s="248"/>
      <c r="T151" s="249"/>
      <c r="AT151" s="250" t="s">
        <v>322</v>
      </c>
      <c r="AU151" s="250" t="s">
        <v>87</v>
      </c>
      <c r="AV151" s="11" t="s">
        <v>87</v>
      </c>
      <c r="AW151" s="11" t="s">
        <v>39</v>
      </c>
      <c r="AX151" s="11" t="s">
        <v>84</v>
      </c>
      <c r="AY151" s="250" t="s">
        <v>170</v>
      </c>
    </row>
    <row r="152" spans="2:65" s="1" customFormat="1" ht="16.5" customHeight="1">
      <c r="B152" s="46"/>
      <c r="C152" s="221" t="s">
        <v>239</v>
      </c>
      <c r="D152" s="221" t="s">
        <v>176</v>
      </c>
      <c r="E152" s="222" t="s">
        <v>3494</v>
      </c>
      <c r="F152" s="223" t="s">
        <v>3495</v>
      </c>
      <c r="G152" s="224" t="s">
        <v>292</v>
      </c>
      <c r="H152" s="225">
        <v>4.16</v>
      </c>
      <c r="I152" s="226"/>
      <c r="J152" s="227">
        <f>ROUND(I152*H152,2)</f>
        <v>0</v>
      </c>
      <c r="K152" s="223" t="s">
        <v>180</v>
      </c>
      <c r="L152" s="72"/>
      <c r="M152" s="228" t="s">
        <v>23</v>
      </c>
      <c r="N152" s="229" t="s">
        <v>47</v>
      </c>
      <c r="O152" s="47"/>
      <c r="P152" s="230">
        <f>O152*H152</f>
        <v>0</v>
      </c>
      <c r="Q152" s="230">
        <v>0</v>
      </c>
      <c r="R152" s="230">
        <f>Q152*H152</f>
        <v>0</v>
      </c>
      <c r="S152" s="230">
        <v>0</v>
      </c>
      <c r="T152" s="231">
        <f>S152*H152</f>
        <v>0</v>
      </c>
      <c r="AR152" s="24" t="s">
        <v>194</v>
      </c>
      <c r="AT152" s="24" t="s">
        <v>176</v>
      </c>
      <c r="AU152" s="24" t="s">
        <v>87</v>
      </c>
      <c r="AY152" s="24" t="s">
        <v>170</v>
      </c>
      <c r="BE152" s="232">
        <f>IF(N152="základní",J152,0)</f>
        <v>0</v>
      </c>
      <c r="BF152" s="232">
        <f>IF(N152="snížená",J152,0)</f>
        <v>0</v>
      </c>
      <c r="BG152" s="232">
        <f>IF(N152="zákl. přenesená",J152,0)</f>
        <v>0</v>
      </c>
      <c r="BH152" s="232">
        <f>IF(N152="sníž. přenesená",J152,0)</f>
        <v>0</v>
      </c>
      <c r="BI152" s="232">
        <f>IF(N152="nulová",J152,0)</f>
        <v>0</v>
      </c>
      <c r="BJ152" s="24" t="s">
        <v>84</v>
      </c>
      <c r="BK152" s="232">
        <f>ROUND(I152*H152,2)</f>
        <v>0</v>
      </c>
      <c r="BL152" s="24" t="s">
        <v>194</v>
      </c>
      <c r="BM152" s="24" t="s">
        <v>3496</v>
      </c>
    </row>
    <row r="153" spans="2:47" s="1" customFormat="1" ht="13.5">
      <c r="B153" s="46"/>
      <c r="C153" s="74"/>
      <c r="D153" s="233" t="s">
        <v>183</v>
      </c>
      <c r="E153" s="74"/>
      <c r="F153" s="234" t="s">
        <v>3497</v>
      </c>
      <c r="G153" s="74"/>
      <c r="H153" s="74"/>
      <c r="I153" s="191"/>
      <c r="J153" s="74"/>
      <c r="K153" s="74"/>
      <c r="L153" s="72"/>
      <c r="M153" s="235"/>
      <c r="N153" s="47"/>
      <c r="O153" s="47"/>
      <c r="P153" s="47"/>
      <c r="Q153" s="47"/>
      <c r="R153" s="47"/>
      <c r="S153" s="47"/>
      <c r="T153" s="95"/>
      <c r="AT153" s="24" t="s">
        <v>183</v>
      </c>
      <c r="AU153" s="24" t="s">
        <v>87</v>
      </c>
    </row>
    <row r="154" spans="2:47" s="1" customFormat="1" ht="13.5">
      <c r="B154" s="46"/>
      <c r="C154" s="74"/>
      <c r="D154" s="233" t="s">
        <v>295</v>
      </c>
      <c r="E154" s="74"/>
      <c r="F154" s="236" t="s">
        <v>376</v>
      </c>
      <c r="G154" s="74"/>
      <c r="H154" s="74"/>
      <c r="I154" s="191"/>
      <c r="J154" s="74"/>
      <c r="K154" s="74"/>
      <c r="L154" s="72"/>
      <c r="M154" s="235"/>
      <c r="N154" s="47"/>
      <c r="O154" s="47"/>
      <c r="P154" s="47"/>
      <c r="Q154" s="47"/>
      <c r="R154" s="47"/>
      <c r="S154" s="47"/>
      <c r="T154" s="95"/>
      <c r="AT154" s="24" t="s">
        <v>295</v>
      </c>
      <c r="AU154" s="24" t="s">
        <v>87</v>
      </c>
    </row>
    <row r="155" spans="2:51" s="13" customFormat="1" ht="13.5">
      <c r="B155" s="275"/>
      <c r="C155" s="276"/>
      <c r="D155" s="233" t="s">
        <v>322</v>
      </c>
      <c r="E155" s="277" t="s">
        <v>23</v>
      </c>
      <c r="F155" s="278" t="s">
        <v>3498</v>
      </c>
      <c r="G155" s="276"/>
      <c r="H155" s="277" t="s">
        <v>23</v>
      </c>
      <c r="I155" s="279"/>
      <c r="J155" s="276"/>
      <c r="K155" s="276"/>
      <c r="L155" s="280"/>
      <c r="M155" s="281"/>
      <c r="N155" s="282"/>
      <c r="O155" s="282"/>
      <c r="P155" s="282"/>
      <c r="Q155" s="282"/>
      <c r="R155" s="282"/>
      <c r="S155" s="282"/>
      <c r="T155" s="283"/>
      <c r="AT155" s="284" t="s">
        <v>322</v>
      </c>
      <c r="AU155" s="284" t="s">
        <v>87</v>
      </c>
      <c r="AV155" s="13" t="s">
        <v>84</v>
      </c>
      <c r="AW155" s="13" t="s">
        <v>39</v>
      </c>
      <c r="AX155" s="13" t="s">
        <v>76</v>
      </c>
      <c r="AY155" s="284" t="s">
        <v>170</v>
      </c>
    </row>
    <row r="156" spans="2:51" s="13" customFormat="1" ht="13.5">
      <c r="B156" s="275"/>
      <c r="C156" s="276"/>
      <c r="D156" s="233" t="s">
        <v>322</v>
      </c>
      <c r="E156" s="277" t="s">
        <v>23</v>
      </c>
      <c r="F156" s="278" t="s">
        <v>3488</v>
      </c>
      <c r="G156" s="276"/>
      <c r="H156" s="277" t="s">
        <v>23</v>
      </c>
      <c r="I156" s="279"/>
      <c r="J156" s="276"/>
      <c r="K156" s="276"/>
      <c r="L156" s="280"/>
      <c r="M156" s="281"/>
      <c r="N156" s="282"/>
      <c r="O156" s="282"/>
      <c r="P156" s="282"/>
      <c r="Q156" s="282"/>
      <c r="R156" s="282"/>
      <c r="S156" s="282"/>
      <c r="T156" s="283"/>
      <c r="AT156" s="284" t="s">
        <v>322</v>
      </c>
      <c r="AU156" s="284" t="s">
        <v>87</v>
      </c>
      <c r="AV156" s="13" t="s">
        <v>84</v>
      </c>
      <c r="AW156" s="13" t="s">
        <v>39</v>
      </c>
      <c r="AX156" s="13" t="s">
        <v>76</v>
      </c>
      <c r="AY156" s="284" t="s">
        <v>170</v>
      </c>
    </row>
    <row r="157" spans="2:51" s="11" customFormat="1" ht="13.5">
      <c r="B157" s="240"/>
      <c r="C157" s="241"/>
      <c r="D157" s="233" t="s">
        <v>322</v>
      </c>
      <c r="E157" s="242" t="s">
        <v>23</v>
      </c>
      <c r="F157" s="243" t="s">
        <v>3489</v>
      </c>
      <c r="G157" s="241"/>
      <c r="H157" s="244">
        <v>8.32</v>
      </c>
      <c r="I157" s="245"/>
      <c r="J157" s="241"/>
      <c r="K157" s="241"/>
      <c r="L157" s="246"/>
      <c r="M157" s="247"/>
      <c r="N157" s="248"/>
      <c r="O157" s="248"/>
      <c r="P157" s="248"/>
      <c r="Q157" s="248"/>
      <c r="R157" s="248"/>
      <c r="S157" s="248"/>
      <c r="T157" s="249"/>
      <c r="AT157" s="250" t="s">
        <v>322</v>
      </c>
      <c r="AU157" s="250" t="s">
        <v>87</v>
      </c>
      <c r="AV157" s="11" t="s">
        <v>87</v>
      </c>
      <c r="AW157" s="11" t="s">
        <v>39</v>
      </c>
      <c r="AX157" s="11" t="s">
        <v>76</v>
      </c>
      <c r="AY157" s="250" t="s">
        <v>170</v>
      </c>
    </row>
    <row r="158" spans="2:51" s="11" customFormat="1" ht="13.5">
      <c r="B158" s="240"/>
      <c r="C158" s="241"/>
      <c r="D158" s="233" t="s">
        <v>322</v>
      </c>
      <c r="E158" s="242" t="s">
        <v>23</v>
      </c>
      <c r="F158" s="243" t="s">
        <v>3490</v>
      </c>
      <c r="G158" s="241"/>
      <c r="H158" s="244">
        <v>4.16</v>
      </c>
      <c r="I158" s="245"/>
      <c r="J158" s="241"/>
      <c r="K158" s="241"/>
      <c r="L158" s="246"/>
      <c r="M158" s="247"/>
      <c r="N158" s="248"/>
      <c r="O158" s="248"/>
      <c r="P158" s="248"/>
      <c r="Q158" s="248"/>
      <c r="R158" s="248"/>
      <c r="S158" s="248"/>
      <c r="T158" s="249"/>
      <c r="AT158" s="250" t="s">
        <v>322</v>
      </c>
      <c r="AU158" s="250" t="s">
        <v>87</v>
      </c>
      <c r="AV158" s="11" t="s">
        <v>87</v>
      </c>
      <c r="AW158" s="11" t="s">
        <v>39</v>
      </c>
      <c r="AX158" s="11" t="s">
        <v>84</v>
      </c>
      <c r="AY158" s="250" t="s">
        <v>170</v>
      </c>
    </row>
    <row r="159" spans="2:65" s="1" customFormat="1" ht="16.5" customHeight="1">
      <c r="B159" s="46"/>
      <c r="C159" s="221" t="s">
        <v>244</v>
      </c>
      <c r="D159" s="221" t="s">
        <v>176</v>
      </c>
      <c r="E159" s="222" t="s">
        <v>3499</v>
      </c>
      <c r="F159" s="223" t="s">
        <v>3500</v>
      </c>
      <c r="G159" s="224" t="s">
        <v>292</v>
      </c>
      <c r="H159" s="225">
        <v>1.04</v>
      </c>
      <c r="I159" s="226"/>
      <c r="J159" s="227">
        <f>ROUND(I159*H159,2)</f>
        <v>0</v>
      </c>
      <c r="K159" s="223" t="s">
        <v>180</v>
      </c>
      <c r="L159" s="72"/>
      <c r="M159" s="228" t="s">
        <v>23</v>
      </c>
      <c r="N159" s="229" t="s">
        <v>47</v>
      </c>
      <c r="O159" s="47"/>
      <c r="P159" s="230">
        <f>O159*H159</f>
        <v>0</v>
      </c>
      <c r="Q159" s="230">
        <v>0</v>
      </c>
      <c r="R159" s="230">
        <f>Q159*H159</f>
        <v>0</v>
      </c>
      <c r="S159" s="230">
        <v>0</v>
      </c>
      <c r="T159" s="231">
        <f>S159*H159</f>
        <v>0</v>
      </c>
      <c r="AR159" s="24" t="s">
        <v>194</v>
      </c>
      <c r="AT159" s="24" t="s">
        <v>176</v>
      </c>
      <c r="AU159" s="24" t="s">
        <v>87</v>
      </c>
      <c r="AY159" s="24" t="s">
        <v>170</v>
      </c>
      <c r="BE159" s="232">
        <f>IF(N159="základní",J159,0)</f>
        <v>0</v>
      </c>
      <c r="BF159" s="232">
        <f>IF(N159="snížená",J159,0)</f>
        <v>0</v>
      </c>
      <c r="BG159" s="232">
        <f>IF(N159="zákl. přenesená",J159,0)</f>
        <v>0</v>
      </c>
      <c r="BH159" s="232">
        <f>IF(N159="sníž. přenesená",J159,0)</f>
        <v>0</v>
      </c>
      <c r="BI159" s="232">
        <f>IF(N159="nulová",J159,0)</f>
        <v>0</v>
      </c>
      <c r="BJ159" s="24" t="s">
        <v>84</v>
      </c>
      <c r="BK159" s="232">
        <f>ROUND(I159*H159,2)</f>
        <v>0</v>
      </c>
      <c r="BL159" s="24" t="s">
        <v>194</v>
      </c>
      <c r="BM159" s="24" t="s">
        <v>3501</v>
      </c>
    </row>
    <row r="160" spans="2:47" s="1" customFormat="1" ht="13.5">
      <c r="B160" s="46"/>
      <c r="C160" s="74"/>
      <c r="D160" s="233" t="s">
        <v>183</v>
      </c>
      <c r="E160" s="74"/>
      <c r="F160" s="234" t="s">
        <v>3502</v>
      </c>
      <c r="G160" s="74"/>
      <c r="H160" s="74"/>
      <c r="I160" s="191"/>
      <c r="J160" s="74"/>
      <c r="K160" s="74"/>
      <c r="L160" s="72"/>
      <c r="M160" s="235"/>
      <c r="N160" s="47"/>
      <c r="O160" s="47"/>
      <c r="P160" s="47"/>
      <c r="Q160" s="47"/>
      <c r="R160" s="47"/>
      <c r="S160" s="47"/>
      <c r="T160" s="95"/>
      <c r="AT160" s="24" t="s">
        <v>183</v>
      </c>
      <c r="AU160" s="24" t="s">
        <v>87</v>
      </c>
    </row>
    <row r="161" spans="2:47" s="1" customFormat="1" ht="13.5">
      <c r="B161" s="46"/>
      <c r="C161" s="74"/>
      <c r="D161" s="233" t="s">
        <v>295</v>
      </c>
      <c r="E161" s="74"/>
      <c r="F161" s="236" t="s">
        <v>376</v>
      </c>
      <c r="G161" s="74"/>
      <c r="H161" s="74"/>
      <c r="I161" s="191"/>
      <c r="J161" s="74"/>
      <c r="K161" s="74"/>
      <c r="L161" s="72"/>
      <c r="M161" s="235"/>
      <c r="N161" s="47"/>
      <c r="O161" s="47"/>
      <c r="P161" s="47"/>
      <c r="Q161" s="47"/>
      <c r="R161" s="47"/>
      <c r="S161" s="47"/>
      <c r="T161" s="95"/>
      <c r="AT161" s="24" t="s">
        <v>295</v>
      </c>
      <c r="AU161" s="24" t="s">
        <v>87</v>
      </c>
    </row>
    <row r="162" spans="2:51" s="13" customFormat="1" ht="13.5">
      <c r="B162" s="275"/>
      <c r="C162" s="276"/>
      <c r="D162" s="233" t="s">
        <v>322</v>
      </c>
      <c r="E162" s="277" t="s">
        <v>23</v>
      </c>
      <c r="F162" s="278" t="s">
        <v>3492</v>
      </c>
      <c r="G162" s="276"/>
      <c r="H162" s="277" t="s">
        <v>23</v>
      </c>
      <c r="I162" s="279"/>
      <c r="J162" s="276"/>
      <c r="K162" s="276"/>
      <c r="L162" s="280"/>
      <c r="M162" s="281"/>
      <c r="N162" s="282"/>
      <c r="O162" s="282"/>
      <c r="P162" s="282"/>
      <c r="Q162" s="282"/>
      <c r="R162" s="282"/>
      <c r="S162" s="282"/>
      <c r="T162" s="283"/>
      <c r="AT162" s="284" t="s">
        <v>322</v>
      </c>
      <c r="AU162" s="284" t="s">
        <v>87</v>
      </c>
      <c r="AV162" s="13" t="s">
        <v>84</v>
      </c>
      <c r="AW162" s="13" t="s">
        <v>39</v>
      </c>
      <c r="AX162" s="13" t="s">
        <v>76</v>
      </c>
      <c r="AY162" s="284" t="s">
        <v>170</v>
      </c>
    </row>
    <row r="163" spans="2:51" s="11" customFormat="1" ht="13.5">
      <c r="B163" s="240"/>
      <c r="C163" s="241"/>
      <c r="D163" s="233" t="s">
        <v>322</v>
      </c>
      <c r="E163" s="242" t="s">
        <v>23</v>
      </c>
      <c r="F163" s="243" t="s">
        <v>3493</v>
      </c>
      <c r="G163" s="241"/>
      <c r="H163" s="244">
        <v>1.04</v>
      </c>
      <c r="I163" s="245"/>
      <c r="J163" s="241"/>
      <c r="K163" s="241"/>
      <c r="L163" s="246"/>
      <c r="M163" s="247"/>
      <c r="N163" s="248"/>
      <c r="O163" s="248"/>
      <c r="P163" s="248"/>
      <c r="Q163" s="248"/>
      <c r="R163" s="248"/>
      <c r="S163" s="248"/>
      <c r="T163" s="249"/>
      <c r="AT163" s="250" t="s">
        <v>322</v>
      </c>
      <c r="AU163" s="250" t="s">
        <v>87</v>
      </c>
      <c r="AV163" s="11" t="s">
        <v>87</v>
      </c>
      <c r="AW163" s="11" t="s">
        <v>39</v>
      </c>
      <c r="AX163" s="11" t="s">
        <v>84</v>
      </c>
      <c r="AY163" s="250" t="s">
        <v>170</v>
      </c>
    </row>
    <row r="164" spans="2:65" s="1" customFormat="1" ht="16.5" customHeight="1">
      <c r="B164" s="46"/>
      <c r="C164" s="221" t="s">
        <v>10</v>
      </c>
      <c r="D164" s="221" t="s">
        <v>176</v>
      </c>
      <c r="E164" s="222" t="s">
        <v>3503</v>
      </c>
      <c r="F164" s="223" t="s">
        <v>3504</v>
      </c>
      <c r="G164" s="224" t="s">
        <v>219</v>
      </c>
      <c r="H164" s="225">
        <v>56</v>
      </c>
      <c r="I164" s="226"/>
      <c r="J164" s="227">
        <f>ROUND(I164*H164,2)</f>
        <v>0</v>
      </c>
      <c r="K164" s="223" t="s">
        <v>180</v>
      </c>
      <c r="L164" s="72"/>
      <c r="M164" s="228" t="s">
        <v>23</v>
      </c>
      <c r="N164" s="229" t="s">
        <v>47</v>
      </c>
      <c r="O164" s="47"/>
      <c r="P164" s="230">
        <f>O164*H164</f>
        <v>0</v>
      </c>
      <c r="Q164" s="230">
        <v>0.00083851</v>
      </c>
      <c r="R164" s="230">
        <f>Q164*H164</f>
        <v>0.04695656</v>
      </c>
      <c r="S164" s="230">
        <v>0</v>
      </c>
      <c r="T164" s="231">
        <f>S164*H164</f>
        <v>0</v>
      </c>
      <c r="AR164" s="24" t="s">
        <v>194</v>
      </c>
      <c r="AT164" s="24" t="s">
        <v>176</v>
      </c>
      <c r="AU164" s="24" t="s">
        <v>87</v>
      </c>
      <c r="AY164" s="24" t="s">
        <v>170</v>
      </c>
      <c r="BE164" s="232">
        <f>IF(N164="základní",J164,0)</f>
        <v>0</v>
      </c>
      <c r="BF164" s="232">
        <f>IF(N164="snížená",J164,0)</f>
        <v>0</v>
      </c>
      <c r="BG164" s="232">
        <f>IF(N164="zákl. přenesená",J164,0)</f>
        <v>0</v>
      </c>
      <c r="BH164" s="232">
        <f>IF(N164="sníž. přenesená",J164,0)</f>
        <v>0</v>
      </c>
      <c r="BI164" s="232">
        <f>IF(N164="nulová",J164,0)</f>
        <v>0</v>
      </c>
      <c r="BJ164" s="24" t="s">
        <v>84</v>
      </c>
      <c r="BK164" s="232">
        <f>ROUND(I164*H164,2)</f>
        <v>0</v>
      </c>
      <c r="BL164" s="24" t="s">
        <v>194</v>
      </c>
      <c r="BM164" s="24" t="s">
        <v>3505</v>
      </c>
    </row>
    <row r="165" spans="2:47" s="1" customFormat="1" ht="13.5">
      <c r="B165" s="46"/>
      <c r="C165" s="74"/>
      <c r="D165" s="233" t="s">
        <v>183</v>
      </c>
      <c r="E165" s="74"/>
      <c r="F165" s="234" t="s">
        <v>3506</v>
      </c>
      <c r="G165" s="74"/>
      <c r="H165" s="74"/>
      <c r="I165" s="191"/>
      <c r="J165" s="74"/>
      <c r="K165" s="74"/>
      <c r="L165" s="72"/>
      <c r="M165" s="235"/>
      <c r="N165" s="47"/>
      <c r="O165" s="47"/>
      <c r="P165" s="47"/>
      <c r="Q165" s="47"/>
      <c r="R165" s="47"/>
      <c r="S165" s="47"/>
      <c r="T165" s="95"/>
      <c r="AT165" s="24" t="s">
        <v>183</v>
      </c>
      <c r="AU165" s="24" t="s">
        <v>87</v>
      </c>
    </row>
    <row r="166" spans="2:47" s="1" customFormat="1" ht="13.5">
      <c r="B166" s="46"/>
      <c r="C166" s="74"/>
      <c r="D166" s="233" t="s">
        <v>295</v>
      </c>
      <c r="E166" s="74"/>
      <c r="F166" s="236" t="s">
        <v>2490</v>
      </c>
      <c r="G166" s="74"/>
      <c r="H166" s="74"/>
      <c r="I166" s="191"/>
      <c r="J166" s="74"/>
      <c r="K166" s="74"/>
      <c r="L166" s="72"/>
      <c r="M166" s="235"/>
      <c r="N166" s="47"/>
      <c r="O166" s="47"/>
      <c r="P166" s="47"/>
      <c r="Q166" s="47"/>
      <c r="R166" s="47"/>
      <c r="S166" s="47"/>
      <c r="T166" s="95"/>
      <c r="AT166" s="24" t="s">
        <v>295</v>
      </c>
      <c r="AU166" s="24" t="s">
        <v>87</v>
      </c>
    </row>
    <row r="167" spans="2:51" s="11" customFormat="1" ht="13.5">
      <c r="B167" s="240"/>
      <c r="C167" s="241"/>
      <c r="D167" s="233" t="s">
        <v>322</v>
      </c>
      <c r="E167" s="242" t="s">
        <v>23</v>
      </c>
      <c r="F167" s="243" t="s">
        <v>3507</v>
      </c>
      <c r="G167" s="241"/>
      <c r="H167" s="244">
        <v>55.385</v>
      </c>
      <c r="I167" s="245"/>
      <c r="J167" s="241"/>
      <c r="K167" s="241"/>
      <c r="L167" s="246"/>
      <c r="M167" s="247"/>
      <c r="N167" s="248"/>
      <c r="O167" s="248"/>
      <c r="P167" s="248"/>
      <c r="Q167" s="248"/>
      <c r="R167" s="248"/>
      <c r="S167" s="248"/>
      <c r="T167" s="249"/>
      <c r="AT167" s="250" t="s">
        <v>322</v>
      </c>
      <c r="AU167" s="250" t="s">
        <v>87</v>
      </c>
      <c r="AV167" s="11" t="s">
        <v>87</v>
      </c>
      <c r="AW167" s="11" t="s">
        <v>39</v>
      </c>
      <c r="AX167" s="11" t="s">
        <v>76</v>
      </c>
      <c r="AY167" s="250" t="s">
        <v>170</v>
      </c>
    </row>
    <row r="168" spans="2:51" s="11" customFormat="1" ht="13.5">
      <c r="B168" s="240"/>
      <c r="C168" s="241"/>
      <c r="D168" s="233" t="s">
        <v>322</v>
      </c>
      <c r="E168" s="242" t="s">
        <v>23</v>
      </c>
      <c r="F168" s="243" t="s">
        <v>637</v>
      </c>
      <c r="G168" s="241"/>
      <c r="H168" s="244">
        <v>56</v>
      </c>
      <c r="I168" s="245"/>
      <c r="J168" s="241"/>
      <c r="K168" s="241"/>
      <c r="L168" s="246"/>
      <c r="M168" s="247"/>
      <c r="N168" s="248"/>
      <c r="O168" s="248"/>
      <c r="P168" s="248"/>
      <c r="Q168" s="248"/>
      <c r="R168" s="248"/>
      <c r="S168" s="248"/>
      <c r="T168" s="249"/>
      <c r="AT168" s="250" t="s">
        <v>322</v>
      </c>
      <c r="AU168" s="250" t="s">
        <v>87</v>
      </c>
      <c r="AV168" s="11" t="s">
        <v>87</v>
      </c>
      <c r="AW168" s="11" t="s">
        <v>39</v>
      </c>
      <c r="AX168" s="11" t="s">
        <v>84</v>
      </c>
      <c r="AY168" s="250" t="s">
        <v>170</v>
      </c>
    </row>
    <row r="169" spans="2:65" s="1" customFormat="1" ht="16.5" customHeight="1">
      <c r="B169" s="46"/>
      <c r="C169" s="221" t="s">
        <v>254</v>
      </c>
      <c r="D169" s="221" t="s">
        <v>176</v>
      </c>
      <c r="E169" s="222" t="s">
        <v>3508</v>
      </c>
      <c r="F169" s="223" t="s">
        <v>3509</v>
      </c>
      <c r="G169" s="224" t="s">
        <v>219</v>
      </c>
      <c r="H169" s="225">
        <v>56</v>
      </c>
      <c r="I169" s="226"/>
      <c r="J169" s="227">
        <f>ROUND(I169*H169,2)</f>
        <v>0</v>
      </c>
      <c r="K169" s="223" t="s">
        <v>180</v>
      </c>
      <c r="L169" s="72"/>
      <c r="M169" s="228" t="s">
        <v>23</v>
      </c>
      <c r="N169" s="229" t="s">
        <v>47</v>
      </c>
      <c r="O169" s="47"/>
      <c r="P169" s="230">
        <f>O169*H169</f>
        <v>0</v>
      </c>
      <c r="Q169" s="230">
        <v>0</v>
      </c>
      <c r="R169" s="230">
        <f>Q169*H169</f>
        <v>0</v>
      </c>
      <c r="S169" s="230">
        <v>0</v>
      </c>
      <c r="T169" s="231">
        <f>S169*H169</f>
        <v>0</v>
      </c>
      <c r="AR169" s="24" t="s">
        <v>194</v>
      </c>
      <c r="AT169" s="24" t="s">
        <v>176</v>
      </c>
      <c r="AU169" s="24" t="s">
        <v>87</v>
      </c>
      <c r="AY169" s="24" t="s">
        <v>170</v>
      </c>
      <c r="BE169" s="232">
        <f>IF(N169="základní",J169,0)</f>
        <v>0</v>
      </c>
      <c r="BF169" s="232">
        <f>IF(N169="snížená",J169,0)</f>
        <v>0</v>
      </c>
      <c r="BG169" s="232">
        <f>IF(N169="zákl. přenesená",J169,0)</f>
        <v>0</v>
      </c>
      <c r="BH169" s="232">
        <f>IF(N169="sníž. přenesená",J169,0)</f>
        <v>0</v>
      </c>
      <c r="BI169" s="232">
        <f>IF(N169="nulová",J169,0)</f>
        <v>0</v>
      </c>
      <c r="BJ169" s="24" t="s">
        <v>84</v>
      </c>
      <c r="BK169" s="232">
        <f>ROUND(I169*H169,2)</f>
        <v>0</v>
      </c>
      <c r="BL169" s="24" t="s">
        <v>194</v>
      </c>
      <c r="BM169" s="24" t="s">
        <v>3510</v>
      </c>
    </row>
    <row r="170" spans="2:47" s="1" customFormat="1" ht="13.5">
      <c r="B170" s="46"/>
      <c r="C170" s="74"/>
      <c r="D170" s="233" t="s">
        <v>183</v>
      </c>
      <c r="E170" s="74"/>
      <c r="F170" s="234" t="s">
        <v>3511</v>
      </c>
      <c r="G170" s="74"/>
      <c r="H170" s="74"/>
      <c r="I170" s="191"/>
      <c r="J170" s="74"/>
      <c r="K170" s="74"/>
      <c r="L170" s="72"/>
      <c r="M170" s="235"/>
      <c r="N170" s="47"/>
      <c r="O170" s="47"/>
      <c r="P170" s="47"/>
      <c r="Q170" s="47"/>
      <c r="R170" s="47"/>
      <c r="S170" s="47"/>
      <c r="T170" s="95"/>
      <c r="AT170" s="24" t="s">
        <v>183</v>
      </c>
      <c r="AU170" s="24" t="s">
        <v>87</v>
      </c>
    </row>
    <row r="171" spans="2:65" s="1" customFormat="1" ht="16.5" customHeight="1">
      <c r="B171" s="46"/>
      <c r="C171" s="221" t="s">
        <v>259</v>
      </c>
      <c r="D171" s="221" t="s">
        <v>176</v>
      </c>
      <c r="E171" s="222" t="s">
        <v>2916</v>
      </c>
      <c r="F171" s="223" t="s">
        <v>2917</v>
      </c>
      <c r="G171" s="224" t="s">
        <v>292</v>
      </c>
      <c r="H171" s="225">
        <v>36</v>
      </c>
      <c r="I171" s="226"/>
      <c r="J171" s="227">
        <f>ROUND(I171*H171,2)</f>
        <v>0</v>
      </c>
      <c r="K171" s="223" t="s">
        <v>180</v>
      </c>
      <c r="L171" s="72"/>
      <c r="M171" s="228" t="s">
        <v>23</v>
      </c>
      <c r="N171" s="229" t="s">
        <v>47</v>
      </c>
      <c r="O171" s="47"/>
      <c r="P171" s="230">
        <f>O171*H171</f>
        <v>0</v>
      </c>
      <c r="Q171" s="230">
        <v>0</v>
      </c>
      <c r="R171" s="230">
        <f>Q171*H171</f>
        <v>0</v>
      </c>
      <c r="S171" s="230">
        <v>0</v>
      </c>
      <c r="T171" s="231">
        <f>S171*H171</f>
        <v>0</v>
      </c>
      <c r="AR171" s="24" t="s">
        <v>194</v>
      </c>
      <c r="AT171" s="24" t="s">
        <v>176</v>
      </c>
      <c r="AU171" s="24" t="s">
        <v>87</v>
      </c>
      <c r="AY171" s="24" t="s">
        <v>170</v>
      </c>
      <c r="BE171" s="232">
        <f>IF(N171="základní",J171,0)</f>
        <v>0</v>
      </c>
      <c r="BF171" s="232">
        <f>IF(N171="snížená",J171,0)</f>
        <v>0</v>
      </c>
      <c r="BG171" s="232">
        <f>IF(N171="zákl. přenesená",J171,0)</f>
        <v>0</v>
      </c>
      <c r="BH171" s="232">
        <f>IF(N171="sníž. přenesená",J171,0)</f>
        <v>0</v>
      </c>
      <c r="BI171" s="232">
        <f>IF(N171="nulová",J171,0)</f>
        <v>0</v>
      </c>
      <c r="BJ171" s="24" t="s">
        <v>84</v>
      </c>
      <c r="BK171" s="232">
        <f>ROUND(I171*H171,2)</f>
        <v>0</v>
      </c>
      <c r="BL171" s="24" t="s">
        <v>194</v>
      </c>
      <c r="BM171" s="24" t="s">
        <v>3512</v>
      </c>
    </row>
    <row r="172" spans="2:47" s="1" customFormat="1" ht="13.5">
      <c r="B172" s="46"/>
      <c r="C172" s="74"/>
      <c r="D172" s="233" t="s">
        <v>183</v>
      </c>
      <c r="E172" s="74"/>
      <c r="F172" s="234" t="s">
        <v>2919</v>
      </c>
      <c r="G172" s="74"/>
      <c r="H172" s="74"/>
      <c r="I172" s="191"/>
      <c r="J172" s="74"/>
      <c r="K172" s="74"/>
      <c r="L172" s="72"/>
      <c r="M172" s="235"/>
      <c r="N172" s="47"/>
      <c r="O172" s="47"/>
      <c r="P172" s="47"/>
      <c r="Q172" s="47"/>
      <c r="R172" s="47"/>
      <c r="S172" s="47"/>
      <c r="T172" s="95"/>
      <c r="AT172" s="24" t="s">
        <v>183</v>
      </c>
      <c r="AU172" s="24" t="s">
        <v>87</v>
      </c>
    </row>
    <row r="173" spans="2:47" s="1" customFormat="1" ht="13.5">
      <c r="B173" s="46"/>
      <c r="C173" s="74"/>
      <c r="D173" s="233" t="s">
        <v>295</v>
      </c>
      <c r="E173" s="74"/>
      <c r="F173" s="236" t="s">
        <v>2501</v>
      </c>
      <c r="G173" s="74"/>
      <c r="H173" s="74"/>
      <c r="I173" s="191"/>
      <c r="J173" s="74"/>
      <c r="K173" s="74"/>
      <c r="L173" s="72"/>
      <c r="M173" s="235"/>
      <c r="N173" s="47"/>
      <c r="O173" s="47"/>
      <c r="P173" s="47"/>
      <c r="Q173" s="47"/>
      <c r="R173" s="47"/>
      <c r="S173" s="47"/>
      <c r="T173" s="95"/>
      <c r="AT173" s="24" t="s">
        <v>295</v>
      </c>
      <c r="AU173" s="24" t="s">
        <v>87</v>
      </c>
    </row>
    <row r="174" spans="2:51" s="13" customFormat="1" ht="13.5">
      <c r="B174" s="275"/>
      <c r="C174" s="276"/>
      <c r="D174" s="233" t="s">
        <v>322</v>
      </c>
      <c r="E174" s="277" t="s">
        <v>23</v>
      </c>
      <c r="F174" s="278" t="s">
        <v>3513</v>
      </c>
      <c r="G174" s="276"/>
      <c r="H174" s="277" t="s">
        <v>23</v>
      </c>
      <c r="I174" s="279"/>
      <c r="J174" s="276"/>
      <c r="K174" s="276"/>
      <c r="L174" s="280"/>
      <c r="M174" s="281"/>
      <c r="N174" s="282"/>
      <c r="O174" s="282"/>
      <c r="P174" s="282"/>
      <c r="Q174" s="282"/>
      <c r="R174" s="282"/>
      <c r="S174" s="282"/>
      <c r="T174" s="283"/>
      <c r="AT174" s="284" t="s">
        <v>322</v>
      </c>
      <c r="AU174" s="284" t="s">
        <v>87</v>
      </c>
      <c r="AV174" s="13" t="s">
        <v>84</v>
      </c>
      <c r="AW174" s="13" t="s">
        <v>39</v>
      </c>
      <c r="AX174" s="13" t="s">
        <v>76</v>
      </c>
      <c r="AY174" s="284" t="s">
        <v>170</v>
      </c>
    </row>
    <row r="175" spans="2:51" s="11" customFormat="1" ht="13.5">
      <c r="B175" s="240"/>
      <c r="C175" s="241"/>
      <c r="D175" s="233" t="s">
        <v>322</v>
      </c>
      <c r="E175" s="242" t="s">
        <v>23</v>
      </c>
      <c r="F175" s="243" t="s">
        <v>3514</v>
      </c>
      <c r="G175" s="241"/>
      <c r="H175" s="244">
        <v>36</v>
      </c>
      <c r="I175" s="245"/>
      <c r="J175" s="241"/>
      <c r="K175" s="241"/>
      <c r="L175" s="246"/>
      <c r="M175" s="247"/>
      <c r="N175" s="248"/>
      <c r="O175" s="248"/>
      <c r="P175" s="248"/>
      <c r="Q175" s="248"/>
      <c r="R175" s="248"/>
      <c r="S175" s="248"/>
      <c r="T175" s="249"/>
      <c r="AT175" s="250" t="s">
        <v>322</v>
      </c>
      <c r="AU175" s="250" t="s">
        <v>87</v>
      </c>
      <c r="AV175" s="11" t="s">
        <v>87</v>
      </c>
      <c r="AW175" s="11" t="s">
        <v>39</v>
      </c>
      <c r="AX175" s="11" t="s">
        <v>84</v>
      </c>
      <c r="AY175" s="250" t="s">
        <v>170</v>
      </c>
    </row>
    <row r="176" spans="2:65" s="1" customFormat="1" ht="25.5" customHeight="1">
      <c r="B176" s="46"/>
      <c r="C176" s="221" t="s">
        <v>264</v>
      </c>
      <c r="D176" s="221" t="s">
        <v>176</v>
      </c>
      <c r="E176" s="222" t="s">
        <v>2503</v>
      </c>
      <c r="F176" s="223" t="s">
        <v>2504</v>
      </c>
      <c r="G176" s="224" t="s">
        <v>292</v>
      </c>
      <c r="H176" s="225">
        <v>44.32</v>
      </c>
      <c r="I176" s="226"/>
      <c r="J176" s="227">
        <f>ROUND(I176*H176,2)</f>
        <v>0</v>
      </c>
      <c r="K176" s="223" t="s">
        <v>23</v>
      </c>
      <c r="L176" s="72"/>
      <c r="M176" s="228" t="s">
        <v>23</v>
      </c>
      <c r="N176" s="229" t="s">
        <v>47</v>
      </c>
      <c r="O176" s="47"/>
      <c r="P176" s="230">
        <f>O176*H176</f>
        <v>0</v>
      </c>
      <c r="Q176" s="230">
        <v>0</v>
      </c>
      <c r="R176" s="230">
        <f>Q176*H176</f>
        <v>0</v>
      </c>
      <c r="S176" s="230">
        <v>0</v>
      </c>
      <c r="T176" s="231">
        <f>S176*H176</f>
        <v>0</v>
      </c>
      <c r="AR176" s="24" t="s">
        <v>194</v>
      </c>
      <c r="AT176" s="24" t="s">
        <v>176</v>
      </c>
      <c r="AU176" s="24" t="s">
        <v>87</v>
      </c>
      <c r="AY176" s="24" t="s">
        <v>170</v>
      </c>
      <c r="BE176" s="232">
        <f>IF(N176="základní",J176,0)</f>
        <v>0</v>
      </c>
      <c r="BF176" s="232">
        <f>IF(N176="snížená",J176,0)</f>
        <v>0</v>
      </c>
      <c r="BG176" s="232">
        <f>IF(N176="zákl. přenesená",J176,0)</f>
        <v>0</v>
      </c>
      <c r="BH176" s="232">
        <f>IF(N176="sníž. přenesená",J176,0)</f>
        <v>0</v>
      </c>
      <c r="BI176" s="232">
        <f>IF(N176="nulová",J176,0)</f>
        <v>0</v>
      </c>
      <c r="BJ176" s="24" t="s">
        <v>84</v>
      </c>
      <c r="BK176" s="232">
        <f>ROUND(I176*H176,2)</f>
        <v>0</v>
      </c>
      <c r="BL176" s="24" t="s">
        <v>194</v>
      </c>
      <c r="BM176" s="24" t="s">
        <v>3515</v>
      </c>
    </row>
    <row r="177" spans="2:47" s="1" customFormat="1" ht="13.5">
      <c r="B177" s="46"/>
      <c r="C177" s="74"/>
      <c r="D177" s="233" t="s">
        <v>183</v>
      </c>
      <c r="E177" s="74"/>
      <c r="F177" s="234" t="s">
        <v>2504</v>
      </c>
      <c r="G177" s="74"/>
      <c r="H177" s="74"/>
      <c r="I177" s="191"/>
      <c r="J177" s="74"/>
      <c r="K177" s="74"/>
      <c r="L177" s="72"/>
      <c r="M177" s="235"/>
      <c r="N177" s="47"/>
      <c r="O177" s="47"/>
      <c r="P177" s="47"/>
      <c r="Q177" s="47"/>
      <c r="R177" s="47"/>
      <c r="S177" s="47"/>
      <c r="T177" s="95"/>
      <c r="AT177" s="24" t="s">
        <v>183</v>
      </c>
      <c r="AU177" s="24" t="s">
        <v>87</v>
      </c>
    </row>
    <row r="178" spans="2:51" s="13" customFormat="1" ht="13.5">
      <c r="B178" s="275"/>
      <c r="C178" s="276"/>
      <c r="D178" s="233" t="s">
        <v>322</v>
      </c>
      <c r="E178" s="277" t="s">
        <v>23</v>
      </c>
      <c r="F178" s="278" t="s">
        <v>2506</v>
      </c>
      <c r="G178" s="276"/>
      <c r="H178" s="277" t="s">
        <v>23</v>
      </c>
      <c r="I178" s="279"/>
      <c r="J178" s="276"/>
      <c r="K178" s="276"/>
      <c r="L178" s="280"/>
      <c r="M178" s="281"/>
      <c r="N178" s="282"/>
      <c r="O178" s="282"/>
      <c r="P178" s="282"/>
      <c r="Q178" s="282"/>
      <c r="R178" s="282"/>
      <c r="S178" s="282"/>
      <c r="T178" s="283"/>
      <c r="AT178" s="284" t="s">
        <v>322</v>
      </c>
      <c r="AU178" s="284" t="s">
        <v>87</v>
      </c>
      <c r="AV178" s="13" t="s">
        <v>84</v>
      </c>
      <c r="AW178" s="13" t="s">
        <v>39</v>
      </c>
      <c r="AX178" s="13" t="s">
        <v>76</v>
      </c>
      <c r="AY178" s="284" t="s">
        <v>170</v>
      </c>
    </row>
    <row r="179" spans="2:51" s="13" customFormat="1" ht="13.5">
      <c r="B179" s="275"/>
      <c r="C179" s="276"/>
      <c r="D179" s="233" t="s">
        <v>322</v>
      </c>
      <c r="E179" s="277" t="s">
        <v>23</v>
      </c>
      <c r="F179" s="278" t="s">
        <v>2507</v>
      </c>
      <c r="G179" s="276"/>
      <c r="H179" s="277" t="s">
        <v>23</v>
      </c>
      <c r="I179" s="279"/>
      <c r="J179" s="276"/>
      <c r="K179" s="276"/>
      <c r="L179" s="280"/>
      <c r="M179" s="281"/>
      <c r="N179" s="282"/>
      <c r="O179" s="282"/>
      <c r="P179" s="282"/>
      <c r="Q179" s="282"/>
      <c r="R179" s="282"/>
      <c r="S179" s="282"/>
      <c r="T179" s="283"/>
      <c r="AT179" s="284" t="s">
        <v>322</v>
      </c>
      <c r="AU179" s="284" t="s">
        <v>87</v>
      </c>
      <c r="AV179" s="13" t="s">
        <v>84</v>
      </c>
      <c r="AW179" s="13" t="s">
        <v>39</v>
      </c>
      <c r="AX179" s="13" t="s">
        <v>76</v>
      </c>
      <c r="AY179" s="284" t="s">
        <v>170</v>
      </c>
    </row>
    <row r="180" spans="2:51" s="11" customFormat="1" ht="13.5">
      <c r="B180" s="240"/>
      <c r="C180" s="241"/>
      <c r="D180" s="233" t="s">
        <v>322</v>
      </c>
      <c r="E180" s="242" t="s">
        <v>23</v>
      </c>
      <c r="F180" s="243" t="s">
        <v>3516</v>
      </c>
      <c r="G180" s="241"/>
      <c r="H180" s="244">
        <v>44.32</v>
      </c>
      <c r="I180" s="245"/>
      <c r="J180" s="241"/>
      <c r="K180" s="241"/>
      <c r="L180" s="246"/>
      <c r="M180" s="247"/>
      <c r="N180" s="248"/>
      <c r="O180" s="248"/>
      <c r="P180" s="248"/>
      <c r="Q180" s="248"/>
      <c r="R180" s="248"/>
      <c r="S180" s="248"/>
      <c r="T180" s="249"/>
      <c r="AT180" s="250" t="s">
        <v>322</v>
      </c>
      <c r="AU180" s="250" t="s">
        <v>87</v>
      </c>
      <c r="AV180" s="11" t="s">
        <v>87</v>
      </c>
      <c r="AW180" s="11" t="s">
        <v>39</v>
      </c>
      <c r="AX180" s="11" t="s">
        <v>84</v>
      </c>
      <c r="AY180" s="250" t="s">
        <v>170</v>
      </c>
    </row>
    <row r="181" spans="2:65" s="1" customFormat="1" ht="16.5" customHeight="1">
      <c r="B181" s="46"/>
      <c r="C181" s="221" t="s">
        <v>271</v>
      </c>
      <c r="D181" s="221" t="s">
        <v>176</v>
      </c>
      <c r="E181" s="222" t="s">
        <v>2509</v>
      </c>
      <c r="F181" s="223" t="s">
        <v>2510</v>
      </c>
      <c r="G181" s="224" t="s">
        <v>292</v>
      </c>
      <c r="H181" s="225">
        <v>44.32</v>
      </c>
      <c r="I181" s="226"/>
      <c r="J181" s="227">
        <f>ROUND(I181*H181,2)</f>
        <v>0</v>
      </c>
      <c r="K181" s="223" t="s">
        <v>180</v>
      </c>
      <c r="L181" s="72"/>
      <c r="M181" s="228" t="s">
        <v>23</v>
      </c>
      <c r="N181" s="229" t="s">
        <v>47</v>
      </c>
      <c r="O181" s="47"/>
      <c r="P181" s="230">
        <f>O181*H181</f>
        <v>0</v>
      </c>
      <c r="Q181" s="230">
        <v>0</v>
      </c>
      <c r="R181" s="230">
        <f>Q181*H181</f>
        <v>0</v>
      </c>
      <c r="S181" s="230">
        <v>0</v>
      </c>
      <c r="T181" s="231">
        <f>S181*H181</f>
        <v>0</v>
      </c>
      <c r="AR181" s="24" t="s">
        <v>194</v>
      </c>
      <c r="AT181" s="24" t="s">
        <v>176</v>
      </c>
      <c r="AU181" s="24" t="s">
        <v>87</v>
      </c>
      <c r="AY181" s="24" t="s">
        <v>170</v>
      </c>
      <c r="BE181" s="232">
        <f>IF(N181="základní",J181,0)</f>
        <v>0</v>
      </c>
      <c r="BF181" s="232">
        <f>IF(N181="snížená",J181,0)</f>
        <v>0</v>
      </c>
      <c r="BG181" s="232">
        <f>IF(N181="zákl. přenesená",J181,0)</f>
        <v>0</v>
      </c>
      <c r="BH181" s="232">
        <f>IF(N181="sníž. přenesená",J181,0)</f>
        <v>0</v>
      </c>
      <c r="BI181" s="232">
        <f>IF(N181="nulová",J181,0)</f>
        <v>0</v>
      </c>
      <c r="BJ181" s="24" t="s">
        <v>84</v>
      </c>
      <c r="BK181" s="232">
        <f>ROUND(I181*H181,2)</f>
        <v>0</v>
      </c>
      <c r="BL181" s="24" t="s">
        <v>194</v>
      </c>
      <c r="BM181" s="24" t="s">
        <v>3517</v>
      </c>
    </row>
    <row r="182" spans="2:47" s="1" customFormat="1" ht="13.5">
      <c r="B182" s="46"/>
      <c r="C182" s="74"/>
      <c r="D182" s="233" t="s">
        <v>183</v>
      </c>
      <c r="E182" s="74"/>
      <c r="F182" s="234" t="s">
        <v>2510</v>
      </c>
      <c r="G182" s="74"/>
      <c r="H182" s="74"/>
      <c r="I182" s="191"/>
      <c r="J182" s="74"/>
      <c r="K182" s="74"/>
      <c r="L182" s="72"/>
      <c r="M182" s="235"/>
      <c r="N182" s="47"/>
      <c r="O182" s="47"/>
      <c r="P182" s="47"/>
      <c r="Q182" s="47"/>
      <c r="R182" s="47"/>
      <c r="S182" s="47"/>
      <c r="T182" s="95"/>
      <c r="AT182" s="24" t="s">
        <v>183</v>
      </c>
      <c r="AU182" s="24" t="s">
        <v>87</v>
      </c>
    </row>
    <row r="183" spans="2:47" s="1" customFormat="1" ht="13.5">
      <c r="B183" s="46"/>
      <c r="C183" s="74"/>
      <c r="D183" s="233" t="s">
        <v>295</v>
      </c>
      <c r="E183" s="74"/>
      <c r="F183" s="236" t="s">
        <v>2512</v>
      </c>
      <c r="G183" s="74"/>
      <c r="H183" s="74"/>
      <c r="I183" s="191"/>
      <c r="J183" s="74"/>
      <c r="K183" s="74"/>
      <c r="L183" s="72"/>
      <c r="M183" s="235"/>
      <c r="N183" s="47"/>
      <c r="O183" s="47"/>
      <c r="P183" s="47"/>
      <c r="Q183" s="47"/>
      <c r="R183" s="47"/>
      <c r="S183" s="47"/>
      <c r="T183" s="95"/>
      <c r="AT183" s="24" t="s">
        <v>295</v>
      </c>
      <c r="AU183" s="24" t="s">
        <v>87</v>
      </c>
    </row>
    <row r="184" spans="2:65" s="1" customFormat="1" ht="16.5" customHeight="1">
      <c r="B184" s="46"/>
      <c r="C184" s="221" t="s">
        <v>400</v>
      </c>
      <c r="D184" s="221" t="s">
        <v>176</v>
      </c>
      <c r="E184" s="222" t="s">
        <v>393</v>
      </c>
      <c r="F184" s="223" t="s">
        <v>394</v>
      </c>
      <c r="G184" s="224" t="s">
        <v>395</v>
      </c>
      <c r="H184" s="225">
        <v>88.64</v>
      </c>
      <c r="I184" s="226"/>
      <c r="J184" s="227">
        <f>ROUND(I184*H184,2)</f>
        <v>0</v>
      </c>
      <c r="K184" s="223" t="s">
        <v>180</v>
      </c>
      <c r="L184" s="72"/>
      <c r="M184" s="228" t="s">
        <v>23</v>
      </c>
      <c r="N184" s="229" t="s">
        <v>47</v>
      </c>
      <c r="O184" s="47"/>
      <c r="P184" s="230">
        <f>O184*H184</f>
        <v>0</v>
      </c>
      <c r="Q184" s="230">
        <v>0</v>
      </c>
      <c r="R184" s="230">
        <f>Q184*H184</f>
        <v>0</v>
      </c>
      <c r="S184" s="230">
        <v>0</v>
      </c>
      <c r="T184" s="231">
        <f>S184*H184</f>
        <v>0</v>
      </c>
      <c r="AR184" s="24" t="s">
        <v>194</v>
      </c>
      <c r="AT184" s="24" t="s">
        <v>176</v>
      </c>
      <c r="AU184" s="24" t="s">
        <v>87</v>
      </c>
      <c r="AY184" s="24" t="s">
        <v>170</v>
      </c>
      <c r="BE184" s="232">
        <f>IF(N184="základní",J184,0)</f>
        <v>0</v>
      </c>
      <c r="BF184" s="232">
        <f>IF(N184="snížená",J184,0)</f>
        <v>0</v>
      </c>
      <c r="BG184" s="232">
        <f>IF(N184="zákl. přenesená",J184,0)</f>
        <v>0</v>
      </c>
      <c r="BH184" s="232">
        <f>IF(N184="sníž. přenesená",J184,0)</f>
        <v>0</v>
      </c>
      <c r="BI184" s="232">
        <f>IF(N184="nulová",J184,0)</f>
        <v>0</v>
      </c>
      <c r="BJ184" s="24" t="s">
        <v>84</v>
      </c>
      <c r="BK184" s="232">
        <f>ROUND(I184*H184,2)</f>
        <v>0</v>
      </c>
      <c r="BL184" s="24" t="s">
        <v>194</v>
      </c>
      <c r="BM184" s="24" t="s">
        <v>3518</v>
      </c>
    </row>
    <row r="185" spans="2:47" s="1" customFormat="1" ht="13.5">
      <c r="B185" s="46"/>
      <c r="C185" s="74"/>
      <c r="D185" s="233" t="s">
        <v>183</v>
      </c>
      <c r="E185" s="74"/>
      <c r="F185" s="234" t="s">
        <v>397</v>
      </c>
      <c r="G185" s="74"/>
      <c r="H185" s="74"/>
      <c r="I185" s="191"/>
      <c r="J185" s="74"/>
      <c r="K185" s="74"/>
      <c r="L185" s="72"/>
      <c r="M185" s="235"/>
      <c r="N185" s="47"/>
      <c r="O185" s="47"/>
      <c r="P185" s="47"/>
      <c r="Q185" s="47"/>
      <c r="R185" s="47"/>
      <c r="S185" s="47"/>
      <c r="T185" s="95"/>
      <c r="AT185" s="24" t="s">
        <v>183</v>
      </c>
      <c r="AU185" s="24" t="s">
        <v>87</v>
      </c>
    </row>
    <row r="186" spans="2:47" s="1" customFormat="1" ht="13.5">
      <c r="B186" s="46"/>
      <c r="C186" s="74"/>
      <c r="D186" s="233" t="s">
        <v>295</v>
      </c>
      <c r="E186" s="74"/>
      <c r="F186" s="236" t="s">
        <v>398</v>
      </c>
      <c r="G186" s="74"/>
      <c r="H186" s="74"/>
      <c r="I186" s="191"/>
      <c r="J186" s="74"/>
      <c r="K186" s="74"/>
      <c r="L186" s="72"/>
      <c r="M186" s="235"/>
      <c r="N186" s="47"/>
      <c r="O186" s="47"/>
      <c r="P186" s="47"/>
      <c r="Q186" s="47"/>
      <c r="R186" s="47"/>
      <c r="S186" s="47"/>
      <c r="T186" s="95"/>
      <c r="AT186" s="24" t="s">
        <v>295</v>
      </c>
      <c r="AU186" s="24" t="s">
        <v>87</v>
      </c>
    </row>
    <row r="187" spans="2:51" s="11" customFormat="1" ht="13.5">
      <c r="B187" s="240"/>
      <c r="C187" s="241"/>
      <c r="D187" s="233" t="s">
        <v>322</v>
      </c>
      <c r="E187" s="242" t="s">
        <v>23</v>
      </c>
      <c r="F187" s="243" t="s">
        <v>3519</v>
      </c>
      <c r="G187" s="241"/>
      <c r="H187" s="244">
        <v>88.64</v>
      </c>
      <c r="I187" s="245"/>
      <c r="J187" s="241"/>
      <c r="K187" s="241"/>
      <c r="L187" s="246"/>
      <c r="M187" s="247"/>
      <c r="N187" s="248"/>
      <c r="O187" s="248"/>
      <c r="P187" s="248"/>
      <c r="Q187" s="248"/>
      <c r="R187" s="248"/>
      <c r="S187" s="248"/>
      <c r="T187" s="249"/>
      <c r="AT187" s="250" t="s">
        <v>322</v>
      </c>
      <c r="AU187" s="250" t="s">
        <v>87</v>
      </c>
      <c r="AV187" s="11" t="s">
        <v>87</v>
      </c>
      <c r="AW187" s="11" t="s">
        <v>39</v>
      </c>
      <c r="AX187" s="11" t="s">
        <v>84</v>
      </c>
      <c r="AY187" s="250" t="s">
        <v>170</v>
      </c>
    </row>
    <row r="188" spans="2:65" s="1" customFormat="1" ht="16.5" customHeight="1">
      <c r="B188" s="46"/>
      <c r="C188" s="221" t="s">
        <v>9</v>
      </c>
      <c r="D188" s="221" t="s">
        <v>176</v>
      </c>
      <c r="E188" s="222" t="s">
        <v>401</v>
      </c>
      <c r="F188" s="223" t="s">
        <v>402</v>
      </c>
      <c r="G188" s="224" t="s">
        <v>292</v>
      </c>
      <c r="H188" s="225">
        <v>38.81</v>
      </c>
      <c r="I188" s="226"/>
      <c r="J188" s="227">
        <f>ROUND(I188*H188,2)</f>
        <v>0</v>
      </c>
      <c r="K188" s="223" t="s">
        <v>180</v>
      </c>
      <c r="L188" s="72"/>
      <c r="M188" s="228" t="s">
        <v>23</v>
      </c>
      <c r="N188" s="229" t="s">
        <v>47</v>
      </c>
      <c r="O188" s="47"/>
      <c r="P188" s="230">
        <f>O188*H188</f>
        <v>0</v>
      </c>
      <c r="Q188" s="230">
        <v>0</v>
      </c>
      <c r="R188" s="230">
        <f>Q188*H188</f>
        <v>0</v>
      </c>
      <c r="S188" s="230">
        <v>0</v>
      </c>
      <c r="T188" s="231">
        <f>S188*H188</f>
        <v>0</v>
      </c>
      <c r="AR188" s="24" t="s">
        <v>194</v>
      </c>
      <c r="AT188" s="24" t="s">
        <v>176</v>
      </c>
      <c r="AU188" s="24" t="s">
        <v>87</v>
      </c>
      <c r="AY188" s="24" t="s">
        <v>170</v>
      </c>
      <c r="BE188" s="232">
        <f>IF(N188="základní",J188,0)</f>
        <v>0</v>
      </c>
      <c r="BF188" s="232">
        <f>IF(N188="snížená",J188,0)</f>
        <v>0</v>
      </c>
      <c r="BG188" s="232">
        <f>IF(N188="zákl. přenesená",J188,0)</f>
        <v>0</v>
      </c>
      <c r="BH188" s="232">
        <f>IF(N188="sníž. přenesená",J188,0)</f>
        <v>0</v>
      </c>
      <c r="BI188" s="232">
        <f>IF(N188="nulová",J188,0)</f>
        <v>0</v>
      </c>
      <c r="BJ188" s="24" t="s">
        <v>84</v>
      </c>
      <c r="BK188" s="232">
        <f>ROUND(I188*H188,2)</f>
        <v>0</v>
      </c>
      <c r="BL188" s="24" t="s">
        <v>194</v>
      </c>
      <c r="BM188" s="24" t="s">
        <v>3520</v>
      </c>
    </row>
    <row r="189" spans="2:47" s="1" customFormat="1" ht="13.5">
      <c r="B189" s="46"/>
      <c r="C189" s="74"/>
      <c r="D189" s="233" t="s">
        <v>183</v>
      </c>
      <c r="E189" s="74"/>
      <c r="F189" s="234" t="s">
        <v>404</v>
      </c>
      <c r="G189" s="74"/>
      <c r="H189" s="74"/>
      <c r="I189" s="191"/>
      <c r="J189" s="74"/>
      <c r="K189" s="74"/>
      <c r="L189" s="72"/>
      <c r="M189" s="235"/>
      <c r="N189" s="47"/>
      <c r="O189" s="47"/>
      <c r="P189" s="47"/>
      <c r="Q189" s="47"/>
      <c r="R189" s="47"/>
      <c r="S189" s="47"/>
      <c r="T189" s="95"/>
      <c r="AT189" s="24" t="s">
        <v>183</v>
      </c>
      <c r="AU189" s="24" t="s">
        <v>87</v>
      </c>
    </row>
    <row r="190" spans="2:47" s="1" customFormat="1" ht="13.5">
      <c r="B190" s="46"/>
      <c r="C190" s="74"/>
      <c r="D190" s="233" t="s">
        <v>295</v>
      </c>
      <c r="E190" s="74"/>
      <c r="F190" s="236" t="s">
        <v>405</v>
      </c>
      <c r="G190" s="74"/>
      <c r="H190" s="74"/>
      <c r="I190" s="191"/>
      <c r="J190" s="74"/>
      <c r="K190" s="74"/>
      <c r="L190" s="72"/>
      <c r="M190" s="235"/>
      <c r="N190" s="47"/>
      <c r="O190" s="47"/>
      <c r="P190" s="47"/>
      <c r="Q190" s="47"/>
      <c r="R190" s="47"/>
      <c r="S190" s="47"/>
      <c r="T190" s="95"/>
      <c r="AT190" s="24" t="s">
        <v>295</v>
      </c>
      <c r="AU190" s="24" t="s">
        <v>87</v>
      </c>
    </row>
    <row r="191" spans="2:51" s="13" customFormat="1" ht="13.5">
      <c r="B191" s="275"/>
      <c r="C191" s="276"/>
      <c r="D191" s="233" t="s">
        <v>322</v>
      </c>
      <c r="E191" s="277" t="s">
        <v>23</v>
      </c>
      <c r="F191" s="278" t="s">
        <v>2516</v>
      </c>
      <c r="G191" s="276"/>
      <c r="H191" s="277" t="s">
        <v>23</v>
      </c>
      <c r="I191" s="279"/>
      <c r="J191" s="276"/>
      <c r="K191" s="276"/>
      <c r="L191" s="280"/>
      <c r="M191" s="281"/>
      <c r="N191" s="282"/>
      <c r="O191" s="282"/>
      <c r="P191" s="282"/>
      <c r="Q191" s="282"/>
      <c r="R191" s="282"/>
      <c r="S191" s="282"/>
      <c r="T191" s="283"/>
      <c r="AT191" s="284" t="s">
        <v>322</v>
      </c>
      <c r="AU191" s="284" t="s">
        <v>87</v>
      </c>
      <c r="AV191" s="13" t="s">
        <v>84</v>
      </c>
      <c r="AW191" s="13" t="s">
        <v>39</v>
      </c>
      <c r="AX191" s="13" t="s">
        <v>76</v>
      </c>
      <c r="AY191" s="284" t="s">
        <v>170</v>
      </c>
    </row>
    <row r="192" spans="2:51" s="11" customFormat="1" ht="13.5">
      <c r="B192" s="240"/>
      <c r="C192" s="241"/>
      <c r="D192" s="233" t="s">
        <v>322</v>
      </c>
      <c r="E192" s="242" t="s">
        <v>23</v>
      </c>
      <c r="F192" s="243" t="s">
        <v>3521</v>
      </c>
      <c r="G192" s="241"/>
      <c r="H192" s="244">
        <v>22.678</v>
      </c>
      <c r="I192" s="245"/>
      <c r="J192" s="241"/>
      <c r="K192" s="241"/>
      <c r="L192" s="246"/>
      <c r="M192" s="247"/>
      <c r="N192" s="248"/>
      <c r="O192" s="248"/>
      <c r="P192" s="248"/>
      <c r="Q192" s="248"/>
      <c r="R192" s="248"/>
      <c r="S192" s="248"/>
      <c r="T192" s="249"/>
      <c r="AT192" s="250" t="s">
        <v>322</v>
      </c>
      <c r="AU192" s="250" t="s">
        <v>87</v>
      </c>
      <c r="AV192" s="11" t="s">
        <v>87</v>
      </c>
      <c r="AW192" s="11" t="s">
        <v>39</v>
      </c>
      <c r="AX192" s="11" t="s">
        <v>76</v>
      </c>
      <c r="AY192" s="250" t="s">
        <v>170</v>
      </c>
    </row>
    <row r="193" spans="2:51" s="11" customFormat="1" ht="13.5">
      <c r="B193" s="240"/>
      <c r="C193" s="241"/>
      <c r="D193" s="233" t="s">
        <v>322</v>
      </c>
      <c r="E193" s="242" t="s">
        <v>23</v>
      </c>
      <c r="F193" s="243" t="s">
        <v>3522</v>
      </c>
      <c r="G193" s="241"/>
      <c r="H193" s="244">
        <v>7.137</v>
      </c>
      <c r="I193" s="245"/>
      <c r="J193" s="241"/>
      <c r="K193" s="241"/>
      <c r="L193" s="246"/>
      <c r="M193" s="247"/>
      <c r="N193" s="248"/>
      <c r="O193" s="248"/>
      <c r="P193" s="248"/>
      <c r="Q193" s="248"/>
      <c r="R193" s="248"/>
      <c r="S193" s="248"/>
      <c r="T193" s="249"/>
      <c r="AT193" s="250" t="s">
        <v>322</v>
      </c>
      <c r="AU193" s="250" t="s">
        <v>87</v>
      </c>
      <c r="AV193" s="11" t="s">
        <v>87</v>
      </c>
      <c r="AW193" s="11" t="s">
        <v>39</v>
      </c>
      <c r="AX193" s="11" t="s">
        <v>76</v>
      </c>
      <c r="AY193" s="250" t="s">
        <v>170</v>
      </c>
    </row>
    <row r="194" spans="2:51" s="11" customFormat="1" ht="13.5">
      <c r="B194" s="240"/>
      <c r="C194" s="241"/>
      <c r="D194" s="233" t="s">
        <v>322</v>
      </c>
      <c r="E194" s="242" t="s">
        <v>23</v>
      </c>
      <c r="F194" s="243" t="s">
        <v>3523</v>
      </c>
      <c r="G194" s="241"/>
      <c r="H194" s="244">
        <v>0.675</v>
      </c>
      <c r="I194" s="245"/>
      <c r="J194" s="241"/>
      <c r="K194" s="241"/>
      <c r="L194" s="246"/>
      <c r="M194" s="247"/>
      <c r="N194" s="248"/>
      <c r="O194" s="248"/>
      <c r="P194" s="248"/>
      <c r="Q194" s="248"/>
      <c r="R194" s="248"/>
      <c r="S194" s="248"/>
      <c r="T194" s="249"/>
      <c r="AT194" s="250" t="s">
        <v>322</v>
      </c>
      <c r="AU194" s="250" t="s">
        <v>87</v>
      </c>
      <c r="AV194" s="11" t="s">
        <v>87</v>
      </c>
      <c r="AW194" s="11" t="s">
        <v>39</v>
      </c>
      <c r="AX194" s="11" t="s">
        <v>76</v>
      </c>
      <c r="AY194" s="250" t="s">
        <v>170</v>
      </c>
    </row>
    <row r="195" spans="2:51" s="13" customFormat="1" ht="13.5">
      <c r="B195" s="275"/>
      <c r="C195" s="276"/>
      <c r="D195" s="233" t="s">
        <v>322</v>
      </c>
      <c r="E195" s="277" t="s">
        <v>23</v>
      </c>
      <c r="F195" s="278" t="s">
        <v>3524</v>
      </c>
      <c r="G195" s="276"/>
      <c r="H195" s="277" t="s">
        <v>23</v>
      </c>
      <c r="I195" s="279"/>
      <c r="J195" s="276"/>
      <c r="K195" s="276"/>
      <c r="L195" s="280"/>
      <c r="M195" s="281"/>
      <c r="N195" s="282"/>
      <c r="O195" s="282"/>
      <c r="P195" s="282"/>
      <c r="Q195" s="282"/>
      <c r="R195" s="282"/>
      <c r="S195" s="282"/>
      <c r="T195" s="283"/>
      <c r="AT195" s="284" t="s">
        <v>322</v>
      </c>
      <c r="AU195" s="284" t="s">
        <v>87</v>
      </c>
      <c r="AV195" s="13" t="s">
        <v>84</v>
      </c>
      <c r="AW195" s="13" t="s">
        <v>39</v>
      </c>
      <c r="AX195" s="13" t="s">
        <v>76</v>
      </c>
      <c r="AY195" s="284" t="s">
        <v>170</v>
      </c>
    </row>
    <row r="196" spans="2:51" s="11" customFormat="1" ht="13.5">
      <c r="B196" s="240"/>
      <c r="C196" s="241"/>
      <c r="D196" s="233" t="s">
        <v>322</v>
      </c>
      <c r="E196" s="242" t="s">
        <v>23</v>
      </c>
      <c r="F196" s="243" t="s">
        <v>3525</v>
      </c>
      <c r="G196" s="241"/>
      <c r="H196" s="244">
        <v>8.32</v>
      </c>
      <c r="I196" s="245"/>
      <c r="J196" s="241"/>
      <c r="K196" s="241"/>
      <c r="L196" s="246"/>
      <c r="M196" s="247"/>
      <c r="N196" s="248"/>
      <c r="O196" s="248"/>
      <c r="P196" s="248"/>
      <c r="Q196" s="248"/>
      <c r="R196" s="248"/>
      <c r="S196" s="248"/>
      <c r="T196" s="249"/>
      <c r="AT196" s="250" t="s">
        <v>322</v>
      </c>
      <c r="AU196" s="250" t="s">
        <v>87</v>
      </c>
      <c r="AV196" s="11" t="s">
        <v>87</v>
      </c>
      <c r="AW196" s="11" t="s">
        <v>39</v>
      </c>
      <c r="AX196" s="11" t="s">
        <v>76</v>
      </c>
      <c r="AY196" s="250" t="s">
        <v>170</v>
      </c>
    </row>
    <row r="197" spans="2:51" s="12" customFormat="1" ht="13.5">
      <c r="B197" s="251"/>
      <c r="C197" s="252"/>
      <c r="D197" s="233" t="s">
        <v>322</v>
      </c>
      <c r="E197" s="253" t="s">
        <v>23</v>
      </c>
      <c r="F197" s="254" t="s">
        <v>392</v>
      </c>
      <c r="G197" s="252"/>
      <c r="H197" s="255">
        <v>38.81</v>
      </c>
      <c r="I197" s="256"/>
      <c r="J197" s="252"/>
      <c r="K197" s="252"/>
      <c r="L197" s="257"/>
      <c r="M197" s="258"/>
      <c r="N197" s="259"/>
      <c r="O197" s="259"/>
      <c r="P197" s="259"/>
      <c r="Q197" s="259"/>
      <c r="R197" s="259"/>
      <c r="S197" s="259"/>
      <c r="T197" s="260"/>
      <c r="AT197" s="261" t="s">
        <v>322</v>
      </c>
      <c r="AU197" s="261" t="s">
        <v>87</v>
      </c>
      <c r="AV197" s="12" t="s">
        <v>194</v>
      </c>
      <c r="AW197" s="12" t="s">
        <v>39</v>
      </c>
      <c r="AX197" s="12" t="s">
        <v>84</v>
      </c>
      <c r="AY197" s="261" t="s">
        <v>170</v>
      </c>
    </row>
    <row r="198" spans="2:65" s="1" customFormat="1" ht="16.5" customHeight="1">
      <c r="B198" s="46"/>
      <c r="C198" s="262" t="s">
        <v>415</v>
      </c>
      <c r="D198" s="262" t="s">
        <v>858</v>
      </c>
      <c r="E198" s="263" t="s">
        <v>2524</v>
      </c>
      <c r="F198" s="264" t="s">
        <v>2525</v>
      </c>
      <c r="G198" s="265" t="s">
        <v>395</v>
      </c>
      <c r="H198" s="266">
        <v>77.62</v>
      </c>
      <c r="I198" s="267"/>
      <c r="J198" s="268">
        <f>ROUND(I198*H198,2)</f>
        <v>0</v>
      </c>
      <c r="K198" s="264" t="s">
        <v>180</v>
      </c>
      <c r="L198" s="269"/>
      <c r="M198" s="270" t="s">
        <v>23</v>
      </c>
      <c r="N198" s="271" t="s">
        <v>47</v>
      </c>
      <c r="O198" s="47"/>
      <c r="P198" s="230">
        <f>O198*H198</f>
        <v>0</v>
      </c>
      <c r="Q198" s="230">
        <v>0</v>
      </c>
      <c r="R198" s="230">
        <f>Q198*H198</f>
        <v>0</v>
      </c>
      <c r="S198" s="230">
        <v>0</v>
      </c>
      <c r="T198" s="231">
        <f>S198*H198</f>
        <v>0</v>
      </c>
      <c r="AR198" s="24" t="s">
        <v>211</v>
      </c>
      <c r="AT198" s="24" t="s">
        <v>858</v>
      </c>
      <c r="AU198" s="24" t="s">
        <v>87</v>
      </c>
      <c r="AY198" s="24" t="s">
        <v>170</v>
      </c>
      <c r="BE198" s="232">
        <f>IF(N198="základní",J198,0)</f>
        <v>0</v>
      </c>
      <c r="BF198" s="232">
        <f>IF(N198="snížená",J198,0)</f>
        <v>0</v>
      </c>
      <c r="BG198" s="232">
        <f>IF(N198="zákl. přenesená",J198,0)</f>
        <v>0</v>
      </c>
      <c r="BH198" s="232">
        <f>IF(N198="sníž. přenesená",J198,0)</f>
        <v>0</v>
      </c>
      <c r="BI198" s="232">
        <f>IF(N198="nulová",J198,0)</f>
        <v>0</v>
      </c>
      <c r="BJ198" s="24" t="s">
        <v>84</v>
      </c>
      <c r="BK198" s="232">
        <f>ROUND(I198*H198,2)</f>
        <v>0</v>
      </c>
      <c r="BL198" s="24" t="s">
        <v>194</v>
      </c>
      <c r="BM198" s="24" t="s">
        <v>3526</v>
      </c>
    </row>
    <row r="199" spans="2:47" s="1" customFormat="1" ht="13.5">
      <c r="B199" s="46"/>
      <c r="C199" s="74"/>
      <c r="D199" s="233" t="s">
        <v>183</v>
      </c>
      <c r="E199" s="74"/>
      <c r="F199" s="234" t="s">
        <v>2525</v>
      </c>
      <c r="G199" s="74"/>
      <c r="H199" s="74"/>
      <c r="I199" s="191"/>
      <c r="J199" s="74"/>
      <c r="K199" s="74"/>
      <c r="L199" s="72"/>
      <c r="M199" s="235"/>
      <c r="N199" s="47"/>
      <c r="O199" s="47"/>
      <c r="P199" s="47"/>
      <c r="Q199" s="47"/>
      <c r="R199" s="47"/>
      <c r="S199" s="47"/>
      <c r="T199" s="95"/>
      <c r="AT199" s="24" t="s">
        <v>183</v>
      </c>
      <c r="AU199" s="24" t="s">
        <v>87</v>
      </c>
    </row>
    <row r="200" spans="2:47" s="1" customFormat="1" ht="13.5">
      <c r="B200" s="46"/>
      <c r="C200" s="74"/>
      <c r="D200" s="233" t="s">
        <v>184</v>
      </c>
      <c r="E200" s="74"/>
      <c r="F200" s="236" t="s">
        <v>2527</v>
      </c>
      <c r="G200" s="74"/>
      <c r="H200" s="74"/>
      <c r="I200" s="191"/>
      <c r="J200" s="74"/>
      <c r="K200" s="74"/>
      <c r="L200" s="72"/>
      <c r="M200" s="235"/>
      <c r="N200" s="47"/>
      <c r="O200" s="47"/>
      <c r="P200" s="47"/>
      <c r="Q200" s="47"/>
      <c r="R200" s="47"/>
      <c r="S200" s="47"/>
      <c r="T200" s="95"/>
      <c r="AT200" s="24" t="s">
        <v>184</v>
      </c>
      <c r="AU200" s="24" t="s">
        <v>87</v>
      </c>
    </row>
    <row r="201" spans="2:51" s="13" customFormat="1" ht="13.5">
      <c r="B201" s="275"/>
      <c r="C201" s="276"/>
      <c r="D201" s="233" t="s">
        <v>322</v>
      </c>
      <c r="E201" s="277" t="s">
        <v>23</v>
      </c>
      <c r="F201" s="278" t="s">
        <v>2528</v>
      </c>
      <c r="G201" s="276"/>
      <c r="H201" s="277" t="s">
        <v>23</v>
      </c>
      <c r="I201" s="279"/>
      <c r="J201" s="276"/>
      <c r="K201" s="276"/>
      <c r="L201" s="280"/>
      <c r="M201" s="281"/>
      <c r="N201" s="282"/>
      <c r="O201" s="282"/>
      <c r="P201" s="282"/>
      <c r="Q201" s="282"/>
      <c r="R201" s="282"/>
      <c r="S201" s="282"/>
      <c r="T201" s="283"/>
      <c r="AT201" s="284" t="s">
        <v>322</v>
      </c>
      <c r="AU201" s="284" t="s">
        <v>87</v>
      </c>
      <c r="AV201" s="13" t="s">
        <v>84</v>
      </c>
      <c r="AW201" s="13" t="s">
        <v>39</v>
      </c>
      <c r="AX201" s="13" t="s">
        <v>76</v>
      </c>
      <c r="AY201" s="284" t="s">
        <v>170</v>
      </c>
    </row>
    <row r="202" spans="2:51" s="11" customFormat="1" ht="13.5">
      <c r="B202" s="240"/>
      <c r="C202" s="241"/>
      <c r="D202" s="233" t="s">
        <v>322</v>
      </c>
      <c r="E202" s="242" t="s">
        <v>23</v>
      </c>
      <c r="F202" s="243" t="s">
        <v>3527</v>
      </c>
      <c r="G202" s="241"/>
      <c r="H202" s="244">
        <v>77.62</v>
      </c>
      <c r="I202" s="245"/>
      <c r="J202" s="241"/>
      <c r="K202" s="241"/>
      <c r="L202" s="246"/>
      <c r="M202" s="247"/>
      <c r="N202" s="248"/>
      <c r="O202" s="248"/>
      <c r="P202" s="248"/>
      <c r="Q202" s="248"/>
      <c r="R202" s="248"/>
      <c r="S202" s="248"/>
      <c r="T202" s="249"/>
      <c r="AT202" s="250" t="s">
        <v>322</v>
      </c>
      <c r="AU202" s="250" t="s">
        <v>87</v>
      </c>
      <c r="AV202" s="11" t="s">
        <v>87</v>
      </c>
      <c r="AW202" s="11" t="s">
        <v>39</v>
      </c>
      <c r="AX202" s="11" t="s">
        <v>84</v>
      </c>
      <c r="AY202" s="250" t="s">
        <v>170</v>
      </c>
    </row>
    <row r="203" spans="2:65" s="1" customFormat="1" ht="16.5" customHeight="1">
      <c r="B203" s="46"/>
      <c r="C203" s="221" t="s">
        <v>423</v>
      </c>
      <c r="D203" s="221" t="s">
        <v>176</v>
      </c>
      <c r="E203" s="222" t="s">
        <v>416</v>
      </c>
      <c r="F203" s="223" t="s">
        <v>417</v>
      </c>
      <c r="G203" s="224" t="s">
        <v>292</v>
      </c>
      <c r="H203" s="225">
        <v>9.58</v>
      </c>
      <c r="I203" s="226"/>
      <c r="J203" s="227">
        <f>ROUND(I203*H203,2)</f>
        <v>0</v>
      </c>
      <c r="K203" s="223" t="s">
        <v>180</v>
      </c>
      <c r="L203" s="72"/>
      <c r="M203" s="228" t="s">
        <v>23</v>
      </c>
      <c r="N203" s="229" t="s">
        <v>47</v>
      </c>
      <c r="O203" s="47"/>
      <c r="P203" s="230">
        <f>O203*H203</f>
        <v>0</v>
      </c>
      <c r="Q203" s="230">
        <v>0</v>
      </c>
      <c r="R203" s="230">
        <f>Q203*H203</f>
        <v>0</v>
      </c>
      <c r="S203" s="230">
        <v>0</v>
      </c>
      <c r="T203" s="231">
        <f>S203*H203</f>
        <v>0</v>
      </c>
      <c r="AR203" s="24" t="s">
        <v>194</v>
      </c>
      <c r="AT203" s="24" t="s">
        <v>176</v>
      </c>
      <c r="AU203" s="24" t="s">
        <v>87</v>
      </c>
      <c r="AY203" s="24" t="s">
        <v>170</v>
      </c>
      <c r="BE203" s="232">
        <f>IF(N203="základní",J203,0)</f>
        <v>0</v>
      </c>
      <c r="BF203" s="232">
        <f>IF(N203="snížená",J203,0)</f>
        <v>0</v>
      </c>
      <c r="BG203" s="232">
        <f>IF(N203="zákl. přenesená",J203,0)</f>
        <v>0</v>
      </c>
      <c r="BH203" s="232">
        <f>IF(N203="sníž. přenesená",J203,0)</f>
        <v>0</v>
      </c>
      <c r="BI203" s="232">
        <f>IF(N203="nulová",J203,0)</f>
        <v>0</v>
      </c>
      <c r="BJ203" s="24" t="s">
        <v>84</v>
      </c>
      <c r="BK203" s="232">
        <f>ROUND(I203*H203,2)</f>
        <v>0</v>
      </c>
      <c r="BL203" s="24" t="s">
        <v>194</v>
      </c>
      <c r="BM203" s="24" t="s">
        <v>3528</v>
      </c>
    </row>
    <row r="204" spans="2:47" s="1" customFormat="1" ht="13.5">
      <c r="B204" s="46"/>
      <c r="C204" s="74"/>
      <c r="D204" s="233" t="s">
        <v>183</v>
      </c>
      <c r="E204" s="74"/>
      <c r="F204" s="234" t="s">
        <v>419</v>
      </c>
      <c r="G204" s="74"/>
      <c r="H204" s="74"/>
      <c r="I204" s="191"/>
      <c r="J204" s="74"/>
      <c r="K204" s="74"/>
      <c r="L204" s="72"/>
      <c r="M204" s="235"/>
      <c r="N204" s="47"/>
      <c r="O204" s="47"/>
      <c r="P204" s="47"/>
      <c r="Q204" s="47"/>
      <c r="R204" s="47"/>
      <c r="S204" s="47"/>
      <c r="T204" s="95"/>
      <c r="AT204" s="24" t="s">
        <v>183</v>
      </c>
      <c r="AU204" s="24" t="s">
        <v>87</v>
      </c>
    </row>
    <row r="205" spans="2:47" s="1" customFormat="1" ht="13.5">
      <c r="B205" s="46"/>
      <c r="C205" s="74"/>
      <c r="D205" s="233" t="s">
        <v>295</v>
      </c>
      <c r="E205" s="74"/>
      <c r="F205" s="236" t="s">
        <v>420</v>
      </c>
      <c r="G205" s="74"/>
      <c r="H205" s="74"/>
      <c r="I205" s="191"/>
      <c r="J205" s="74"/>
      <c r="K205" s="74"/>
      <c r="L205" s="72"/>
      <c r="M205" s="235"/>
      <c r="N205" s="47"/>
      <c r="O205" s="47"/>
      <c r="P205" s="47"/>
      <c r="Q205" s="47"/>
      <c r="R205" s="47"/>
      <c r="S205" s="47"/>
      <c r="T205" s="95"/>
      <c r="AT205" s="24" t="s">
        <v>295</v>
      </c>
      <c r="AU205" s="24" t="s">
        <v>87</v>
      </c>
    </row>
    <row r="206" spans="2:51" s="13" customFormat="1" ht="13.5">
      <c r="B206" s="275"/>
      <c r="C206" s="276"/>
      <c r="D206" s="233" t="s">
        <v>322</v>
      </c>
      <c r="E206" s="277" t="s">
        <v>23</v>
      </c>
      <c r="F206" s="278" t="s">
        <v>3529</v>
      </c>
      <c r="G206" s="276"/>
      <c r="H206" s="277" t="s">
        <v>23</v>
      </c>
      <c r="I206" s="279"/>
      <c r="J206" s="276"/>
      <c r="K206" s="276"/>
      <c r="L206" s="280"/>
      <c r="M206" s="281"/>
      <c r="N206" s="282"/>
      <c r="O206" s="282"/>
      <c r="P206" s="282"/>
      <c r="Q206" s="282"/>
      <c r="R206" s="282"/>
      <c r="S206" s="282"/>
      <c r="T206" s="283"/>
      <c r="AT206" s="284" t="s">
        <v>322</v>
      </c>
      <c r="AU206" s="284" t="s">
        <v>87</v>
      </c>
      <c r="AV206" s="13" t="s">
        <v>84</v>
      </c>
      <c r="AW206" s="13" t="s">
        <v>39</v>
      </c>
      <c r="AX206" s="13" t="s">
        <v>76</v>
      </c>
      <c r="AY206" s="284" t="s">
        <v>170</v>
      </c>
    </row>
    <row r="207" spans="2:51" s="11" customFormat="1" ht="13.5">
      <c r="B207" s="240"/>
      <c r="C207" s="241"/>
      <c r="D207" s="233" t="s">
        <v>322</v>
      </c>
      <c r="E207" s="242" t="s">
        <v>23</v>
      </c>
      <c r="F207" s="243" t="s">
        <v>3530</v>
      </c>
      <c r="G207" s="241"/>
      <c r="H207" s="244">
        <v>9.58</v>
      </c>
      <c r="I207" s="245"/>
      <c r="J207" s="241"/>
      <c r="K207" s="241"/>
      <c r="L207" s="246"/>
      <c r="M207" s="247"/>
      <c r="N207" s="248"/>
      <c r="O207" s="248"/>
      <c r="P207" s="248"/>
      <c r="Q207" s="248"/>
      <c r="R207" s="248"/>
      <c r="S207" s="248"/>
      <c r="T207" s="249"/>
      <c r="AT207" s="250" t="s">
        <v>322</v>
      </c>
      <c r="AU207" s="250" t="s">
        <v>87</v>
      </c>
      <c r="AV207" s="11" t="s">
        <v>87</v>
      </c>
      <c r="AW207" s="11" t="s">
        <v>39</v>
      </c>
      <c r="AX207" s="11" t="s">
        <v>84</v>
      </c>
      <c r="AY207" s="250" t="s">
        <v>170</v>
      </c>
    </row>
    <row r="208" spans="2:65" s="1" customFormat="1" ht="16.5" customHeight="1">
      <c r="B208" s="46"/>
      <c r="C208" s="262" t="s">
        <v>432</v>
      </c>
      <c r="D208" s="262" t="s">
        <v>858</v>
      </c>
      <c r="E208" s="263" t="s">
        <v>1674</v>
      </c>
      <c r="F208" s="264" t="s">
        <v>1675</v>
      </c>
      <c r="G208" s="265" t="s">
        <v>395</v>
      </c>
      <c r="H208" s="266">
        <v>19.16</v>
      </c>
      <c r="I208" s="267"/>
      <c r="J208" s="268">
        <f>ROUND(I208*H208,2)</f>
        <v>0</v>
      </c>
      <c r="K208" s="264" t="s">
        <v>180</v>
      </c>
      <c r="L208" s="269"/>
      <c r="M208" s="270" t="s">
        <v>23</v>
      </c>
      <c r="N208" s="271" t="s">
        <v>47</v>
      </c>
      <c r="O208" s="47"/>
      <c r="P208" s="230">
        <f>O208*H208</f>
        <v>0</v>
      </c>
      <c r="Q208" s="230">
        <v>0</v>
      </c>
      <c r="R208" s="230">
        <f>Q208*H208</f>
        <v>0</v>
      </c>
      <c r="S208" s="230">
        <v>0</v>
      </c>
      <c r="T208" s="231">
        <f>S208*H208</f>
        <v>0</v>
      </c>
      <c r="AR208" s="24" t="s">
        <v>211</v>
      </c>
      <c r="AT208" s="24" t="s">
        <v>858</v>
      </c>
      <c r="AU208" s="24" t="s">
        <v>87</v>
      </c>
      <c r="AY208" s="24" t="s">
        <v>170</v>
      </c>
      <c r="BE208" s="232">
        <f>IF(N208="základní",J208,0)</f>
        <v>0</v>
      </c>
      <c r="BF208" s="232">
        <f>IF(N208="snížená",J208,0)</f>
        <v>0</v>
      </c>
      <c r="BG208" s="232">
        <f>IF(N208="zákl. přenesená",J208,0)</f>
        <v>0</v>
      </c>
      <c r="BH208" s="232">
        <f>IF(N208="sníž. přenesená",J208,0)</f>
        <v>0</v>
      </c>
      <c r="BI208" s="232">
        <f>IF(N208="nulová",J208,0)</f>
        <v>0</v>
      </c>
      <c r="BJ208" s="24" t="s">
        <v>84</v>
      </c>
      <c r="BK208" s="232">
        <f>ROUND(I208*H208,2)</f>
        <v>0</v>
      </c>
      <c r="BL208" s="24" t="s">
        <v>194</v>
      </c>
      <c r="BM208" s="24" t="s">
        <v>3531</v>
      </c>
    </row>
    <row r="209" spans="2:47" s="1" customFormat="1" ht="13.5">
      <c r="B209" s="46"/>
      <c r="C209" s="74"/>
      <c r="D209" s="233" t="s">
        <v>183</v>
      </c>
      <c r="E209" s="74"/>
      <c r="F209" s="234" t="s">
        <v>1675</v>
      </c>
      <c r="G209" s="74"/>
      <c r="H209" s="74"/>
      <c r="I209" s="191"/>
      <c r="J209" s="74"/>
      <c r="K209" s="74"/>
      <c r="L209" s="72"/>
      <c r="M209" s="235"/>
      <c r="N209" s="47"/>
      <c r="O209" s="47"/>
      <c r="P209" s="47"/>
      <c r="Q209" s="47"/>
      <c r="R209" s="47"/>
      <c r="S209" s="47"/>
      <c r="T209" s="95"/>
      <c r="AT209" s="24" t="s">
        <v>183</v>
      </c>
      <c r="AU209" s="24" t="s">
        <v>87</v>
      </c>
    </row>
    <row r="210" spans="2:47" s="1" customFormat="1" ht="13.5">
      <c r="B210" s="46"/>
      <c r="C210" s="74"/>
      <c r="D210" s="233" t="s">
        <v>184</v>
      </c>
      <c r="E210" s="74"/>
      <c r="F210" s="236" t="s">
        <v>2527</v>
      </c>
      <c r="G210" s="74"/>
      <c r="H210" s="74"/>
      <c r="I210" s="191"/>
      <c r="J210" s="74"/>
      <c r="K210" s="74"/>
      <c r="L210" s="72"/>
      <c r="M210" s="235"/>
      <c r="N210" s="47"/>
      <c r="O210" s="47"/>
      <c r="P210" s="47"/>
      <c r="Q210" s="47"/>
      <c r="R210" s="47"/>
      <c r="S210" s="47"/>
      <c r="T210" s="95"/>
      <c r="AT210" s="24" t="s">
        <v>184</v>
      </c>
      <c r="AU210" s="24" t="s">
        <v>87</v>
      </c>
    </row>
    <row r="211" spans="2:51" s="13" customFormat="1" ht="13.5">
      <c r="B211" s="275"/>
      <c r="C211" s="276"/>
      <c r="D211" s="233" t="s">
        <v>322</v>
      </c>
      <c r="E211" s="277" t="s">
        <v>23</v>
      </c>
      <c r="F211" s="278" t="s">
        <v>2536</v>
      </c>
      <c r="G211" s="276"/>
      <c r="H211" s="277" t="s">
        <v>23</v>
      </c>
      <c r="I211" s="279"/>
      <c r="J211" s="276"/>
      <c r="K211" s="276"/>
      <c r="L211" s="280"/>
      <c r="M211" s="281"/>
      <c r="N211" s="282"/>
      <c r="O211" s="282"/>
      <c r="P211" s="282"/>
      <c r="Q211" s="282"/>
      <c r="R211" s="282"/>
      <c r="S211" s="282"/>
      <c r="T211" s="283"/>
      <c r="AT211" s="284" t="s">
        <v>322</v>
      </c>
      <c r="AU211" s="284" t="s">
        <v>87</v>
      </c>
      <c r="AV211" s="13" t="s">
        <v>84</v>
      </c>
      <c r="AW211" s="13" t="s">
        <v>39</v>
      </c>
      <c r="AX211" s="13" t="s">
        <v>76</v>
      </c>
      <c r="AY211" s="284" t="s">
        <v>170</v>
      </c>
    </row>
    <row r="212" spans="2:51" s="11" customFormat="1" ht="13.5">
      <c r="B212" s="240"/>
      <c r="C212" s="241"/>
      <c r="D212" s="233" t="s">
        <v>322</v>
      </c>
      <c r="E212" s="242" t="s">
        <v>23</v>
      </c>
      <c r="F212" s="243" t="s">
        <v>3532</v>
      </c>
      <c r="G212" s="241"/>
      <c r="H212" s="244">
        <v>19.16</v>
      </c>
      <c r="I212" s="245"/>
      <c r="J212" s="241"/>
      <c r="K212" s="241"/>
      <c r="L212" s="246"/>
      <c r="M212" s="247"/>
      <c r="N212" s="248"/>
      <c r="O212" s="248"/>
      <c r="P212" s="248"/>
      <c r="Q212" s="248"/>
      <c r="R212" s="248"/>
      <c r="S212" s="248"/>
      <c r="T212" s="249"/>
      <c r="AT212" s="250" t="s">
        <v>322</v>
      </c>
      <c r="AU212" s="250" t="s">
        <v>87</v>
      </c>
      <c r="AV212" s="11" t="s">
        <v>87</v>
      </c>
      <c r="AW212" s="11" t="s">
        <v>39</v>
      </c>
      <c r="AX212" s="11" t="s">
        <v>84</v>
      </c>
      <c r="AY212" s="250" t="s">
        <v>170</v>
      </c>
    </row>
    <row r="213" spans="2:63" s="10" customFormat="1" ht="29.85" customHeight="1">
      <c r="B213" s="205"/>
      <c r="C213" s="206"/>
      <c r="D213" s="207" t="s">
        <v>75</v>
      </c>
      <c r="E213" s="219" t="s">
        <v>87</v>
      </c>
      <c r="F213" s="219" t="s">
        <v>431</v>
      </c>
      <c r="G213" s="206"/>
      <c r="H213" s="206"/>
      <c r="I213" s="209"/>
      <c r="J213" s="220">
        <f>BK213</f>
        <v>0</v>
      </c>
      <c r="K213" s="206"/>
      <c r="L213" s="211"/>
      <c r="M213" s="212"/>
      <c r="N213" s="213"/>
      <c r="O213" s="213"/>
      <c r="P213" s="214">
        <f>SUM(P214:P215)</f>
        <v>0</v>
      </c>
      <c r="Q213" s="213"/>
      <c r="R213" s="214">
        <f>SUM(R214:R215)</f>
        <v>4.14622368</v>
      </c>
      <c r="S213" s="213"/>
      <c r="T213" s="215">
        <f>SUM(T214:T215)</f>
        <v>0</v>
      </c>
      <c r="AR213" s="216" t="s">
        <v>84</v>
      </c>
      <c r="AT213" s="217" t="s">
        <v>75</v>
      </c>
      <c r="AU213" s="217" t="s">
        <v>84</v>
      </c>
      <c r="AY213" s="216" t="s">
        <v>170</v>
      </c>
      <c r="BK213" s="218">
        <f>SUM(BK214:BK215)</f>
        <v>0</v>
      </c>
    </row>
    <row r="214" spans="2:65" s="1" customFormat="1" ht="25.5" customHeight="1">
      <c r="B214" s="46"/>
      <c r="C214" s="221" t="s">
        <v>438</v>
      </c>
      <c r="D214" s="221" t="s">
        <v>176</v>
      </c>
      <c r="E214" s="222" t="s">
        <v>2538</v>
      </c>
      <c r="F214" s="223" t="s">
        <v>2539</v>
      </c>
      <c r="G214" s="224" t="s">
        <v>340</v>
      </c>
      <c r="H214" s="225">
        <v>18.3</v>
      </c>
      <c r="I214" s="226"/>
      <c r="J214" s="227">
        <f>ROUND(I214*H214,2)</f>
        <v>0</v>
      </c>
      <c r="K214" s="223" t="s">
        <v>180</v>
      </c>
      <c r="L214" s="72"/>
      <c r="M214" s="228" t="s">
        <v>23</v>
      </c>
      <c r="N214" s="229" t="s">
        <v>47</v>
      </c>
      <c r="O214" s="47"/>
      <c r="P214" s="230">
        <f>O214*H214</f>
        <v>0</v>
      </c>
      <c r="Q214" s="230">
        <v>0.2265696</v>
      </c>
      <c r="R214" s="230">
        <f>Q214*H214</f>
        <v>4.14622368</v>
      </c>
      <c r="S214" s="230">
        <v>0</v>
      </c>
      <c r="T214" s="231">
        <f>S214*H214</f>
        <v>0</v>
      </c>
      <c r="AR214" s="24" t="s">
        <v>194</v>
      </c>
      <c r="AT214" s="24" t="s">
        <v>176</v>
      </c>
      <c r="AU214" s="24" t="s">
        <v>87</v>
      </c>
      <c r="AY214" s="24" t="s">
        <v>170</v>
      </c>
      <c r="BE214" s="232">
        <f>IF(N214="základní",J214,0)</f>
        <v>0</v>
      </c>
      <c r="BF214" s="232">
        <f>IF(N214="snížená",J214,0)</f>
        <v>0</v>
      </c>
      <c r="BG214" s="232">
        <f>IF(N214="zákl. přenesená",J214,0)</f>
        <v>0</v>
      </c>
      <c r="BH214" s="232">
        <f>IF(N214="sníž. přenesená",J214,0)</f>
        <v>0</v>
      </c>
      <c r="BI214" s="232">
        <f>IF(N214="nulová",J214,0)</f>
        <v>0</v>
      </c>
      <c r="BJ214" s="24" t="s">
        <v>84</v>
      </c>
      <c r="BK214" s="232">
        <f>ROUND(I214*H214,2)</f>
        <v>0</v>
      </c>
      <c r="BL214" s="24" t="s">
        <v>194</v>
      </c>
      <c r="BM214" s="24" t="s">
        <v>3533</v>
      </c>
    </row>
    <row r="215" spans="2:47" s="1" customFormat="1" ht="13.5">
      <c r="B215" s="46"/>
      <c r="C215" s="74"/>
      <c r="D215" s="233" t="s">
        <v>183</v>
      </c>
      <c r="E215" s="74"/>
      <c r="F215" s="234" t="s">
        <v>2541</v>
      </c>
      <c r="G215" s="74"/>
      <c r="H215" s="74"/>
      <c r="I215" s="191"/>
      <c r="J215" s="74"/>
      <c r="K215" s="74"/>
      <c r="L215" s="72"/>
      <c r="M215" s="235"/>
      <c r="N215" s="47"/>
      <c r="O215" s="47"/>
      <c r="P215" s="47"/>
      <c r="Q215" s="47"/>
      <c r="R215" s="47"/>
      <c r="S215" s="47"/>
      <c r="T215" s="95"/>
      <c r="AT215" s="24" t="s">
        <v>183</v>
      </c>
      <c r="AU215" s="24" t="s">
        <v>87</v>
      </c>
    </row>
    <row r="216" spans="2:63" s="10" customFormat="1" ht="29.85" customHeight="1">
      <c r="B216" s="205"/>
      <c r="C216" s="206"/>
      <c r="D216" s="207" t="s">
        <v>75</v>
      </c>
      <c r="E216" s="219" t="s">
        <v>194</v>
      </c>
      <c r="F216" s="219" t="s">
        <v>437</v>
      </c>
      <c r="G216" s="206"/>
      <c r="H216" s="206"/>
      <c r="I216" s="209"/>
      <c r="J216" s="220">
        <f>BK216</f>
        <v>0</v>
      </c>
      <c r="K216" s="206"/>
      <c r="L216" s="211"/>
      <c r="M216" s="212"/>
      <c r="N216" s="213"/>
      <c r="O216" s="213"/>
      <c r="P216" s="214">
        <f>SUM(P217:P233)</f>
        <v>0</v>
      </c>
      <c r="Q216" s="213"/>
      <c r="R216" s="214">
        <f>SUM(R217:R233)</f>
        <v>0.011506752</v>
      </c>
      <c r="S216" s="213"/>
      <c r="T216" s="215">
        <f>SUM(T217:T233)</f>
        <v>0</v>
      </c>
      <c r="AR216" s="216" t="s">
        <v>84</v>
      </c>
      <c r="AT216" s="217" t="s">
        <v>75</v>
      </c>
      <c r="AU216" s="217" t="s">
        <v>84</v>
      </c>
      <c r="AY216" s="216" t="s">
        <v>170</v>
      </c>
      <c r="BK216" s="218">
        <f>SUM(BK217:BK233)</f>
        <v>0</v>
      </c>
    </row>
    <row r="217" spans="2:65" s="1" customFormat="1" ht="16.5" customHeight="1">
      <c r="B217" s="46"/>
      <c r="C217" s="221" t="s">
        <v>446</v>
      </c>
      <c r="D217" s="221" t="s">
        <v>176</v>
      </c>
      <c r="E217" s="222" t="s">
        <v>2567</v>
      </c>
      <c r="F217" s="223" t="s">
        <v>2568</v>
      </c>
      <c r="G217" s="224" t="s">
        <v>292</v>
      </c>
      <c r="H217" s="225">
        <v>3.569</v>
      </c>
      <c r="I217" s="226"/>
      <c r="J217" s="227">
        <f>ROUND(I217*H217,2)</f>
        <v>0</v>
      </c>
      <c r="K217" s="223" t="s">
        <v>180</v>
      </c>
      <c r="L217" s="72"/>
      <c r="M217" s="228" t="s">
        <v>23</v>
      </c>
      <c r="N217" s="229" t="s">
        <v>47</v>
      </c>
      <c r="O217" s="47"/>
      <c r="P217" s="230">
        <f>O217*H217</f>
        <v>0</v>
      </c>
      <c r="Q217" s="230">
        <v>0</v>
      </c>
      <c r="R217" s="230">
        <f>Q217*H217</f>
        <v>0</v>
      </c>
      <c r="S217" s="230">
        <v>0</v>
      </c>
      <c r="T217" s="231">
        <f>S217*H217</f>
        <v>0</v>
      </c>
      <c r="AR217" s="24" t="s">
        <v>194</v>
      </c>
      <c r="AT217" s="24" t="s">
        <v>176</v>
      </c>
      <c r="AU217" s="24" t="s">
        <v>87</v>
      </c>
      <c r="AY217" s="24" t="s">
        <v>170</v>
      </c>
      <c r="BE217" s="232">
        <f>IF(N217="základní",J217,0)</f>
        <v>0</v>
      </c>
      <c r="BF217" s="232">
        <f>IF(N217="snížená",J217,0)</f>
        <v>0</v>
      </c>
      <c r="BG217" s="232">
        <f>IF(N217="zákl. přenesená",J217,0)</f>
        <v>0</v>
      </c>
      <c r="BH217" s="232">
        <f>IF(N217="sníž. přenesená",J217,0)</f>
        <v>0</v>
      </c>
      <c r="BI217" s="232">
        <f>IF(N217="nulová",J217,0)</f>
        <v>0</v>
      </c>
      <c r="BJ217" s="24" t="s">
        <v>84</v>
      </c>
      <c r="BK217" s="232">
        <f>ROUND(I217*H217,2)</f>
        <v>0</v>
      </c>
      <c r="BL217" s="24" t="s">
        <v>194</v>
      </c>
      <c r="BM217" s="24" t="s">
        <v>3534</v>
      </c>
    </row>
    <row r="218" spans="2:47" s="1" customFormat="1" ht="13.5">
      <c r="B218" s="46"/>
      <c r="C218" s="74"/>
      <c r="D218" s="233" t="s">
        <v>183</v>
      </c>
      <c r="E218" s="74"/>
      <c r="F218" s="234" t="s">
        <v>2570</v>
      </c>
      <c r="G218" s="74"/>
      <c r="H218" s="74"/>
      <c r="I218" s="191"/>
      <c r="J218" s="74"/>
      <c r="K218" s="74"/>
      <c r="L218" s="72"/>
      <c r="M218" s="235"/>
      <c r="N218" s="47"/>
      <c r="O218" s="47"/>
      <c r="P218" s="47"/>
      <c r="Q218" s="47"/>
      <c r="R218" s="47"/>
      <c r="S218" s="47"/>
      <c r="T218" s="95"/>
      <c r="AT218" s="24" t="s">
        <v>183</v>
      </c>
      <c r="AU218" s="24" t="s">
        <v>87</v>
      </c>
    </row>
    <row r="219" spans="2:47" s="1" customFormat="1" ht="13.5">
      <c r="B219" s="46"/>
      <c r="C219" s="74"/>
      <c r="D219" s="233" t="s">
        <v>295</v>
      </c>
      <c r="E219" s="74"/>
      <c r="F219" s="236" t="s">
        <v>2571</v>
      </c>
      <c r="G219" s="74"/>
      <c r="H219" s="74"/>
      <c r="I219" s="191"/>
      <c r="J219" s="74"/>
      <c r="K219" s="74"/>
      <c r="L219" s="72"/>
      <c r="M219" s="235"/>
      <c r="N219" s="47"/>
      <c r="O219" s="47"/>
      <c r="P219" s="47"/>
      <c r="Q219" s="47"/>
      <c r="R219" s="47"/>
      <c r="S219" s="47"/>
      <c r="T219" s="95"/>
      <c r="AT219" s="24" t="s">
        <v>295</v>
      </c>
      <c r="AU219" s="24" t="s">
        <v>87</v>
      </c>
    </row>
    <row r="220" spans="2:51" s="11" customFormat="1" ht="13.5">
      <c r="B220" s="240"/>
      <c r="C220" s="241"/>
      <c r="D220" s="233" t="s">
        <v>322</v>
      </c>
      <c r="E220" s="242" t="s">
        <v>23</v>
      </c>
      <c r="F220" s="243" t="s">
        <v>3535</v>
      </c>
      <c r="G220" s="241"/>
      <c r="H220" s="244">
        <v>3.569</v>
      </c>
      <c r="I220" s="245"/>
      <c r="J220" s="241"/>
      <c r="K220" s="241"/>
      <c r="L220" s="246"/>
      <c r="M220" s="247"/>
      <c r="N220" s="248"/>
      <c r="O220" s="248"/>
      <c r="P220" s="248"/>
      <c r="Q220" s="248"/>
      <c r="R220" s="248"/>
      <c r="S220" s="248"/>
      <c r="T220" s="249"/>
      <c r="AT220" s="250" t="s">
        <v>322</v>
      </c>
      <c r="AU220" s="250" t="s">
        <v>87</v>
      </c>
      <c r="AV220" s="11" t="s">
        <v>87</v>
      </c>
      <c r="AW220" s="11" t="s">
        <v>39</v>
      </c>
      <c r="AX220" s="11" t="s">
        <v>84</v>
      </c>
      <c r="AY220" s="250" t="s">
        <v>170</v>
      </c>
    </row>
    <row r="221" spans="2:65" s="1" customFormat="1" ht="16.5" customHeight="1">
      <c r="B221" s="46"/>
      <c r="C221" s="221" t="s">
        <v>454</v>
      </c>
      <c r="D221" s="221" t="s">
        <v>176</v>
      </c>
      <c r="E221" s="222" t="s">
        <v>3536</v>
      </c>
      <c r="F221" s="223" t="s">
        <v>3537</v>
      </c>
      <c r="G221" s="224" t="s">
        <v>292</v>
      </c>
      <c r="H221" s="225">
        <v>0.4</v>
      </c>
      <c r="I221" s="226"/>
      <c r="J221" s="227">
        <f>ROUND(I221*H221,2)</f>
        <v>0</v>
      </c>
      <c r="K221" s="223" t="s">
        <v>180</v>
      </c>
      <c r="L221" s="72"/>
      <c r="M221" s="228" t="s">
        <v>23</v>
      </c>
      <c r="N221" s="229" t="s">
        <v>47</v>
      </c>
      <c r="O221" s="47"/>
      <c r="P221" s="230">
        <f>O221*H221</f>
        <v>0</v>
      </c>
      <c r="Q221" s="230">
        <v>0</v>
      </c>
      <c r="R221" s="230">
        <f>Q221*H221</f>
        <v>0</v>
      </c>
      <c r="S221" s="230">
        <v>0</v>
      </c>
      <c r="T221" s="231">
        <f>S221*H221</f>
        <v>0</v>
      </c>
      <c r="AR221" s="24" t="s">
        <v>194</v>
      </c>
      <c r="AT221" s="24" t="s">
        <v>176</v>
      </c>
      <c r="AU221" s="24" t="s">
        <v>87</v>
      </c>
      <c r="AY221" s="24" t="s">
        <v>170</v>
      </c>
      <c r="BE221" s="232">
        <f>IF(N221="základní",J221,0)</f>
        <v>0</v>
      </c>
      <c r="BF221" s="232">
        <f>IF(N221="snížená",J221,0)</f>
        <v>0</v>
      </c>
      <c r="BG221" s="232">
        <f>IF(N221="zákl. přenesená",J221,0)</f>
        <v>0</v>
      </c>
      <c r="BH221" s="232">
        <f>IF(N221="sníž. přenesená",J221,0)</f>
        <v>0</v>
      </c>
      <c r="BI221" s="232">
        <f>IF(N221="nulová",J221,0)</f>
        <v>0</v>
      </c>
      <c r="BJ221" s="24" t="s">
        <v>84</v>
      </c>
      <c r="BK221" s="232">
        <f>ROUND(I221*H221,2)</f>
        <v>0</v>
      </c>
      <c r="BL221" s="24" t="s">
        <v>194</v>
      </c>
      <c r="BM221" s="24" t="s">
        <v>3538</v>
      </c>
    </row>
    <row r="222" spans="2:47" s="1" customFormat="1" ht="13.5">
      <c r="B222" s="46"/>
      <c r="C222" s="74"/>
      <c r="D222" s="233" t="s">
        <v>183</v>
      </c>
      <c r="E222" s="74"/>
      <c r="F222" s="234" t="s">
        <v>3539</v>
      </c>
      <c r="G222" s="74"/>
      <c r="H222" s="74"/>
      <c r="I222" s="191"/>
      <c r="J222" s="74"/>
      <c r="K222" s="74"/>
      <c r="L222" s="72"/>
      <c r="M222" s="235"/>
      <c r="N222" s="47"/>
      <c r="O222" s="47"/>
      <c r="P222" s="47"/>
      <c r="Q222" s="47"/>
      <c r="R222" s="47"/>
      <c r="S222" s="47"/>
      <c r="T222" s="95"/>
      <c r="AT222" s="24" t="s">
        <v>183</v>
      </c>
      <c r="AU222" s="24" t="s">
        <v>87</v>
      </c>
    </row>
    <row r="223" spans="2:47" s="1" customFormat="1" ht="13.5">
      <c r="B223" s="46"/>
      <c r="C223" s="74"/>
      <c r="D223" s="233" t="s">
        <v>295</v>
      </c>
      <c r="E223" s="74"/>
      <c r="F223" s="236" t="s">
        <v>443</v>
      </c>
      <c r="G223" s="74"/>
      <c r="H223" s="74"/>
      <c r="I223" s="191"/>
      <c r="J223" s="74"/>
      <c r="K223" s="74"/>
      <c r="L223" s="72"/>
      <c r="M223" s="235"/>
      <c r="N223" s="47"/>
      <c r="O223" s="47"/>
      <c r="P223" s="47"/>
      <c r="Q223" s="47"/>
      <c r="R223" s="47"/>
      <c r="S223" s="47"/>
      <c r="T223" s="95"/>
      <c r="AT223" s="24" t="s">
        <v>295</v>
      </c>
      <c r="AU223" s="24" t="s">
        <v>87</v>
      </c>
    </row>
    <row r="224" spans="2:51" s="13" customFormat="1" ht="13.5">
      <c r="B224" s="275"/>
      <c r="C224" s="276"/>
      <c r="D224" s="233" t="s">
        <v>322</v>
      </c>
      <c r="E224" s="277" t="s">
        <v>23</v>
      </c>
      <c r="F224" s="278" t="s">
        <v>3540</v>
      </c>
      <c r="G224" s="276"/>
      <c r="H224" s="277" t="s">
        <v>23</v>
      </c>
      <c r="I224" s="279"/>
      <c r="J224" s="276"/>
      <c r="K224" s="276"/>
      <c r="L224" s="280"/>
      <c r="M224" s="281"/>
      <c r="N224" s="282"/>
      <c r="O224" s="282"/>
      <c r="P224" s="282"/>
      <c r="Q224" s="282"/>
      <c r="R224" s="282"/>
      <c r="S224" s="282"/>
      <c r="T224" s="283"/>
      <c r="AT224" s="284" t="s">
        <v>322</v>
      </c>
      <c r="AU224" s="284" t="s">
        <v>87</v>
      </c>
      <c r="AV224" s="13" t="s">
        <v>84</v>
      </c>
      <c r="AW224" s="13" t="s">
        <v>39</v>
      </c>
      <c r="AX224" s="13" t="s">
        <v>76</v>
      </c>
      <c r="AY224" s="284" t="s">
        <v>170</v>
      </c>
    </row>
    <row r="225" spans="2:51" s="11" customFormat="1" ht="13.5">
      <c r="B225" s="240"/>
      <c r="C225" s="241"/>
      <c r="D225" s="233" t="s">
        <v>322</v>
      </c>
      <c r="E225" s="242" t="s">
        <v>23</v>
      </c>
      <c r="F225" s="243" t="s">
        <v>3541</v>
      </c>
      <c r="G225" s="241"/>
      <c r="H225" s="244">
        <v>0.3</v>
      </c>
      <c r="I225" s="245"/>
      <c r="J225" s="241"/>
      <c r="K225" s="241"/>
      <c r="L225" s="246"/>
      <c r="M225" s="247"/>
      <c r="N225" s="248"/>
      <c r="O225" s="248"/>
      <c r="P225" s="248"/>
      <c r="Q225" s="248"/>
      <c r="R225" s="248"/>
      <c r="S225" s="248"/>
      <c r="T225" s="249"/>
      <c r="AT225" s="250" t="s">
        <v>322</v>
      </c>
      <c r="AU225" s="250" t="s">
        <v>87</v>
      </c>
      <c r="AV225" s="11" t="s">
        <v>87</v>
      </c>
      <c r="AW225" s="11" t="s">
        <v>39</v>
      </c>
      <c r="AX225" s="11" t="s">
        <v>76</v>
      </c>
      <c r="AY225" s="250" t="s">
        <v>170</v>
      </c>
    </row>
    <row r="226" spans="2:51" s="13" customFormat="1" ht="13.5">
      <c r="B226" s="275"/>
      <c r="C226" s="276"/>
      <c r="D226" s="233" t="s">
        <v>322</v>
      </c>
      <c r="E226" s="277" t="s">
        <v>23</v>
      </c>
      <c r="F226" s="278" t="s">
        <v>3542</v>
      </c>
      <c r="G226" s="276"/>
      <c r="H226" s="277" t="s">
        <v>23</v>
      </c>
      <c r="I226" s="279"/>
      <c r="J226" s="276"/>
      <c r="K226" s="276"/>
      <c r="L226" s="280"/>
      <c r="M226" s="281"/>
      <c r="N226" s="282"/>
      <c r="O226" s="282"/>
      <c r="P226" s="282"/>
      <c r="Q226" s="282"/>
      <c r="R226" s="282"/>
      <c r="S226" s="282"/>
      <c r="T226" s="283"/>
      <c r="AT226" s="284" t="s">
        <v>322</v>
      </c>
      <c r="AU226" s="284" t="s">
        <v>87</v>
      </c>
      <c r="AV226" s="13" t="s">
        <v>84</v>
      </c>
      <c r="AW226" s="13" t="s">
        <v>39</v>
      </c>
      <c r="AX226" s="13" t="s">
        <v>76</v>
      </c>
      <c r="AY226" s="284" t="s">
        <v>170</v>
      </c>
    </row>
    <row r="227" spans="2:51" s="11" customFormat="1" ht="13.5">
      <c r="B227" s="240"/>
      <c r="C227" s="241"/>
      <c r="D227" s="233" t="s">
        <v>322</v>
      </c>
      <c r="E227" s="242" t="s">
        <v>23</v>
      </c>
      <c r="F227" s="243" t="s">
        <v>3543</v>
      </c>
      <c r="G227" s="241"/>
      <c r="H227" s="244">
        <v>0.1</v>
      </c>
      <c r="I227" s="245"/>
      <c r="J227" s="241"/>
      <c r="K227" s="241"/>
      <c r="L227" s="246"/>
      <c r="M227" s="247"/>
      <c r="N227" s="248"/>
      <c r="O227" s="248"/>
      <c r="P227" s="248"/>
      <c r="Q227" s="248"/>
      <c r="R227" s="248"/>
      <c r="S227" s="248"/>
      <c r="T227" s="249"/>
      <c r="AT227" s="250" t="s">
        <v>322</v>
      </c>
      <c r="AU227" s="250" t="s">
        <v>87</v>
      </c>
      <c r="AV227" s="11" t="s">
        <v>87</v>
      </c>
      <c r="AW227" s="11" t="s">
        <v>39</v>
      </c>
      <c r="AX227" s="11" t="s">
        <v>76</v>
      </c>
      <c r="AY227" s="250" t="s">
        <v>170</v>
      </c>
    </row>
    <row r="228" spans="2:51" s="12" customFormat="1" ht="13.5">
      <c r="B228" s="251"/>
      <c r="C228" s="252"/>
      <c r="D228" s="233" t="s">
        <v>322</v>
      </c>
      <c r="E228" s="253" t="s">
        <v>23</v>
      </c>
      <c r="F228" s="254" t="s">
        <v>392</v>
      </c>
      <c r="G228" s="252"/>
      <c r="H228" s="255">
        <v>0.4</v>
      </c>
      <c r="I228" s="256"/>
      <c r="J228" s="252"/>
      <c r="K228" s="252"/>
      <c r="L228" s="257"/>
      <c r="M228" s="258"/>
      <c r="N228" s="259"/>
      <c r="O228" s="259"/>
      <c r="P228" s="259"/>
      <c r="Q228" s="259"/>
      <c r="R228" s="259"/>
      <c r="S228" s="259"/>
      <c r="T228" s="260"/>
      <c r="AT228" s="261" t="s">
        <v>322</v>
      </c>
      <c r="AU228" s="261" t="s">
        <v>87</v>
      </c>
      <c r="AV228" s="12" t="s">
        <v>194</v>
      </c>
      <c r="AW228" s="12" t="s">
        <v>39</v>
      </c>
      <c r="AX228" s="12" t="s">
        <v>84</v>
      </c>
      <c r="AY228" s="261" t="s">
        <v>170</v>
      </c>
    </row>
    <row r="229" spans="2:65" s="1" customFormat="1" ht="16.5" customHeight="1">
      <c r="B229" s="46"/>
      <c r="C229" s="221" t="s">
        <v>459</v>
      </c>
      <c r="D229" s="221" t="s">
        <v>176</v>
      </c>
      <c r="E229" s="222" t="s">
        <v>3544</v>
      </c>
      <c r="F229" s="223" t="s">
        <v>3545</v>
      </c>
      <c r="G229" s="224" t="s">
        <v>219</v>
      </c>
      <c r="H229" s="225">
        <v>1.8</v>
      </c>
      <c r="I229" s="226"/>
      <c r="J229" s="227">
        <f>ROUND(I229*H229,2)</f>
        <v>0</v>
      </c>
      <c r="K229" s="223" t="s">
        <v>180</v>
      </c>
      <c r="L229" s="72"/>
      <c r="M229" s="228" t="s">
        <v>23</v>
      </c>
      <c r="N229" s="229" t="s">
        <v>47</v>
      </c>
      <c r="O229" s="47"/>
      <c r="P229" s="230">
        <f>O229*H229</f>
        <v>0</v>
      </c>
      <c r="Q229" s="230">
        <v>0.00639264</v>
      </c>
      <c r="R229" s="230">
        <f>Q229*H229</f>
        <v>0.011506752</v>
      </c>
      <c r="S229" s="230">
        <v>0</v>
      </c>
      <c r="T229" s="231">
        <f>S229*H229</f>
        <v>0</v>
      </c>
      <c r="AR229" s="24" t="s">
        <v>194</v>
      </c>
      <c r="AT229" s="24" t="s">
        <v>176</v>
      </c>
      <c r="AU229" s="24" t="s">
        <v>87</v>
      </c>
      <c r="AY229" s="24" t="s">
        <v>170</v>
      </c>
      <c r="BE229" s="232">
        <f>IF(N229="základní",J229,0)</f>
        <v>0</v>
      </c>
      <c r="BF229" s="232">
        <f>IF(N229="snížená",J229,0)</f>
        <v>0</v>
      </c>
      <c r="BG229" s="232">
        <f>IF(N229="zákl. přenesená",J229,0)</f>
        <v>0</v>
      </c>
      <c r="BH229" s="232">
        <f>IF(N229="sníž. přenesená",J229,0)</f>
        <v>0</v>
      </c>
      <c r="BI229" s="232">
        <f>IF(N229="nulová",J229,0)</f>
        <v>0</v>
      </c>
      <c r="BJ229" s="24" t="s">
        <v>84</v>
      </c>
      <c r="BK229" s="232">
        <f>ROUND(I229*H229,2)</f>
        <v>0</v>
      </c>
      <c r="BL229" s="24" t="s">
        <v>194</v>
      </c>
      <c r="BM229" s="24" t="s">
        <v>3546</v>
      </c>
    </row>
    <row r="230" spans="2:47" s="1" customFormat="1" ht="13.5">
      <c r="B230" s="46"/>
      <c r="C230" s="74"/>
      <c r="D230" s="233" t="s">
        <v>183</v>
      </c>
      <c r="E230" s="74"/>
      <c r="F230" s="234" t="s">
        <v>3547</v>
      </c>
      <c r="G230" s="74"/>
      <c r="H230" s="74"/>
      <c r="I230" s="191"/>
      <c r="J230" s="74"/>
      <c r="K230" s="74"/>
      <c r="L230" s="72"/>
      <c r="M230" s="235"/>
      <c r="N230" s="47"/>
      <c r="O230" s="47"/>
      <c r="P230" s="47"/>
      <c r="Q230" s="47"/>
      <c r="R230" s="47"/>
      <c r="S230" s="47"/>
      <c r="T230" s="95"/>
      <c r="AT230" s="24" t="s">
        <v>183</v>
      </c>
      <c r="AU230" s="24" t="s">
        <v>87</v>
      </c>
    </row>
    <row r="231" spans="2:51" s="11" customFormat="1" ht="13.5">
      <c r="B231" s="240"/>
      <c r="C231" s="241"/>
      <c r="D231" s="233" t="s">
        <v>322</v>
      </c>
      <c r="E231" s="242" t="s">
        <v>23</v>
      </c>
      <c r="F231" s="243" t="s">
        <v>3548</v>
      </c>
      <c r="G231" s="241"/>
      <c r="H231" s="244">
        <v>1.4</v>
      </c>
      <c r="I231" s="245"/>
      <c r="J231" s="241"/>
      <c r="K231" s="241"/>
      <c r="L231" s="246"/>
      <c r="M231" s="247"/>
      <c r="N231" s="248"/>
      <c r="O231" s="248"/>
      <c r="P231" s="248"/>
      <c r="Q231" s="248"/>
      <c r="R231" s="248"/>
      <c r="S231" s="248"/>
      <c r="T231" s="249"/>
      <c r="AT231" s="250" t="s">
        <v>322</v>
      </c>
      <c r="AU231" s="250" t="s">
        <v>87</v>
      </c>
      <c r="AV231" s="11" t="s">
        <v>87</v>
      </c>
      <c r="AW231" s="11" t="s">
        <v>39</v>
      </c>
      <c r="AX231" s="11" t="s">
        <v>76</v>
      </c>
      <c r="AY231" s="250" t="s">
        <v>170</v>
      </c>
    </row>
    <row r="232" spans="2:51" s="11" customFormat="1" ht="13.5">
      <c r="B232" s="240"/>
      <c r="C232" s="241"/>
      <c r="D232" s="233" t="s">
        <v>322</v>
      </c>
      <c r="E232" s="242" t="s">
        <v>23</v>
      </c>
      <c r="F232" s="243" t="s">
        <v>3549</v>
      </c>
      <c r="G232" s="241"/>
      <c r="H232" s="244">
        <v>0.4</v>
      </c>
      <c r="I232" s="245"/>
      <c r="J232" s="241"/>
      <c r="K232" s="241"/>
      <c r="L232" s="246"/>
      <c r="M232" s="247"/>
      <c r="N232" s="248"/>
      <c r="O232" s="248"/>
      <c r="P232" s="248"/>
      <c r="Q232" s="248"/>
      <c r="R232" s="248"/>
      <c r="S232" s="248"/>
      <c r="T232" s="249"/>
      <c r="AT232" s="250" t="s">
        <v>322</v>
      </c>
      <c r="AU232" s="250" t="s">
        <v>87</v>
      </c>
      <c r="AV232" s="11" t="s">
        <v>87</v>
      </c>
      <c r="AW232" s="11" t="s">
        <v>39</v>
      </c>
      <c r="AX232" s="11" t="s">
        <v>76</v>
      </c>
      <c r="AY232" s="250" t="s">
        <v>170</v>
      </c>
    </row>
    <row r="233" spans="2:51" s="12" customFormat="1" ht="13.5">
      <c r="B233" s="251"/>
      <c r="C233" s="252"/>
      <c r="D233" s="233" t="s">
        <v>322</v>
      </c>
      <c r="E233" s="253" t="s">
        <v>23</v>
      </c>
      <c r="F233" s="254" t="s">
        <v>392</v>
      </c>
      <c r="G233" s="252"/>
      <c r="H233" s="255">
        <v>1.8</v>
      </c>
      <c r="I233" s="256"/>
      <c r="J233" s="252"/>
      <c r="K233" s="252"/>
      <c r="L233" s="257"/>
      <c r="M233" s="258"/>
      <c r="N233" s="259"/>
      <c r="O233" s="259"/>
      <c r="P233" s="259"/>
      <c r="Q233" s="259"/>
      <c r="R233" s="259"/>
      <c r="S233" s="259"/>
      <c r="T233" s="260"/>
      <c r="AT233" s="261" t="s">
        <v>322</v>
      </c>
      <c r="AU233" s="261" t="s">
        <v>87</v>
      </c>
      <c r="AV233" s="12" t="s">
        <v>194</v>
      </c>
      <c r="AW233" s="12" t="s">
        <v>39</v>
      </c>
      <c r="AX233" s="12" t="s">
        <v>84</v>
      </c>
      <c r="AY233" s="261" t="s">
        <v>170</v>
      </c>
    </row>
    <row r="234" spans="2:63" s="10" customFormat="1" ht="29.85" customHeight="1">
      <c r="B234" s="205"/>
      <c r="C234" s="206"/>
      <c r="D234" s="207" t="s">
        <v>75</v>
      </c>
      <c r="E234" s="219" t="s">
        <v>173</v>
      </c>
      <c r="F234" s="219" t="s">
        <v>453</v>
      </c>
      <c r="G234" s="206"/>
      <c r="H234" s="206"/>
      <c r="I234" s="209"/>
      <c r="J234" s="220">
        <f>BK234</f>
        <v>0</v>
      </c>
      <c r="K234" s="206"/>
      <c r="L234" s="211"/>
      <c r="M234" s="212"/>
      <c r="N234" s="213"/>
      <c r="O234" s="213"/>
      <c r="P234" s="214">
        <f>SUM(P235:P241)</f>
        <v>0</v>
      </c>
      <c r="Q234" s="213"/>
      <c r="R234" s="214">
        <f>SUM(R235:R241)</f>
        <v>0</v>
      </c>
      <c r="S234" s="213"/>
      <c r="T234" s="215">
        <f>SUM(T235:T241)</f>
        <v>0</v>
      </c>
      <c r="AR234" s="216" t="s">
        <v>84</v>
      </c>
      <c r="AT234" s="217" t="s">
        <v>75</v>
      </c>
      <c r="AU234" s="217" t="s">
        <v>84</v>
      </c>
      <c r="AY234" s="216" t="s">
        <v>170</v>
      </c>
      <c r="BK234" s="218">
        <f>SUM(BK235:BK241)</f>
        <v>0</v>
      </c>
    </row>
    <row r="235" spans="2:65" s="1" customFormat="1" ht="16.5" customHeight="1">
      <c r="B235" s="46"/>
      <c r="C235" s="221" t="s">
        <v>466</v>
      </c>
      <c r="D235" s="221" t="s">
        <v>176</v>
      </c>
      <c r="E235" s="222" t="s">
        <v>2592</v>
      </c>
      <c r="F235" s="223" t="s">
        <v>2593</v>
      </c>
      <c r="G235" s="224" t="s">
        <v>219</v>
      </c>
      <c r="H235" s="225">
        <v>30</v>
      </c>
      <c r="I235" s="226"/>
      <c r="J235" s="227">
        <f>ROUND(I235*H235,2)</f>
        <v>0</v>
      </c>
      <c r="K235" s="223" t="s">
        <v>23</v>
      </c>
      <c r="L235" s="72"/>
      <c r="M235" s="228" t="s">
        <v>23</v>
      </c>
      <c r="N235" s="229" t="s">
        <v>47</v>
      </c>
      <c r="O235" s="47"/>
      <c r="P235" s="230">
        <f>O235*H235</f>
        <v>0</v>
      </c>
      <c r="Q235" s="230">
        <v>0</v>
      </c>
      <c r="R235" s="230">
        <f>Q235*H235</f>
        <v>0</v>
      </c>
      <c r="S235" s="230">
        <v>0</v>
      </c>
      <c r="T235" s="231">
        <f>S235*H235</f>
        <v>0</v>
      </c>
      <c r="AR235" s="24" t="s">
        <v>194</v>
      </c>
      <c r="AT235" s="24" t="s">
        <v>176</v>
      </c>
      <c r="AU235" s="24" t="s">
        <v>87</v>
      </c>
      <c r="AY235" s="24" t="s">
        <v>170</v>
      </c>
      <c r="BE235" s="232">
        <f>IF(N235="základní",J235,0)</f>
        <v>0</v>
      </c>
      <c r="BF235" s="232">
        <f>IF(N235="snížená",J235,0)</f>
        <v>0</v>
      </c>
      <c r="BG235" s="232">
        <f>IF(N235="zákl. přenesená",J235,0)</f>
        <v>0</v>
      </c>
      <c r="BH235" s="232">
        <f>IF(N235="sníž. přenesená",J235,0)</f>
        <v>0</v>
      </c>
      <c r="BI235" s="232">
        <f>IF(N235="nulová",J235,0)</f>
        <v>0</v>
      </c>
      <c r="BJ235" s="24" t="s">
        <v>84</v>
      </c>
      <c r="BK235" s="232">
        <f>ROUND(I235*H235,2)</f>
        <v>0</v>
      </c>
      <c r="BL235" s="24" t="s">
        <v>194</v>
      </c>
      <c r="BM235" s="24" t="s">
        <v>3550</v>
      </c>
    </row>
    <row r="236" spans="2:47" s="1" customFormat="1" ht="13.5">
      <c r="B236" s="46"/>
      <c r="C236" s="74"/>
      <c r="D236" s="233" t="s">
        <v>183</v>
      </c>
      <c r="E236" s="74"/>
      <c r="F236" s="234" t="s">
        <v>2595</v>
      </c>
      <c r="G236" s="74"/>
      <c r="H236" s="74"/>
      <c r="I236" s="191"/>
      <c r="J236" s="74"/>
      <c r="K236" s="74"/>
      <c r="L236" s="72"/>
      <c r="M236" s="235"/>
      <c r="N236" s="47"/>
      <c r="O236" s="47"/>
      <c r="P236" s="47"/>
      <c r="Q236" s="47"/>
      <c r="R236" s="47"/>
      <c r="S236" s="47"/>
      <c r="T236" s="95"/>
      <c r="AT236" s="24" t="s">
        <v>183</v>
      </c>
      <c r="AU236" s="24" t="s">
        <v>87</v>
      </c>
    </row>
    <row r="237" spans="2:51" s="13" customFormat="1" ht="13.5">
      <c r="B237" s="275"/>
      <c r="C237" s="276"/>
      <c r="D237" s="233" t="s">
        <v>322</v>
      </c>
      <c r="E237" s="277" t="s">
        <v>23</v>
      </c>
      <c r="F237" s="278" t="s">
        <v>2596</v>
      </c>
      <c r="G237" s="276"/>
      <c r="H237" s="277" t="s">
        <v>23</v>
      </c>
      <c r="I237" s="279"/>
      <c r="J237" s="276"/>
      <c r="K237" s="276"/>
      <c r="L237" s="280"/>
      <c r="M237" s="281"/>
      <c r="N237" s="282"/>
      <c r="O237" s="282"/>
      <c r="P237" s="282"/>
      <c r="Q237" s="282"/>
      <c r="R237" s="282"/>
      <c r="S237" s="282"/>
      <c r="T237" s="283"/>
      <c r="AT237" s="284" t="s">
        <v>322</v>
      </c>
      <c r="AU237" s="284" t="s">
        <v>87</v>
      </c>
      <c r="AV237" s="13" t="s">
        <v>84</v>
      </c>
      <c r="AW237" s="13" t="s">
        <v>39</v>
      </c>
      <c r="AX237" s="13" t="s">
        <v>76</v>
      </c>
      <c r="AY237" s="284" t="s">
        <v>170</v>
      </c>
    </row>
    <row r="238" spans="2:51" s="13" customFormat="1" ht="13.5">
      <c r="B238" s="275"/>
      <c r="C238" s="276"/>
      <c r="D238" s="233" t="s">
        <v>322</v>
      </c>
      <c r="E238" s="277" t="s">
        <v>23</v>
      </c>
      <c r="F238" s="278" t="s">
        <v>3072</v>
      </c>
      <c r="G238" s="276"/>
      <c r="H238" s="277" t="s">
        <v>23</v>
      </c>
      <c r="I238" s="279"/>
      <c r="J238" s="276"/>
      <c r="K238" s="276"/>
      <c r="L238" s="280"/>
      <c r="M238" s="281"/>
      <c r="N238" s="282"/>
      <c r="O238" s="282"/>
      <c r="P238" s="282"/>
      <c r="Q238" s="282"/>
      <c r="R238" s="282"/>
      <c r="S238" s="282"/>
      <c r="T238" s="283"/>
      <c r="AT238" s="284" t="s">
        <v>322</v>
      </c>
      <c r="AU238" s="284" t="s">
        <v>87</v>
      </c>
      <c r="AV238" s="13" t="s">
        <v>84</v>
      </c>
      <c r="AW238" s="13" t="s">
        <v>39</v>
      </c>
      <c r="AX238" s="13" t="s">
        <v>76</v>
      </c>
      <c r="AY238" s="284" t="s">
        <v>170</v>
      </c>
    </row>
    <row r="239" spans="2:51" s="11" customFormat="1" ht="13.5">
      <c r="B239" s="240"/>
      <c r="C239" s="241"/>
      <c r="D239" s="233" t="s">
        <v>322</v>
      </c>
      <c r="E239" s="242" t="s">
        <v>23</v>
      </c>
      <c r="F239" s="243" t="s">
        <v>3461</v>
      </c>
      <c r="G239" s="241"/>
      <c r="H239" s="244">
        <v>14.4</v>
      </c>
      <c r="I239" s="245"/>
      <c r="J239" s="241"/>
      <c r="K239" s="241"/>
      <c r="L239" s="246"/>
      <c r="M239" s="247"/>
      <c r="N239" s="248"/>
      <c r="O239" s="248"/>
      <c r="P239" s="248"/>
      <c r="Q239" s="248"/>
      <c r="R239" s="248"/>
      <c r="S239" s="248"/>
      <c r="T239" s="249"/>
      <c r="AT239" s="250" t="s">
        <v>322</v>
      </c>
      <c r="AU239" s="250" t="s">
        <v>87</v>
      </c>
      <c r="AV239" s="11" t="s">
        <v>87</v>
      </c>
      <c r="AW239" s="11" t="s">
        <v>39</v>
      </c>
      <c r="AX239" s="11" t="s">
        <v>76</v>
      </c>
      <c r="AY239" s="250" t="s">
        <v>170</v>
      </c>
    </row>
    <row r="240" spans="2:51" s="11" customFormat="1" ht="13.5">
      <c r="B240" s="240"/>
      <c r="C240" s="241"/>
      <c r="D240" s="233" t="s">
        <v>322</v>
      </c>
      <c r="E240" s="242" t="s">
        <v>23</v>
      </c>
      <c r="F240" s="243" t="s">
        <v>3462</v>
      </c>
      <c r="G240" s="241"/>
      <c r="H240" s="244">
        <v>15.6</v>
      </c>
      <c r="I240" s="245"/>
      <c r="J240" s="241"/>
      <c r="K240" s="241"/>
      <c r="L240" s="246"/>
      <c r="M240" s="247"/>
      <c r="N240" s="248"/>
      <c r="O240" s="248"/>
      <c r="P240" s="248"/>
      <c r="Q240" s="248"/>
      <c r="R240" s="248"/>
      <c r="S240" s="248"/>
      <c r="T240" s="249"/>
      <c r="AT240" s="250" t="s">
        <v>322</v>
      </c>
      <c r="AU240" s="250" t="s">
        <v>87</v>
      </c>
      <c r="AV240" s="11" t="s">
        <v>87</v>
      </c>
      <c r="AW240" s="11" t="s">
        <v>39</v>
      </c>
      <c r="AX240" s="11" t="s">
        <v>76</v>
      </c>
      <c r="AY240" s="250" t="s">
        <v>170</v>
      </c>
    </row>
    <row r="241" spans="2:51" s="12" customFormat="1" ht="13.5">
      <c r="B241" s="251"/>
      <c r="C241" s="252"/>
      <c r="D241" s="233" t="s">
        <v>322</v>
      </c>
      <c r="E241" s="253" t="s">
        <v>23</v>
      </c>
      <c r="F241" s="254" t="s">
        <v>392</v>
      </c>
      <c r="G241" s="252"/>
      <c r="H241" s="255">
        <v>30</v>
      </c>
      <c r="I241" s="256"/>
      <c r="J241" s="252"/>
      <c r="K241" s="252"/>
      <c r="L241" s="257"/>
      <c r="M241" s="258"/>
      <c r="N241" s="259"/>
      <c r="O241" s="259"/>
      <c r="P241" s="259"/>
      <c r="Q241" s="259"/>
      <c r="R241" s="259"/>
      <c r="S241" s="259"/>
      <c r="T241" s="260"/>
      <c r="AT241" s="261" t="s">
        <v>322</v>
      </c>
      <c r="AU241" s="261" t="s">
        <v>87</v>
      </c>
      <c r="AV241" s="12" t="s">
        <v>194</v>
      </c>
      <c r="AW241" s="12" t="s">
        <v>39</v>
      </c>
      <c r="AX241" s="12" t="s">
        <v>84</v>
      </c>
      <c r="AY241" s="261" t="s">
        <v>170</v>
      </c>
    </row>
    <row r="242" spans="2:63" s="10" customFormat="1" ht="29.85" customHeight="1">
      <c r="B242" s="205"/>
      <c r="C242" s="206"/>
      <c r="D242" s="207" t="s">
        <v>75</v>
      </c>
      <c r="E242" s="219" t="s">
        <v>211</v>
      </c>
      <c r="F242" s="219" t="s">
        <v>525</v>
      </c>
      <c r="G242" s="206"/>
      <c r="H242" s="206"/>
      <c r="I242" s="209"/>
      <c r="J242" s="220">
        <f>BK242</f>
        <v>0</v>
      </c>
      <c r="K242" s="206"/>
      <c r="L242" s="211"/>
      <c r="M242" s="212"/>
      <c r="N242" s="213"/>
      <c r="O242" s="213"/>
      <c r="P242" s="214">
        <f>SUM(P243:P407)</f>
        <v>0</v>
      </c>
      <c r="Q242" s="213"/>
      <c r="R242" s="214">
        <f>SUM(R243:R407)</f>
        <v>10.633396364999998</v>
      </c>
      <c r="S242" s="213"/>
      <c r="T242" s="215">
        <f>SUM(T243:T407)</f>
        <v>3.1001000000000003</v>
      </c>
      <c r="AR242" s="216" t="s">
        <v>84</v>
      </c>
      <c r="AT242" s="217" t="s">
        <v>75</v>
      </c>
      <c r="AU242" s="217" t="s">
        <v>84</v>
      </c>
      <c r="AY242" s="216" t="s">
        <v>170</v>
      </c>
      <c r="BK242" s="218">
        <f>SUM(BK243:BK407)</f>
        <v>0</v>
      </c>
    </row>
    <row r="243" spans="2:65" s="1" customFormat="1" ht="16.5" customHeight="1">
      <c r="B243" s="46"/>
      <c r="C243" s="221" t="s">
        <v>472</v>
      </c>
      <c r="D243" s="221" t="s">
        <v>176</v>
      </c>
      <c r="E243" s="222" t="s">
        <v>3551</v>
      </c>
      <c r="F243" s="223" t="s">
        <v>3552</v>
      </c>
      <c r="G243" s="224" t="s">
        <v>304</v>
      </c>
      <c r="H243" s="225">
        <v>2</v>
      </c>
      <c r="I243" s="226"/>
      <c r="J243" s="227">
        <f>ROUND(I243*H243,2)</f>
        <v>0</v>
      </c>
      <c r="K243" s="223" t="s">
        <v>23</v>
      </c>
      <c r="L243" s="72"/>
      <c r="M243" s="228" t="s">
        <v>23</v>
      </c>
      <c r="N243" s="229" t="s">
        <v>47</v>
      </c>
      <c r="O243" s="47"/>
      <c r="P243" s="230">
        <f>O243*H243</f>
        <v>0</v>
      </c>
      <c r="Q243" s="230">
        <v>0</v>
      </c>
      <c r="R243" s="230">
        <f>Q243*H243</f>
        <v>0</v>
      </c>
      <c r="S243" s="230">
        <v>0</v>
      </c>
      <c r="T243" s="231">
        <f>S243*H243</f>
        <v>0</v>
      </c>
      <c r="AR243" s="24" t="s">
        <v>194</v>
      </c>
      <c r="AT243" s="24" t="s">
        <v>176</v>
      </c>
      <c r="AU243" s="24" t="s">
        <v>87</v>
      </c>
      <c r="AY243" s="24" t="s">
        <v>170</v>
      </c>
      <c r="BE243" s="232">
        <f>IF(N243="základní",J243,0)</f>
        <v>0</v>
      </c>
      <c r="BF243" s="232">
        <f>IF(N243="snížená",J243,0)</f>
        <v>0</v>
      </c>
      <c r="BG243" s="232">
        <f>IF(N243="zákl. přenesená",J243,0)</f>
        <v>0</v>
      </c>
      <c r="BH243" s="232">
        <f>IF(N243="sníž. přenesená",J243,0)</f>
        <v>0</v>
      </c>
      <c r="BI243" s="232">
        <f>IF(N243="nulová",J243,0)</f>
        <v>0</v>
      </c>
      <c r="BJ243" s="24" t="s">
        <v>84</v>
      </c>
      <c r="BK243" s="232">
        <f>ROUND(I243*H243,2)</f>
        <v>0</v>
      </c>
      <c r="BL243" s="24" t="s">
        <v>194</v>
      </c>
      <c r="BM243" s="24" t="s">
        <v>3553</v>
      </c>
    </row>
    <row r="244" spans="2:47" s="1" customFormat="1" ht="13.5">
      <c r="B244" s="46"/>
      <c r="C244" s="74"/>
      <c r="D244" s="233" t="s">
        <v>183</v>
      </c>
      <c r="E244" s="74"/>
      <c r="F244" s="234" t="s">
        <v>3552</v>
      </c>
      <c r="G244" s="74"/>
      <c r="H244" s="74"/>
      <c r="I244" s="191"/>
      <c r="J244" s="74"/>
      <c r="K244" s="74"/>
      <c r="L244" s="72"/>
      <c r="M244" s="235"/>
      <c r="N244" s="47"/>
      <c r="O244" s="47"/>
      <c r="P244" s="47"/>
      <c r="Q244" s="47"/>
      <c r="R244" s="47"/>
      <c r="S244" s="47"/>
      <c r="T244" s="95"/>
      <c r="AT244" s="24" t="s">
        <v>183</v>
      </c>
      <c r="AU244" s="24" t="s">
        <v>87</v>
      </c>
    </row>
    <row r="245" spans="2:65" s="1" customFormat="1" ht="25.5" customHeight="1">
      <c r="B245" s="46"/>
      <c r="C245" s="221" t="s">
        <v>479</v>
      </c>
      <c r="D245" s="221" t="s">
        <v>176</v>
      </c>
      <c r="E245" s="222" t="s">
        <v>3554</v>
      </c>
      <c r="F245" s="223" t="s">
        <v>3555</v>
      </c>
      <c r="G245" s="224" t="s">
        <v>304</v>
      </c>
      <c r="H245" s="225">
        <v>1</v>
      </c>
      <c r="I245" s="226"/>
      <c r="J245" s="227">
        <f>ROUND(I245*H245,2)</f>
        <v>0</v>
      </c>
      <c r="K245" s="223" t="s">
        <v>180</v>
      </c>
      <c r="L245" s="72"/>
      <c r="M245" s="228" t="s">
        <v>23</v>
      </c>
      <c r="N245" s="229" t="s">
        <v>47</v>
      </c>
      <c r="O245" s="47"/>
      <c r="P245" s="230">
        <f>O245*H245</f>
        <v>0</v>
      </c>
      <c r="Q245" s="230">
        <v>0</v>
      </c>
      <c r="R245" s="230">
        <f>Q245*H245</f>
        <v>0</v>
      </c>
      <c r="S245" s="230">
        <v>0</v>
      </c>
      <c r="T245" s="231">
        <f>S245*H245</f>
        <v>0</v>
      </c>
      <c r="AR245" s="24" t="s">
        <v>194</v>
      </c>
      <c r="AT245" s="24" t="s">
        <v>176</v>
      </c>
      <c r="AU245" s="24" t="s">
        <v>87</v>
      </c>
      <c r="AY245" s="24" t="s">
        <v>170</v>
      </c>
      <c r="BE245" s="232">
        <f>IF(N245="základní",J245,0)</f>
        <v>0</v>
      </c>
      <c r="BF245" s="232">
        <f>IF(N245="snížená",J245,0)</f>
        <v>0</v>
      </c>
      <c r="BG245" s="232">
        <f>IF(N245="zákl. přenesená",J245,0)</f>
        <v>0</v>
      </c>
      <c r="BH245" s="232">
        <f>IF(N245="sníž. přenesená",J245,0)</f>
        <v>0</v>
      </c>
      <c r="BI245" s="232">
        <f>IF(N245="nulová",J245,0)</f>
        <v>0</v>
      </c>
      <c r="BJ245" s="24" t="s">
        <v>84</v>
      </c>
      <c r="BK245" s="232">
        <f>ROUND(I245*H245,2)</f>
        <v>0</v>
      </c>
      <c r="BL245" s="24" t="s">
        <v>194</v>
      </c>
      <c r="BM245" s="24" t="s">
        <v>3556</v>
      </c>
    </row>
    <row r="246" spans="2:47" s="1" customFormat="1" ht="13.5">
      <c r="B246" s="46"/>
      <c r="C246" s="74"/>
      <c r="D246" s="233" t="s">
        <v>183</v>
      </c>
      <c r="E246" s="74"/>
      <c r="F246" s="234" t="s">
        <v>3557</v>
      </c>
      <c r="G246" s="74"/>
      <c r="H246" s="74"/>
      <c r="I246" s="191"/>
      <c r="J246" s="74"/>
      <c r="K246" s="74"/>
      <c r="L246" s="72"/>
      <c r="M246" s="235"/>
      <c r="N246" s="47"/>
      <c r="O246" s="47"/>
      <c r="P246" s="47"/>
      <c r="Q246" s="47"/>
      <c r="R246" s="47"/>
      <c r="S246" s="47"/>
      <c r="T246" s="95"/>
      <c r="AT246" s="24" t="s">
        <v>183</v>
      </c>
      <c r="AU246" s="24" t="s">
        <v>87</v>
      </c>
    </row>
    <row r="247" spans="2:47" s="1" customFormat="1" ht="13.5">
      <c r="B247" s="46"/>
      <c r="C247" s="74"/>
      <c r="D247" s="233" t="s">
        <v>295</v>
      </c>
      <c r="E247" s="74"/>
      <c r="F247" s="236" t="s">
        <v>3558</v>
      </c>
      <c r="G247" s="74"/>
      <c r="H247" s="74"/>
      <c r="I247" s="191"/>
      <c r="J247" s="74"/>
      <c r="K247" s="74"/>
      <c r="L247" s="72"/>
      <c r="M247" s="235"/>
      <c r="N247" s="47"/>
      <c r="O247" s="47"/>
      <c r="P247" s="47"/>
      <c r="Q247" s="47"/>
      <c r="R247" s="47"/>
      <c r="S247" s="47"/>
      <c r="T247" s="95"/>
      <c r="AT247" s="24" t="s">
        <v>295</v>
      </c>
      <c r="AU247" s="24" t="s">
        <v>87</v>
      </c>
    </row>
    <row r="248" spans="2:51" s="13" customFormat="1" ht="13.5">
      <c r="B248" s="275"/>
      <c r="C248" s="276"/>
      <c r="D248" s="233" t="s">
        <v>322</v>
      </c>
      <c r="E248" s="277" t="s">
        <v>23</v>
      </c>
      <c r="F248" s="278" t="s">
        <v>3559</v>
      </c>
      <c r="G248" s="276"/>
      <c r="H248" s="277" t="s">
        <v>23</v>
      </c>
      <c r="I248" s="279"/>
      <c r="J248" s="276"/>
      <c r="K248" s="276"/>
      <c r="L248" s="280"/>
      <c r="M248" s="281"/>
      <c r="N248" s="282"/>
      <c r="O248" s="282"/>
      <c r="P248" s="282"/>
      <c r="Q248" s="282"/>
      <c r="R248" s="282"/>
      <c r="S248" s="282"/>
      <c r="T248" s="283"/>
      <c r="AT248" s="284" t="s">
        <v>322</v>
      </c>
      <c r="AU248" s="284" t="s">
        <v>87</v>
      </c>
      <c r="AV248" s="13" t="s">
        <v>84</v>
      </c>
      <c r="AW248" s="13" t="s">
        <v>39</v>
      </c>
      <c r="AX248" s="13" t="s">
        <v>76</v>
      </c>
      <c r="AY248" s="284" t="s">
        <v>170</v>
      </c>
    </row>
    <row r="249" spans="2:51" s="11" customFormat="1" ht="13.5">
      <c r="B249" s="240"/>
      <c r="C249" s="241"/>
      <c r="D249" s="233" t="s">
        <v>322</v>
      </c>
      <c r="E249" s="242" t="s">
        <v>23</v>
      </c>
      <c r="F249" s="243" t="s">
        <v>84</v>
      </c>
      <c r="G249" s="241"/>
      <c r="H249" s="244">
        <v>1</v>
      </c>
      <c r="I249" s="245"/>
      <c r="J249" s="241"/>
      <c r="K249" s="241"/>
      <c r="L249" s="246"/>
      <c r="M249" s="247"/>
      <c r="N249" s="248"/>
      <c r="O249" s="248"/>
      <c r="P249" s="248"/>
      <c r="Q249" s="248"/>
      <c r="R249" s="248"/>
      <c r="S249" s="248"/>
      <c r="T249" s="249"/>
      <c r="AT249" s="250" t="s">
        <v>322</v>
      </c>
      <c r="AU249" s="250" t="s">
        <v>87</v>
      </c>
      <c r="AV249" s="11" t="s">
        <v>87</v>
      </c>
      <c r="AW249" s="11" t="s">
        <v>39</v>
      </c>
      <c r="AX249" s="11" t="s">
        <v>84</v>
      </c>
      <c r="AY249" s="250" t="s">
        <v>170</v>
      </c>
    </row>
    <row r="250" spans="2:65" s="1" customFormat="1" ht="25.5" customHeight="1">
      <c r="B250" s="46"/>
      <c r="C250" s="221" t="s">
        <v>486</v>
      </c>
      <c r="D250" s="221" t="s">
        <v>176</v>
      </c>
      <c r="E250" s="222" t="s">
        <v>3560</v>
      </c>
      <c r="F250" s="223" t="s">
        <v>3561</v>
      </c>
      <c r="G250" s="224" t="s">
        <v>304</v>
      </c>
      <c r="H250" s="225">
        <v>1</v>
      </c>
      <c r="I250" s="226"/>
      <c r="J250" s="227">
        <f>ROUND(I250*H250,2)</f>
        <v>0</v>
      </c>
      <c r="K250" s="223" t="s">
        <v>180</v>
      </c>
      <c r="L250" s="72"/>
      <c r="M250" s="228" t="s">
        <v>23</v>
      </c>
      <c r="N250" s="229" t="s">
        <v>47</v>
      </c>
      <c r="O250" s="47"/>
      <c r="P250" s="230">
        <f>O250*H250</f>
        <v>0</v>
      </c>
      <c r="Q250" s="230">
        <v>0</v>
      </c>
      <c r="R250" s="230">
        <f>Q250*H250</f>
        <v>0</v>
      </c>
      <c r="S250" s="230">
        <v>0</v>
      </c>
      <c r="T250" s="231">
        <f>S250*H250</f>
        <v>0</v>
      </c>
      <c r="AR250" s="24" t="s">
        <v>194</v>
      </c>
      <c r="AT250" s="24" t="s">
        <v>176</v>
      </c>
      <c r="AU250" s="24" t="s">
        <v>87</v>
      </c>
      <c r="AY250" s="24" t="s">
        <v>170</v>
      </c>
      <c r="BE250" s="232">
        <f>IF(N250="základní",J250,0)</f>
        <v>0</v>
      </c>
      <c r="BF250" s="232">
        <f>IF(N250="snížená",J250,0)</f>
        <v>0</v>
      </c>
      <c r="BG250" s="232">
        <f>IF(N250="zákl. přenesená",J250,0)</f>
        <v>0</v>
      </c>
      <c r="BH250" s="232">
        <f>IF(N250="sníž. přenesená",J250,0)</f>
        <v>0</v>
      </c>
      <c r="BI250" s="232">
        <f>IF(N250="nulová",J250,0)</f>
        <v>0</v>
      </c>
      <c r="BJ250" s="24" t="s">
        <v>84</v>
      </c>
      <c r="BK250" s="232">
        <f>ROUND(I250*H250,2)</f>
        <v>0</v>
      </c>
      <c r="BL250" s="24" t="s">
        <v>194</v>
      </c>
      <c r="BM250" s="24" t="s">
        <v>3562</v>
      </c>
    </row>
    <row r="251" spans="2:47" s="1" customFormat="1" ht="13.5">
      <c r="B251" s="46"/>
      <c r="C251" s="74"/>
      <c r="D251" s="233" t="s">
        <v>183</v>
      </c>
      <c r="E251" s="74"/>
      <c r="F251" s="234" t="s">
        <v>3563</v>
      </c>
      <c r="G251" s="74"/>
      <c r="H251" s="74"/>
      <c r="I251" s="191"/>
      <c r="J251" s="74"/>
      <c r="K251" s="74"/>
      <c r="L251" s="72"/>
      <c r="M251" s="235"/>
      <c r="N251" s="47"/>
      <c r="O251" s="47"/>
      <c r="P251" s="47"/>
      <c r="Q251" s="47"/>
      <c r="R251" s="47"/>
      <c r="S251" s="47"/>
      <c r="T251" s="95"/>
      <c r="AT251" s="24" t="s">
        <v>183</v>
      </c>
      <c r="AU251" s="24" t="s">
        <v>87</v>
      </c>
    </row>
    <row r="252" spans="2:47" s="1" customFormat="1" ht="13.5">
      <c r="B252" s="46"/>
      <c r="C252" s="74"/>
      <c r="D252" s="233" t="s">
        <v>295</v>
      </c>
      <c r="E252" s="74"/>
      <c r="F252" s="236" t="s">
        <v>3558</v>
      </c>
      <c r="G252" s="74"/>
      <c r="H252" s="74"/>
      <c r="I252" s="191"/>
      <c r="J252" s="74"/>
      <c r="K252" s="74"/>
      <c r="L252" s="72"/>
      <c r="M252" s="235"/>
      <c r="N252" s="47"/>
      <c r="O252" s="47"/>
      <c r="P252" s="47"/>
      <c r="Q252" s="47"/>
      <c r="R252" s="47"/>
      <c r="S252" s="47"/>
      <c r="T252" s="95"/>
      <c r="AT252" s="24" t="s">
        <v>295</v>
      </c>
      <c r="AU252" s="24" t="s">
        <v>87</v>
      </c>
    </row>
    <row r="253" spans="2:51" s="13" customFormat="1" ht="13.5">
      <c r="B253" s="275"/>
      <c r="C253" s="276"/>
      <c r="D253" s="233" t="s">
        <v>322</v>
      </c>
      <c r="E253" s="277" t="s">
        <v>23</v>
      </c>
      <c r="F253" s="278" t="s">
        <v>3559</v>
      </c>
      <c r="G253" s="276"/>
      <c r="H253" s="277" t="s">
        <v>23</v>
      </c>
      <c r="I253" s="279"/>
      <c r="J253" s="276"/>
      <c r="K253" s="276"/>
      <c r="L253" s="280"/>
      <c r="M253" s="281"/>
      <c r="N253" s="282"/>
      <c r="O253" s="282"/>
      <c r="P253" s="282"/>
      <c r="Q253" s="282"/>
      <c r="R253" s="282"/>
      <c r="S253" s="282"/>
      <c r="T253" s="283"/>
      <c r="AT253" s="284" t="s">
        <v>322</v>
      </c>
      <c r="AU253" s="284" t="s">
        <v>87</v>
      </c>
      <c r="AV253" s="13" t="s">
        <v>84</v>
      </c>
      <c r="AW253" s="13" t="s">
        <v>39</v>
      </c>
      <c r="AX253" s="13" t="s">
        <v>76</v>
      </c>
      <c r="AY253" s="284" t="s">
        <v>170</v>
      </c>
    </row>
    <row r="254" spans="2:51" s="11" customFormat="1" ht="13.5">
      <c r="B254" s="240"/>
      <c r="C254" s="241"/>
      <c r="D254" s="233" t="s">
        <v>322</v>
      </c>
      <c r="E254" s="242" t="s">
        <v>23</v>
      </c>
      <c r="F254" s="243" t="s">
        <v>84</v>
      </c>
      <c r="G254" s="241"/>
      <c r="H254" s="244">
        <v>1</v>
      </c>
      <c r="I254" s="245"/>
      <c r="J254" s="241"/>
      <c r="K254" s="241"/>
      <c r="L254" s="246"/>
      <c r="M254" s="247"/>
      <c r="N254" s="248"/>
      <c r="O254" s="248"/>
      <c r="P254" s="248"/>
      <c r="Q254" s="248"/>
      <c r="R254" s="248"/>
      <c r="S254" s="248"/>
      <c r="T254" s="249"/>
      <c r="AT254" s="250" t="s">
        <v>322</v>
      </c>
      <c r="AU254" s="250" t="s">
        <v>87</v>
      </c>
      <c r="AV254" s="11" t="s">
        <v>87</v>
      </c>
      <c r="AW254" s="11" t="s">
        <v>39</v>
      </c>
      <c r="AX254" s="11" t="s">
        <v>84</v>
      </c>
      <c r="AY254" s="250" t="s">
        <v>170</v>
      </c>
    </row>
    <row r="255" spans="2:65" s="1" customFormat="1" ht="25.5" customHeight="1">
      <c r="B255" s="46"/>
      <c r="C255" s="221" t="s">
        <v>492</v>
      </c>
      <c r="D255" s="221" t="s">
        <v>176</v>
      </c>
      <c r="E255" s="222" t="s">
        <v>3564</v>
      </c>
      <c r="F255" s="223" t="s">
        <v>3565</v>
      </c>
      <c r="G255" s="224" t="s">
        <v>340</v>
      </c>
      <c r="H255" s="225">
        <v>18.3</v>
      </c>
      <c r="I255" s="226"/>
      <c r="J255" s="227">
        <f>ROUND(I255*H255,2)</f>
        <v>0</v>
      </c>
      <c r="K255" s="223" t="s">
        <v>180</v>
      </c>
      <c r="L255" s="72"/>
      <c r="M255" s="228" t="s">
        <v>23</v>
      </c>
      <c r="N255" s="229" t="s">
        <v>47</v>
      </c>
      <c r="O255" s="47"/>
      <c r="P255" s="230">
        <f>O255*H255</f>
        <v>0</v>
      </c>
      <c r="Q255" s="230">
        <v>4.8E-07</v>
      </c>
      <c r="R255" s="230">
        <f>Q255*H255</f>
        <v>8.784E-06</v>
      </c>
      <c r="S255" s="230">
        <v>0</v>
      </c>
      <c r="T255" s="231">
        <f>S255*H255</f>
        <v>0</v>
      </c>
      <c r="AR255" s="24" t="s">
        <v>194</v>
      </c>
      <c r="AT255" s="24" t="s">
        <v>176</v>
      </c>
      <c r="AU255" s="24" t="s">
        <v>87</v>
      </c>
      <c r="AY255" s="24" t="s">
        <v>170</v>
      </c>
      <c r="BE255" s="232">
        <f>IF(N255="základní",J255,0)</f>
        <v>0</v>
      </c>
      <c r="BF255" s="232">
        <f>IF(N255="snížená",J255,0)</f>
        <v>0</v>
      </c>
      <c r="BG255" s="232">
        <f>IF(N255="zákl. přenesená",J255,0)</f>
        <v>0</v>
      </c>
      <c r="BH255" s="232">
        <f>IF(N255="sníž. přenesená",J255,0)</f>
        <v>0</v>
      </c>
      <c r="BI255" s="232">
        <f>IF(N255="nulová",J255,0)</f>
        <v>0</v>
      </c>
      <c r="BJ255" s="24" t="s">
        <v>84</v>
      </c>
      <c r="BK255" s="232">
        <f>ROUND(I255*H255,2)</f>
        <v>0</v>
      </c>
      <c r="BL255" s="24" t="s">
        <v>194</v>
      </c>
      <c r="BM255" s="24" t="s">
        <v>3566</v>
      </c>
    </row>
    <row r="256" spans="2:47" s="1" customFormat="1" ht="13.5">
      <c r="B256" s="46"/>
      <c r="C256" s="74"/>
      <c r="D256" s="233" t="s">
        <v>183</v>
      </c>
      <c r="E256" s="74"/>
      <c r="F256" s="234" t="s">
        <v>3567</v>
      </c>
      <c r="G256" s="74"/>
      <c r="H256" s="74"/>
      <c r="I256" s="191"/>
      <c r="J256" s="74"/>
      <c r="K256" s="74"/>
      <c r="L256" s="72"/>
      <c r="M256" s="235"/>
      <c r="N256" s="47"/>
      <c r="O256" s="47"/>
      <c r="P256" s="47"/>
      <c r="Q256" s="47"/>
      <c r="R256" s="47"/>
      <c r="S256" s="47"/>
      <c r="T256" s="95"/>
      <c r="AT256" s="24" t="s">
        <v>183</v>
      </c>
      <c r="AU256" s="24" t="s">
        <v>87</v>
      </c>
    </row>
    <row r="257" spans="2:47" s="1" customFormat="1" ht="13.5">
      <c r="B257" s="46"/>
      <c r="C257" s="74"/>
      <c r="D257" s="233" t="s">
        <v>295</v>
      </c>
      <c r="E257" s="74"/>
      <c r="F257" s="236" t="s">
        <v>3568</v>
      </c>
      <c r="G257" s="74"/>
      <c r="H257" s="74"/>
      <c r="I257" s="191"/>
      <c r="J257" s="74"/>
      <c r="K257" s="74"/>
      <c r="L257" s="72"/>
      <c r="M257" s="235"/>
      <c r="N257" s="47"/>
      <c r="O257" s="47"/>
      <c r="P257" s="47"/>
      <c r="Q257" s="47"/>
      <c r="R257" s="47"/>
      <c r="S257" s="47"/>
      <c r="T257" s="95"/>
      <c r="AT257" s="24" t="s">
        <v>295</v>
      </c>
      <c r="AU257" s="24" t="s">
        <v>87</v>
      </c>
    </row>
    <row r="258" spans="2:65" s="1" customFormat="1" ht="25.5" customHeight="1">
      <c r="B258" s="46"/>
      <c r="C258" s="262" t="s">
        <v>499</v>
      </c>
      <c r="D258" s="262" t="s">
        <v>858</v>
      </c>
      <c r="E258" s="263" t="s">
        <v>3569</v>
      </c>
      <c r="F258" s="264" t="s">
        <v>3570</v>
      </c>
      <c r="G258" s="265" t="s">
        <v>340</v>
      </c>
      <c r="H258" s="266">
        <v>18.483</v>
      </c>
      <c r="I258" s="267"/>
      <c r="J258" s="268">
        <f>ROUND(I258*H258,2)</f>
        <v>0</v>
      </c>
      <c r="K258" s="264" t="s">
        <v>180</v>
      </c>
      <c r="L258" s="269"/>
      <c r="M258" s="270" t="s">
        <v>23</v>
      </c>
      <c r="N258" s="271" t="s">
        <v>47</v>
      </c>
      <c r="O258" s="47"/>
      <c r="P258" s="230">
        <f>O258*H258</f>
        <v>0</v>
      </c>
      <c r="Q258" s="230">
        <v>0.0181</v>
      </c>
      <c r="R258" s="230">
        <f>Q258*H258</f>
        <v>0.3345423</v>
      </c>
      <c r="S258" s="230">
        <v>0</v>
      </c>
      <c r="T258" s="231">
        <f>S258*H258</f>
        <v>0</v>
      </c>
      <c r="AR258" s="24" t="s">
        <v>211</v>
      </c>
      <c r="AT258" s="24" t="s">
        <v>858</v>
      </c>
      <c r="AU258" s="24" t="s">
        <v>87</v>
      </c>
      <c r="AY258" s="24" t="s">
        <v>170</v>
      </c>
      <c r="BE258" s="232">
        <f>IF(N258="základní",J258,0)</f>
        <v>0</v>
      </c>
      <c r="BF258" s="232">
        <f>IF(N258="snížená",J258,0)</f>
        <v>0</v>
      </c>
      <c r="BG258" s="232">
        <f>IF(N258="zákl. přenesená",J258,0)</f>
        <v>0</v>
      </c>
      <c r="BH258" s="232">
        <f>IF(N258="sníž. přenesená",J258,0)</f>
        <v>0</v>
      </c>
      <c r="BI258" s="232">
        <f>IF(N258="nulová",J258,0)</f>
        <v>0</v>
      </c>
      <c r="BJ258" s="24" t="s">
        <v>84</v>
      </c>
      <c r="BK258" s="232">
        <f>ROUND(I258*H258,2)</f>
        <v>0</v>
      </c>
      <c r="BL258" s="24" t="s">
        <v>194</v>
      </c>
      <c r="BM258" s="24" t="s">
        <v>3571</v>
      </c>
    </row>
    <row r="259" spans="2:47" s="1" customFormat="1" ht="13.5">
      <c r="B259" s="46"/>
      <c r="C259" s="74"/>
      <c r="D259" s="233" t="s">
        <v>183</v>
      </c>
      <c r="E259" s="74"/>
      <c r="F259" s="234" t="s">
        <v>3570</v>
      </c>
      <c r="G259" s="74"/>
      <c r="H259" s="74"/>
      <c r="I259" s="191"/>
      <c r="J259" s="74"/>
      <c r="K259" s="74"/>
      <c r="L259" s="72"/>
      <c r="M259" s="235"/>
      <c r="N259" s="47"/>
      <c r="O259" s="47"/>
      <c r="P259" s="47"/>
      <c r="Q259" s="47"/>
      <c r="R259" s="47"/>
      <c r="S259" s="47"/>
      <c r="T259" s="95"/>
      <c r="AT259" s="24" t="s">
        <v>183</v>
      </c>
      <c r="AU259" s="24" t="s">
        <v>87</v>
      </c>
    </row>
    <row r="260" spans="2:51" s="13" customFormat="1" ht="13.5">
      <c r="B260" s="275"/>
      <c r="C260" s="276"/>
      <c r="D260" s="233" t="s">
        <v>322</v>
      </c>
      <c r="E260" s="277" t="s">
        <v>23</v>
      </c>
      <c r="F260" s="278" t="s">
        <v>3124</v>
      </c>
      <c r="G260" s="276"/>
      <c r="H260" s="277" t="s">
        <v>23</v>
      </c>
      <c r="I260" s="279"/>
      <c r="J260" s="276"/>
      <c r="K260" s="276"/>
      <c r="L260" s="280"/>
      <c r="M260" s="281"/>
      <c r="N260" s="282"/>
      <c r="O260" s="282"/>
      <c r="P260" s="282"/>
      <c r="Q260" s="282"/>
      <c r="R260" s="282"/>
      <c r="S260" s="282"/>
      <c r="T260" s="283"/>
      <c r="AT260" s="284" t="s">
        <v>322</v>
      </c>
      <c r="AU260" s="284" t="s">
        <v>87</v>
      </c>
      <c r="AV260" s="13" t="s">
        <v>84</v>
      </c>
      <c r="AW260" s="13" t="s">
        <v>39</v>
      </c>
      <c r="AX260" s="13" t="s">
        <v>76</v>
      </c>
      <c r="AY260" s="284" t="s">
        <v>170</v>
      </c>
    </row>
    <row r="261" spans="2:51" s="11" customFormat="1" ht="13.5">
      <c r="B261" s="240"/>
      <c r="C261" s="241"/>
      <c r="D261" s="233" t="s">
        <v>322</v>
      </c>
      <c r="E261" s="242" t="s">
        <v>23</v>
      </c>
      <c r="F261" s="243" t="s">
        <v>3572</v>
      </c>
      <c r="G261" s="241"/>
      <c r="H261" s="244">
        <v>18.483</v>
      </c>
      <c r="I261" s="245"/>
      <c r="J261" s="241"/>
      <c r="K261" s="241"/>
      <c r="L261" s="246"/>
      <c r="M261" s="247"/>
      <c r="N261" s="248"/>
      <c r="O261" s="248"/>
      <c r="P261" s="248"/>
      <c r="Q261" s="248"/>
      <c r="R261" s="248"/>
      <c r="S261" s="248"/>
      <c r="T261" s="249"/>
      <c r="AT261" s="250" t="s">
        <v>322</v>
      </c>
      <c r="AU261" s="250" t="s">
        <v>87</v>
      </c>
      <c r="AV261" s="11" t="s">
        <v>87</v>
      </c>
      <c r="AW261" s="11" t="s">
        <v>39</v>
      </c>
      <c r="AX261" s="11" t="s">
        <v>84</v>
      </c>
      <c r="AY261" s="250" t="s">
        <v>170</v>
      </c>
    </row>
    <row r="262" spans="2:65" s="1" customFormat="1" ht="16.5" customHeight="1">
      <c r="B262" s="46"/>
      <c r="C262" s="262" t="s">
        <v>506</v>
      </c>
      <c r="D262" s="262" t="s">
        <v>858</v>
      </c>
      <c r="E262" s="263" t="s">
        <v>3573</v>
      </c>
      <c r="F262" s="264" t="s">
        <v>3574</v>
      </c>
      <c r="G262" s="265" t="s">
        <v>304</v>
      </c>
      <c r="H262" s="266">
        <v>2</v>
      </c>
      <c r="I262" s="267"/>
      <c r="J262" s="268">
        <f>ROUND(I262*H262,2)</f>
        <v>0</v>
      </c>
      <c r="K262" s="264" t="s">
        <v>180</v>
      </c>
      <c r="L262" s="269"/>
      <c r="M262" s="270" t="s">
        <v>23</v>
      </c>
      <c r="N262" s="271" t="s">
        <v>47</v>
      </c>
      <c r="O262" s="47"/>
      <c r="P262" s="230">
        <f>O262*H262</f>
        <v>0</v>
      </c>
      <c r="Q262" s="230">
        <v>0.0002</v>
      </c>
      <c r="R262" s="230">
        <f>Q262*H262</f>
        <v>0.0004</v>
      </c>
      <c r="S262" s="230">
        <v>0</v>
      </c>
      <c r="T262" s="231">
        <f>S262*H262</f>
        <v>0</v>
      </c>
      <c r="AR262" s="24" t="s">
        <v>211</v>
      </c>
      <c r="AT262" s="24" t="s">
        <v>858</v>
      </c>
      <c r="AU262" s="24" t="s">
        <v>87</v>
      </c>
      <c r="AY262" s="24" t="s">
        <v>170</v>
      </c>
      <c r="BE262" s="232">
        <f>IF(N262="základní",J262,0)</f>
        <v>0</v>
      </c>
      <c r="BF262" s="232">
        <f>IF(N262="snížená",J262,0)</f>
        <v>0</v>
      </c>
      <c r="BG262" s="232">
        <f>IF(N262="zákl. přenesená",J262,0)</f>
        <v>0</v>
      </c>
      <c r="BH262" s="232">
        <f>IF(N262="sníž. přenesená",J262,0)</f>
        <v>0</v>
      </c>
      <c r="BI262" s="232">
        <f>IF(N262="nulová",J262,0)</f>
        <v>0</v>
      </c>
      <c r="BJ262" s="24" t="s">
        <v>84</v>
      </c>
      <c r="BK262" s="232">
        <f>ROUND(I262*H262,2)</f>
        <v>0</v>
      </c>
      <c r="BL262" s="24" t="s">
        <v>194</v>
      </c>
      <c r="BM262" s="24" t="s">
        <v>3575</v>
      </c>
    </row>
    <row r="263" spans="2:47" s="1" customFormat="1" ht="13.5">
      <c r="B263" s="46"/>
      <c r="C263" s="74"/>
      <c r="D263" s="233" t="s">
        <v>183</v>
      </c>
      <c r="E263" s="74"/>
      <c r="F263" s="234" t="s">
        <v>3574</v>
      </c>
      <c r="G263" s="74"/>
      <c r="H263" s="74"/>
      <c r="I263" s="191"/>
      <c r="J263" s="74"/>
      <c r="K263" s="74"/>
      <c r="L263" s="72"/>
      <c r="M263" s="235"/>
      <c r="N263" s="47"/>
      <c r="O263" s="47"/>
      <c r="P263" s="47"/>
      <c r="Q263" s="47"/>
      <c r="R263" s="47"/>
      <c r="S263" s="47"/>
      <c r="T263" s="95"/>
      <c r="AT263" s="24" t="s">
        <v>183</v>
      </c>
      <c r="AU263" s="24" t="s">
        <v>87</v>
      </c>
    </row>
    <row r="264" spans="2:65" s="1" customFormat="1" ht="25.5" customHeight="1">
      <c r="B264" s="46"/>
      <c r="C264" s="221" t="s">
        <v>513</v>
      </c>
      <c r="D264" s="221" t="s">
        <v>176</v>
      </c>
      <c r="E264" s="222" t="s">
        <v>3576</v>
      </c>
      <c r="F264" s="223" t="s">
        <v>3577</v>
      </c>
      <c r="G264" s="224" t="s">
        <v>340</v>
      </c>
      <c r="H264" s="225">
        <v>18.3</v>
      </c>
      <c r="I264" s="226"/>
      <c r="J264" s="227">
        <f>ROUND(I264*H264,2)</f>
        <v>0</v>
      </c>
      <c r="K264" s="223" t="s">
        <v>180</v>
      </c>
      <c r="L264" s="72"/>
      <c r="M264" s="228" t="s">
        <v>23</v>
      </c>
      <c r="N264" s="229" t="s">
        <v>47</v>
      </c>
      <c r="O264" s="47"/>
      <c r="P264" s="230">
        <f>O264*H264</f>
        <v>0</v>
      </c>
      <c r="Q264" s="230">
        <v>0</v>
      </c>
      <c r="R264" s="230">
        <f>Q264*H264</f>
        <v>0</v>
      </c>
      <c r="S264" s="230">
        <v>0</v>
      </c>
      <c r="T264" s="231">
        <f>S264*H264</f>
        <v>0</v>
      </c>
      <c r="AR264" s="24" t="s">
        <v>194</v>
      </c>
      <c r="AT264" s="24" t="s">
        <v>176</v>
      </c>
      <c r="AU264" s="24" t="s">
        <v>87</v>
      </c>
      <c r="AY264" s="24" t="s">
        <v>170</v>
      </c>
      <c r="BE264" s="232">
        <f>IF(N264="základní",J264,0)</f>
        <v>0</v>
      </c>
      <c r="BF264" s="232">
        <f>IF(N264="snížená",J264,0)</f>
        <v>0</v>
      </c>
      <c r="BG264" s="232">
        <f>IF(N264="zákl. přenesená",J264,0)</f>
        <v>0</v>
      </c>
      <c r="BH264" s="232">
        <f>IF(N264="sníž. přenesená",J264,0)</f>
        <v>0</v>
      </c>
      <c r="BI264" s="232">
        <f>IF(N264="nulová",J264,0)</f>
        <v>0</v>
      </c>
      <c r="BJ264" s="24" t="s">
        <v>84</v>
      </c>
      <c r="BK264" s="232">
        <f>ROUND(I264*H264,2)</f>
        <v>0</v>
      </c>
      <c r="BL264" s="24" t="s">
        <v>194</v>
      </c>
      <c r="BM264" s="24" t="s">
        <v>3578</v>
      </c>
    </row>
    <row r="265" spans="2:47" s="1" customFormat="1" ht="13.5">
      <c r="B265" s="46"/>
      <c r="C265" s="74"/>
      <c r="D265" s="233" t="s">
        <v>183</v>
      </c>
      <c r="E265" s="74"/>
      <c r="F265" s="234" t="s">
        <v>3579</v>
      </c>
      <c r="G265" s="74"/>
      <c r="H265" s="74"/>
      <c r="I265" s="191"/>
      <c r="J265" s="74"/>
      <c r="K265" s="74"/>
      <c r="L265" s="72"/>
      <c r="M265" s="235"/>
      <c r="N265" s="47"/>
      <c r="O265" s="47"/>
      <c r="P265" s="47"/>
      <c r="Q265" s="47"/>
      <c r="R265" s="47"/>
      <c r="S265" s="47"/>
      <c r="T265" s="95"/>
      <c r="AT265" s="24" t="s">
        <v>183</v>
      </c>
      <c r="AU265" s="24" t="s">
        <v>87</v>
      </c>
    </row>
    <row r="266" spans="2:47" s="1" customFormat="1" ht="13.5">
      <c r="B266" s="46"/>
      <c r="C266" s="74"/>
      <c r="D266" s="233" t="s">
        <v>295</v>
      </c>
      <c r="E266" s="74"/>
      <c r="F266" s="236" t="s">
        <v>3568</v>
      </c>
      <c r="G266" s="74"/>
      <c r="H266" s="74"/>
      <c r="I266" s="191"/>
      <c r="J266" s="74"/>
      <c r="K266" s="74"/>
      <c r="L266" s="72"/>
      <c r="M266" s="235"/>
      <c r="N266" s="47"/>
      <c r="O266" s="47"/>
      <c r="P266" s="47"/>
      <c r="Q266" s="47"/>
      <c r="R266" s="47"/>
      <c r="S266" s="47"/>
      <c r="T266" s="95"/>
      <c r="AT266" s="24" t="s">
        <v>295</v>
      </c>
      <c r="AU266" s="24" t="s">
        <v>87</v>
      </c>
    </row>
    <row r="267" spans="2:65" s="1" customFormat="1" ht="16.5" customHeight="1">
      <c r="B267" s="46"/>
      <c r="C267" s="221" t="s">
        <v>520</v>
      </c>
      <c r="D267" s="221" t="s">
        <v>176</v>
      </c>
      <c r="E267" s="222" t="s">
        <v>3580</v>
      </c>
      <c r="F267" s="223" t="s">
        <v>3581</v>
      </c>
      <c r="G267" s="224" t="s">
        <v>304</v>
      </c>
      <c r="H267" s="225">
        <v>2</v>
      </c>
      <c r="I267" s="226"/>
      <c r="J267" s="227">
        <f>ROUND(I267*H267,2)</f>
        <v>0</v>
      </c>
      <c r="K267" s="223" t="s">
        <v>180</v>
      </c>
      <c r="L267" s="72"/>
      <c r="M267" s="228" t="s">
        <v>23</v>
      </c>
      <c r="N267" s="229" t="s">
        <v>47</v>
      </c>
      <c r="O267" s="47"/>
      <c r="P267" s="230">
        <f>O267*H267</f>
        <v>0</v>
      </c>
      <c r="Q267" s="230">
        <v>0.0016692</v>
      </c>
      <c r="R267" s="230">
        <f>Q267*H267</f>
        <v>0.0033384</v>
      </c>
      <c r="S267" s="230">
        <v>0</v>
      </c>
      <c r="T267" s="231">
        <f>S267*H267</f>
        <v>0</v>
      </c>
      <c r="AR267" s="24" t="s">
        <v>194</v>
      </c>
      <c r="AT267" s="24" t="s">
        <v>176</v>
      </c>
      <c r="AU267" s="24" t="s">
        <v>87</v>
      </c>
      <c r="AY267" s="24" t="s">
        <v>170</v>
      </c>
      <c r="BE267" s="232">
        <f>IF(N267="základní",J267,0)</f>
        <v>0</v>
      </c>
      <c r="BF267" s="232">
        <f>IF(N267="snížená",J267,0)</f>
        <v>0</v>
      </c>
      <c r="BG267" s="232">
        <f>IF(N267="zákl. přenesená",J267,0)</f>
        <v>0</v>
      </c>
      <c r="BH267" s="232">
        <f>IF(N267="sníž. přenesená",J267,0)</f>
        <v>0</v>
      </c>
      <c r="BI267" s="232">
        <f>IF(N267="nulová",J267,0)</f>
        <v>0</v>
      </c>
      <c r="BJ267" s="24" t="s">
        <v>84</v>
      </c>
      <c r="BK267" s="232">
        <f>ROUND(I267*H267,2)</f>
        <v>0</v>
      </c>
      <c r="BL267" s="24" t="s">
        <v>194</v>
      </c>
      <c r="BM267" s="24" t="s">
        <v>3582</v>
      </c>
    </row>
    <row r="268" spans="2:47" s="1" customFormat="1" ht="13.5">
      <c r="B268" s="46"/>
      <c r="C268" s="74"/>
      <c r="D268" s="233" t="s">
        <v>183</v>
      </c>
      <c r="E268" s="74"/>
      <c r="F268" s="234" t="s">
        <v>3583</v>
      </c>
      <c r="G268" s="74"/>
      <c r="H268" s="74"/>
      <c r="I268" s="191"/>
      <c r="J268" s="74"/>
      <c r="K268" s="74"/>
      <c r="L268" s="72"/>
      <c r="M268" s="235"/>
      <c r="N268" s="47"/>
      <c r="O268" s="47"/>
      <c r="P268" s="47"/>
      <c r="Q268" s="47"/>
      <c r="R268" s="47"/>
      <c r="S268" s="47"/>
      <c r="T268" s="95"/>
      <c r="AT268" s="24" t="s">
        <v>183</v>
      </c>
      <c r="AU268" s="24" t="s">
        <v>87</v>
      </c>
    </row>
    <row r="269" spans="2:47" s="1" customFormat="1" ht="13.5">
      <c r="B269" s="46"/>
      <c r="C269" s="74"/>
      <c r="D269" s="233" t="s">
        <v>295</v>
      </c>
      <c r="E269" s="74"/>
      <c r="F269" s="236" t="s">
        <v>3584</v>
      </c>
      <c r="G269" s="74"/>
      <c r="H269" s="74"/>
      <c r="I269" s="191"/>
      <c r="J269" s="74"/>
      <c r="K269" s="74"/>
      <c r="L269" s="72"/>
      <c r="M269" s="235"/>
      <c r="N269" s="47"/>
      <c r="O269" s="47"/>
      <c r="P269" s="47"/>
      <c r="Q269" s="47"/>
      <c r="R269" s="47"/>
      <c r="S269" s="47"/>
      <c r="T269" s="95"/>
      <c r="AT269" s="24" t="s">
        <v>295</v>
      </c>
      <c r="AU269" s="24" t="s">
        <v>87</v>
      </c>
    </row>
    <row r="270" spans="2:51" s="13" customFormat="1" ht="13.5">
      <c r="B270" s="275"/>
      <c r="C270" s="276"/>
      <c r="D270" s="233" t="s">
        <v>322</v>
      </c>
      <c r="E270" s="277" t="s">
        <v>23</v>
      </c>
      <c r="F270" s="278" t="s">
        <v>3585</v>
      </c>
      <c r="G270" s="276"/>
      <c r="H270" s="277" t="s">
        <v>23</v>
      </c>
      <c r="I270" s="279"/>
      <c r="J270" s="276"/>
      <c r="K270" s="276"/>
      <c r="L270" s="280"/>
      <c r="M270" s="281"/>
      <c r="N270" s="282"/>
      <c r="O270" s="282"/>
      <c r="P270" s="282"/>
      <c r="Q270" s="282"/>
      <c r="R270" s="282"/>
      <c r="S270" s="282"/>
      <c r="T270" s="283"/>
      <c r="AT270" s="284" t="s">
        <v>322</v>
      </c>
      <c r="AU270" s="284" t="s">
        <v>87</v>
      </c>
      <c r="AV270" s="13" t="s">
        <v>84</v>
      </c>
      <c r="AW270" s="13" t="s">
        <v>39</v>
      </c>
      <c r="AX270" s="13" t="s">
        <v>76</v>
      </c>
      <c r="AY270" s="284" t="s">
        <v>170</v>
      </c>
    </row>
    <row r="271" spans="2:51" s="11" customFormat="1" ht="13.5">
      <c r="B271" s="240"/>
      <c r="C271" s="241"/>
      <c r="D271" s="233" t="s">
        <v>322</v>
      </c>
      <c r="E271" s="242" t="s">
        <v>23</v>
      </c>
      <c r="F271" s="243" t="s">
        <v>2619</v>
      </c>
      <c r="G271" s="241"/>
      <c r="H271" s="244">
        <v>2</v>
      </c>
      <c r="I271" s="245"/>
      <c r="J271" s="241"/>
      <c r="K271" s="241"/>
      <c r="L271" s="246"/>
      <c r="M271" s="247"/>
      <c r="N271" s="248"/>
      <c r="O271" s="248"/>
      <c r="P271" s="248"/>
      <c r="Q271" s="248"/>
      <c r="R271" s="248"/>
      <c r="S271" s="248"/>
      <c r="T271" s="249"/>
      <c r="AT271" s="250" t="s">
        <v>322</v>
      </c>
      <c r="AU271" s="250" t="s">
        <v>87</v>
      </c>
      <c r="AV271" s="11" t="s">
        <v>87</v>
      </c>
      <c r="AW271" s="11" t="s">
        <v>39</v>
      </c>
      <c r="AX271" s="11" t="s">
        <v>84</v>
      </c>
      <c r="AY271" s="250" t="s">
        <v>170</v>
      </c>
    </row>
    <row r="272" spans="2:65" s="1" customFormat="1" ht="16.5" customHeight="1">
      <c r="B272" s="46"/>
      <c r="C272" s="262" t="s">
        <v>526</v>
      </c>
      <c r="D272" s="262" t="s">
        <v>858</v>
      </c>
      <c r="E272" s="263" t="s">
        <v>3586</v>
      </c>
      <c r="F272" s="264" t="s">
        <v>3587</v>
      </c>
      <c r="G272" s="265" t="s">
        <v>340</v>
      </c>
      <c r="H272" s="266">
        <v>0.3</v>
      </c>
      <c r="I272" s="267"/>
      <c r="J272" s="268">
        <f>ROUND(I272*H272,2)</f>
        <v>0</v>
      </c>
      <c r="K272" s="264" t="s">
        <v>180</v>
      </c>
      <c r="L272" s="269"/>
      <c r="M272" s="270" t="s">
        <v>23</v>
      </c>
      <c r="N272" s="271" t="s">
        <v>47</v>
      </c>
      <c r="O272" s="47"/>
      <c r="P272" s="230">
        <f>O272*H272</f>
        <v>0</v>
      </c>
      <c r="Q272" s="230">
        <v>0.03366</v>
      </c>
      <c r="R272" s="230">
        <f>Q272*H272</f>
        <v>0.010098000000000001</v>
      </c>
      <c r="S272" s="230">
        <v>0</v>
      </c>
      <c r="T272" s="231">
        <f>S272*H272</f>
        <v>0</v>
      </c>
      <c r="AR272" s="24" t="s">
        <v>211</v>
      </c>
      <c r="AT272" s="24" t="s">
        <v>858</v>
      </c>
      <c r="AU272" s="24" t="s">
        <v>87</v>
      </c>
      <c r="AY272" s="24" t="s">
        <v>170</v>
      </c>
      <c r="BE272" s="232">
        <f>IF(N272="základní",J272,0)</f>
        <v>0</v>
      </c>
      <c r="BF272" s="232">
        <f>IF(N272="snížená",J272,0)</f>
        <v>0</v>
      </c>
      <c r="BG272" s="232">
        <f>IF(N272="zákl. přenesená",J272,0)</f>
        <v>0</v>
      </c>
      <c r="BH272" s="232">
        <f>IF(N272="sníž. přenesená",J272,0)</f>
        <v>0</v>
      </c>
      <c r="BI272" s="232">
        <f>IF(N272="nulová",J272,0)</f>
        <v>0</v>
      </c>
      <c r="BJ272" s="24" t="s">
        <v>84</v>
      </c>
      <c r="BK272" s="232">
        <f>ROUND(I272*H272,2)</f>
        <v>0</v>
      </c>
      <c r="BL272" s="24" t="s">
        <v>194</v>
      </c>
      <c r="BM272" s="24" t="s">
        <v>3588</v>
      </c>
    </row>
    <row r="273" spans="2:47" s="1" customFormat="1" ht="13.5">
      <c r="B273" s="46"/>
      <c r="C273" s="74"/>
      <c r="D273" s="233" t="s">
        <v>183</v>
      </c>
      <c r="E273" s="74"/>
      <c r="F273" s="234" t="s">
        <v>3587</v>
      </c>
      <c r="G273" s="74"/>
      <c r="H273" s="74"/>
      <c r="I273" s="191"/>
      <c r="J273" s="74"/>
      <c r="K273" s="74"/>
      <c r="L273" s="72"/>
      <c r="M273" s="235"/>
      <c r="N273" s="47"/>
      <c r="O273" s="47"/>
      <c r="P273" s="47"/>
      <c r="Q273" s="47"/>
      <c r="R273" s="47"/>
      <c r="S273" s="47"/>
      <c r="T273" s="95"/>
      <c r="AT273" s="24" t="s">
        <v>183</v>
      </c>
      <c r="AU273" s="24" t="s">
        <v>87</v>
      </c>
    </row>
    <row r="274" spans="2:65" s="1" customFormat="1" ht="16.5" customHeight="1">
      <c r="B274" s="46"/>
      <c r="C274" s="262" t="s">
        <v>533</v>
      </c>
      <c r="D274" s="262" t="s">
        <v>858</v>
      </c>
      <c r="E274" s="263" t="s">
        <v>3589</v>
      </c>
      <c r="F274" s="264" t="s">
        <v>3590</v>
      </c>
      <c r="G274" s="265" t="s">
        <v>304</v>
      </c>
      <c r="H274" s="266">
        <v>1.01</v>
      </c>
      <c r="I274" s="267"/>
      <c r="J274" s="268">
        <f>ROUND(I274*H274,2)</f>
        <v>0</v>
      </c>
      <c r="K274" s="264" t="s">
        <v>180</v>
      </c>
      <c r="L274" s="269"/>
      <c r="M274" s="270" t="s">
        <v>23</v>
      </c>
      <c r="N274" s="271" t="s">
        <v>47</v>
      </c>
      <c r="O274" s="47"/>
      <c r="P274" s="230">
        <f>O274*H274</f>
        <v>0</v>
      </c>
      <c r="Q274" s="230">
        <v>0.0122</v>
      </c>
      <c r="R274" s="230">
        <f>Q274*H274</f>
        <v>0.012322000000000001</v>
      </c>
      <c r="S274" s="230">
        <v>0</v>
      </c>
      <c r="T274" s="231">
        <f>S274*H274</f>
        <v>0</v>
      </c>
      <c r="AR274" s="24" t="s">
        <v>211</v>
      </c>
      <c r="AT274" s="24" t="s">
        <v>858</v>
      </c>
      <c r="AU274" s="24" t="s">
        <v>87</v>
      </c>
      <c r="AY274" s="24" t="s">
        <v>170</v>
      </c>
      <c r="BE274" s="232">
        <f>IF(N274="základní",J274,0)</f>
        <v>0</v>
      </c>
      <c r="BF274" s="232">
        <f>IF(N274="snížená",J274,0)</f>
        <v>0</v>
      </c>
      <c r="BG274" s="232">
        <f>IF(N274="zákl. přenesená",J274,0)</f>
        <v>0</v>
      </c>
      <c r="BH274" s="232">
        <f>IF(N274="sníž. přenesená",J274,0)</f>
        <v>0</v>
      </c>
      <c r="BI274" s="232">
        <f>IF(N274="nulová",J274,0)</f>
        <v>0</v>
      </c>
      <c r="BJ274" s="24" t="s">
        <v>84</v>
      </c>
      <c r="BK274" s="232">
        <f>ROUND(I274*H274,2)</f>
        <v>0</v>
      </c>
      <c r="BL274" s="24" t="s">
        <v>194</v>
      </c>
      <c r="BM274" s="24" t="s">
        <v>3591</v>
      </c>
    </row>
    <row r="275" spans="2:47" s="1" customFormat="1" ht="13.5">
      <c r="B275" s="46"/>
      <c r="C275" s="74"/>
      <c r="D275" s="233" t="s">
        <v>183</v>
      </c>
      <c r="E275" s="74"/>
      <c r="F275" s="234" t="s">
        <v>3590</v>
      </c>
      <c r="G275" s="74"/>
      <c r="H275" s="74"/>
      <c r="I275" s="191"/>
      <c r="J275" s="74"/>
      <c r="K275" s="74"/>
      <c r="L275" s="72"/>
      <c r="M275" s="235"/>
      <c r="N275" s="47"/>
      <c r="O275" s="47"/>
      <c r="P275" s="47"/>
      <c r="Q275" s="47"/>
      <c r="R275" s="47"/>
      <c r="S275" s="47"/>
      <c r="T275" s="95"/>
      <c r="AT275" s="24" t="s">
        <v>183</v>
      </c>
      <c r="AU275" s="24" t="s">
        <v>87</v>
      </c>
    </row>
    <row r="276" spans="2:51" s="13" customFormat="1" ht="13.5">
      <c r="B276" s="275"/>
      <c r="C276" s="276"/>
      <c r="D276" s="233" t="s">
        <v>322</v>
      </c>
      <c r="E276" s="277" t="s">
        <v>23</v>
      </c>
      <c r="F276" s="278" t="s">
        <v>3124</v>
      </c>
      <c r="G276" s="276"/>
      <c r="H276" s="277" t="s">
        <v>23</v>
      </c>
      <c r="I276" s="279"/>
      <c r="J276" s="276"/>
      <c r="K276" s="276"/>
      <c r="L276" s="280"/>
      <c r="M276" s="281"/>
      <c r="N276" s="282"/>
      <c r="O276" s="282"/>
      <c r="P276" s="282"/>
      <c r="Q276" s="282"/>
      <c r="R276" s="282"/>
      <c r="S276" s="282"/>
      <c r="T276" s="283"/>
      <c r="AT276" s="284" t="s">
        <v>322</v>
      </c>
      <c r="AU276" s="284" t="s">
        <v>87</v>
      </c>
      <c r="AV276" s="13" t="s">
        <v>84</v>
      </c>
      <c r="AW276" s="13" t="s">
        <v>39</v>
      </c>
      <c r="AX276" s="13" t="s">
        <v>76</v>
      </c>
      <c r="AY276" s="284" t="s">
        <v>170</v>
      </c>
    </row>
    <row r="277" spans="2:51" s="11" customFormat="1" ht="13.5">
      <c r="B277" s="240"/>
      <c r="C277" s="241"/>
      <c r="D277" s="233" t="s">
        <v>322</v>
      </c>
      <c r="E277" s="242" t="s">
        <v>23</v>
      </c>
      <c r="F277" s="243" t="s">
        <v>3592</v>
      </c>
      <c r="G277" s="241"/>
      <c r="H277" s="244">
        <v>1.01</v>
      </c>
      <c r="I277" s="245"/>
      <c r="J277" s="241"/>
      <c r="K277" s="241"/>
      <c r="L277" s="246"/>
      <c r="M277" s="247"/>
      <c r="N277" s="248"/>
      <c r="O277" s="248"/>
      <c r="P277" s="248"/>
      <c r="Q277" s="248"/>
      <c r="R277" s="248"/>
      <c r="S277" s="248"/>
      <c r="T277" s="249"/>
      <c r="AT277" s="250" t="s">
        <v>322</v>
      </c>
      <c r="AU277" s="250" t="s">
        <v>87</v>
      </c>
      <c r="AV277" s="11" t="s">
        <v>87</v>
      </c>
      <c r="AW277" s="11" t="s">
        <v>39</v>
      </c>
      <c r="AX277" s="11" t="s">
        <v>84</v>
      </c>
      <c r="AY277" s="250" t="s">
        <v>170</v>
      </c>
    </row>
    <row r="278" spans="2:65" s="1" customFormat="1" ht="16.5" customHeight="1">
      <c r="B278" s="46"/>
      <c r="C278" s="221" t="s">
        <v>538</v>
      </c>
      <c r="D278" s="221" t="s">
        <v>176</v>
      </c>
      <c r="E278" s="222" t="s">
        <v>3593</v>
      </c>
      <c r="F278" s="223" t="s">
        <v>3594</v>
      </c>
      <c r="G278" s="224" t="s">
        <v>304</v>
      </c>
      <c r="H278" s="225">
        <v>18</v>
      </c>
      <c r="I278" s="226"/>
      <c r="J278" s="227">
        <f>ROUND(I278*H278,2)</f>
        <v>0</v>
      </c>
      <c r="K278" s="223" t="s">
        <v>180</v>
      </c>
      <c r="L278" s="72"/>
      <c r="M278" s="228" t="s">
        <v>23</v>
      </c>
      <c r="N278" s="229" t="s">
        <v>47</v>
      </c>
      <c r="O278" s="47"/>
      <c r="P278" s="230">
        <f>O278*H278</f>
        <v>0</v>
      </c>
      <c r="Q278" s="230">
        <v>0.0016692</v>
      </c>
      <c r="R278" s="230">
        <f>Q278*H278</f>
        <v>0.0300456</v>
      </c>
      <c r="S278" s="230">
        <v>0</v>
      </c>
      <c r="T278" s="231">
        <f>S278*H278</f>
        <v>0</v>
      </c>
      <c r="AR278" s="24" t="s">
        <v>194</v>
      </c>
      <c r="AT278" s="24" t="s">
        <v>176</v>
      </c>
      <c r="AU278" s="24" t="s">
        <v>87</v>
      </c>
      <c r="AY278" s="24" t="s">
        <v>170</v>
      </c>
      <c r="BE278" s="232">
        <f>IF(N278="základní",J278,0)</f>
        <v>0</v>
      </c>
      <c r="BF278" s="232">
        <f>IF(N278="snížená",J278,0)</f>
        <v>0</v>
      </c>
      <c r="BG278" s="232">
        <f>IF(N278="zákl. přenesená",J278,0)</f>
        <v>0</v>
      </c>
      <c r="BH278" s="232">
        <f>IF(N278="sníž. přenesená",J278,0)</f>
        <v>0</v>
      </c>
      <c r="BI278" s="232">
        <f>IF(N278="nulová",J278,0)</f>
        <v>0</v>
      </c>
      <c r="BJ278" s="24" t="s">
        <v>84</v>
      </c>
      <c r="BK278" s="232">
        <f>ROUND(I278*H278,2)</f>
        <v>0</v>
      </c>
      <c r="BL278" s="24" t="s">
        <v>194</v>
      </c>
      <c r="BM278" s="24" t="s">
        <v>3595</v>
      </c>
    </row>
    <row r="279" spans="2:47" s="1" customFormat="1" ht="13.5">
      <c r="B279" s="46"/>
      <c r="C279" s="74"/>
      <c r="D279" s="233" t="s">
        <v>183</v>
      </c>
      <c r="E279" s="74"/>
      <c r="F279" s="234" t="s">
        <v>3596</v>
      </c>
      <c r="G279" s="74"/>
      <c r="H279" s="74"/>
      <c r="I279" s="191"/>
      <c r="J279" s="74"/>
      <c r="K279" s="74"/>
      <c r="L279" s="72"/>
      <c r="M279" s="235"/>
      <c r="N279" s="47"/>
      <c r="O279" s="47"/>
      <c r="P279" s="47"/>
      <c r="Q279" s="47"/>
      <c r="R279" s="47"/>
      <c r="S279" s="47"/>
      <c r="T279" s="95"/>
      <c r="AT279" s="24" t="s">
        <v>183</v>
      </c>
      <c r="AU279" s="24" t="s">
        <v>87</v>
      </c>
    </row>
    <row r="280" spans="2:47" s="1" customFormat="1" ht="13.5">
      <c r="B280" s="46"/>
      <c r="C280" s="74"/>
      <c r="D280" s="233" t="s">
        <v>295</v>
      </c>
      <c r="E280" s="74"/>
      <c r="F280" s="236" t="s">
        <v>3584</v>
      </c>
      <c r="G280" s="74"/>
      <c r="H280" s="74"/>
      <c r="I280" s="191"/>
      <c r="J280" s="74"/>
      <c r="K280" s="74"/>
      <c r="L280" s="72"/>
      <c r="M280" s="235"/>
      <c r="N280" s="47"/>
      <c r="O280" s="47"/>
      <c r="P280" s="47"/>
      <c r="Q280" s="47"/>
      <c r="R280" s="47"/>
      <c r="S280" s="47"/>
      <c r="T280" s="95"/>
      <c r="AT280" s="24" t="s">
        <v>295</v>
      </c>
      <c r="AU280" s="24" t="s">
        <v>87</v>
      </c>
    </row>
    <row r="281" spans="2:51" s="13" customFormat="1" ht="13.5">
      <c r="B281" s="275"/>
      <c r="C281" s="276"/>
      <c r="D281" s="233" t="s">
        <v>322</v>
      </c>
      <c r="E281" s="277" t="s">
        <v>23</v>
      </c>
      <c r="F281" s="278" t="s">
        <v>3597</v>
      </c>
      <c r="G281" s="276"/>
      <c r="H281" s="277" t="s">
        <v>23</v>
      </c>
      <c r="I281" s="279"/>
      <c r="J281" s="276"/>
      <c r="K281" s="276"/>
      <c r="L281" s="280"/>
      <c r="M281" s="281"/>
      <c r="N281" s="282"/>
      <c r="O281" s="282"/>
      <c r="P281" s="282"/>
      <c r="Q281" s="282"/>
      <c r="R281" s="282"/>
      <c r="S281" s="282"/>
      <c r="T281" s="283"/>
      <c r="AT281" s="284" t="s">
        <v>322</v>
      </c>
      <c r="AU281" s="284" t="s">
        <v>87</v>
      </c>
      <c r="AV281" s="13" t="s">
        <v>84</v>
      </c>
      <c r="AW281" s="13" t="s">
        <v>39</v>
      </c>
      <c r="AX281" s="13" t="s">
        <v>76</v>
      </c>
      <c r="AY281" s="284" t="s">
        <v>170</v>
      </c>
    </row>
    <row r="282" spans="2:51" s="11" customFormat="1" ht="13.5">
      <c r="B282" s="240"/>
      <c r="C282" s="241"/>
      <c r="D282" s="233" t="s">
        <v>322</v>
      </c>
      <c r="E282" s="242" t="s">
        <v>23</v>
      </c>
      <c r="F282" s="243" t="s">
        <v>3598</v>
      </c>
      <c r="G282" s="241"/>
      <c r="H282" s="244">
        <v>18</v>
      </c>
      <c r="I282" s="245"/>
      <c r="J282" s="241"/>
      <c r="K282" s="241"/>
      <c r="L282" s="246"/>
      <c r="M282" s="247"/>
      <c r="N282" s="248"/>
      <c r="O282" s="248"/>
      <c r="P282" s="248"/>
      <c r="Q282" s="248"/>
      <c r="R282" s="248"/>
      <c r="S282" s="248"/>
      <c r="T282" s="249"/>
      <c r="AT282" s="250" t="s">
        <v>322</v>
      </c>
      <c r="AU282" s="250" t="s">
        <v>87</v>
      </c>
      <c r="AV282" s="11" t="s">
        <v>87</v>
      </c>
      <c r="AW282" s="11" t="s">
        <v>39</v>
      </c>
      <c r="AX282" s="11" t="s">
        <v>84</v>
      </c>
      <c r="AY282" s="250" t="s">
        <v>170</v>
      </c>
    </row>
    <row r="283" spans="2:65" s="1" customFormat="1" ht="16.5" customHeight="1">
      <c r="B283" s="46"/>
      <c r="C283" s="262" t="s">
        <v>544</v>
      </c>
      <c r="D283" s="262" t="s">
        <v>858</v>
      </c>
      <c r="E283" s="263" t="s">
        <v>3599</v>
      </c>
      <c r="F283" s="264" t="s">
        <v>3600</v>
      </c>
      <c r="G283" s="265" t="s">
        <v>304</v>
      </c>
      <c r="H283" s="266">
        <v>5.05</v>
      </c>
      <c r="I283" s="267"/>
      <c r="J283" s="268">
        <f>ROUND(I283*H283,2)</f>
        <v>0</v>
      </c>
      <c r="K283" s="264" t="s">
        <v>180</v>
      </c>
      <c r="L283" s="269"/>
      <c r="M283" s="270" t="s">
        <v>23</v>
      </c>
      <c r="N283" s="271" t="s">
        <v>47</v>
      </c>
      <c r="O283" s="47"/>
      <c r="P283" s="230">
        <f>O283*H283</f>
        <v>0</v>
      </c>
      <c r="Q283" s="230">
        <v>0.0049</v>
      </c>
      <c r="R283" s="230">
        <f>Q283*H283</f>
        <v>0.024745</v>
      </c>
      <c r="S283" s="230">
        <v>0</v>
      </c>
      <c r="T283" s="231">
        <f>S283*H283</f>
        <v>0</v>
      </c>
      <c r="AR283" s="24" t="s">
        <v>211</v>
      </c>
      <c r="AT283" s="24" t="s">
        <v>858</v>
      </c>
      <c r="AU283" s="24" t="s">
        <v>87</v>
      </c>
      <c r="AY283" s="24" t="s">
        <v>170</v>
      </c>
      <c r="BE283" s="232">
        <f>IF(N283="základní",J283,0)</f>
        <v>0</v>
      </c>
      <c r="BF283" s="232">
        <f>IF(N283="snížená",J283,0)</f>
        <v>0</v>
      </c>
      <c r="BG283" s="232">
        <f>IF(N283="zákl. přenesená",J283,0)</f>
        <v>0</v>
      </c>
      <c r="BH283" s="232">
        <f>IF(N283="sníž. přenesená",J283,0)</f>
        <v>0</v>
      </c>
      <c r="BI283" s="232">
        <f>IF(N283="nulová",J283,0)</f>
        <v>0</v>
      </c>
      <c r="BJ283" s="24" t="s">
        <v>84</v>
      </c>
      <c r="BK283" s="232">
        <f>ROUND(I283*H283,2)</f>
        <v>0</v>
      </c>
      <c r="BL283" s="24" t="s">
        <v>194</v>
      </c>
      <c r="BM283" s="24" t="s">
        <v>3601</v>
      </c>
    </row>
    <row r="284" spans="2:47" s="1" customFormat="1" ht="13.5">
      <c r="B284" s="46"/>
      <c r="C284" s="74"/>
      <c r="D284" s="233" t="s">
        <v>183</v>
      </c>
      <c r="E284" s="74"/>
      <c r="F284" s="234" t="s">
        <v>3600</v>
      </c>
      <c r="G284" s="74"/>
      <c r="H284" s="74"/>
      <c r="I284" s="191"/>
      <c r="J284" s="74"/>
      <c r="K284" s="74"/>
      <c r="L284" s="72"/>
      <c r="M284" s="235"/>
      <c r="N284" s="47"/>
      <c r="O284" s="47"/>
      <c r="P284" s="47"/>
      <c r="Q284" s="47"/>
      <c r="R284" s="47"/>
      <c r="S284" s="47"/>
      <c r="T284" s="95"/>
      <c r="AT284" s="24" t="s">
        <v>183</v>
      </c>
      <c r="AU284" s="24" t="s">
        <v>87</v>
      </c>
    </row>
    <row r="285" spans="2:51" s="13" customFormat="1" ht="13.5">
      <c r="B285" s="275"/>
      <c r="C285" s="276"/>
      <c r="D285" s="233" t="s">
        <v>322</v>
      </c>
      <c r="E285" s="277" t="s">
        <v>23</v>
      </c>
      <c r="F285" s="278" t="s">
        <v>3124</v>
      </c>
      <c r="G285" s="276"/>
      <c r="H285" s="277" t="s">
        <v>23</v>
      </c>
      <c r="I285" s="279"/>
      <c r="J285" s="276"/>
      <c r="K285" s="276"/>
      <c r="L285" s="280"/>
      <c r="M285" s="281"/>
      <c r="N285" s="282"/>
      <c r="O285" s="282"/>
      <c r="P285" s="282"/>
      <c r="Q285" s="282"/>
      <c r="R285" s="282"/>
      <c r="S285" s="282"/>
      <c r="T285" s="283"/>
      <c r="AT285" s="284" t="s">
        <v>322</v>
      </c>
      <c r="AU285" s="284" t="s">
        <v>87</v>
      </c>
      <c r="AV285" s="13" t="s">
        <v>84</v>
      </c>
      <c r="AW285" s="13" t="s">
        <v>39</v>
      </c>
      <c r="AX285" s="13" t="s">
        <v>76</v>
      </c>
      <c r="AY285" s="284" t="s">
        <v>170</v>
      </c>
    </row>
    <row r="286" spans="2:51" s="11" customFormat="1" ht="13.5">
      <c r="B286" s="240"/>
      <c r="C286" s="241"/>
      <c r="D286" s="233" t="s">
        <v>322</v>
      </c>
      <c r="E286" s="242" t="s">
        <v>23</v>
      </c>
      <c r="F286" s="243" t="s">
        <v>3602</v>
      </c>
      <c r="G286" s="241"/>
      <c r="H286" s="244">
        <v>5.05</v>
      </c>
      <c r="I286" s="245"/>
      <c r="J286" s="241"/>
      <c r="K286" s="241"/>
      <c r="L286" s="246"/>
      <c r="M286" s="247"/>
      <c r="N286" s="248"/>
      <c r="O286" s="248"/>
      <c r="P286" s="248"/>
      <c r="Q286" s="248"/>
      <c r="R286" s="248"/>
      <c r="S286" s="248"/>
      <c r="T286" s="249"/>
      <c r="AT286" s="250" t="s">
        <v>322</v>
      </c>
      <c r="AU286" s="250" t="s">
        <v>87</v>
      </c>
      <c r="AV286" s="11" t="s">
        <v>87</v>
      </c>
      <c r="AW286" s="11" t="s">
        <v>39</v>
      </c>
      <c r="AX286" s="11" t="s">
        <v>84</v>
      </c>
      <c r="AY286" s="250" t="s">
        <v>170</v>
      </c>
    </row>
    <row r="287" spans="2:65" s="1" customFormat="1" ht="16.5" customHeight="1">
      <c r="B287" s="46"/>
      <c r="C287" s="262" t="s">
        <v>551</v>
      </c>
      <c r="D287" s="262" t="s">
        <v>858</v>
      </c>
      <c r="E287" s="263" t="s">
        <v>3603</v>
      </c>
      <c r="F287" s="264" t="s">
        <v>3604</v>
      </c>
      <c r="G287" s="265" t="s">
        <v>304</v>
      </c>
      <c r="H287" s="266">
        <v>8.08</v>
      </c>
      <c r="I287" s="267"/>
      <c r="J287" s="268">
        <f>ROUND(I287*H287,2)</f>
        <v>0</v>
      </c>
      <c r="K287" s="264" t="s">
        <v>23</v>
      </c>
      <c r="L287" s="269"/>
      <c r="M287" s="270" t="s">
        <v>23</v>
      </c>
      <c r="N287" s="271" t="s">
        <v>47</v>
      </c>
      <c r="O287" s="47"/>
      <c r="P287" s="230">
        <f>O287*H287</f>
        <v>0</v>
      </c>
      <c r="Q287" s="230">
        <v>0.0031</v>
      </c>
      <c r="R287" s="230">
        <f>Q287*H287</f>
        <v>0.025048</v>
      </c>
      <c r="S287" s="230">
        <v>0</v>
      </c>
      <c r="T287" s="231">
        <f>S287*H287</f>
        <v>0</v>
      </c>
      <c r="AR287" s="24" t="s">
        <v>211</v>
      </c>
      <c r="AT287" s="24" t="s">
        <v>858</v>
      </c>
      <c r="AU287" s="24" t="s">
        <v>87</v>
      </c>
      <c r="AY287" s="24" t="s">
        <v>170</v>
      </c>
      <c r="BE287" s="232">
        <f>IF(N287="základní",J287,0)</f>
        <v>0</v>
      </c>
      <c r="BF287" s="232">
        <f>IF(N287="snížená",J287,0)</f>
        <v>0</v>
      </c>
      <c r="BG287" s="232">
        <f>IF(N287="zákl. přenesená",J287,0)</f>
        <v>0</v>
      </c>
      <c r="BH287" s="232">
        <f>IF(N287="sníž. přenesená",J287,0)</f>
        <v>0</v>
      </c>
      <c r="BI287" s="232">
        <f>IF(N287="nulová",J287,0)</f>
        <v>0</v>
      </c>
      <c r="BJ287" s="24" t="s">
        <v>84</v>
      </c>
      <c r="BK287" s="232">
        <f>ROUND(I287*H287,2)</f>
        <v>0</v>
      </c>
      <c r="BL287" s="24" t="s">
        <v>194</v>
      </c>
      <c r="BM287" s="24" t="s">
        <v>3605</v>
      </c>
    </row>
    <row r="288" spans="2:47" s="1" customFormat="1" ht="13.5">
      <c r="B288" s="46"/>
      <c r="C288" s="74"/>
      <c r="D288" s="233" t="s">
        <v>183</v>
      </c>
      <c r="E288" s="74"/>
      <c r="F288" s="234" t="s">
        <v>3604</v>
      </c>
      <c r="G288" s="74"/>
      <c r="H288" s="74"/>
      <c r="I288" s="191"/>
      <c r="J288" s="74"/>
      <c r="K288" s="74"/>
      <c r="L288" s="72"/>
      <c r="M288" s="235"/>
      <c r="N288" s="47"/>
      <c r="O288" s="47"/>
      <c r="P288" s="47"/>
      <c r="Q288" s="47"/>
      <c r="R288" s="47"/>
      <c r="S288" s="47"/>
      <c r="T288" s="95"/>
      <c r="AT288" s="24" t="s">
        <v>183</v>
      </c>
      <c r="AU288" s="24" t="s">
        <v>87</v>
      </c>
    </row>
    <row r="289" spans="2:51" s="13" customFormat="1" ht="13.5">
      <c r="B289" s="275"/>
      <c r="C289" s="276"/>
      <c r="D289" s="233" t="s">
        <v>322</v>
      </c>
      <c r="E289" s="277" t="s">
        <v>23</v>
      </c>
      <c r="F289" s="278" t="s">
        <v>3124</v>
      </c>
      <c r="G289" s="276"/>
      <c r="H289" s="277" t="s">
        <v>23</v>
      </c>
      <c r="I289" s="279"/>
      <c r="J289" s="276"/>
      <c r="K289" s="276"/>
      <c r="L289" s="280"/>
      <c r="M289" s="281"/>
      <c r="N289" s="282"/>
      <c r="O289" s="282"/>
      <c r="P289" s="282"/>
      <c r="Q289" s="282"/>
      <c r="R289" s="282"/>
      <c r="S289" s="282"/>
      <c r="T289" s="283"/>
      <c r="AT289" s="284" t="s">
        <v>322</v>
      </c>
      <c r="AU289" s="284" t="s">
        <v>87</v>
      </c>
      <c r="AV289" s="13" t="s">
        <v>84</v>
      </c>
      <c r="AW289" s="13" t="s">
        <v>39</v>
      </c>
      <c r="AX289" s="13" t="s">
        <v>76</v>
      </c>
      <c r="AY289" s="284" t="s">
        <v>170</v>
      </c>
    </row>
    <row r="290" spans="2:51" s="11" customFormat="1" ht="13.5">
      <c r="B290" s="240"/>
      <c r="C290" s="241"/>
      <c r="D290" s="233" t="s">
        <v>322</v>
      </c>
      <c r="E290" s="242" t="s">
        <v>23</v>
      </c>
      <c r="F290" s="243" t="s">
        <v>3606</v>
      </c>
      <c r="G290" s="241"/>
      <c r="H290" s="244">
        <v>8.08</v>
      </c>
      <c r="I290" s="245"/>
      <c r="J290" s="241"/>
      <c r="K290" s="241"/>
      <c r="L290" s="246"/>
      <c r="M290" s="247"/>
      <c r="N290" s="248"/>
      <c r="O290" s="248"/>
      <c r="P290" s="248"/>
      <c r="Q290" s="248"/>
      <c r="R290" s="248"/>
      <c r="S290" s="248"/>
      <c r="T290" s="249"/>
      <c r="AT290" s="250" t="s">
        <v>322</v>
      </c>
      <c r="AU290" s="250" t="s">
        <v>87</v>
      </c>
      <c r="AV290" s="11" t="s">
        <v>87</v>
      </c>
      <c r="AW290" s="11" t="s">
        <v>39</v>
      </c>
      <c r="AX290" s="11" t="s">
        <v>84</v>
      </c>
      <c r="AY290" s="250" t="s">
        <v>170</v>
      </c>
    </row>
    <row r="291" spans="2:65" s="1" customFormat="1" ht="25.5" customHeight="1">
      <c r="B291" s="46"/>
      <c r="C291" s="262" t="s">
        <v>557</v>
      </c>
      <c r="D291" s="262" t="s">
        <v>858</v>
      </c>
      <c r="E291" s="263" t="s">
        <v>3607</v>
      </c>
      <c r="F291" s="264" t="s">
        <v>3608</v>
      </c>
      <c r="G291" s="265" t="s">
        <v>304</v>
      </c>
      <c r="H291" s="266">
        <v>1.01</v>
      </c>
      <c r="I291" s="267"/>
      <c r="J291" s="268">
        <f>ROUND(I291*H291,2)</f>
        <v>0</v>
      </c>
      <c r="K291" s="264" t="s">
        <v>23</v>
      </c>
      <c r="L291" s="269"/>
      <c r="M291" s="270" t="s">
        <v>23</v>
      </c>
      <c r="N291" s="271" t="s">
        <v>47</v>
      </c>
      <c r="O291" s="47"/>
      <c r="P291" s="230">
        <f>O291*H291</f>
        <v>0</v>
      </c>
      <c r="Q291" s="230">
        <v>0.0108</v>
      </c>
      <c r="R291" s="230">
        <f>Q291*H291</f>
        <v>0.010908000000000001</v>
      </c>
      <c r="S291" s="230">
        <v>0</v>
      </c>
      <c r="T291" s="231">
        <f>S291*H291</f>
        <v>0</v>
      </c>
      <c r="AR291" s="24" t="s">
        <v>211</v>
      </c>
      <c r="AT291" s="24" t="s">
        <v>858</v>
      </c>
      <c r="AU291" s="24" t="s">
        <v>87</v>
      </c>
      <c r="AY291" s="24" t="s">
        <v>170</v>
      </c>
      <c r="BE291" s="232">
        <f>IF(N291="základní",J291,0)</f>
        <v>0</v>
      </c>
      <c r="BF291" s="232">
        <f>IF(N291="snížená",J291,0)</f>
        <v>0</v>
      </c>
      <c r="BG291" s="232">
        <f>IF(N291="zákl. přenesená",J291,0)</f>
        <v>0</v>
      </c>
      <c r="BH291" s="232">
        <f>IF(N291="sníž. přenesená",J291,0)</f>
        <v>0</v>
      </c>
      <c r="BI291" s="232">
        <f>IF(N291="nulová",J291,0)</f>
        <v>0</v>
      </c>
      <c r="BJ291" s="24" t="s">
        <v>84</v>
      </c>
      <c r="BK291" s="232">
        <f>ROUND(I291*H291,2)</f>
        <v>0</v>
      </c>
      <c r="BL291" s="24" t="s">
        <v>194</v>
      </c>
      <c r="BM291" s="24" t="s">
        <v>3609</v>
      </c>
    </row>
    <row r="292" spans="2:47" s="1" customFormat="1" ht="13.5">
      <c r="B292" s="46"/>
      <c r="C292" s="74"/>
      <c r="D292" s="233" t="s">
        <v>183</v>
      </c>
      <c r="E292" s="74"/>
      <c r="F292" s="234" t="s">
        <v>3608</v>
      </c>
      <c r="G292" s="74"/>
      <c r="H292" s="74"/>
      <c r="I292" s="191"/>
      <c r="J292" s="74"/>
      <c r="K292" s="74"/>
      <c r="L292" s="72"/>
      <c r="M292" s="235"/>
      <c r="N292" s="47"/>
      <c r="O292" s="47"/>
      <c r="P292" s="47"/>
      <c r="Q292" s="47"/>
      <c r="R292" s="47"/>
      <c r="S292" s="47"/>
      <c r="T292" s="95"/>
      <c r="AT292" s="24" t="s">
        <v>183</v>
      </c>
      <c r="AU292" s="24" t="s">
        <v>87</v>
      </c>
    </row>
    <row r="293" spans="2:51" s="13" customFormat="1" ht="13.5">
      <c r="B293" s="275"/>
      <c r="C293" s="276"/>
      <c r="D293" s="233" t="s">
        <v>322</v>
      </c>
      <c r="E293" s="277" t="s">
        <v>23</v>
      </c>
      <c r="F293" s="278" t="s">
        <v>3610</v>
      </c>
      <c r="G293" s="276"/>
      <c r="H293" s="277" t="s">
        <v>23</v>
      </c>
      <c r="I293" s="279"/>
      <c r="J293" s="276"/>
      <c r="K293" s="276"/>
      <c r="L293" s="280"/>
      <c r="M293" s="281"/>
      <c r="N293" s="282"/>
      <c r="O293" s="282"/>
      <c r="P293" s="282"/>
      <c r="Q293" s="282"/>
      <c r="R293" s="282"/>
      <c r="S293" s="282"/>
      <c r="T293" s="283"/>
      <c r="AT293" s="284" t="s">
        <v>322</v>
      </c>
      <c r="AU293" s="284" t="s">
        <v>87</v>
      </c>
      <c r="AV293" s="13" t="s">
        <v>84</v>
      </c>
      <c r="AW293" s="13" t="s">
        <v>39</v>
      </c>
      <c r="AX293" s="13" t="s">
        <v>76</v>
      </c>
      <c r="AY293" s="284" t="s">
        <v>170</v>
      </c>
    </row>
    <row r="294" spans="2:51" s="13" customFormat="1" ht="13.5">
      <c r="B294" s="275"/>
      <c r="C294" s="276"/>
      <c r="D294" s="233" t="s">
        <v>322</v>
      </c>
      <c r="E294" s="277" t="s">
        <v>23</v>
      </c>
      <c r="F294" s="278" t="s">
        <v>3124</v>
      </c>
      <c r="G294" s="276"/>
      <c r="H294" s="277" t="s">
        <v>23</v>
      </c>
      <c r="I294" s="279"/>
      <c r="J294" s="276"/>
      <c r="K294" s="276"/>
      <c r="L294" s="280"/>
      <c r="M294" s="281"/>
      <c r="N294" s="282"/>
      <c r="O294" s="282"/>
      <c r="P294" s="282"/>
      <c r="Q294" s="282"/>
      <c r="R294" s="282"/>
      <c r="S294" s="282"/>
      <c r="T294" s="283"/>
      <c r="AT294" s="284" t="s">
        <v>322</v>
      </c>
      <c r="AU294" s="284" t="s">
        <v>87</v>
      </c>
      <c r="AV294" s="13" t="s">
        <v>84</v>
      </c>
      <c r="AW294" s="13" t="s">
        <v>39</v>
      </c>
      <c r="AX294" s="13" t="s">
        <v>76</v>
      </c>
      <c r="AY294" s="284" t="s">
        <v>170</v>
      </c>
    </row>
    <row r="295" spans="2:51" s="11" customFormat="1" ht="13.5">
      <c r="B295" s="240"/>
      <c r="C295" s="241"/>
      <c r="D295" s="233" t="s">
        <v>322</v>
      </c>
      <c r="E295" s="242" t="s">
        <v>23</v>
      </c>
      <c r="F295" s="243" t="s">
        <v>3592</v>
      </c>
      <c r="G295" s="241"/>
      <c r="H295" s="244">
        <v>1.01</v>
      </c>
      <c r="I295" s="245"/>
      <c r="J295" s="241"/>
      <c r="K295" s="241"/>
      <c r="L295" s="246"/>
      <c r="M295" s="247"/>
      <c r="N295" s="248"/>
      <c r="O295" s="248"/>
      <c r="P295" s="248"/>
      <c r="Q295" s="248"/>
      <c r="R295" s="248"/>
      <c r="S295" s="248"/>
      <c r="T295" s="249"/>
      <c r="AT295" s="250" t="s">
        <v>322</v>
      </c>
      <c r="AU295" s="250" t="s">
        <v>87</v>
      </c>
      <c r="AV295" s="11" t="s">
        <v>87</v>
      </c>
      <c r="AW295" s="11" t="s">
        <v>39</v>
      </c>
      <c r="AX295" s="11" t="s">
        <v>84</v>
      </c>
      <c r="AY295" s="250" t="s">
        <v>170</v>
      </c>
    </row>
    <row r="296" spans="2:65" s="1" customFormat="1" ht="16.5" customHeight="1">
      <c r="B296" s="46"/>
      <c r="C296" s="221" t="s">
        <v>563</v>
      </c>
      <c r="D296" s="221" t="s">
        <v>176</v>
      </c>
      <c r="E296" s="222" t="s">
        <v>3611</v>
      </c>
      <c r="F296" s="223" t="s">
        <v>3612</v>
      </c>
      <c r="G296" s="224" t="s">
        <v>304</v>
      </c>
      <c r="H296" s="225">
        <v>1</v>
      </c>
      <c r="I296" s="226"/>
      <c r="J296" s="227">
        <f>ROUND(I296*H296,2)</f>
        <v>0</v>
      </c>
      <c r="K296" s="223" t="s">
        <v>180</v>
      </c>
      <c r="L296" s="72"/>
      <c r="M296" s="228" t="s">
        <v>23</v>
      </c>
      <c r="N296" s="229" t="s">
        <v>47</v>
      </c>
      <c r="O296" s="47"/>
      <c r="P296" s="230">
        <f>O296*H296</f>
        <v>0</v>
      </c>
      <c r="Q296" s="230">
        <v>0.0017147</v>
      </c>
      <c r="R296" s="230">
        <f>Q296*H296</f>
        <v>0.0017147</v>
      </c>
      <c r="S296" s="230">
        <v>0</v>
      </c>
      <c r="T296" s="231">
        <f>S296*H296</f>
        <v>0</v>
      </c>
      <c r="AR296" s="24" t="s">
        <v>194</v>
      </c>
      <c r="AT296" s="24" t="s">
        <v>176</v>
      </c>
      <c r="AU296" s="24" t="s">
        <v>87</v>
      </c>
      <c r="AY296" s="24" t="s">
        <v>170</v>
      </c>
      <c r="BE296" s="232">
        <f>IF(N296="základní",J296,0)</f>
        <v>0</v>
      </c>
      <c r="BF296" s="232">
        <f>IF(N296="snížená",J296,0)</f>
        <v>0</v>
      </c>
      <c r="BG296" s="232">
        <f>IF(N296="zákl. přenesená",J296,0)</f>
        <v>0</v>
      </c>
      <c r="BH296" s="232">
        <f>IF(N296="sníž. přenesená",J296,0)</f>
        <v>0</v>
      </c>
      <c r="BI296" s="232">
        <f>IF(N296="nulová",J296,0)</f>
        <v>0</v>
      </c>
      <c r="BJ296" s="24" t="s">
        <v>84</v>
      </c>
      <c r="BK296" s="232">
        <f>ROUND(I296*H296,2)</f>
        <v>0</v>
      </c>
      <c r="BL296" s="24" t="s">
        <v>194</v>
      </c>
      <c r="BM296" s="24" t="s">
        <v>3613</v>
      </c>
    </row>
    <row r="297" spans="2:47" s="1" customFormat="1" ht="13.5">
      <c r="B297" s="46"/>
      <c r="C297" s="74"/>
      <c r="D297" s="233" t="s">
        <v>183</v>
      </c>
      <c r="E297" s="74"/>
      <c r="F297" s="234" t="s">
        <v>3614</v>
      </c>
      <c r="G297" s="74"/>
      <c r="H297" s="74"/>
      <c r="I297" s="191"/>
      <c r="J297" s="74"/>
      <c r="K297" s="74"/>
      <c r="L297" s="72"/>
      <c r="M297" s="235"/>
      <c r="N297" s="47"/>
      <c r="O297" s="47"/>
      <c r="P297" s="47"/>
      <c r="Q297" s="47"/>
      <c r="R297" s="47"/>
      <c r="S297" s="47"/>
      <c r="T297" s="95"/>
      <c r="AT297" s="24" t="s">
        <v>183</v>
      </c>
      <c r="AU297" s="24" t="s">
        <v>87</v>
      </c>
    </row>
    <row r="298" spans="2:47" s="1" customFormat="1" ht="13.5">
      <c r="B298" s="46"/>
      <c r="C298" s="74"/>
      <c r="D298" s="233" t="s">
        <v>295</v>
      </c>
      <c r="E298" s="74"/>
      <c r="F298" s="236" t="s">
        <v>3584</v>
      </c>
      <c r="G298" s="74"/>
      <c r="H298" s="74"/>
      <c r="I298" s="191"/>
      <c r="J298" s="74"/>
      <c r="K298" s="74"/>
      <c r="L298" s="72"/>
      <c r="M298" s="235"/>
      <c r="N298" s="47"/>
      <c r="O298" s="47"/>
      <c r="P298" s="47"/>
      <c r="Q298" s="47"/>
      <c r="R298" s="47"/>
      <c r="S298" s="47"/>
      <c r="T298" s="95"/>
      <c r="AT298" s="24" t="s">
        <v>295</v>
      </c>
      <c r="AU298" s="24" t="s">
        <v>87</v>
      </c>
    </row>
    <row r="299" spans="2:65" s="1" customFormat="1" ht="25.5" customHeight="1">
      <c r="B299" s="46"/>
      <c r="C299" s="262" t="s">
        <v>568</v>
      </c>
      <c r="D299" s="262" t="s">
        <v>858</v>
      </c>
      <c r="E299" s="263" t="s">
        <v>3615</v>
      </c>
      <c r="F299" s="264" t="s">
        <v>3616</v>
      </c>
      <c r="G299" s="265" t="s">
        <v>304</v>
      </c>
      <c r="H299" s="266">
        <v>1.01</v>
      </c>
      <c r="I299" s="267"/>
      <c r="J299" s="268">
        <f>ROUND(I299*H299,2)</f>
        <v>0</v>
      </c>
      <c r="K299" s="264" t="s">
        <v>180</v>
      </c>
      <c r="L299" s="269"/>
      <c r="M299" s="270" t="s">
        <v>23</v>
      </c>
      <c r="N299" s="271" t="s">
        <v>47</v>
      </c>
      <c r="O299" s="47"/>
      <c r="P299" s="230">
        <f>O299*H299</f>
        <v>0</v>
      </c>
      <c r="Q299" s="230">
        <v>0.0178</v>
      </c>
      <c r="R299" s="230">
        <f>Q299*H299</f>
        <v>0.017978</v>
      </c>
      <c r="S299" s="230">
        <v>0</v>
      </c>
      <c r="T299" s="231">
        <f>S299*H299</f>
        <v>0</v>
      </c>
      <c r="AR299" s="24" t="s">
        <v>211</v>
      </c>
      <c r="AT299" s="24" t="s">
        <v>858</v>
      </c>
      <c r="AU299" s="24" t="s">
        <v>87</v>
      </c>
      <c r="AY299" s="24" t="s">
        <v>170</v>
      </c>
      <c r="BE299" s="232">
        <f>IF(N299="základní",J299,0)</f>
        <v>0</v>
      </c>
      <c r="BF299" s="232">
        <f>IF(N299="snížená",J299,0)</f>
        <v>0</v>
      </c>
      <c r="BG299" s="232">
        <f>IF(N299="zákl. přenesená",J299,0)</f>
        <v>0</v>
      </c>
      <c r="BH299" s="232">
        <f>IF(N299="sníž. přenesená",J299,0)</f>
        <v>0</v>
      </c>
      <c r="BI299" s="232">
        <f>IF(N299="nulová",J299,0)</f>
        <v>0</v>
      </c>
      <c r="BJ299" s="24" t="s">
        <v>84</v>
      </c>
      <c r="BK299" s="232">
        <f>ROUND(I299*H299,2)</f>
        <v>0</v>
      </c>
      <c r="BL299" s="24" t="s">
        <v>194</v>
      </c>
      <c r="BM299" s="24" t="s">
        <v>3617</v>
      </c>
    </row>
    <row r="300" spans="2:47" s="1" customFormat="1" ht="13.5">
      <c r="B300" s="46"/>
      <c r="C300" s="74"/>
      <c r="D300" s="233" t="s">
        <v>183</v>
      </c>
      <c r="E300" s="74"/>
      <c r="F300" s="234" t="s">
        <v>3616</v>
      </c>
      <c r="G300" s="74"/>
      <c r="H300" s="74"/>
      <c r="I300" s="191"/>
      <c r="J300" s="74"/>
      <c r="K300" s="74"/>
      <c r="L300" s="72"/>
      <c r="M300" s="235"/>
      <c r="N300" s="47"/>
      <c r="O300" s="47"/>
      <c r="P300" s="47"/>
      <c r="Q300" s="47"/>
      <c r="R300" s="47"/>
      <c r="S300" s="47"/>
      <c r="T300" s="95"/>
      <c r="AT300" s="24" t="s">
        <v>183</v>
      </c>
      <c r="AU300" s="24" t="s">
        <v>87</v>
      </c>
    </row>
    <row r="301" spans="2:51" s="13" customFormat="1" ht="13.5">
      <c r="B301" s="275"/>
      <c r="C301" s="276"/>
      <c r="D301" s="233" t="s">
        <v>322</v>
      </c>
      <c r="E301" s="277" t="s">
        <v>23</v>
      </c>
      <c r="F301" s="278" t="s">
        <v>3124</v>
      </c>
      <c r="G301" s="276"/>
      <c r="H301" s="277" t="s">
        <v>23</v>
      </c>
      <c r="I301" s="279"/>
      <c r="J301" s="276"/>
      <c r="K301" s="276"/>
      <c r="L301" s="280"/>
      <c r="M301" s="281"/>
      <c r="N301" s="282"/>
      <c r="O301" s="282"/>
      <c r="P301" s="282"/>
      <c r="Q301" s="282"/>
      <c r="R301" s="282"/>
      <c r="S301" s="282"/>
      <c r="T301" s="283"/>
      <c r="AT301" s="284" t="s">
        <v>322</v>
      </c>
      <c r="AU301" s="284" t="s">
        <v>87</v>
      </c>
      <c r="AV301" s="13" t="s">
        <v>84</v>
      </c>
      <c r="AW301" s="13" t="s">
        <v>39</v>
      </c>
      <c r="AX301" s="13" t="s">
        <v>76</v>
      </c>
      <c r="AY301" s="284" t="s">
        <v>170</v>
      </c>
    </row>
    <row r="302" spans="2:51" s="11" customFormat="1" ht="13.5">
      <c r="B302" s="240"/>
      <c r="C302" s="241"/>
      <c r="D302" s="233" t="s">
        <v>322</v>
      </c>
      <c r="E302" s="242" t="s">
        <v>23</v>
      </c>
      <c r="F302" s="243" t="s">
        <v>3592</v>
      </c>
      <c r="G302" s="241"/>
      <c r="H302" s="244">
        <v>1.01</v>
      </c>
      <c r="I302" s="245"/>
      <c r="J302" s="241"/>
      <c r="K302" s="241"/>
      <c r="L302" s="246"/>
      <c r="M302" s="247"/>
      <c r="N302" s="248"/>
      <c r="O302" s="248"/>
      <c r="P302" s="248"/>
      <c r="Q302" s="248"/>
      <c r="R302" s="248"/>
      <c r="S302" s="248"/>
      <c r="T302" s="249"/>
      <c r="AT302" s="250" t="s">
        <v>322</v>
      </c>
      <c r="AU302" s="250" t="s">
        <v>87</v>
      </c>
      <c r="AV302" s="11" t="s">
        <v>87</v>
      </c>
      <c r="AW302" s="11" t="s">
        <v>39</v>
      </c>
      <c r="AX302" s="11" t="s">
        <v>84</v>
      </c>
      <c r="AY302" s="250" t="s">
        <v>170</v>
      </c>
    </row>
    <row r="303" spans="2:65" s="1" customFormat="1" ht="16.5" customHeight="1">
      <c r="B303" s="46"/>
      <c r="C303" s="221" t="s">
        <v>573</v>
      </c>
      <c r="D303" s="221" t="s">
        <v>176</v>
      </c>
      <c r="E303" s="222" t="s">
        <v>3618</v>
      </c>
      <c r="F303" s="223" t="s">
        <v>3619</v>
      </c>
      <c r="G303" s="224" t="s">
        <v>304</v>
      </c>
      <c r="H303" s="225">
        <v>2</v>
      </c>
      <c r="I303" s="226"/>
      <c r="J303" s="227">
        <f>ROUND(I303*H303,2)</f>
        <v>0</v>
      </c>
      <c r="K303" s="223" t="s">
        <v>180</v>
      </c>
      <c r="L303" s="72"/>
      <c r="M303" s="228" t="s">
        <v>23</v>
      </c>
      <c r="N303" s="229" t="s">
        <v>47</v>
      </c>
      <c r="O303" s="47"/>
      <c r="P303" s="230">
        <f>O303*H303</f>
        <v>0</v>
      </c>
      <c r="Q303" s="230">
        <v>0.0029604</v>
      </c>
      <c r="R303" s="230">
        <f>Q303*H303</f>
        <v>0.0059208</v>
      </c>
      <c r="S303" s="230">
        <v>0</v>
      </c>
      <c r="T303" s="231">
        <f>S303*H303</f>
        <v>0</v>
      </c>
      <c r="AR303" s="24" t="s">
        <v>194</v>
      </c>
      <c r="AT303" s="24" t="s">
        <v>176</v>
      </c>
      <c r="AU303" s="24" t="s">
        <v>87</v>
      </c>
      <c r="AY303" s="24" t="s">
        <v>170</v>
      </c>
      <c r="BE303" s="232">
        <f>IF(N303="základní",J303,0)</f>
        <v>0</v>
      </c>
      <c r="BF303" s="232">
        <f>IF(N303="snížená",J303,0)</f>
        <v>0</v>
      </c>
      <c r="BG303" s="232">
        <f>IF(N303="zákl. přenesená",J303,0)</f>
        <v>0</v>
      </c>
      <c r="BH303" s="232">
        <f>IF(N303="sníž. přenesená",J303,0)</f>
        <v>0</v>
      </c>
      <c r="BI303" s="232">
        <f>IF(N303="nulová",J303,0)</f>
        <v>0</v>
      </c>
      <c r="BJ303" s="24" t="s">
        <v>84</v>
      </c>
      <c r="BK303" s="232">
        <f>ROUND(I303*H303,2)</f>
        <v>0</v>
      </c>
      <c r="BL303" s="24" t="s">
        <v>194</v>
      </c>
      <c r="BM303" s="24" t="s">
        <v>3620</v>
      </c>
    </row>
    <row r="304" spans="2:47" s="1" customFormat="1" ht="13.5">
      <c r="B304" s="46"/>
      <c r="C304" s="74"/>
      <c r="D304" s="233" t="s">
        <v>183</v>
      </c>
      <c r="E304" s="74"/>
      <c r="F304" s="234" t="s">
        <v>3621</v>
      </c>
      <c r="G304" s="74"/>
      <c r="H304" s="74"/>
      <c r="I304" s="191"/>
      <c r="J304" s="74"/>
      <c r="K304" s="74"/>
      <c r="L304" s="72"/>
      <c r="M304" s="235"/>
      <c r="N304" s="47"/>
      <c r="O304" s="47"/>
      <c r="P304" s="47"/>
      <c r="Q304" s="47"/>
      <c r="R304" s="47"/>
      <c r="S304" s="47"/>
      <c r="T304" s="95"/>
      <c r="AT304" s="24" t="s">
        <v>183</v>
      </c>
      <c r="AU304" s="24" t="s">
        <v>87</v>
      </c>
    </row>
    <row r="305" spans="2:47" s="1" customFormat="1" ht="13.5">
      <c r="B305" s="46"/>
      <c r="C305" s="74"/>
      <c r="D305" s="233" t="s">
        <v>295</v>
      </c>
      <c r="E305" s="74"/>
      <c r="F305" s="236" t="s">
        <v>3584</v>
      </c>
      <c r="G305" s="74"/>
      <c r="H305" s="74"/>
      <c r="I305" s="191"/>
      <c r="J305" s="74"/>
      <c r="K305" s="74"/>
      <c r="L305" s="72"/>
      <c r="M305" s="235"/>
      <c r="N305" s="47"/>
      <c r="O305" s="47"/>
      <c r="P305" s="47"/>
      <c r="Q305" s="47"/>
      <c r="R305" s="47"/>
      <c r="S305" s="47"/>
      <c r="T305" s="95"/>
      <c r="AT305" s="24" t="s">
        <v>295</v>
      </c>
      <c r="AU305" s="24" t="s">
        <v>87</v>
      </c>
    </row>
    <row r="306" spans="2:51" s="13" customFormat="1" ht="13.5">
      <c r="B306" s="275"/>
      <c r="C306" s="276"/>
      <c r="D306" s="233" t="s">
        <v>322</v>
      </c>
      <c r="E306" s="277" t="s">
        <v>23</v>
      </c>
      <c r="F306" s="278" t="s">
        <v>3622</v>
      </c>
      <c r="G306" s="276"/>
      <c r="H306" s="277" t="s">
        <v>23</v>
      </c>
      <c r="I306" s="279"/>
      <c r="J306" s="276"/>
      <c r="K306" s="276"/>
      <c r="L306" s="280"/>
      <c r="M306" s="281"/>
      <c r="N306" s="282"/>
      <c r="O306" s="282"/>
      <c r="P306" s="282"/>
      <c r="Q306" s="282"/>
      <c r="R306" s="282"/>
      <c r="S306" s="282"/>
      <c r="T306" s="283"/>
      <c r="AT306" s="284" t="s">
        <v>322</v>
      </c>
      <c r="AU306" s="284" t="s">
        <v>87</v>
      </c>
      <c r="AV306" s="13" t="s">
        <v>84</v>
      </c>
      <c r="AW306" s="13" t="s">
        <v>39</v>
      </c>
      <c r="AX306" s="13" t="s">
        <v>76</v>
      </c>
      <c r="AY306" s="284" t="s">
        <v>170</v>
      </c>
    </row>
    <row r="307" spans="2:51" s="11" customFormat="1" ht="13.5">
      <c r="B307" s="240"/>
      <c r="C307" s="241"/>
      <c r="D307" s="233" t="s">
        <v>322</v>
      </c>
      <c r="E307" s="242" t="s">
        <v>23</v>
      </c>
      <c r="F307" s="243" t="s">
        <v>87</v>
      </c>
      <c r="G307" s="241"/>
      <c r="H307" s="244">
        <v>2</v>
      </c>
      <c r="I307" s="245"/>
      <c r="J307" s="241"/>
      <c r="K307" s="241"/>
      <c r="L307" s="246"/>
      <c r="M307" s="247"/>
      <c r="N307" s="248"/>
      <c r="O307" s="248"/>
      <c r="P307" s="248"/>
      <c r="Q307" s="248"/>
      <c r="R307" s="248"/>
      <c r="S307" s="248"/>
      <c r="T307" s="249"/>
      <c r="AT307" s="250" t="s">
        <v>322</v>
      </c>
      <c r="AU307" s="250" t="s">
        <v>87</v>
      </c>
      <c r="AV307" s="11" t="s">
        <v>87</v>
      </c>
      <c r="AW307" s="11" t="s">
        <v>39</v>
      </c>
      <c r="AX307" s="11" t="s">
        <v>84</v>
      </c>
      <c r="AY307" s="250" t="s">
        <v>170</v>
      </c>
    </row>
    <row r="308" spans="2:65" s="1" customFormat="1" ht="25.5" customHeight="1">
      <c r="B308" s="46"/>
      <c r="C308" s="262" t="s">
        <v>578</v>
      </c>
      <c r="D308" s="262" t="s">
        <v>858</v>
      </c>
      <c r="E308" s="263" t="s">
        <v>3623</v>
      </c>
      <c r="F308" s="264" t="s">
        <v>3624</v>
      </c>
      <c r="G308" s="265" t="s">
        <v>304</v>
      </c>
      <c r="H308" s="266">
        <v>2.02</v>
      </c>
      <c r="I308" s="267"/>
      <c r="J308" s="268">
        <f>ROUND(I308*H308,2)</f>
        <v>0</v>
      </c>
      <c r="K308" s="264" t="s">
        <v>23</v>
      </c>
      <c r="L308" s="269"/>
      <c r="M308" s="270" t="s">
        <v>23</v>
      </c>
      <c r="N308" s="271" t="s">
        <v>47</v>
      </c>
      <c r="O308" s="47"/>
      <c r="P308" s="230">
        <f>O308*H308</f>
        <v>0</v>
      </c>
      <c r="Q308" s="230">
        <v>0.01664</v>
      </c>
      <c r="R308" s="230">
        <f>Q308*H308</f>
        <v>0.0336128</v>
      </c>
      <c r="S308" s="230">
        <v>0</v>
      </c>
      <c r="T308" s="231">
        <f>S308*H308</f>
        <v>0</v>
      </c>
      <c r="AR308" s="24" t="s">
        <v>211</v>
      </c>
      <c r="AT308" s="24" t="s">
        <v>858</v>
      </c>
      <c r="AU308" s="24" t="s">
        <v>87</v>
      </c>
      <c r="AY308" s="24" t="s">
        <v>170</v>
      </c>
      <c r="BE308" s="232">
        <f>IF(N308="základní",J308,0)</f>
        <v>0</v>
      </c>
      <c r="BF308" s="232">
        <f>IF(N308="snížená",J308,0)</f>
        <v>0</v>
      </c>
      <c r="BG308" s="232">
        <f>IF(N308="zákl. přenesená",J308,0)</f>
        <v>0</v>
      </c>
      <c r="BH308" s="232">
        <f>IF(N308="sníž. přenesená",J308,0)</f>
        <v>0</v>
      </c>
      <c r="BI308" s="232">
        <f>IF(N308="nulová",J308,0)</f>
        <v>0</v>
      </c>
      <c r="BJ308" s="24" t="s">
        <v>84</v>
      </c>
      <c r="BK308" s="232">
        <f>ROUND(I308*H308,2)</f>
        <v>0</v>
      </c>
      <c r="BL308" s="24" t="s">
        <v>194</v>
      </c>
      <c r="BM308" s="24" t="s">
        <v>3625</v>
      </c>
    </row>
    <row r="309" spans="2:47" s="1" customFormat="1" ht="13.5">
      <c r="B309" s="46"/>
      <c r="C309" s="74"/>
      <c r="D309" s="233" t="s">
        <v>183</v>
      </c>
      <c r="E309" s="74"/>
      <c r="F309" s="234" t="s">
        <v>3624</v>
      </c>
      <c r="G309" s="74"/>
      <c r="H309" s="74"/>
      <c r="I309" s="191"/>
      <c r="J309" s="74"/>
      <c r="K309" s="74"/>
      <c r="L309" s="72"/>
      <c r="M309" s="235"/>
      <c r="N309" s="47"/>
      <c r="O309" s="47"/>
      <c r="P309" s="47"/>
      <c r="Q309" s="47"/>
      <c r="R309" s="47"/>
      <c r="S309" s="47"/>
      <c r="T309" s="95"/>
      <c r="AT309" s="24" t="s">
        <v>183</v>
      </c>
      <c r="AU309" s="24" t="s">
        <v>87</v>
      </c>
    </row>
    <row r="310" spans="2:51" s="13" customFormat="1" ht="13.5">
      <c r="B310" s="275"/>
      <c r="C310" s="276"/>
      <c r="D310" s="233" t="s">
        <v>322</v>
      </c>
      <c r="E310" s="277" t="s">
        <v>23</v>
      </c>
      <c r="F310" s="278" t="s">
        <v>3124</v>
      </c>
      <c r="G310" s="276"/>
      <c r="H310" s="277" t="s">
        <v>23</v>
      </c>
      <c r="I310" s="279"/>
      <c r="J310" s="276"/>
      <c r="K310" s="276"/>
      <c r="L310" s="280"/>
      <c r="M310" s="281"/>
      <c r="N310" s="282"/>
      <c r="O310" s="282"/>
      <c r="P310" s="282"/>
      <c r="Q310" s="282"/>
      <c r="R310" s="282"/>
      <c r="S310" s="282"/>
      <c r="T310" s="283"/>
      <c r="AT310" s="284" t="s">
        <v>322</v>
      </c>
      <c r="AU310" s="284" t="s">
        <v>87</v>
      </c>
      <c r="AV310" s="13" t="s">
        <v>84</v>
      </c>
      <c r="AW310" s="13" t="s">
        <v>39</v>
      </c>
      <c r="AX310" s="13" t="s">
        <v>76</v>
      </c>
      <c r="AY310" s="284" t="s">
        <v>170</v>
      </c>
    </row>
    <row r="311" spans="2:51" s="11" customFormat="1" ht="13.5">
      <c r="B311" s="240"/>
      <c r="C311" s="241"/>
      <c r="D311" s="233" t="s">
        <v>322</v>
      </c>
      <c r="E311" s="242" t="s">
        <v>23</v>
      </c>
      <c r="F311" s="243" t="s">
        <v>3626</v>
      </c>
      <c r="G311" s="241"/>
      <c r="H311" s="244">
        <v>2.02</v>
      </c>
      <c r="I311" s="245"/>
      <c r="J311" s="241"/>
      <c r="K311" s="241"/>
      <c r="L311" s="246"/>
      <c r="M311" s="247"/>
      <c r="N311" s="248"/>
      <c r="O311" s="248"/>
      <c r="P311" s="248"/>
      <c r="Q311" s="248"/>
      <c r="R311" s="248"/>
      <c r="S311" s="248"/>
      <c r="T311" s="249"/>
      <c r="AT311" s="250" t="s">
        <v>322</v>
      </c>
      <c r="AU311" s="250" t="s">
        <v>87</v>
      </c>
      <c r="AV311" s="11" t="s">
        <v>87</v>
      </c>
      <c r="AW311" s="11" t="s">
        <v>39</v>
      </c>
      <c r="AX311" s="11" t="s">
        <v>84</v>
      </c>
      <c r="AY311" s="250" t="s">
        <v>170</v>
      </c>
    </row>
    <row r="312" spans="2:65" s="1" customFormat="1" ht="16.5" customHeight="1">
      <c r="B312" s="46"/>
      <c r="C312" s="221" t="s">
        <v>584</v>
      </c>
      <c r="D312" s="221" t="s">
        <v>176</v>
      </c>
      <c r="E312" s="222" t="s">
        <v>3627</v>
      </c>
      <c r="F312" s="223" t="s">
        <v>3628</v>
      </c>
      <c r="G312" s="224" t="s">
        <v>304</v>
      </c>
      <c r="H312" s="225">
        <v>1</v>
      </c>
      <c r="I312" s="226"/>
      <c r="J312" s="227">
        <f>ROUND(I312*H312,2)</f>
        <v>0</v>
      </c>
      <c r="K312" s="223" t="s">
        <v>180</v>
      </c>
      <c r="L312" s="72"/>
      <c r="M312" s="228" t="s">
        <v>23</v>
      </c>
      <c r="N312" s="229" t="s">
        <v>47</v>
      </c>
      <c r="O312" s="47"/>
      <c r="P312" s="230">
        <f>O312*H312</f>
        <v>0</v>
      </c>
      <c r="Q312" s="230">
        <v>0.0037985</v>
      </c>
      <c r="R312" s="230">
        <f>Q312*H312</f>
        <v>0.0037985</v>
      </c>
      <c r="S312" s="230">
        <v>0</v>
      </c>
      <c r="T312" s="231">
        <f>S312*H312</f>
        <v>0</v>
      </c>
      <c r="AR312" s="24" t="s">
        <v>194</v>
      </c>
      <c r="AT312" s="24" t="s">
        <v>176</v>
      </c>
      <c r="AU312" s="24" t="s">
        <v>87</v>
      </c>
      <c r="AY312" s="24" t="s">
        <v>170</v>
      </c>
      <c r="BE312" s="232">
        <f>IF(N312="základní",J312,0)</f>
        <v>0</v>
      </c>
      <c r="BF312" s="232">
        <f>IF(N312="snížená",J312,0)</f>
        <v>0</v>
      </c>
      <c r="BG312" s="232">
        <f>IF(N312="zákl. přenesená",J312,0)</f>
        <v>0</v>
      </c>
      <c r="BH312" s="232">
        <f>IF(N312="sníž. přenesená",J312,0)</f>
        <v>0</v>
      </c>
      <c r="BI312" s="232">
        <f>IF(N312="nulová",J312,0)</f>
        <v>0</v>
      </c>
      <c r="BJ312" s="24" t="s">
        <v>84</v>
      </c>
      <c r="BK312" s="232">
        <f>ROUND(I312*H312,2)</f>
        <v>0</v>
      </c>
      <c r="BL312" s="24" t="s">
        <v>194</v>
      </c>
      <c r="BM312" s="24" t="s">
        <v>3629</v>
      </c>
    </row>
    <row r="313" spans="2:47" s="1" customFormat="1" ht="13.5">
      <c r="B313" s="46"/>
      <c r="C313" s="74"/>
      <c r="D313" s="233" t="s">
        <v>183</v>
      </c>
      <c r="E313" s="74"/>
      <c r="F313" s="234" t="s">
        <v>3630</v>
      </c>
      <c r="G313" s="74"/>
      <c r="H313" s="74"/>
      <c r="I313" s="191"/>
      <c r="J313" s="74"/>
      <c r="K313" s="74"/>
      <c r="L313" s="72"/>
      <c r="M313" s="235"/>
      <c r="N313" s="47"/>
      <c r="O313" s="47"/>
      <c r="P313" s="47"/>
      <c r="Q313" s="47"/>
      <c r="R313" s="47"/>
      <c r="S313" s="47"/>
      <c r="T313" s="95"/>
      <c r="AT313" s="24" t="s">
        <v>183</v>
      </c>
      <c r="AU313" s="24" t="s">
        <v>87</v>
      </c>
    </row>
    <row r="314" spans="2:47" s="1" customFormat="1" ht="13.5">
      <c r="B314" s="46"/>
      <c r="C314" s="74"/>
      <c r="D314" s="233" t="s">
        <v>295</v>
      </c>
      <c r="E314" s="74"/>
      <c r="F314" s="236" t="s">
        <v>3584</v>
      </c>
      <c r="G314" s="74"/>
      <c r="H314" s="74"/>
      <c r="I314" s="191"/>
      <c r="J314" s="74"/>
      <c r="K314" s="74"/>
      <c r="L314" s="72"/>
      <c r="M314" s="235"/>
      <c r="N314" s="47"/>
      <c r="O314" s="47"/>
      <c r="P314" s="47"/>
      <c r="Q314" s="47"/>
      <c r="R314" s="47"/>
      <c r="S314" s="47"/>
      <c r="T314" s="95"/>
      <c r="AT314" s="24" t="s">
        <v>295</v>
      </c>
      <c r="AU314" s="24" t="s">
        <v>87</v>
      </c>
    </row>
    <row r="315" spans="2:65" s="1" customFormat="1" ht="25.5" customHeight="1">
      <c r="B315" s="46"/>
      <c r="C315" s="262" t="s">
        <v>589</v>
      </c>
      <c r="D315" s="262" t="s">
        <v>858</v>
      </c>
      <c r="E315" s="263" t="s">
        <v>3631</v>
      </c>
      <c r="F315" s="264" t="s">
        <v>3632</v>
      </c>
      <c r="G315" s="265" t="s">
        <v>304</v>
      </c>
      <c r="H315" s="266">
        <v>1.01</v>
      </c>
      <c r="I315" s="267"/>
      <c r="J315" s="268">
        <f>ROUND(I315*H315,2)</f>
        <v>0</v>
      </c>
      <c r="K315" s="264" t="s">
        <v>180</v>
      </c>
      <c r="L315" s="269"/>
      <c r="M315" s="270" t="s">
        <v>23</v>
      </c>
      <c r="N315" s="271" t="s">
        <v>47</v>
      </c>
      <c r="O315" s="47"/>
      <c r="P315" s="230">
        <f>O315*H315</f>
        <v>0</v>
      </c>
      <c r="Q315" s="230">
        <v>0.0284</v>
      </c>
      <c r="R315" s="230">
        <f>Q315*H315</f>
        <v>0.028684</v>
      </c>
      <c r="S315" s="230">
        <v>0</v>
      </c>
      <c r="T315" s="231">
        <f>S315*H315</f>
        <v>0</v>
      </c>
      <c r="AR315" s="24" t="s">
        <v>211</v>
      </c>
      <c r="AT315" s="24" t="s">
        <v>858</v>
      </c>
      <c r="AU315" s="24" t="s">
        <v>87</v>
      </c>
      <c r="AY315" s="24" t="s">
        <v>170</v>
      </c>
      <c r="BE315" s="232">
        <f>IF(N315="základní",J315,0)</f>
        <v>0</v>
      </c>
      <c r="BF315" s="232">
        <f>IF(N315="snížená",J315,0)</f>
        <v>0</v>
      </c>
      <c r="BG315" s="232">
        <f>IF(N315="zákl. přenesená",J315,0)</f>
        <v>0</v>
      </c>
      <c r="BH315" s="232">
        <f>IF(N315="sníž. přenesená",J315,0)</f>
        <v>0</v>
      </c>
      <c r="BI315" s="232">
        <f>IF(N315="nulová",J315,0)</f>
        <v>0</v>
      </c>
      <c r="BJ315" s="24" t="s">
        <v>84</v>
      </c>
      <c r="BK315" s="232">
        <f>ROUND(I315*H315,2)</f>
        <v>0</v>
      </c>
      <c r="BL315" s="24" t="s">
        <v>194</v>
      </c>
      <c r="BM315" s="24" t="s">
        <v>3633</v>
      </c>
    </row>
    <row r="316" spans="2:47" s="1" customFormat="1" ht="13.5">
      <c r="B316" s="46"/>
      <c r="C316" s="74"/>
      <c r="D316" s="233" t="s">
        <v>183</v>
      </c>
      <c r="E316" s="74"/>
      <c r="F316" s="234" t="s">
        <v>3632</v>
      </c>
      <c r="G316" s="74"/>
      <c r="H316" s="74"/>
      <c r="I316" s="191"/>
      <c r="J316" s="74"/>
      <c r="K316" s="74"/>
      <c r="L316" s="72"/>
      <c r="M316" s="235"/>
      <c r="N316" s="47"/>
      <c r="O316" s="47"/>
      <c r="P316" s="47"/>
      <c r="Q316" s="47"/>
      <c r="R316" s="47"/>
      <c r="S316" s="47"/>
      <c r="T316" s="95"/>
      <c r="AT316" s="24" t="s">
        <v>183</v>
      </c>
      <c r="AU316" s="24" t="s">
        <v>87</v>
      </c>
    </row>
    <row r="317" spans="2:51" s="13" customFormat="1" ht="13.5">
      <c r="B317" s="275"/>
      <c r="C317" s="276"/>
      <c r="D317" s="233" t="s">
        <v>322</v>
      </c>
      <c r="E317" s="277" t="s">
        <v>23</v>
      </c>
      <c r="F317" s="278" t="s">
        <v>3124</v>
      </c>
      <c r="G317" s="276"/>
      <c r="H317" s="277" t="s">
        <v>23</v>
      </c>
      <c r="I317" s="279"/>
      <c r="J317" s="276"/>
      <c r="K317" s="276"/>
      <c r="L317" s="280"/>
      <c r="M317" s="281"/>
      <c r="N317" s="282"/>
      <c r="O317" s="282"/>
      <c r="P317" s="282"/>
      <c r="Q317" s="282"/>
      <c r="R317" s="282"/>
      <c r="S317" s="282"/>
      <c r="T317" s="283"/>
      <c r="AT317" s="284" t="s">
        <v>322</v>
      </c>
      <c r="AU317" s="284" t="s">
        <v>87</v>
      </c>
      <c r="AV317" s="13" t="s">
        <v>84</v>
      </c>
      <c r="AW317" s="13" t="s">
        <v>39</v>
      </c>
      <c r="AX317" s="13" t="s">
        <v>76</v>
      </c>
      <c r="AY317" s="284" t="s">
        <v>170</v>
      </c>
    </row>
    <row r="318" spans="2:51" s="11" customFormat="1" ht="13.5">
      <c r="B318" s="240"/>
      <c r="C318" s="241"/>
      <c r="D318" s="233" t="s">
        <v>322</v>
      </c>
      <c r="E318" s="242" t="s">
        <v>23</v>
      </c>
      <c r="F318" s="243" t="s">
        <v>3592</v>
      </c>
      <c r="G318" s="241"/>
      <c r="H318" s="244">
        <v>1.01</v>
      </c>
      <c r="I318" s="245"/>
      <c r="J318" s="241"/>
      <c r="K318" s="241"/>
      <c r="L318" s="246"/>
      <c r="M318" s="247"/>
      <c r="N318" s="248"/>
      <c r="O318" s="248"/>
      <c r="P318" s="248"/>
      <c r="Q318" s="248"/>
      <c r="R318" s="248"/>
      <c r="S318" s="248"/>
      <c r="T318" s="249"/>
      <c r="AT318" s="250" t="s">
        <v>322</v>
      </c>
      <c r="AU318" s="250" t="s">
        <v>87</v>
      </c>
      <c r="AV318" s="11" t="s">
        <v>87</v>
      </c>
      <c r="AW318" s="11" t="s">
        <v>39</v>
      </c>
      <c r="AX318" s="11" t="s">
        <v>84</v>
      </c>
      <c r="AY318" s="250" t="s">
        <v>170</v>
      </c>
    </row>
    <row r="319" spans="2:65" s="1" customFormat="1" ht="16.5" customHeight="1">
      <c r="B319" s="46"/>
      <c r="C319" s="221" t="s">
        <v>597</v>
      </c>
      <c r="D319" s="221" t="s">
        <v>176</v>
      </c>
      <c r="E319" s="222" t="s">
        <v>3634</v>
      </c>
      <c r="F319" s="223" t="s">
        <v>3635</v>
      </c>
      <c r="G319" s="224" t="s">
        <v>340</v>
      </c>
      <c r="H319" s="225">
        <v>68.5</v>
      </c>
      <c r="I319" s="226"/>
      <c r="J319" s="227">
        <f>ROUND(I319*H319,2)</f>
        <v>0</v>
      </c>
      <c r="K319" s="223" t="s">
        <v>23</v>
      </c>
      <c r="L319" s="72"/>
      <c r="M319" s="228" t="s">
        <v>23</v>
      </c>
      <c r="N319" s="229" t="s">
        <v>47</v>
      </c>
      <c r="O319" s="47"/>
      <c r="P319" s="230">
        <f>O319*H319</f>
        <v>0</v>
      </c>
      <c r="Q319" s="230">
        <v>0</v>
      </c>
      <c r="R319" s="230">
        <f>Q319*H319</f>
        <v>0</v>
      </c>
      <c r="S319" s="230">
        <v>0</v>
      </c>
      <c r="T319" s="231">
        <f>S319*H319</f>
        <v>0</v>
      </c>
      <c r="AR319" s="24" t="s">
        <v>194</v>
      </c>
      <c r="AT319" s="24" t="s">
        <v>176</v>
      </c>
      <c r="AU319" s="24" t="s">
        <v>87</v>
      </c>
      <c r="AY319" s="24" t="s">
        <v>170</v>
      </c>
      <c r="BE319" s="232">
        <f>IF(N319="základní",J319,0)</f>
        <v>0</v>
      </c>
      <c r="BF319" s="232">
        <f>IF(N319="snížená",J319,0)</f>
        <v>0</v>
      </c>
      <c r="BG319" s="232">
        <f>IF(N319="zákl. přenesená",J319,0)</f>
        <v>0</v>
      </c>
      <c r="BH319" s="232">
        <f>IF(N319="sníž. přenesená",J319,0)</f>
        <v>0</v>
      </c>
      <c r="BI319" s="232">
        <f>IF(N319="nulová",J319,0)</f>
        <v>0</v>
      </c>
      <c r="BJ319" s="24" t="s">
        <v>84</v>
      </c>
      <c r="BK319" s="232">
        <f>ROUND(I319*H319,2)</f>
        <v>0</v>
      </c>
      <c r="BL319" s="24" t="s">
        <v>194</v>
      </c>
      <c r="BM319" s="24" t="s">
        <v>3636</v>
      </c>
    </row>
    <row r="320" spans="2:47" s="1" customFormat="1" ht="13.5">
      <c r="B320" s="46"/>
      <c r="C320" s="74"/>
      <c r="D320" s="233" t="s">
        <v>184</v>
      </c>
      <c r="E320" s="74"/>
      <c r="F320" s="236" t="s">
        <v>2703</v>
      </c>
      <c r="G320" s="74"/>
      <c r="H320" s="74"/>
      <c r="I320" s="191"/>
      <c r="J320" s="74"/>
      <c r="K320" s="74"/>
      <c r="L320" s="72"/>
      <c r="M320" s="235"/>
      <c r="N320" s="47"/>
      <c r="O320" s="47"/>
      <c r="P320" s="47"/>
      <c r="Q320" s="47"/>
      <c r="R320" s="47"/>
      <c r="S320" s="47"/>
      <c r="T320" s="95"/>
      <c r="AT320" s="24" t="s">
        <v>184</v>
      </c>
      <c r="AU320" s="24" t="s">
        <v>87</v>
      </c>
    </row>
    <row r="321" spans="2:51" s="13" customFormat="1" ht="13.5">
      <c r="B321" s="275"/>
      <c r="C321" s="276"/>
      <c r="D321" s="233" t="s">
        <v>322</v>
      </c>
      <c r="E321" s="277" t="s">
        <v>23</v>
      </c>
      <c r="F321" s="278" t="s">
        <v>3637</v>
      </c>
      <c r="G321" s="276"/>
      <c r="H321" s="277" t="s">
        <v>23</v>
      </c>
      <c r="I321" s="279"/>
      <c r="J321" s="276"/>
      <c r="K321" s="276"/>
      <c r="L321" s="280"/>
      <c r="M321" s="281"/>
      <c r="N321" s="282"/>
      <c r="O321" s="282"/>
      <c r="P321" s="282"/>
      <c r="Q321" s="282"/>
      <c r="R321" s="282"/>
      <c r="S321" s="282"/>
      <c r="T321" s="283"/>
      <c r="AT321" s="284" t="s">
        <v>322</v>
      </c>
      <c r="AU321" s="284" t="s">
        <v>87</v>
      </c>
      <c r="AV321" s="13" t="s">
        <v>84</v>
      </c>
      <c r="AW321" s="13" t="s">
        <v>39</v>
      </c>
      <c r="AX321" s="13" t="s">
        <v>76</v>
      </c>
      <c r="AY321" s="284" t="s">
        <v>170</v>
      </c>
    </row>
    <row r="322" spans="2:51" s="11" customFormat="1" ht="13.5">
      <c r="B322" s="240"/>
      <c r="C322" s="241"/>
      <c r="D322" s="233" t="s">
        <v>322</v>
      </c>
      <c r="E322" s="242" t="s">
        <v>23</v>
      </c>
      <c r="F322" s="243" t="s">
        <v>3638</v>
      </c>
      <c r="G322" s="241"/>
      <c r="H322" s="244">
        <v>68.5</v>
      </c>
      <c r="I322" s="245"/>
      <c r="J322" s="241"/>
      <c r="K322" s="241"/>
      <c r="L322" s="246"/>
      <c r="M322" s="247"/>
      <c r="N322" s="248"/>
      <c r="O322" s="248"/>
      <c r="P322" s="248"/>
      <c r="Q322" s="248"/>
      <c r="R322" s="248"/>
      <c r="S322" s="248"/>
      <c r="T322" s="249"/>
      <c r="AT322" s="250" t="s">
        <v>322</v>
      </c>
      <c r="AU322" s="250" t="s">
        <v>87</v>
      </c>
      <c r="AV322" s="11" t="s">
        <v>87</v>
      </c>
      <c r="AW322" s="11" t="s">
        <v>39</v>
      </c>
      <c r="AX322" s="11" t="s">
        <v>84</v>
      </c>
      <c r="AY322" s="250" t="s">
        <v>170</v>
      </c>
    </row>
    <row r="323" spans="2:65" s="1" customFormat="1" ht="16.5" customHeight="1">
      <c r="B323" s="46"/>
      <c r="C323" s="221" t="s">
        <v>604</v>
      </c>
      <c r="D323" s="221" t="s">
        <v>176</v>
      </c>
      <c r="E323" s="222" t="s">
        <v>3639</v>
      </c>
      <c r="F323" s="223" t="s">
        <v>3640</v>
      </c>
      <c r="G323" s="224" t="s">
        <v>304</v>
      </c>
      <c r="H323" s="225">
        <v>1</v>
      </c>
      <c r="I323" s="226"/>
      <c r="J323" s="227">
        <f>ROUND(I323*H323,2)</f>
        <v>0</v>
      </c>
      <c r="K323" s="223" t="s">
        <v>180</v>
      </c>
      <c r="L323" s="72"/>
      <c r="M323" s="228" t="s">
        <v>23</v>
      </c>
      <c r="N323" s="229" t="s">
        <v>47</v>
      </c>
      <c r="O323" s="47"/>
      <c r="P323" s="230">
        <f>O323*H323</f>
        <v>0</v>
      </c>
      <c r="Q323" s="230">
        <v>0.00086212</v>
      </c>
      <c r="R323" s="230">
        <f>Q323*H323</f>
        <v>0.00086212</v>
      </c>
      <c r="S323" s="230">
        <v>0</v>
      </c>
      <c r="T323" s="231">
        <f>S323*H323</f>
        <v>0</v>
      </c>
      <c r="AR323" s="24" t="s">
        <v>194</v>
      </c>
      <c r="AT323" s="24" t="s">
        <v>176</v>
      </c>
      <c r="AU323" s="24" t="s">
        <v>87</v>
      </c>
      <c r="AY323" s="24" t="s">
        <v>170</v>
      </c>
      <c r="BE323" s="232">
        <f>IF(N323="základní",J323,0)</f>
        <v>0</v>
      </c>
      <c r="BF323" s="232">
        <f>IF(N323="snížená",J323,0)</f>
        <v>0</v>
      </c>
      <c r="BG323" s="232">
        <f>IF(N323="zákl. přenesená",J323,0)</f>
        <v>0</v>
      </c>
      <c r="BH323" s="232">
        <f>IF(N323="sníž. přenesená",J323,0)</f>
        <v>0</v>
      </c>
      <c r="BI323" s="232">
        <f>IF(N323="nulová",J323,0)</f>
        <v>0</v>
      </c>
      <c r="BJ323" s="24" t="s">
        <v>84</v>
      </c>
      <c r="BK323" s="232">
        <f>ROUND(I323*H323,2)</f>
        <v>0</v>
      </c>
      <c r="BL323" s="24" t="s">
        <v>194</v>
      </c>
      <c r="BM323" s="24" t="s">
        <v>3641</v>
      </c>
    </row>
    <row r="324" spans="2:47" s="1" customFormat="1" ht="13.5">
      <c r="B324" s="46"/>
      <c r="C324" s="74"/>
      <c r="D324" s="233" t="s">
        <v>183</v>
      </c>
      <c r="E324" s="74"/>
      <c r="F324" s="234" t="s">
        <v>3642</v>
      </c>
      <c r="G324" s="74"/>
      <c r="H324" s="74"/>
      <c r="I324" s="191"/>
      <c r="J324" s="74"/>
      <c r="K324" s="74"/>
      <c r="L324" s="72"/>
      <c r="M324" s="235"/>
      <c r="N324" s="47"/>
      <c r="O324" s="47"/>
      <c r="P324" s="47"/>
      <c r="Q324" s="47"/>
      <c r="R324" s="47"/>
      <c r="S324" s="47"/>
      <c r="T324" s="95"/>
      <c r="AT324" s="24" t="s">
        <v>183</v>
      </c>
      <c r="AU324" s="24" t="s">
        <v>87</v>
      </c>
    </row>
    <row r="325" spans="2:47" s="1" customFormat="1" ht="13.5">
      <c r="B325" s="46"/>
      <c r="C325" s="74"/>
      <c r="D325" s="233" t="s">
        <v>295</v>
      </c>
      <c r="E325" s="74"/>
      <c r="F325" s="236" t="s">
        <v>3643</v>
      </c>
      <c r="G325" s="74"/>
      <c r="H325" s="74"/>
      <c r="I325" s="191"/>
      <c r="J325" s="74"/>
      <c r="K325" s="74"/>
      <c r="L325" s="72"/>
      <c r="M325" s="235"/>
      <c r="N325" s="47"/>
      <c r="O325" s="47"/>
      <c r="P325" s="47"/>
      <c r="Q325" s="47"/>
      <c r="R325" s="47"/>
      <c r="S325" s="47"/>
      <c r="T325" s="95"/>
      <c r="AT325" s="24" t="s">
        <v>295</v>
      </c>
      <c r="AU325" s="24" t="s">
        <v>87</v>
      </c>
    </row>
    <row r="326" spans="2:51" s="13" customFormat="1" ht="13.5">
      <c r="B326" s="275"/>
      <c r="C326" s="276"/>
      <c r="D326" s="233" t="s">
        <v>322</v>
      </c>
      <c r="E326" s="277" t="s">
        <v>23</v>
      </c>
      <c r="F326" s="278" t="s">
        <v>3644</v>
      </c>
      <c r="G326" s="276"/>
      <c r="H326" s="277" t="s">
        <v>23</v>
      </c>
      <c r="I326" s="279"/>
      <c r="J326" s="276"/>
      <c r="K326" s="276"/>
      <c r="L326" s="280"/>
      <c r="M326" s="281"/>
      <c r="N326" s="282"/>
      <c r="O326" s="282"/>
      <c r="P326" s="282"/>
      <c r="Q326" s="282"/>
      <c r="R326" s="282"/>
      <c r="S326" s="282"/>
      <c r="T326" s="283"/>
      <c r="AT326" s="284" t="s">
        <v>322</v>
      </c>
      <c r="AU326" s="284" t="s">
        <v>87</v>
      </c>
      <c r="AV326" s="13" t="s">
        <v>84</v>
      </c>
      <c r="AW326" s="13" t="s">
        <v>39</v>
      </c>
      <c r="AX326" s="13" t="s">
        <v>76</v>
      </c>
      <c r="AY326" s="284" t="s">
        <v>170</v>
      </c>
    </row>
    <row r="327" spans="2:51" s="11" customFormat="1" ht="13.5">
      <c r="B327" s="240"/>
      <c r="C327" s="241"/>
      <c r="D327" s="233" t="s">
        <v>322</v>
      </c>
      <c r="E327" s="242" t="s">
        <v>23</v>
      </c>
      <c r="F327" s="243" t="s">
        <v>84</v>
      </c>
      <c r="G327" s="241"/>
      <c r="H327" s="244">
        <v>1</v>
      </c>
      <c r="I327" s="245"/>
      <c r="J327" s="241"/>
      <c r="K327" s="241"/>
      <c r="L327" s="246"/>
      <c r="M327" s="247"/>
      <c r="N327" s="248"/>
      <c r="O327" s="248"/>
      <c r="P327" s="248"/>
      <c r="Q327" s="248"/>
      <c r="R327" s="248"/>
      <c r="S327" s="248"/>
      <c r="T327" s="249"/>
      <c r="AT327" s="250" t="s">
        <v>322</v>
      </c>
      <c r="AU327" s="250" t="s">
        <v>87</v>
      </c>
      <c r="AV327" s="11" t="s">
        <v>87</v>
      </c>
      <c r="AW327" s="11" t="s">
        <v>39</v>
      </c>
      <c r="AX327" s="11" t="s">
        <v>84</v>
      </c>
      <c r="AY327" s="250" t="s">
        <v>170</v>
      </c>
    </row>
    <row r="328" spans="2:65" s="1" customFormat="1" ht="16.5" customHeight="1">
      <c r="B328" s="46"/>
      <c r="C328" s="262" t="s">
        <v>612</v>
      </c>
      <c r="D328" s="262" t="s">
        <v>858</v>
      </c>
      <c r="E328" s="263" t="s">
        <v>3645</v>
      </c>
      <c r="F328" s="264" t="s">
        <v>3646</v>
      </c>
      <c r="G328" s="265" t="s">
        <v>304</v>
      </c>
      <c r="H328" s="266">
        <v>1</v>
      </c>
      <c r="I328" s="267"/>
      <c r="J328" s="268">
        <f>ROUND(I328*H328,2)</f>
        <v>0</v>
      </c>
      <c r="K328" s="264" t="s">
        <v>180</v>
      </c>
      <c r="L328" s="269"/>
      <c r="M328" s="270" t="s">
        <v>23</v>
      </c>
      <c r="N328" s="271" t="s">
        <v>47</v>
      </c>
      <c r="O328" s="47"/>
      <c r="P328" s="230">
        <f>O328*H328</f>
        <v>0</v>
      </c>
      <c r="Q328" s="230">
        <v>0.01847</v>
      </c>
      <c r="R328" s="230">
        <f>Q328*H328</f>
        <v>0.01847</v>
      </c>
      <c r="S328" s="230">
        <v>0</v>
      </c>
      <c r="T328" s="231">
        <f>S328*H328</f>
        <v>0</v>
      </c>
      <c r="AR328" s="24" t="s">
        <v>211</v>
      </c>
      <c r="AT328" s="24" t="s">
        <v>858</v>
      </c>
      <c r="AU328" s="24" t="s">
        <v>87</v>
      </c>
      <c r="AY328" s="24" t="s">
        <v>170</v>
      </c>
      <c r="BE328" s="232">
        <f>IF(N328="základní",J328,0)</f>
        <v>0</v>
      </c>
      <c r="BF328" s="232">
        <f>IF(N328="snížená",J328,0)</f>
        <v>0</v>
      </c>
      <c r="BG328" s="232">
        <f>IF(N328="zákl. přenesená",J328,0)</f>
        <v>0</v>
      </c>
      <c r="BH328" s="232">
        <f>IF(N328="sníž. přenesená",J328,0)</f>
        <v>0</v>
      </c>
      <c r="BI328" s="232">
        <f>IF(N328="nulová",J328,0)</f>
        <v>0</v>
      </c>
      <c r="BJ328" s="24" t="s">
        <v>84</v>
      </c>
      <c r="BK328" s="232">
        <f>ROUND(I328*H328,2)</f>
        <v>0</v>
      </c>
      <c r="BL328" s="24" t="s">
        <v>194</v>
      </c>
      <c r="BM328" s="24" t="s">
        <v>3647</v>
      </c>
    </row>
    <row r="329" spans="2:47" s="1" customFormat="1" ht="13.5">
      <c r="B329" s="46"/>
      <c r="C329" s="74"/>
      <c r="D329" s="233" t="s">
        <v>183</v>
      </c>
      <c r="E329" s="74"/>
      <c r="F329" s="234" t="s">
        <v>3646</v>
      </c>
      <c r="G329" s="74"/>
      <c r="H329" s="74"/>
      <c r="I329" s="191"/>
      <c r="J329" s="74"/>
      <c r="K329" s="74"/>
      <c r="L329" s="72"/>
      <c r="M329" s="235"/>
      <c r="N329" s="47"/>
      <c r="O329" s="47"/>
      <c r="P329" s="47"/>
      <c r="Q329" s="47"/>
      <c r="R329" s="47"/>
      <c r="S329" s="47"/>
      <c r="T329" s="95"/>
      <c r="AT329" s="24" t="s">
        <v>183</v>
      </c>
      <c r="AU329" s="24" t="s">
        <v>87</v>
      </c>
    </row>
    <row r="330" spans="2:65" s="1" customFormat="1" ht="16.5" customHeight="1">
      <c r="B330" s="46"/>
      <c r="C330" s="262" t="s">
        <v>618</v>
      </c>
      <c r="D330" s="262" t="s">
        <v>858</v>
      </c>
      <c r="E330" s="263" t="s">
        <v>3648</v>
      </c>
      <c r="F330" s="264" t="s">
        <v>3649</v>
      </c>
      <c r="G330" s="265" t="s">
        <v>304</v>
      </c>
      <c r="H330" s="266">
        <v>1</v>
      </c>
      <c r="I330" s="267"/>
      <c r="J330" s="268">
        <f>ROUND(I330*H330,2)</f>
        <v>0</v>
      </c>
      <c r="K330" s="264" t="s">
        <v>180</v>
      </c>
      <c r="L330" s="269"/>
      <c r="M330" s="270" t="s">
        <v>23</v>
      </c>
      <c r="N330" s="271" t="s">
        <v>47</v>
      </c>
      <c r="O330" s="47"/>
      <c r="P330" s="230">
        <f>O330*H330</f>
        <v>0</v>
      </c>
      <c r="Q330" s="230">
        <v>0.0035</v>
      </c>
      <c r="R330" s="230">
        <f>Q330*H330</f>
        <v>0.0035</v>
      </c>
      <c r="S330" s="230">
        <v>0</v>
      </c>
      <c r="T330" s="231">
        <f>S330*H330</f>
        <v>0</v>
      </c>
      <c r="AR330" s="24" t="s">
        <v>211</v>
      </c>
      <c r="AT330" s="24" t="s">
        <v>858</v>
      </c>
      <c r="AU330" s="24" t="s">
        <v>87</v>
      </c>
      <c r="AY330" s="24" t="s">
        <v>170</v>
      </c>
      <c r="BE330" s="232">
        <f>IF(N330="základní",J330,0)</f>
        <v>0</v>
      </c>
      <c r="BF330" s="232">
        <f>IF(N330="snížená",J330,0)</f>
        <v>0</v>
      </c>
      <c r="BG330" s="232">
        <f>IF(N330="zákl. přenesená",J330,0)</f>
        <v>0</v>
      </c>
      <c r="BH330" s="232">
        <f>IF(N330="sníž. přenesená",J330,0)</f>
        <v>0</v>
      </c>
      <c r="BI330" s="232">
        <f>IF(N330="nulová",J330,0)</f>
        <v>0</v>
      </c>
      <c r="BJ330" s="24" t="s">
        <v>84</v>
      </c>
      <c r="BK330" s="232">
        <f>ROUND(I330*H330,2)</f>
        <v>0</v>
      </c>
      <c r="BL330" s="24" t="s">
        <v>194</v>
      </c>
      <c r="BM330" s="24" t="s">
        <v>3650</v>
      </c>
    </row>
    <row r="331" spans="2:47" s="1" customFormat="1" ht="13.5">
      <c r="B331" s="46"/>
      <c r="C331" s="74"/>
      <c r="D331" s="233" t="s">
        <v>183</v>
      </c>
      <c r="E331" s="74"/>
      <c r="F331" s="234" t="s">
        <v>3649</v>
      </c>
      <c r="G331" s="74"/>
      <c r="H331" s="74"/>
      <c r="I331" s="191"/>
      <c r="J331" s="74"/>
      <c r="K331" s="74"/>
      <c r="L331" s="72"/>
      <c r="M331" s="235"/>
      <c r="N331" s="47"/>
      <c r="O331" s="47"/>
      <c r="P331" s="47"/>
      <c r="Q331" s="47"/>
      <c r="R331" s="47"/>
      <c r="S331" s="47"/>
      <c r="T331" s="95"/>
      <c r="AT331" s="24" t="s">
        <v>183</v>
      </c>
      <c r="AU331" s="24" t="s">
        <v>87</v>
      </c>
    </row>
    <row r="332" spans="2:65" s="1" customFormat="1" ht="16.5" customHeight="1">
      <c r="B332" s="46"/>
      <c r="C332" s="221" t="s">
        <v>625</v>
      </c>
      <c r="D332" s="221" t="s">
        <v>176</v>
      </c>
      <c r="E332" s="222" t="s">
        <v>3651</v>
      </c>
      <c r="F332" s="223" t="s">
        <v>3652</v>
      </c>
      <c r="G332" s="224" t="s">
        <v>304</v>
      </c>
      <c r="H332" s="225">
        <v>1</v>
      </c>
      <c r="I332" s="226"/>
      <c r="J332" s="227">
        <f>ROUND(I332*H332,2)</f>
        <v>0</v>
      </c>
      <c r="K332" s="223" t="s">
        <v>180</v>
      </c>
      <c r="L332" s="72"/>
      <c r="M332" s="228" t="s">
        <v>23</v>
      </c>
      <c r="N332" s="229" t="s">
        <v>47</v>
      </c>
      <c r="O332" s="47"/>
      <c r="P332" s="230">
        <f>O332*H332</f>
        <v>0</v>
      </c>
      <c r="Q332" s="230">
        <v>0</v>
      </c>
      <c r="R332" s="230">
        <f>Q332*H332</f>
        <v>0</v>
      </c>
      <c r="S332" s="230">
        <v>0.0173</v>
      </c>
      <c r="T332" s="231">
        <f>S332*H332</f>
        <v>0.0173</v>
      </c>
      <c r="AR332" s="24" t="s">
        <v>194</v>
      </c>
      <c r="AT332" s="24" t="s">
        <v>176</v>
      </c>
      <c r="AU332" s="24" t="s">
        <v>87</v>
      </c>
      <c r="AY332" s="24" t="s">
        <v>170</v>
      </c>
      <c r="BE332" s="232">
        <f>IF(N332="základní",J332,0)</f>
        <v>0</v>
      </c>
      <c r="BF332" s="232">
        <f>IF(N332="snížená",J332,0)</f>
        <v>0</v>
      </c>
      <c r="BG332" s="232">
        <f>IF(N332="zákl. přenesená",J332,0)</f>
        <v>0</v>
      </c>
      <c r="BH332" s="232">
        <f>IF(N332="sníž. přenesená",J332,0)</f>
        <v>0</v>
      </c>
      <c r="BI332" s="232">
        <f>IF(N332="nulová",J332,0)</f>
        <v>0</v>
      </c>
      <c r="BJ332" s="24" t="s">
        <v>84</v>
      </c>
      <c r="BK332" s="232">
        <f>ROUND(I332*H332,2)</f>
        <v>0</v>
      </c>
      <c r="BL332" s="24" t="s">
        <v>194</v>
      </c>
      <c r="BM332" s="24" t="s">
        <v>3653</v>
      </c>
    </row>
    <row r="333" spans="2:47" s="1" customFormat="1" ht="13.5">
      <c r="B333" s="46"/>
      <c r="C333" s="74"/>
      <c r="D333" s="233" t="s">
        <v>183</v>
      </c>
      <c r="E333" s="74"/>
      <c r="F333" s="234" t="s">
        <v>3654</v>
      </c>
      <c r="G333" s="74"/>
      <c r="H333" s="74"/>
      <c r="I333" s="191"/>
      <c r="J333" s="74"/>
      <c r="K333" s="74"/>
      <c r="L333" s="72"/>
      <c r="M333" s="235"/>
      <c r="N333" s="47"/>
      <c r="O333" s="47"/>
      <c r="P333" s="47"/>
      <c r="Q333" s="47"/>
      <c r="R333" s="47"/>
      <c r="S333" s="47"/>
      <c r="T333" s="95"/>
      <c r="AT333" s="24" t="s">
        <v>183</v>
      </c>
      <c r="AU333" s="24" t="s">
        <v>87</v>
      </c>
    </row>
    <row r="334" spans="2:51" s="13" customFormat="1" ht="13.5">
      <c r="B334" s="275"/>
      <c r="C334" s="276"/>
      <c r="D334" s="233" t="s">
        <v>322</v>
      </c>
      <c r="E334" s="277" t="s">
        <v>23</v>
      </c>
      <c r="F334" s="278" t="s">
        <v>3655</v>
      </c>
      <c r="G334" s="276"/>
      <c r="H334" s="277" t="s">
        <v>23</v>
      </c>
      <c r="I334" s="279"/>
      <c r="J334" s="276"/>
      <c r="K334" s="276"/>
      <c r="L334" s="280"/>
      <c r="M334" s="281"/>
      <c r="N334" s="282"/>
      <c r="O334" s="282"/>
      <c r="P334" s="282"/>
      <c r="Q334" s="282"/>
      <c r="R334" s="282"/>
      <c r="S334" s="282"/>
      <c r="T334" s="283"/>
      <c r="AT334" s="284" t="s">
        <v>322</v>
      </c>
      <c r="AU334" s="284" t="s">
        <v>87</v>
      </c>
      <c r="AV334" s="13" t="s">
        <v>84</v>
      </c>
      <c r="AW334" s="13" t="s">
        <v>39</v>
      </c>
      <c r="AX334" s="13" t="s">
        <v>76</v>
      </c>
      <c r="AY334" s="284" t="s">
        <v>170</v>
      </c>
    </row>
    <row r="335" spans="2:51" s="11" customFormat="1" ht="13.5">
      <c r="B335" s="240"/>
      <c r="C335" s="241"/>
      <c r="D335" s="233" t="s">
        <v>322</v>
      </c>
      <c r="E335" s="242" t="s">
        <v>23</v>
      </c>
      <c r="F335" s="243" t="s">
        <v>84</v>
      </c>
      <c r="G335" s="241"/>
      <c r="H335" s="244">
        <v>1</v>
      </c>
      <c r="I335" s="245"/>
      <c r="J335" s="241"/>
      <c r="K335" s="241"/>
      <c r="L335" s="246"/>
      <c r="M335" s="247"/>
      <c r="N335" s="248"/>
      <c r="O335" s="248"/>
      <c r="P335" s="248"/>
      <c r="Q335" s="248"/>
      <c r="R335" s="248"/>
      <c r="S335" s="248"/>
      <c r="T335" s="249"/>
      <c r="AT335" s="250" t="s">
        <v>322</v>
      </c>
      <c r="AU335" s="250" t="s">
        <v>87</v>
      </c>
      <c r="AV335" s="11" t="s">
        <v>87</v>
      </c>
      <c r="AW335" s="11" t="s">
        <v>39</v>
      </c>
      <c r="AX335" s="11" t="s">
        <v>84</v>
      </c>
      <c r="AY335" s="250" t="s">
        <v>170</v>
      </c>
    </row>
    <row r="336" spans="2:65" s="1" customFormat="1" ht="16.5" customHeight="1">
      <c r="B336" s="46"/>
      <c r="C336" s="221" t="s">
        <v>631</v>
      </c>
      <c r="D336" s="221" t="s">
        <v>176</v>
      </c>
      <c r="E336" s="222" t="s">
        <v>3656</v>
      </c>
      <c r="F336" s="223" t="s">
        <v>3657</v>
      </c>
      <c r="G336" s="224" t="s">
        <v>304</v>
      </c>
      <c r="H336" s="225">
        <v>1</v>
      </c>
      <c r="I336" s="226"/>
      <c r="J336" s="227">
        <f>ROUND(I336*H336,2)</f>
        <v>0</v>
      </c>
      <c r="K336" s="223" t="s">
        <v>180</v>
      </c>
      <c r="L336" s="72"/>
      <c r="M336" s="228" t="s">
        <v>23</v>
      </c>
      <c r="N336" s="229" t="s">
        <v>47</v>
      </c>
      <c r="O336" s="47"/>
      <c r="P336" s="230">
        <f>O336*H336</f>
        <v>0</v>
      </c>
      <c r="Q336" s="230">
        <v>0.00034486</v>
      </c>
      <c r="R336" s="230">
        <f>Q336*H336</f>
        <v>0.00034486</v>
      </c>
      <c r="S336" s="230">
        <v>0</v>
      </c>
      <c r="T336" s="231">
        <f>S336*H336</f>
        <v>0</v>
      </c>
      <c r="AR336" s="24" t="s">
        <v>194</v>
      </c>
      <c r="AT336" s="24" t="s">
        <v>176</v>
      </c>
      <c r="AU336" s="24" t="s">
        <v>87</v>
      </c>
      <c r="AY336" s="24" t="s">
        <v>170</v>
      </c>
      <c r="BE336" s="232">
        <f>IF(N336="základní",J336,0)</f>
        <v>0</v>
      </c>
      <c r="BF336" s="232">
        <f>IF(N336="snížená",J336,0)</f>
        <v>0</v>
      </c>
      <c r="BG336" s="232">
        <f>IF(N336="zákl. přenesená",J336,0)</f>
        <v>0</v>
      </c>
      <c r="BH336" s="232">
        <f>IF(N336="sníž. přenesená",J336,0)</f>
        <v>0</v>
      </c>
      <c r="BI336" s="232">
        <f>IF(N336="nulová",J336,0)</f>
        <v>0</v>
      </c>
      <c r="BJ336" s="24" t="s">
        <v>84</v>
      </c>
      <c r="BK336" s="232">
        <f>ROUND(I336*H336,2)</f>
        <v>0</v>
      </c>
      <c r="BL336" s="24" t="s">
        <v>194</v>
      </c>
      <c r="BM336" s="24" t="s">
        <v>3658</v>
      </c>
    </row>
    <row r="337" spans="2:47" s="1" customFormat="1" ht="13.5">
      <c r="B337" s="46"/>
      <c r="C337" s="74"/>
      <c r="D337" s="233" t="s">
        <v>183</v>
      </c>
      <c r="E337" s="74"/>
      <c r="F337" s="234" t="s">
        <v>3659</v>
      </c>
      <c r="G337" s="74"/>
      <c r="H337" s="74"/>
      <c r="I337" s="191"/>
      <c r="J337" s="74"/>
      <c r="K337" s="74"/>
      <c r="L337" s="72"/>
      <c r="M337" s="235"/>
      <c r="N337" s="47"/>
      <c r="O337" s="47"/>
      <c r="P337" s="47"/>
      <c r="Q337" s="47"/>
      <c r="R337" s="47"/>
      <c r="S337" s="47"/>
      <c r="T337" s="95"/>
      <c r="AT337" s="24" t="s">
        <v>183</v>
      </c>
      <c r="AU337" s="24" t="s">
        <v>87</v>
      </c>
    </row>
    <row r="338" spans="2:47" s="1" customFormat="1" ht="13.5">
      <c r="B338" s="46"/>
      <c r="C338" s="74"/>
      <c r="D338" s="233" t="s">
        <v>295</v>
      </c>
      <c r="E338" s="74"/>
      <c r="F338" s="236" t="s">
        <v>3643</v>
      </c>
      <c r="G338" s="74"/>
      <c r="H338" s="74"/>
      <c r="I338" s="191"/>
      <c r="J338" s="74"/>
      <c r="K338" s="74"/>
      <c r="L338" s="72"/>
      <c r="M338" s="235"/>
      <c r="N338" s="47"/>
      <c r="O338" s="47"/>
      <c r="P338" s="47"/>
      <c r="Q338" s="47"/>
      <c r="R338" s="47"/>
      <c r="S338" s="47"/>
      <c r="T338" s="95"/>
      <c r="AT338" s="24" t="s">
        <v>295</v>
      </c>
      <c r="AU338" s="24" t="s">
        <v>87</v>
      </c>
    </row>
    <row r="339" spans="2:65" s="1" customFormat="1" ht="16.5" customHeight="1">
      <c r="B339" s="46"/>
      <c r="C339" s="262" t="s">
        <v>637</v>
      </c>
      <c r="D339" s="262" t="s">
        <v>858</v>
      </c>
      <c r="E339" s="263" t="s">
        <v>3660</v>
      </c>
      <c r="F339" s="264" t="s">
        <v>3661</v>
      </c>
      <c r="G339" s="265" t="s">
        <v>304</v>
      </c>
      <c r="H339" s="266">
        <v>1</v>
      </c>
      <c r="I339" s="267"/>
      <c r="J339" s="268">
        <f>ROUND(I339*H339,2)</f>
        <v>0</v>
      </c>
      <c r="K339" s="264" t="s">
        <v>180</v>
      </c>
      <c r="L339" s="269"/>
      <c r="M339" s="270" t="s">
        <v>23</v>
      </c>
      <c r="N339" s="271" t="s">
        <v>47</v>
      </c>
      <c r="O339" s="47"/>
      <c r="P339" s="230">
        <f>O339*H339</f>
        <v>0</v>
      </c>
      <c r="Q339" s="230">
        <v>0.027</v>
      </c>
      <c r="R339" s="230">
        <f>Q339*H339</f>
        <v>0.027</v>
      </c>
      <c r="S339" s="230">
        <v>0</v>
      </c>
      <c r="T339" s="231">
        <f>S339*H339</f>
        <v>0</v>
      </c>
      <c r="AR339" s="24" t="s">
        <v>211</v>
      </c>
      <c r="AT339" s="24" t="s">
        <v>858</v>
      </c>
      <c r="AU339" s="24" t="s">
        <v>87</v>
      </c>
      <c r="AY339" s="24" t="s">
        <v>170</v>
      </c>
      <c r="BE339" s="232">
        <f>IF(N339="základní",J339,0)</f>
        <v>0</v>
      </c>
      <c r="BF339" s="232">
        <f>IF(N339="snížená",J339,0)</f>
        <v>0</v>
      </c>
      <c r="BG339" s="232">
        <f>IF(N339="zákl. přenesená",J339,0)</f>
        <v>0</v>
      </c>
      <c r="BH339" s="232">
        <f>IF(N339="sníž. přenesená",J339,0)</f>
        <v>0</v>
      </c>
      <c r="BI339" s="232">
        <f>IF(N339="nulová",J339,0)</f>
        <v>0</v>
      </c>
      <c r="BJ339" s="24" t="s">
        <v>84</v>
      </c>
      <c r="BK339" s="232">
        <f>ROUND(I339*H339,2)</f>
        <v>0</v>
      </c>
      <c r="BL339" s="24" t="s">
        <v>194</v>
      </c>
      <c r="BM339" s="24" t="s">
        <v>3662</v>
      </c>
    </row>
    <row r="340" spans="2:47" s="1" customFormat="1" ht="13.5">
      <c r="B340" s="46"/>
      <c r="C340" s="74"/>
      <c r="D340" s="233" t="s">
        <v>183</v>
      </c>
      <c r="E340" s="74"/>
      <c r="F340" s="234" t="s">
        <v>3661</v>
      </c>
      <c r="G340" s="74"/>
      <c r="H340" s="74"/>
      <c r="I340" s="191"/>
      <c r="J340" s="74"/>
      <c r="K340" s="74"/>
      <c r="L340" s="72"/>
      <c r="M340" s="235"/>
      <c r="N340" s="47"/>
      <c r="O340" s="47"/>
      <c r="P340" s="47"/>
      <c r="Q340" s="47"/>
      <c r="R340" s="47"/>
      <c r="S340" s="47"/>
      <c r="T340" s="95"/>
      <c r="AT340" s="24" t="s">
        <v>183</v>
      </c>
      <c r="AU340" s="24" t="s">
        <v>87</v>
      </c>
    </row>
    <row r="341" spans="2:65" s="1" customFormat="1" ht="16.5" customHeight="1">
      <c r="B341" s="46"/>
      <c r="C341" s="221" t="s">
        <v>643</v>
      </c>
      <c r="D341" s="221" t="s">
        <v>176</v>
      </c>
      <c r="E341" s="222" t="s">
        <v>3663</v>
      </c>
      <c r="F341" s="223" t="s">
        <v>3664</v>
      </c>
      <c r="G341" s="224" t="s">
        <v>304</v>
      </c>
      <c r="H341" s="225">
        <v>1</v>
      </c>
      <c r="I341" s="226"/>
      <c r="J341" s="227">
        <f>ROUND(I341*H341,2)</f>
        <v>0</v>
      </c>
      <c r="K341" s="223" t="s">
        <v>23</v>
      </c>
      <c r="L341" s="72"/>
      <c r="M341" s="228" t="s">
        <v>23</v>
      </c>
      <c r="N341" s="229" t="s">
        <v>47</v>
      </c>
      <c r="O341" s="47"/>
      <c r="P341" s="230">
        <f>O341*H341</f>
        <v>0</v>
      </c>
      <c r="Q341" s="230">
        <v>0</v>
      </c>
      <c r="R341" s="230">
        <f>Q341*H341</f>
        <v>0</v>
      </c>
      <c r="S341" s="230">
        <v>0</v>
      </c>
      <c r="T341" s="231">
        <f>S341*H341</f>
        <v>0</v>
      </c>
      <c r="AR341" s="24" t="s">
        <v>194</v>
      </c>
      <c r="AT341" s="24" t="s">
        <v>176</v>
      </c>
      <c r="AU341" s="24" t="s">
        <v>87</v>
      </c>
      <c r="AY341" s="24" t="s">
        <v>170</v>
      </c>
      <c r="BE341" s="232">
        <f>IF(N341="základní",J341,0)</f>
        <v>0</v>
      </c>
      <c r="BF341" s="232">
        <f>IF(N341="snížená",J341,0)</f>
        <v>0</v>
      </c>
      <c r="BG341" s="232">
        <f>IF(N341="zákl. přenesená",J341,0)</f>
        <v>0</v>
      </c>
      <c r="BH341" s="232">
        <f>IF(N341="sníž. přenesená",J341,0)</f>
        <v>0</v>
      </c>
      <c r="BI341" s="232">
        <f>IF(N341="nulová",J341,0)</f>
        <v>0</v>
      </c>
      <c r="BJ341" s="24" t="s">
        <v>84</v>
      </c>
      <c r="BK341" s="232">
        <f>ROUND(I341*H341,2)</f>
        <v>0</v>
      </c>
      <c r="BL341" s="24" t="s">
        <v>194</v>
      </c>
      <c r="BM341" s="24" t="s">
        <v>3665</v>
      </c>
    </row>
    <row r="342" spans="2:47" s="1" customFormat="1" ht="13.5">
      <c r="B342" s="46"/>
      <c r="C342" s="74"/>
      <c r="D342" s="233" t="s">
        <v>183</v>
      </c>
      <c r="E342" s="74"/>
      <c r="F342" s="234" t="s">
        <v>3664</v>
      </c>
      <c r="G342" s="74"/>
      <c r="H342" s="74"/>
      <c r="I342" s="191"/>
      <c r="J342" s="74"/>
      <c r="K342" s="74"/>
      <c r="L342" s="72"/>
      <c r="M342" s="235"/>
      <c r="N342" s="47"/>
      <c r="O342" s="47"/>
      <c r="P342" s="47"/>
      <c r="Q342" s="47"/>
      <c r="R342" s="47"/>
      <c r="S342" s="47"/>
      <c r="T342" s="95"/>
      <c r="AT342" s="24" t="s">
        <v>183</v>
      </c>
      <c r="AU342" s="24" t="s">
        <v>87</v>
      </c>
    </row>
    <row r="343" spans="2:47" s="1" customFormat="1" ht="13.5">
      <c r="B343" s="46"/>
      <c r="C343" s="74"/>
      <c r="D343" s="233" t="s">
        <v>184</v>
      </c>
      <c r="E343" s="74"/>
      <c r="F343" s="236" t="s">
        <v>2703</v>
      </c>
      <c r="G343" s="74"/>
      <c r="H343" s="74"/>
      <c r="I343" s="191"/>
      <c r="J343" s="74"/>
      <c r="K343" s="74"/>
      <c r="L343" s="72"/>
      <c r="M343" s="235"/>
      <c r="N343" s="47"/>
      <c r="O343" s="47"/>
      <c r="P343" s="47"/>
      <c r="Q343" s="47"/>
      <c r="R343" s="47"/>
      <c r="S343" s="47"/>
      <c r="T343" s="95"/>
      <c r="AT343" s="24" t="s">
        <v>184</v>
      </c>
      <c r="AU343" s="24" t="s">
        <v>87</v>
      </c>
    </row>
    <row r="344" spans="2:51" s="13" customFormat="1" ht="13.5">
      <c r="B344" s="275"/>
      <c r="C344" s="276"/>
      <c r="D344" s="233" t="s">
        <v>322</v>
      </c>
      <c r="E344" s="277" t="s">
        <v>23</v>
      </c>
      <c r="F344" s="278" t="s">
        <v>3666</v>
      </c>
      <c r="G344" s="276"/>
      <c r="H344" s="277" t="s">
        <v>23</v>
      </c>
      <c r="I344" s="279"/>
      <c r="J344" s="276"/>
      <c r="K344" s="276"/>
      <c r="L344" s="280"/>
      <c r="M344" s="281"/>
      <c r="N344" s="282"/>
      <c r="O344" s="282"/>
      <c r="P344" s="282"/>
      <c r="Q344" s="282"/>
      <c r="R344" s="282"/>
      <c r="S344" s="282"/>
      <c r="T344" s="283"/>
      <c r="AT344" s="284" t="s">
        <v>322</v>
      </c>
      <c r="AU344" s="284" t="s">
        <v>87</v>
      </c>
      <c r="AV344" s="13" t="s">
        <v>84</v>
      </c>
      <c r="AW344" s="13" t="s">
        <v>39</v>
      </c>
      <c r="AX344" s="13" t="s">
        <v>76</v>
      </c>
      <c r="AY344" s="284" t="s">
        <v>170</v>
      </c>
    </row>
    <row r="345" spans="2:51" s="11" customFormat="1" ht="13.5">
      <c r="B345" s="240"/>
      <c r="C345" s="241"/>
      <c r="D345" s="233" t="s">
        <v>322</v>
      </c>
      <c r="E345" s="242" t="s">
        <v>23</v>
      </c>
      <c r="F345" s="243" t="s">
        <v>84</v>
      </c>
      <c r="G345" s="241"/>
      <c r="H345" s="244">
        <v>1</v>
      </c>
      <c r="I345" s="245"/>
      <c r="J345" s="241"/>
      <c r="K345" s="241"/>
      <c r="L345" s="246"/>
      <c r="M345" s="247"/>
      <c r="N345" s="248"/>
      <c r="O345" s="248"/>
      <c r="P345" s="248"/>
      <c r="Q345" s="248"/>
      <c r="R345" s="248"/>
      <c r="S345" s="248"/>
      <c r="T345" s="249"/>
      <c r="AT345" s="250" t="s">
        <v>322</v>
      </c>
      <c r="AU345" s="250" t="s">
        <v>87</v>
      </c>
      <c r="AV345" s="11" t="s">
        <v>87</v>
      </c>
      <c r="AW345" s="11" t="s">
        <v>39</v>
      </c>
      <c r="AX345" s="11" t="s">
        <v>84</v>
      </c>
      <c r="AY345" s="250" t="s">
        <v>170</v>
      </c>
    </row>
    <row r="346" spans="2:65" s="1" customFormat="1" ht="16.5" customHeight="1">
      <c r="B346" s="46"/>
      <c r="C346" s="221" t="s">
        <v>650</v>
      </c>
      <c r="D346" s="221" t="s">
        <v>176</v>
      </c>
      <c r="E346" s="222" t="s">
        <v>3667</v>
      </c>
      <c r="F346" s="223" t="s">
        <v>3668</v>
      </c>
      <c r="G346" s="224" t="s">
        <v>304</v>
      </c>
      <c r="H346" s="225">
        <v>2</v>
      </c>
      <c r="I346" s="226"/>
      <c r="J346" s="227">
        <f>ROUND(I346*H346,2)</f>
        <v>0</v>
      </c>
      <c r="K346" s="223" t="s">
        <v>180</v>
      </c>
      <c r="L346" s="72"/>
      <c r="M346" s="228" t="s">
        <v>23</v>
      </c>
      <c r="N346" s="229" t="s">
        <v>47</v>
      </c>
      <c r="O346" s="47"/>
      <c r="P346" s="230">
        <f>O346*H346</f>
        <v>0</v>
      </c>
      <c r="Q346" s="230">
        <v>0.00165424</v>
      </c>
      <c r="R346" s="230">
        <f>Q346*H346</f>
        <v>0.00330848</v>
      </c>
      <c r="S346" s="230">
        <v>0</v>
      </c>
      <c r="T346" s="231">
        <f>S346*H346</f>
        <v>0</v>
      </c>
      <c r="AR346" s="24" t="s">
        <v>194</v>
      </c>
      <c r="AT346" s="24" t="s">
        <v>176</v>
      </c>
      <c r="AU346" s="24" t="s">
        <v>87</v>
      </c>
      <c r="AY346" s="24" t="s">
        <v>170</v>
      </c>
      <c r="BE346" s="232">
        <f>IF(N346="základní",J346,0)</f>
        <v>0</v>
      </c>
      <c r="BF346" s="232">
        <f>IF(N346="snížená",J346,0)</f>
        <v>0</v>
      </c>
      <c r="BG346" s="232">
        <f>IF(N346="zákl. přenesená",J346,0)</f>
        <v>0</v>
      </c>
      <c r="BH346" s="232">
        <f>IF(N346="sníž. přenesená",J346,0)</f>
        <v>0</v>
      </c>
      <c r="BI346" s="232">
        <f>IF(N346="nulová",J346,0)</f>
        <v>0</v>
      </c>
      <c r="BJ346" s="24" t="s">
        <v>84</v>
      </c>
      <c r="BK346" s="232">
        <f>ROUND(I346*H346,2)</f>
        <v>0</v>
      </c>
      <c r="BL346" s="24" t="s">
        <v>194</v>
      </c>
      <c r="BM346" s="24" t="s">
        <v>3669</v>
      </c>
    </row>
    <row r="347" spans="2:47" s="1" customFormat="1" ht="13.5">
      <c r="B347" s="46"/>
      <c r="C347" s="74"/>
      <c r="D347" s="233" t="s">
        <v>183</v>
      </c>
      <c r="E347" s="74"/>
      <c r="F347" s="234" t="s">
        <v>3670</v>
      </c>
      <c r="G347" s="74"/>
      <c r="H347" s="74"/>
      <c r="I347" s="191"/>
      <c r="J347" s="74"/>
      <c r="K347" s="74"/>
      <c r="L347" s="72"/>
      <c r="M347" s="235"/>
      <c r="N347" s="47"/>
      <c r="O347" s="47"/>
      <c r="P347" s="47"/>
      <c r="Q347" s="47"/>
      <c r="R347" s="47"/>
      <c r="S347" s="47"/>
      <c r="T347" s="95"/>
      <c r="AT347" s="24" t="s">
        <v>183</v>
      </c>
      <c r="AU347" s="24" t="s">
        <v>87</v>
      </c>
    </row>
    <row r="348" spans="2:47" s="1" customFormat="1" ht="13.5">
      <c r="B348" s="46"/>
      <c r="C348" s="74"/>
      <c r="D348" s="233" t="s">
        <v>295</v>
      </c>
      <c r="E348" s="74"/>
      <c r="F348" s="236" t="s">
        <v>3643</v>
      </c>
      <c r="G348" s="74"/>
      <c r="H348" s="74"/>
      <c r="I348" s="191"/>
      <c r="J348" s="74"/>
      <c r="K348" s="74"/>
      <c r="L348" s="72"/>
      <c r="M348" s="235"/>
      <c r="N348" s="47"/>
      <c r="O348" s="47"/>
      <c r="P348" s="47"/>
      <c r="Q348" s="47"/>
      <c r="R348" s="47"/>
      <c r="S348" s="47"/>
      <c r="T348" s="95"/>
      <c r="AT348" s="24" t="s">
        <v>295</v>
      </c>
      <c r="AU348" s="24" t="s">
        <v>87</v>
      </c>
    </row>
    <row r="349" spans="2:65" s="1" customFormat="1" ht="16.5" customHeight="1">
      <c r="B349" s="46"/>
      <c r="C349" s="262" t="s">
        <v>657</v>
      </c>
      <c r="D349" s="262" t="s">
        <v>858</v>
      </c>
      <c r="E349" s="263" t="s">
        <v>3671</v>
      </c>
      <c r="F349" s="264" t="s">
        <v>3672</v>
      </c>
      <c r="G349" s="265" t="s">
        <v>304</v>
      </c>
      <c r="H349" s="266">
        <v>2</v>
      </c>
      <c r="I349" s="267"/>
      <c r="J349" s="268">
        <f>ROUND(I349*H349,2)</f>
        <v>0</v>
      </c>
      <c r="K349" s="264" t="s">
        <v>180</v>
      </c>
      <c r="L349" s="269"/>
      <c r="M349" s="270" t="s">
        <v>23</v>
      </c>
      <c r="N349" s="271" t="s">
        <v>47</v>
      </c>
      <c r="O349" s="47"/>
      <c r="P349" s="230">
        <f>O349*H349</f>
        <v>0</v>
      </c>
      <c r="Q349" s="230">
        <v>0.0245</v>
      </c>
      <c r="R349" s="230">
        <f>Q349*H349</f>
        <v>0.049</v>
      </c>
      <c r="S349" s="230">
        <v>0</v>
      </c>
      <c r="T349" s="231">
        <f>S349*H349</f>
        <v>0</v>
      </c>
      <c r="AR349" s="24" t="s">
        <v>211</v>
      </c>
      <c r="AT349" s="24" t="s">
        <v>858</v>
      </c>
      <c r="AU349" s="24" t="s">
        <v>87</v>
      </c>
      <c r="AY349" s="24" t="s">
        <v>170</v>
      </c>
      <c r="BE349" s="232">
        <f>IF(N349="základní",J349,0)</f>
        <v>0</v>
      </c>
      <c r="BF349" s="232">
        <f>IF(N349="snížená",J349,0)</f>
        <v>0</v>
      </c>
      <c r="BG349" s="232">
        <f>IF(N349="zákl. přenesená",J349,0)</f>
        <v>0</v>
      </c>
      <c r="BH349" s="232">
        <f>IF(N349="sníž. přenesená",J349,0)</f>
        <v>0</v>
      </c>
      <c r="BI349" s="232">
        <f>IF(N349="nulová",J349,0)</f>
        <v>0</v>
      </c>
      <c r="BJ349" s="24" t="s">
        <v>84</v>
      </c>
      <c r="BK349" s="232">
        <f>ROUND(I349*H349,2)</f>
        <v>0</v>
      </c>
      <c r="BL349" s="24" t="s">
        <v>194</v>
      </c>
      <c r="BM349" s="24" t="s">
        <v>3673</v>
      </c>
    </row>
    <row r="350" spans="2:47" s="1" customFormat="1" ht="13.5">
      <c r="B350" s="46"/>
      <c r="C350" s="74"/>
      <c r="D350" s="233" t="s">
        <v>183</v>
      </c>
      <c r="E350" s="74"/>
      <c r="F350" s="234" t="s">
        <v>3672</v>
      </c>
      <c r="G350" s="74"/>
      <c r="H350" s="74"/>
      <c r="I350" s="191"/>
      <c r="J350" s="74"/>
      <c r="K350" s="74"/>
      <c r="L350" s="72"/>
      <c r="M350" s="235"/>
      <c r="N350" s="47"/>
      <c r="O350" s="47"/>
      <c r="P350" s="47"/>
      <c r="Q350" s="47"/>
      <c r="R350" s="47"/>
      <c r="S350" s="47"/>
      <c r="T350" s="95"/>
      <c r="AT350" s="24" t="s">
        <v>183</v>
      </c>
      <c r="AU350" s="24" t="s">
        <v>87</v>
      </c>
    </row>
    <row r="351" spans="2:65" s="1" customFormat="1" ht="16.5" customHeight="1">
      <c r="B351" s="46"/>
      <c r="C351" s="262" t="s">
        <v>663</v>
      </c>
      <c r="D351" s="262" t="s">
        <v>858</v>
      </c>
      <c r="E351" s="263" t="s">
        <v>3674</v>
      </c>
      <c r="F351" s="264" t="s">
        <v>3675</v>
      </c>
      <c r="G351" s="265" t="s">
        <v>304</v>
      </c>
      <c r="H351" s="266">
        <v>2</v>
      </c>
      <c r="I351" s="267"/>
      <c r="J351" s="268">
        <f>ROUND(I351*H351,2)</f>
        <v>0</v>
      </c>
      <c r="K351" s="264" t="s">
        <v>180</v>
      </c>
      <c r="L351" s="269"/>
      <c r="M351" s="270" t="s">
        <v>23</v>
      </c>
      <c r="N351" s="271" t="s">
        <v>47</v>
      </c>
      <c r="O351" s="47"/>
      <c r="P351" s="230">
        <f>O351*H351</f>
        <v>0</v>
      </c>
      <c r="Q351" s="230">
        <v>0.004</v>
      </c>
      <c r="R351" s="230">
        <f>Q351*H351</f>
        <v>0.008</v>
      </c>
      <c r="S351" s="230">
        <v>0</v>
      </c>
      <c r="T351" s="231">
        <f>S351*H351</f>
        <v>0</v>
      </c>
      <c r="AR351" s="24" t="s">
        <v>211</v>
      </c>
      <c r="AT351" s="24" t="s">
        <v>858</v>
      </c>
      <c r="AU351" s="24" t="s">
        <v>87</v>
      </c>
      <c r="AY351" s="24" t="s">
        <v>170</v>
      </c>
      <c r="BE351" s="232">
        <f>IF(N351="základní",J351,0)</f>
        <v>0</v>
      </c>
      <c r="BF351" s="232">
        <f>IF(N351="snížená",J351,0)</f>
        <v>0</v>
      </c>
      <c r="BG351" s="232">
        <f>IF(N351="zákl. přenesená",J351,0)</f>
        <v>0</v>
      </c>
      <c r="BH351" s="232">
        <f>IF(N351="sníž. přenesená",J351,0)</f>
        <v>0</v>
      </c>
      <c r="BI351" s="232">
        <f>IF(N351="nulová",J351,0)</f>
        <v>0</v>
      </c>
      <c r="BJ351" s="24" t="s">
        <v>84</v>
      </c>
      <c r="BK351" s="232">
        <f>ROUND(I351*H351,2)</f>
        <v>0</v>
      </c>
      <c r="BL351" s="24" t="s">
        <v>194</v>
      </c>
      <c r="BM351" s="24" t="s">
        <v>3676</v>
      </c>
    </row>
    <row r="352" spans="2:47" s="1" customFormat="1" ht="13.5">
      <c r="B352" s="46"/>
      <c r="C352" s="74"/>
      <c r="D352" s="233" t="s">
        <v>183</v>
      </c>
      <c r="E352" s="74"/>
      <c r="F352" s="234" t="s">
        <v>3675</v>
      </c>
      <c r="G352" s="74"/>
      <c r="H352" s="74"/>
      <c r="I352" s="191"/>
      <c r="J352" s="74"/>
      <c r="K352" s="74"/>
      <c r="L352" s="72"/>
      <c r="M352" s="235"/>
      <c r="N352" s="47"/>
      <c r="O352" s="47"/>
      <c r="P352" s="47"/>
      <c r="Q352" s="47"/>
      <c r="R352" s="47"/>
      <c r="S352" s="47"/>
      <c r="T352" s="95"/>
      <c r="AT352" s="24" t="s">
        <v>183</v>
      </c>
      <c r="AU352" s="24" t="s">
        <v>87</v>
      </c>
    </row>
    <row r="353" spans="2:65" s="1" customFormat="1" ht="16.5" customHeight="1">
      <c r="B353" s="46"/>
      <c r="C353" s="221" t="s">
        <v>670</v>
      </c>
      <c r="D353" s="221" t="s">
        <v>176</v>
      </c>
      <c r="E353" s="222" t="s">
        <v>3677</v>
      </c>
      <c r="F353" s="223" t="s">
        <v>3678</v>
      </c>
      <c r="G353" s="224" t="s">
        <v>304</v>
      </c>
      <c r="H353" s="225">
        <v>2</v>
      </c>
      <c r="I353" s="226"/>
      <c r="J353" s="227">
        <f>ROUND(I353*H353,2)</f>
        <v>0</v>
      </c>
      <c r="K353" s="223" t="s">
        <v>180</v>
      </c>
      <c r="L353" s="72"/>
      <c r="M353" s="228" t="s">
        <v>23</v>
      </c>
      <c r="N353" s="229" t="s">
        <v>47</v>
      </c>
      <c r="O353" s="47"/>
      <c r="P353" s="230">
        <f>O353*H353</f>
        <v>0</v>
      </c>
      <c r="Q353" s="230">
        <v>0</v>
      </c>
      <c r="R353" s="230">
        <f>Q353*H353</f>
        <v>0</v>
      </c>
      <c r="S353" s="230">
        <v>0.0226</v>
      </c>
      <c r="T353" s="231">
        <f>S353*H353</f>
        <v>0.0452</v>
      </c>
      <c r="AR353" s="24" t="s">
        <v>194</v>
      </c>
      <c r="AT353" s="24" t="s">
        <v>176</v>
      </c>
      <c r="AU353" s="24" t="s">
        <v>87</v>
      </c>
      <c r="AY353" s="24" t="s">
        <v>170</v>
      </c>
      <c r="BE353" s="232">
        <f>IF(N353="základní",J353,0)</f>
        <v>0</v>
      </c>
      <c r="BF353" s="232">
        <f>IF(N353="snížená",J353,0)</f>
        <v>0</v>
      </c>
      <c r="BG353" s="232">
        <f>IF(N353="zákl. přenesená",J353,0)</f>
        <v>0</v>
      </c>
      <c r="BH353" s="232">
        <f>IF(N353="sníž. přenesená",J353,0)</f>
        <v>0</v>
      </c>
      <c r="BI353" s="232">
        <f>IF(N353="nulová",J353,0)</f>
        <v>0</v>
      </c>
      <c r="BJ353" s="24" t="s">
        <v>84</v>
      </c>
      <c r="BK353" s="232">
        <f>ROUND(I353*H353,2)</f>
        <v>0</v>
      </c>
      <c r="BL353" s="24" t="s">
        <v>194</v>
      </c>
      <c r="BM353" s="24" t="s">
        <v>3679</v>
      </c>
    </row>
    <row r="354" spans="2:47" s="1" customFormat="1" ht="13.5">
      <c r="B354" s="46"/>
      <c r="C354" s="74"/>
      <c r="D354" s="233" t="s">
        <v>183</v>
      </c>
      <c r="E354" s="74"/>
      <c r="F354" s="234" t="s">
        <v>3680</v>
      </c>
      <c r="G354" s="74"/>
      <c r="H354" s="74"/>
      <c r="I354" s="191"/>
      <c r="J354" s="74"/>
      <c r="K354" s="74"/>
      <c r="L354" s="72"/>
      <c r="M354" s="235"/>
      <c r="N354" s="47"/>
      <c r="O354" s="47"/>
      <c r="P354" s="47"/>
      <c r="Q354" s="47"/>
      <c r="R354" s="47"/>
      <c r="S354" s="47"/>
      <c r="T354" s="95"/>
      <c r="AT354" s="24" t="s">
        <v>183</v>
      </c>
      <c r="AU354" s="24" t="s">
        <v>87</v>
      </c>
    </row>
    <row r="355" spans="2:65" s="1" customFormat="1" ht="16.5" customHeight="1">
      <c r="B355" s="46"/>
      <c r="C355" s="221" t="s">
        <v>676</v>
      </c>
      <c r="D355" s="221" t="s">
        <v>176</v>
      </c>
      <c r="E355" s="222" t="s">
        <v>3681</v>
      </c>
      <c r="F355" s="223" t="s">
        <v>3682</v>
      </c>
      <c r="G355" s="224" t="s">
        <v>304</v>
      </c>
      <c r="H355" s="225">
        <v>13</v>
      </c>
      <c r="I355" s="226"/>
      <c r="J355" s="227">
        <f>ROUND(I355*H355,2)</f>
        <v>0</v>
      </c>
      <c r="K355" s="223" t="s">
        <v>23</v>
      </c>
      <c r="L355" s="72"/>
      <c r="M355" s="228" t="s">
        <v>23</v>
      </c>
      <c r="N355" s="229" t="s">
        <v>47</v>
      </c>
      <c r="O355" s="47"/>
      <c r="P355" s="230">
        <f>O355*H355</f>
        <v>0</v>
      </c>
      <c r="Q355" s="230">
        <v>0</v>
      </c>
      <c r="R355" s="230">
        <f>Q355*H355</f>
        <v>0</v>
      </c>
      <c r="S355" s="230">
        <v>0.0226</v>
      </c>
      <c r="T355" s="231">
        <f>S355*H355</f>
        <v>0.2938</v>
      </c>
      <c r="AR355" s="24" t="s">
        <v>194</v>
      </c>
      <c r="AT355" s="24" t="s">
        <v>176</v>
      </c>
      <c r="AU355" s="24" t="s">
        <v>87</v>
      </c>
      <c r="AY355" s="24" t="s">
        <v>170</v>
      </c>
      <c r="BE355" s="232">
        <f>IF(N355="základní",J355,0)</f>
        <v>0</v>
      </c>
      <c r="BF355" s="232">
        <f>IF(N355="snížená",J355,0)</f>
        <v>0</v>
      </c>
      <c r="BG355" s="232">
        <f>IF(N355="zákl. přenesená",J355,0)</f>
        <v>0</v>
      </c>
      <c r="BH355" s="232">
        <f>IF(N355="sníž. přenesená",J355,0)</f>
        <v>0</v>
      </c>
      <c r="BI355" s="232">
        <f>IF(N355="nulová",J355,0)</f>
        <v>0</v>
      </c>
      <c r="BJ355" s="24" t="s">
        <v>84</v>
      </c>
      <c r="BK355" s="232">
        <f>ROUND(I355*H355,2)</f>
        <v>0</v>
      </c>
      <c r="BL355" s="24" t="s">
        <v>194</v>
      </c>
      <c r="BM355" s="24" t="s">
        <v>3683</v>
      </c>
    </row>
    <row r="356" spans="2:51" s="13" customFormat="1" ht="13.5">
      <c r="B356" s="275"/>
      <c r="C356" s="276"/>
      <c r="D356" s="233" t="s">
        <v>322</v>
      </c>
      <c r="E356" s="277" t="s">
        <v>23</v>
      </c>
      <c r="F356" s="278" t="s">
        <v>3684</v>
      </c>
      <c r="G356" s="276"/>
      <c r="H356" s="277" t="s">
        <v>23</v>
      </c>
      <c r="I356" s="279"/>
      <c r="J356" s="276"/>
      <c r="K356" s="276"/>
      <c r="L356" s="280"/>
      <c r="M356" s="281"/>
      <c r="N356" s="282"/>
      <c r="O356" s="282"/>
      <c r="P356" s="282"/>
      <c r="Q356" s="282"/>
      <c r="R356" s="282"/>
      <c r="S356" s="282"/>
      <c r="T356" s="283"/>
      <c r="AT356" s="284" t="s">
        <v>322</v>
      </c>
      <c r="AU356" s="284" t="s">
        <v>87</v>
      </c>
      <c r="AV356" s="13" t="s">
        <v>84</v>
      </c>
      <c r="AW356" s="13" t="s">
        <v>39</v>
      </c>
      <c r="AX356" s="13" t="s">
        <v>76</v>
      </c>
      <c r="AY356" s="284" t="s">
        <v>170</v>
      </c>
    </row>
    <row r="357" spans="2:51" s="13" customFormat="1" ht="13.5">
      <c r="B357" s="275"/>
      <c r="C357" s="276"/>
      <c r="D357" s="233" t="s">
        <v>322</v>
      </c>
      <c r="E357" s="277" t="s">
        <v>23</v>
      </c>
      <c r="F357" s="278" t="s">
        <v>3685</v>
      </c>
      <c r="G357" s="276"/>
      <c r="H357" s="277" t="s">
        <v>23</v>
      </c>
      <c r="I357" s="279"/>
      <c r="J357" s="276"/>
      <c r="K357" s="276"/>
      <c r="L357" s="280"/>
      <c r="M357" s="281"/>
      <c r="N357" s="282"/>
      <c r="O357" s="282"/>
      <c r="P357" s="282"/>
      <c r="Q357" s="282"/>
      <c r="R357" s="282"/>
      <c r="S357" s="282"/>
      <c r="T357" s="283"/>
      <c r="AT357" s="284" t="s">
        <v>322</v>
      </c>
      <c r="AU357" s="284" t="s">
        <v>87</v>
      </c>
      <c r="AV357" s="13" t="s">
        <v>84</v>
      </c>
      <c r="AW357" s="13" t="s">
        <v>39</v>
      </c>
      <c r="AX357" s="13" t="s">
        <v>76</v>
      </c>
      <c r="AY357" s="284" t="s">
        <v>170</v>
      </c>
    </row>
    <row r="358" spans="2:51" s="11" customFormat="1" ht="13.5">
      <c r="B358" s="240"/>
      <c r="C358" s="241"/>
      <c r="D358" s="233" t="s">
        <v>322</v>
      </c>
      <c r="E358" s="242" t="s">
        <v>23</v>
      </c>
      <c r="F358" s="243" t="s">
        <v>239</v>
      </c>
      <c r="G358" s="241"/>
      <c r="H358" s="244">
        <v>13</v>
      </c>
      <c r="I358" s="245"/>
      <c r="J358" s="241"/>
      <c r="K358" s="241"/>
      <c r="L358" s="246"/>
      <c r="M358" s="247"/>
      <c r="N358" s="248"/>
      <c r="O358" s="248"/>
      <c r="P358" s="248"/>
      <c r="Q358" s="248"/>
      <c r="R358" s="248"/>
      <c r="S358" s="248"/>
      <c r="T358" s="249"/>
      <c r="AT358" s="250" t="s">
        <v>322</v>
      </c>
      <c r="AU358" s="250" t="s">
        <v>87</v>
      </c>
      <c r="AV358" s="11" t="s">
        <v>87</v>
      </c>
      <c r="AW358" s="11" t="s">
        <v>39</v>
      </c>
      <c r="AX358" s="11" t="s">
        <v>84</v>
      </c>
      <c r="AY358" s="250" t="s">
        <v>170</v>
      </c>
    </row>
    <row r="359" spans="2:65" s="1" customFormat="1" ht="16.5" customHeight="1">
      <c r="B359" s="46"/>
      <c r="C359" s="262" t="s">
        <v>683</v>
      </c>
      <c r="D359" s="262" t="s">
        <v>858</v>
      </c>
      <c r="E359" s="263" t="s">
        <v>3686</v>
      </c>
      <c r="F359" s="264" t="s">
        <v>3687</v>
      </c>
      <c r="G359" s="265" t="s">
        <v>304</v>
      </c>
      <c r="H359" s="266">
        <v>13</v>
      </c>
      <c r="I359" s="267"/>
      <c r="J359" s="268">
        <f>ROUND(I359*H359,2)</f>
        <v>0</v>
      </c>
      <c r="K359" s="264" t="s">
        <v>23</v>
      </c>
      <c r="L359" s="269"/>
      <c r="M359" s="270" t="s">
        <v>23</v>
      </c>
      <c r="N359" s="271" t="s">
        <v>47</v>
      </c>
      <c r="O359" s="47"/>
      <c r="P359" s="230">
        <f>O359*H359</f>
        <v>0</v>
      </c>
      <c r="Q359" s="230">
        <v>0.004</v>
      </c>
      <c r="R359" s="230">
        <f>Q359*H359</f>
        <v>0.052000000000000005</v>
      </c>
      <c r="S359" s="230">
        <v>0</v>
      </c>
      <c r="T359" s="231">
        <f>S359*H359</f>
        <v>0</v>
      </c>
      <c r="AR359" s="24" t="s">
        <v>211</v>
      </c>
      <c r="AT359" s="24" t="s">
        <v>858</v>
      </c>
      <c r="AU359" s="24" t="s">
        <v>87</v>
      </c>
      <c r="AY359" s="24" t="s">
        <v>170</v>
      </c>
      <c r="BE359" s="232">
        <f>IF(N359="základní",J359,0)</f>
        <v>0</v>
      </c>
      <c r="BF359" s="232">
        <f>IF(N359="snížená",J359,0)</f>
        <v>0</v>
      </c>
      <c r="BG359" s="232">
        <f>IF(N359="zákl. přenesená",J359,0)</f>
        <v>0</v>
      </c>
      <c r="BH359" s="232">
        <f>IF(N359="sníž. přenesená",J359,0)</f>
        <v>0</v>
      </c>
      <c r="BI359" s="232">
        <f>IF(N359="nulová",J359,0)</f>
        <v>0</v>
      </c>
      <c r="BJ359" s="24" t="s">
        <v>84</v>
      </c>
      <c r="BK359" s="232">
        <f>ROUND(I359*H359,2)</f>
        <v>0</v>
      </c>
      <c r="BL359" s="24" t="s">
        <v>194</v>
      </c>
      <c r="BM359" s="24" t="s">
        <v>3688</v>
      </c>
    </row>
    <row r="360" spans="2:47" s="1" customFormat="1" ht="13.5">
      <c r="B360" s="46"/>
      <c r="C360" s="74"/>
      <c r="D360" s="233" t="s">
        <v>183</v>
      </c>
      <c r="E360" s="74"/>
      <c r="F360" s="234" t="s">
        <v>3687</v>
      </c>
      <c r="G360" s="74"/>
      <c r="H360" s="74"/>
      <c r="I360" s="191"/>
      <c r="J360" s="74"/>
      <c r="K360" s="74"/>
      <c r="L360" s="72"/>
      <c r="M360" s="235"/>
      <c r="N360" s="47"/>
      <c r="O360" s="47"/>
      <c r="P360" s="47"/>
      <c r="Q360" s="47"/>
      <c r="R360" s="47"/>
      <c r="S360" s="47"/>
      <c r="T360" s="95"/>
      <c r="AT360" s="24" t="s">
        <v>183</v>
      </c>
      <c r="AU360" s="24" t="s">
        <v>87</v>
      </c>
    </row>
    <row r="361" spans="2:51" s="13" customFormat="1" ht="13.5">
      <c r="B361" s="275"/>
      <c r="C361" s="276"/>
      <c r="D361" s="233" t="s">
        <v>322</v>
      </c>
      <c r="E361" s="277" t="s">
        <v>23</v>
      </c>
      <c r="F361" s="278" t="s">
        <v>3685</v>
      </c>
      <c r="G361" s="276"/>
      <c r="H361" s="277" t="s">
        <v>23</v>
      </c>
      <c r="I361" s="279"/>
      <c r="J361" s="276"/>
      <c r="K361" s="276"/>
      <c r="L361" s="280"/>
      <c r="M361" s="281"/>
      <c r="N361" s="282"/>
      <c r="O361" s="282"/>
      <c r="P361" s="282"/>
      <c r="Q361" s="282"/>
      <c r="R361" s="282"/>
      <c r="S361" s="282"/>
      <c r="T361" s="283"/>
      <c r="AT361" s="284" t="s">
        <v>322</v>
      </c>
      <c r="AU361" s="284" t="s">
        <v>87</v>
      </c>
      <c r="AV361" s="13" t="s">
        <v>84</v>
      </c>
      <c r="AW361" s="13" t="s">
        <v>39</v>
      </c>
      <c r="AX361" s="13" t="s">
        <v>76</v>
      </c>
      <c r="AY361" s="284" t="s">
        <v>170</v>
      </c>
    </row>
    <row r="362" spans="2:51" s="11" customFormat="1" ht="13.5">
      <c r="B362" s="240"/>
      <c r="C362" s="241"/>
      <c r="D362" s="233" t="s">
        <v>322</v>
      </c>
      <c r="E362" s="242" t="s">
        <v>23</v>
      </c>
      <c r="F362" s="243" t="s">
        <v>239</v>
      </c>
      <c r="G362" s="241"/>
      <c r="H362" s="244">
        <v>13</v>
      </c>
      <c r="I362" s="245"/>
      <c r="J362" s="241"/>
      <c r="K362" s="241"/>
      <c r="L362" s="246"/>
      <c r="M362" s="247"/>
      <c r="N362" s="248"/>
      <c r="O362" s="248"/>
      <c r="P362" s="248"/>
      <c r="Q362" s="248"/>
      <c r="R362" s="248"/>
      <c r="S362" s="248"/>
      <c r="T362" s="249"/>
      <c r="AT362" s="250" t="s">
        <v>322</v>
      </c>
      <c r="AU362" s="250" t="s">
        <v>87</v>
      </c>
      <c r="AV362" s="11" t="s">
        <v>87</v>
      </c>
      <c r="AW362" s="11" t="s">
        <v>39</v>
      </c>
      <c r="AX362" s="11" t="s">
        <v>84</v>
      </c>
      <c r="AY362" s="250" t="s">
        <v>170</v>
      </c>
    </row>
    <row r="363" spans="2:65" s="1" customFormat="1" ht="16.5" customHeight="1">
      <c r="B363" s="46"/>
      <c r="C363" s="221" t="s">
        <v>689</v>
      </c>
      <c r="D363" s="221" t="s">
        <v>176</v>
      </c>
      <c r="E363" s="222" t="s">
        <v>3689</v>
      </c>
      <c r="F363" s="223" t="s">
        <v>3690</v>
      </c>
      <c r="G363" s="224" t="s">
        <v>304</v>
      </c>
      <c r="H363" s="225">
        <v>13</v>
      </c>
      <c r="I363" s="226"/>
      <c r="J363" s="227">
        <f>ROUND(I363*H363,2)</f>
        <v>0</v>
      </c>
      <c r="K363" s="223" t="s">
        <v>23</v>
      </c>
      <c r="L363" s="72"/>
      <c r="M363" s="228" t="s">
        <v>23</v>
      </c>
      <c r="N363" s="229" t="s">
        <v>47</v>
      </c>
      <c r="O363" s="47"/>
      <c r="P363" s="230">
        <f>O363*H363</f>
        <v>0</v>
      </c>
      <c r="Q363" s="230">
        <v>0</v>
      </c>
      <c r="R363" s="230">
        <f>Q363*H363</f>
        <v>0</v>
      </c>
      <c r="S363" s="230">
        <v>0.0226</v>
      </c>
      <c r="T363" s="231">
        <f>S363*H363</f>
        <v>0.2938</v>
      </c>
      <c r="AR363" s="24" t="s">
        <v>194</v>
      </c>
      <c r="AT363" s="24" t="s">
        <v>176</v>
      </c>
      <c r="AU363" s="24" t="s">
        <v>87</v>
      </c>
      <c r="AY363" s="24" t="s">
        <v>170</v>
      </c>
      <c r="BE363" s="232">
        <f>IF(N363="základní",J363,0)</f>
        <v>0</v>
      </c>
      <c r="BF363" s="232">
        <f>IF(N363="snížená",J363,0)</f>
        <v>0</v>
      </c>
      <c r="BG363" s="232">
        <f>IF(N363="zákl. přenesená",J363,0)</f>
        <v>0</v>
      </c>
      <c r="BH363" s="232">
        <f>IF(N363="sníž. přenesená",J363,0)</f>
        <v>0</v>
      </c>
      <c r="BI363" s="232">
        <f>IF(N363="nulová",J363,0)</f>
        <v>0</v>
      </c>
      <c r="BJ363" s="24" t="s">
        <v>84</v>
      </c>
      <c r="BK363" s="232">
        <f>ROUND(I363*H363,2)</f>
        <v>0</v>
      </c>
      <c r="BL363" s="24" t="s">
        <v>194</v>
      </c>
      <c r="BM363" s="24" t="s">
        <v>3691</v>
      </c>
    </row>
    <row r="364" spans="2:47" s="1" customFormat="1" ht="13.5">
      <c r="B364" s="46"/>
      <c r="C364" s="74"/>
      <c r="D364" s="233" t="s">
        <v>183</v>
      </c>
      <c r="E364" s="74"/>
      <c r="F364" s="234" t="s">
        <v>3690</v>
      </c>
      <c r="G364" s="74"/>
      <c r="H364" s="74"/>
      <c r="I364" s="191"/>
      <c r="J364" s="74"/>
      <c r="K364" s="74"/>
      <c r="L364" s="72"/>
      <c r="M364" s="235"/>
      <c r="N364" s="47"/>
      <c r="O364" s="47"/>
      <c r="P364" s="47"/>
      <c r="Q364" s="47"/>
      <c r="R364" s="47"/>
      <c r="S364" s="47"/>
      <c r="T364" s="95"/>
      <c r="AT364" s="24" t="s">
        <v>183</v>
      </c>
      <c r="AU364" s="24" t="s">
        <v>87</v>
      </c>
    </row>
    <row r="365" spans="2:47" s="1" customFormat="1" ht="13.5">
      <c r="B365" s="46"/>
      <c r="C365" s="74"/>
      <c r="D365" s="233" t="s">
        <v>184</v>
      </c>
      <c r="E365" s="74"/>
      <c r="F365" s="236" t="s">
        <v>2703</v>
      </c>
      <c r="G365" s="74"/>
      <c r="H365" s="74"/>
      <c r="I365" s="191"/>
      <c r="J365" s="74"/>
      <c r="K365" s="74"/>
      <c r="L365" s="72"/>
      <c r="M365" s="235"/>
      <c r="N365" s="47"/>
      <c r="O365" s="47"/>
      <c r="P365" s="47"/>
      <c r="Q365" s="47"/>
      <c r="R365" s="47"/>
      <c r="S365" s="47"/>
      <c r="T365" s="95"/>
      <c r="AT365" s="24" t="s">
        <v>184</v>
      </c>
      <c r="AU365" s="24" t="s">
        <v>87</v>
      </c>
    </row>
    <row r="366" spans="2:51" s="13" customFormat="1" ht="13.5">
      <c r="B366" s="275"/>
      <c r="C366" s="276"/>
      <c r="D366" s="233" t="s">
        <v>322</v>
      </c>
      <c r="E366" s="277" t="s">
        <v>23</v>
      </c>
      <c r="F366" s="278" t="s">
        <v>3692</v>
      </c>
      <c r="G366" s="276"/>
      <c r="H366" s="277" t="s">
        <v>23</v>
      </c>
      <c r="I366" s="279"/>
      <c r="J366" s="276"/>
      <c r="K366" s="276"/>
      <c r="L366" s="280"/>
      <c r="M366" s="281"/>
      <c r="N366" s="282"/>
      <c r="O366" s="282"/>
      <c r="P366" s="282"/>
      <c r="Q366" s="282"/>
      <c r="R366" s="282"/>
      <c r="S366" s="282"/>
      <c r="T366" s="283"/>
      <c r="AT366" s="284" t="s">
        <v>322</v>
      </c>
      <c r="AU366" s="284" t="s">
        <v>87</v>
      </c>
      <c r="AV366" s="13" t="s">
        <v>84</v>
      </c>
      <c r="AW366" s="13" t="s">
        <v>39</v>
      </c>
      <c r="AX366" s="13" t="s">
        <v>76</v>
      </c>
      <c r="AY366" s="284" t="s">
        <v>170</v>
      </c>
    </row>
    <row r="367" spans="2:51" s="11" customFormat="1" ht="13.5">
      <c r="B367" s="240"/>
      <c r="C367" s="241"/>
      <c r="D367" s="233" t="s">
        <v>322</v>
      </c>
      <c r="E367" s="242" t="s">
        <v>23</v>
      </c>
      <c r="F367" s="243" t="s">
        <v>239</v>
      </c>
      <c r="G367" s="241"/>
      <c r="H367" s="244">
        <v>13</v>
      </c>
      <c r="I367" s="245"/>
      <c r="J367" s="241"/>
      <c r="K367" s="241"/>
      <c r="L367" s="246"/>
      <c r="M367" s="247"/>
      <c r="N367" s="248"/>
      <c r="O367" s="248"/>
      <c r="P367" s="248"/>
      <c r="Q367" s="248"/>
      <c r="R367" s="248"/>
      <c r="S367" s="248"/>
      <c r="T367" s="249"/>
      <c r="AT367" s="250" t="s">
        <v>322</v>
      </c>
      <c r="AU367" s="250" t="s">
        <v>87</v>
      </c>
      <c r="AV367" s="11" t="s">
        <v>87</v>
      </c>
      <c r="AW367" s="11" t="s">
        <v>39</v>
      </c>
      <c r="AX367" s="11" t="s">
        <v>84</v>
      </c>
      <c r="AY367" s="250" t="s">
        <v>170</v>
      </c>
    </row>
    <row r="368" spans="2:65" s="1" customFormat="1" ht="16.5" customHeight="1">
      <c r="B368" s="46"/>
      <c r="C368" s="221" t="s">
        <v>695</v>
      </c>
      <c r="D368" s="221" t="s">
        <v>176</v>
      </c>
      <c r="E368" s="222" t="s">
        <v>3693</v>
      </c>
      <c r="F368" s="223" t="s">
        <v>3694</v>
      </c>
      <c r="G368" s="224" t="s">
        <v>340</v>
      </c>
      <c r="H368" s="225">
        <v>18.3</v>
      </c>
      <c r="I368" s="226"/>
      <c r="J368" s="227">
        <f>ROUND(I368*H368,2)</f>
        <v>0</v>
      </c>
      <c r="K368" s="223" t="s">
        <v>180</v>
      </c>
      <c r="L368" s="72"/>
      <c r="M368" s="228" t="s">
        <v>23</v>
      </c>
      <c r="N368" s="229" t="s">
        <v>47</v>
      </c>
      <c r="O368" s="47"/>
      <c r="P368" s="230">
        <f>O368*H368</f>
        <v>0</v>
      </c>
      <c r="Q368" s="230">
        <v>0</v>
      </c>
      <c r="R368" s="230">
        <f>Q368*H368</f>
        <v>0</v>
      </c>
      <c r="S368" s="230">
        <v>0</v>
      </c>
      <c r="T368" s="231">
        <f>S368*H368</f>
        <v>0</v>
      </c>
      <c r="AR368" s="24" t="s">
        <v>194</v>
      </c>
      <c r="AT368" s="24" t="s">
        <v>176</v>
      </c>
      <c r="AU368" s="24" t="s">
        <v>87</v>
      </c>
      <c r="AY368" s="24" t="s">
        <v>170</v>
      </c>
      <c r="BE368" s="232">
        <f>IF(N368="základní",J368,0)</f>
        <v>0</v>
      </c>
      <c r="BF368" s="232">
        <f>IF(N368="snížená",J368,0)</f>
        <v>0</v>
      </c>
      <c r="BG368" s="232">
        <f>IF(N368="zákl. přenesená",J368,0)</f>
        <v>0</v>
      </c>
      <c r="BH368" s="232">
        <f>IF(N368="sníž. přenesená",J368,0)</f>
        <v>0</v>
      </c>
      <c r="BI368" s="232">
        <f>IF(N368="nulová",J368,0)</f>
        <v>0</v>
      </c>
      <c r="BJ368" s="24" t="s">
        <v>84</v>
      </c>
      <c r="BK368" s="232">
        <f>ROUND(I368*H368,2)</f>
        <v>0</v>
      </c>
      <c r="BL368" s="24" t="s">
        <v>194</v>
      </c>
      <c r="BM368" s="24" t="s">
        <v>3695</v>
      </c>
    </row>
    <row r="369" spans="2:47" s="1" customFormat="1" ht="13.5">
      <c r="B369" s="46"/>
      <c r="C369" s="74"/>
      <c r="D369" s="233" t="s">
        <v>183</v>
      </c>
      <c r="E369" s="74"/>
      <c r="F369" s="234" t="s">
        <v>3696</v>
      </c>
      <c r="G369" s="74"/>
      <c r="H369" s="74"/>
      <c r="I369" s="191"/>
      <c r="J369" s="74"/>
      <c r="K369" s="74"/>
      <c r="L369" s="72"/>
      <c r="M369" s="235"/>
      <c r="N369" s="47"/>
      <c r="O369" s="47"/>
      <c r="P369" s="47"/>
      <c r="Q369" s="47"/>
      <c r="R369" s="47"/>
      <c r="S369" s="47"/>
      <c r="T369" s="95"/>
      <c r="AT369" s="24" t="s">
        <v>183</v>
      </c>
      <c r="AU369" s="24" t="s">
        <v>87</v>
      </c>
    </row>
    <row r="370" spans="2:47" s="1" customFormat="1" ht="13.5">
      <c r="B370" s="46"/>
      <c r="C370" s="74"/>
      <c r="D370" s="233" t="s">
        <v>295</v>
      </c>
      <c r="E370" s="74"/>
      <c r="F370" s="236" t="s">
        <v>3697</v>
      </c>
      <c r="G370" s="74"/>
      <c r="H370" s="74"/>
      <c r="I370" s="191"/>
      <c r="J370" s="74"/>
      <c r="K370" s="74"/>
      <c r="L370" s="72"/>
      <c r="M370" s="235"/>
      <c r="N370" s="47"/>
      <c r="O370" s="47"/>
      <c r="P370" s="47"/>
      <c r="Q370" s="47"/>
      <c r="R370" s="47"/>
      <c r="S370" s="47"/>
      <c r="T370" s="95"/>
      <c r="AT370" s="24" t="s">
        <v>295</v>
      </c>
      <c r="AU370" s="24" t="s">
        <v>87</v>
      </c>
    </row>
    <row r="371" spans="2:65" s="1" customFormat="1" ht="16.5" customHeight="1">
      <c r="B371" s="46"/>
      <c r="C371" s="221" t="s">
        <v>702</v>
      </c>
      <c r="D371" s="221" t="s">
        <v>176</v>
      </c>
      <c r="E371" s="222" t="s">
        <v>3698</v>
      </c>
      <c r="F371" s="223" t="s">
        <v>3699</v>
      </c>
      <c r="G371" s="224" t="s">
        <v>340</v>
      </c>
      <c r="H371" s="225">
        <v>18.3</v>
      </c>
      <c r="I371" s="226"/>
      <c r="J371" s="227">
        <f>ROUND(I371*H371,2)</f>
        <v>0</v>
      </c>
      <c r="K371" s="223" t="s">
        <v>180</v>
      </c>
      <c r="L371" s="72"/>
      <c r="M371" s="228" t="s">
        <v>23</v>
      </c>
      <c r="N371" s="229" t="s">
        <v>47</v>
      </c>
      <c r="O371" s="47"/>
      <c r="P371" s="230">
        <f>O371*H371</f>
        <v>0</v>
      </c>
      <c r="Q371" s="230">
        <v>5.5E-07</v>
      </c>
      <c r="R371" s="230">
        <f>Q371*H371</f>
        <v>1.0065000000000001E-05</v>
      </c>
      <c r="S371" s="230">
        <v>0</v>
      </c>
      <c r="T371" s="231">
        <f>S371*H371</f>
        <v>0</v>
      </c>
      <c r="AR371" s="24" t="s">
        <v>194</v>
      </c>
      <c r="AT371" s="24" t="s">
        <v>176</v>
      </c>
      <c r="AU371" s="24" t="s">
        <v>87</v>
      </c>
      <c r="AY371" s="24" t="s">
        <v>170</v>
      </c>
      <c r="BE371" s="232">
        <f>IF(N371="základní",J371,0)</f>
        <v>0</v>
      </c>
      <c r="BF371" s="232">
        <f>IF(N371="snížená",J371,0)</f>
        <v>0</v>
      </c>
      <c r="BG371" s="232">
        <f>IF(N371="zákl. přenesená",J371,0)</f>
        <v>0</v>
      </c>
      <c r="BH371" s="232">
        <f>IF(N371="sníž. přenesená",J371,0)</f>
        <v>0</v>
      </c>
      <c r="BI371" s="232">
        <f>IF(N371="nulová",J371,0)</f>
        <v>0</v>
      </c>
      <c r="BJ371" s="24" t="s">
        <v>84</v>
      </c>
      <c r="BK371" s="232">
        <f>ROUND(I371*H371,2)</f>
        <v>0</v>
      </c>
      <c r="BL371" s="24" t="s">
        <v>194</v>
      </c>
      <c r="BM371" s="24" t="s">
        <v>3700</v>
      </c>
    </row>
    <row r="372" spans="2:47" s="1" customFormat="1" ht="13.5">
      <c r="B372" s="46"/>
      <c r="C372" s="74"/>
      <c r="D372" s="233" t="s">
        <v>183</v>
      </c>
      <c r="E372" s="74"/>
      <c r="F372" s="234" t="s">
        <v>3699</v>
      </c>
      <c r="G372" s="74"/>
      <c r="H372" s="74"/>
      <c r="I372" s="191"/>
      <c r="J372" s="74"/>
      <c r="K372" s="74"/>
      <c r="L372" s="72"/>
      <c r="M372" s="235"/>
      <c r="N372" s="47"/>
      <c r="O372" s="47"/>
      <c r="P372" s="47"/>
      <c r="Q372" s="47"/>
      <c r="R372" s="47"/>
      <c r="S372" s="47"/>
      <c r="T372" s="95"/>
      <c r="AT372" s="24" t="s">
        <v>183</v>
      </c>
      <c r="AU372" s="24" t="s">
        <v>87</v>
      </c>
    </row>
    <row r="373" spans="2:47" s="1" customFormat="1" ht="13.5">
      <c r="B373" s="46"/>
      <c r="C373" s="74"/>
      <c r="D373" s="233" t="s">
        <v>295</v>
      </c>
      <c r="E373" s="74"/>
      <c r="F373" s="236" t="s">
        <v>3701</v>
      </c>
      <c r="G373" s="74"/>
      <c r="H373" s="74"/>
      <c r="I373" s="191"/>
      <c r="J373" s="74"/>
      <c r="K373" s="74"/>
      <c r="L373" s="72"/>
      <c r="M373" s="235"/>
      <c r="N373" s="47"/>
      <c r="O373" s="47"/>
      <c r="P373" s="47"/>
      <c r="Q373" s="47"/>
      <c r="R373" s="47"/>
      <c r="S373" s="47"/>
      <c r="T373" s="95"/>
      <c r="AT373" s="24" t="s">
        <v>295</v>
      </c>
      <c r="AU373" s="24" t="s">
        <v>87</v>
      </c>
    </row>
    <row r="374" spans="2:65" s="1" customFormat="1" ht="16.5" customHeight="1">
      <c r="B374" s="46"/>
      <c r="C374" s="221" t="s">
        <v>708</v>
      </c>
      <c r="D374" s="221" t="s">
        <v>176</v>
      </c>
      <c r="E374" s="222" t="s">
        <v>3702</v>
      </c>
      <c r="F374" s="223" t="s">
        <v>3703</v>
      </c>
      <c r="G374" s="224" t="s">
        <v>304</v>
      </c>
      <c r="H374" s="225">
        <v>3</v>
      </c>
      <c r="I374" s="226"/>
      <c r="J374" s="227">
        <f>ROUND(I374*H374,2)</f>
        <v>0</v>
      </c>
      <c r="K374" s="223" t="s">
        <v>180</v>
      </c>
      <c r="L374" s="72"/>
      <c r="M374" s="228" t="s">
        <v>23</v>
      </c>
      <c r="N374" s="229" t="s">
        <v>47</v>
      </c>
      <c r="O374" s="47"/>
      <c r="P374" s="230">
        <f>O374*H374</f>
        <v>0</v>
      </c>
      <c r="Q374" s="230">
        <v>0.460090406</v>
      </c>
      <c r="R374" s="230">
        <f>Q374*H374</f>
        <v>1.380271218</v>
      </c>
      <c r="S374" s="230">
        <v>0</v>
      </c>
      <c r="T374" s="231">
        <f>S374*H374</f>
        <v>0</v>
      </c>
      <c r="AR374" s="24" t="s">
        <v>194</v>
      </c>
      <c r="AT374" s="24" t="s">
        <v>176</v>
      </c>
      <c r="AU374" s="24" t="s">
        <v>87</v>
      </c>
      <c r="AY374" s="24" t="s">
        <v>170</v>
      </c>
      <c r="BE374" s="232">
        <f>IF(N374="základní",J374,0)</f>
        <v>0</v>
      </c>
      <c r="BF374" s="232">
        <f>IF(N374="snížená",J374,0)</f>
        <v>0</v>
      </c>
      <c r="BG374" s="232">
        <f>IF(N374="zákl. přenesená",J374,0)</f>
        <v>0</v>
      </c>
      <c r="BH374" s="232">
        <f>IF(N374="sníž. přenesená",J374,0)</f>
        <v>0</v>
      </c>
      <c r="BI374" s="232">
        <f>IF(N374="nulová",J374,0)</f>
        <v>0</v>
      </c>
      <c r="BJ374" s="24" t="s">
        <v>84</v>
      </c>
      <c r="BK374" s="232">
        <f>ROUND(I374*H374,2)</f>
        <v>0</v>
      </c>
      <c r="BL374" s="24" t="s">
        <v>194</v>
      </c>
      <c r="BM374" s="24" t="s">
        <v>3704</v>
      </c>
    </row>
    <row r="375" spans="2:47" s="1" customFormat="1" ht="13.5">
      <c r="B375" s="46"/>
      <c r="C375" s="74"/>
      <c r="D375" s="233" t="s">
        <v>183</v>
      </c>
      <c r="E375" s="74"/>
      <c r="F375" s="234" t="s">
        <v>3705</v>
      </c>
      <c r="G375" s="74"/>
      <c r="H375" s="74"/>
      <c r="I375" s="191"/>
      <c r="J375" s="74"/>
      <c r="K375" s="74"/>
      <c r="L375" s="72"/>
      <c r="M375" s="235"/>
      <c r="N375" s="47"/>
      <c r="O375" s="47"/>
      <c r="P375" s="47"/>
      <c r="Q375" s="47"/>
      <c r="R375" s="47"/>
      <c r="S375" s="47"/>
      <c r="T375" s="95"/>
      <c r="AT375" s="24" t="s">
        <v>183</v>
      </c>
      <c r="AU375" s="24" t="s">
        <v>87</v>
      </c>
    </row>
    <row r="376" spans="2:47" s="1" customFormat="1" ht="13.5">
      <c r="B376" s="46"/>
      <c r="C376" s="74"/>
      <c r="D376" s="233" t="s">
        <v>295</v>
      </c>
      <c r="E376" s="74"/>
      <c r="F376" s="236" t="s">
        <v>3697</v>
      </c>
      <c r="G376" s="74"/>
      <c r="H376" s="74"/>
      <c r="I376" s="191"/>
      <c r="J376" s="74"/>
      <c r="K376" s="74"/>
      <c r="L376" s="72"/>
      <c r="M376" s="235"/>
      <c r="N376" s="47"/>
      <c r="O376" s="47"/>
      <c r="P376" s="47"/>
      <c r="Q376" s="47"/>
      <c r="R376" s="47"/>
      <c r="S376" s="47"/>
      <c r="T376" s="95"/>
      <c r="AT376" s="24" t="s">
        <v>295</v>
      </c>
      <c r="AU376" s="24" t="s">
        <v>87</v>
      </c>
    </row>
    <row r="377" spans="2:51" s="13" customFormat="1" ht="13.5">
      <c r="B377" s="275"/>
      <c r="C377" s="276"/>
      <c r="D377" s="233" t="s">
        <v>322</v>
      </c>
      <c r="E377" s="277" t="s">
        <v>23</v>
      </c>
      <c r="F377" s="278" t="s">
        <v>3706</v>
      </c>
      <c r="G377" s="276"/>
      <c r="H377" s="277" t="s">
        <v>23</v>
      </c>
      <c r="I377" s="279"/>
      <c r="J377" s="276"/>
      <c r="K377" s="276"/>
      <c r="L377" s="280"/>
      <c r="M377" s="281"/>
      <c r="N377" s="282"/>
      <c r="O377" s="282"/>
      <c r="P377" s="282"/>
      <c r="Q377" s="282"/>
      <c r="R377" s="282"/>
      <c r="S377" s="282"/>
      <c r="T377" s="283"/>
      <c r="AT377" s="284" t="s">
        <v>322</v>
      </c>
      <c r="AU377" s="284" t="s">
        <v>87</v>
      </c>
      <c r="AV377" s="13" t="s">
        <v>84</v>
      </c>
      <c r="AW377" s="13" t="s">
        <v>39</v>
      </c>
      <c r="AX377" s="13" t="s">
        <v>76</v>
      </c>
      <c r="AY377" s="284" t="s">
        <v>170</v>
      </c>
    </row>
    <row r="378" spans="2:51" s="11" customFormat="1" ht="13.5">
      <c r="B378" s="240"/>
      <c r="C378" s="241"/>
      <c r="D378" s="233" t="s">
        <v>322</v>
      </c>
      <c r="E378" s="242" t="s">
        <v>23</v>
      </c>
      <c r="F378" s="243" t="s">
        <v>3707</v>
      </c>
      <c r="G378" s="241"/>
      <c r="H378" s="244">
        <v>3</v>
      </c>
      <c r="I378" s="245"/>
      <c r="J378" s="241"/>
      <c r="K378" s="241"/>
      <c r="L378" s="246"/>
      <c r="M378" s="247"/>
      <c r="N378" s="248"/>
      <c r="O378" s="248"/>
      <c r="P378" s="248"/>
      <c r="Q378" s="248"/>
      <c r="R378" s="248"/>
      <c r="S378" s="248"/>
      <c r="T378" s="249"/>
      <c r="AT378" s="250" t="s">
        <v>322</v>
      </c>
      <c r="AU378" s="250" t="s">
        <v>87</v>
      </c>
      <c r="AV378" s="11" t="s">
        <v>87</v>
      </c>
      <c r="AW378" s="11" t="s">
        <v>39</v>
      </c>
      <c r="AX378" s="11" t="s">
        <v>84</v>
      </c>
      <c r="AY378" s="250" t="s">
        <v>170</v>
      </c>
    </row>
    <row r="379" spans="2:65" s="1" customFormat="1" ht="25.5" customHeight="1">
      <c r="B379" s="46"/>
      <c r="C379" s="221" t="s">
        <v>715</v>
      </c>
      <c r="D379" s="221" t="s">
        <v>176</v>
      </c>
      <c r="E379" s="222" t="s">
        <v>3708</v>
      </c>
      <c r="F379" s="223" t="s">
        <v>3709</v>
      </c>
      <c r="G379" s="224" t="s">
        <v>304</v>
      </c>
      <c r="H379" s="225">
        <v>49</v>
      </c>
      <c r="I379" s="226"/>
      <c r="J379" s="227">
        <f>ROUND(I379*H379,2)</f>
        <v>0</v>
      </c>
      <c r="K379" s="223" t="s">
        <v>180</v>
      </c>
      <c r="L379" s="72"/>
      <c r="M379" s="228" t="s">
        <v>23</v>
      </c>
      <c r="N379" s="229" t="s">
        <v>47</v>
      </c>
      <c r="O379" s="47"/>
      <c r="P379" s="230">
        <f>O379*H379</f>
        <v>0</v>
      </c>
      <c r="Q379" s="230">
        <v>0</v>
      </c>
      <c r="R379" s="230">
        <f>Q379*H379</f>
        <v>0</v>
      </c>
      <c r="S379" s="230">
        <v>0.05</v>
      </c>
      <c r="T379" s="231">
        <f>S379*H379</f>
        <v>2.45</v>
      </c>
      <c r="AR379" s="24" t="s">
        <v>194</v>
      </c>
      <c r="AT379" s="24" t="s">
        <v>176</v>
      </c>
      <c r="AU379" s="24" t="s">
        <v>87</v>
      </c>
      <c r="AY379" s="24" t="s">
        <v>170</v>
      </c>
      <c r="BE379" s="232">
        <f>IF(N379="základní",J379,0)</f>
        <v>0</v>
      </c>
      <c r="BF379" s="232">
        <f>IF(N379="snížená",J379,0)</f>
        <v>0</v>
      </c>
      <c r="BG379" s="232">
        <f>IF(N379="zákl. přenesená",J379,0)</f>
        <v>0</v>
      </c>
      <c r="BH379" s="232">
        <f>IF(N379="sníž. přenesená",J379,0)</f>
        <v>0</v>
      </c>
      <c r="BI379" s="232">
        <f>IF(N379="nulová",J379,0)</f>
        <v>0</v>
      </c>
      <c r="BJ379" s="24" t="s">
        <v>84</v>
      </c>
      <c r="BK379" s="232">
        <f>ROUND(I379*H379,2)</f>
        <v>0</v>
      </c>
      <c r="BL379" s="24" t="s">
        <v>194</v>
      </c>
      <c r="BM379" s="24" t="s">
        <v>3710</v>
      </c>
    </row>
    <row r="380" spans="2:47" s="1" customFormat="1" ht="13.5">
      <c r="B380" s="46"/>
      <c r="C380" s="74"/>
      <c r="D380" s="233" t="s">
        <v>183</v>
      </c>
      <c r="E380" s="74"/>
      <c r="F380" s="234" t="s">
        <v>3711</v>
      </c>
      <c r="G380" s="74"/>
      <c r="H380" s="74"/>
      <c r="I380" s="191"/>
      <c r="J380" s="74"/>
      <c r="K380" s="74"/>
      <c r="L380" s="72"/>
      <c r="M380" s="235"/>
      <c r="N380" s="47"/>
      <c r="O380" s="47"/>
      <c r="P380" s="47"/>
      <c r="Q380" s="47"/>
      <c r="R380" s="47"/>
      <c r="S380" s="47"/>
      <c r="T380" s="95"/>
      <c r="AT380" s="24" t="s">
        <v>183</v>
      </c>
      <c r="AU380" s="24" t="s">
        <v>87</v>
      </c>
    </row>
    <row r="381" spans="2:51" s="13" customFormat="1" ht="13.5">
      <c r="B381" s="275"/>
      <c r="C381" s="276"/>
      <c r="D381" s="233" t="s">
        <v>322</v>
      </c>
      <c r="E381" s="277" t="s">
        <v>23</v>
      </c>
      <c r="F381" s="278" t="s">
        <v>3712</v>
      </c>
      <c r="G381" s="276"/>
      <c r="H381" s="277" t="s">
        <v>23</v>
      </c>
      <c r="I381" s="279"/>
      <c r="J381" s="276"/>
      <c r="K381" s="276"/>
      <c r="L381" s="280"/>
      <c r="M381" s="281"/>
      <c r="N381" s="282"/>
      <c r="O381" s="282"/>
      <c r="P381" s="282"/>
      <c r="Q381" s="282"/>
      <c r="R381" s="282"/>
      <c r="S381" s="282"/>
      <c r="T381" s="283"/>
      <c r="AT381" s="284" t="s">
        <v>322</v>
      </c>
      <c r="AU381" s="284" t="s">
        <v>87</v>
      </c>
      <c r="AV381" s="13" t="s">
        <v>84</v>
      </c>
      <c r="AW381" s="13" t="s">
        <v>39</v>
      </c>
      <c r="AX381" s="13" t="s">
        <v>76</v>
      </c>
      <c r="AY381" s="284" t="s">
        <v>170</v>
      </c>
    </row>
    <row r="382" spans="2:51" s="11" customFormat="1" ht="13.5">
      <c r="B382" s="240"/>
      <c r="C382" s="241"/>
      <c r="D382" s="233" t="s">
        <v>322</v>
      </c>
      <c r="E382" s="242" t="s">
        <v>23</v>
      </c>
      <c r="F382" s="243" t="s">
        <v>3713</v>
      </c>
      <c r="G382" s="241"/>
      <c r="H382" s="244">
        <v>49</v>
      </c>
      <c r="I382" s="245"/>
      <c r="J382" s="241"/>
      <c r="K382" s="241"/>
      <c r="L382" s="246"/>
      <c r="M382" s="247"/>
      <c r="N382" s="248"/>
      <c r="O382" s="248"/>
      <c r="P382" s="248"/>
      <c r="Q382" s="248"/>
      <c r="R382" s="248"/>
      <c r="S382" s="248"/>
      <c r="T382" s="249"/>
      <c r="AT382" s="250" t="s">
        <v>322</v>
      </c>
      <c r="AU382" s="250" t="s">
        <v>87</v>
      </c>
      <c r="AV382" s="11" t="s">
        <v>87</v>
      </c>
      <c r="AW382" s="11" t="s">
        <v>39</v>
      </c>
      <c r="AX382" s="11" t="s">
        <v>84</v>
      </c>
      <c r="AY382" s="250" t="s">
        <v>170</v>
      </c>
    </row>
    <row r="383" spans="2:65" s="1" customFormat="1" ht="16.5" customHeight="1">
      <c r="B383" s="46"/>
      <c r="C383" s="221" t="s">
        <v>722</v>
      </c>
      <c r="D383" s="221" t="s">
        <v>176</v>
      </c>
      <c r="E383" s="222" t="s">
        <v>3714</v>
      </c>
      <c r="F383" s="223" t="s">
        <v>3715</v>
      </c>
      <c r="G383" s="224" t="s">
        <v>304</v>
      </c>
      <c r="H383" s="225">
        <v>40</v>
      </c>
      <c r="I383" s="226"/>
      <c r="J383" s="227">
        <f>ROUND(I383*H383,2)</f>
        <v>0</v>
      </c>
      <c r="K383" s="223" t="s">
        <v>180</v>
      </c>
      <c r="L383" s="72"/>
      <c r="M383" s="228" t="s">
        <v>23</v>
      </c>
      <c r="N383" s="229" t="s">
        <v>47</v>
      </c>
      <c r="O383" s="47"/>
      <c r="P383" s="230">
        <f>O383*H383</f>
        <v>0</v>
      </c>
      <c r="Q383" s="230">
        <v>0.1230316</v>
      </c>
      <c r="R383" s="230">
        <f>Q383*H383</f>
        <v>4.921264</v>
      </c>
      <c r="S383" s="230">
        <v>0</v>
      </c>
      <c r="T383" s="231">
        <f>S383*H383</f>
        <v>0</v>
      </c>
      <c r="AR383" s="24" t="s">
        <v>194</v>
      </c>
      <c r="AT383" s="24" t="s">
        <v>176</v>
      </c>
      <c r="AU383" s="24" t="s">
        <v>87</v>
      </c>
      <c r="AY383" s="24" t="s">
        <v>170</v>
      </c>
      <c r="BE383" s="232">
        <f>IF(N383="základní",J383,0)</f>
        <v>0</v>
      </c>
      <c r="BF383" s="232">
        <f>IF(N383="snížená",J383,0)</f>
        <v>0</v>
      </c>
      <c r="BG383" s="232">
        <f>IF(N383="zákl. přenesená",J383,0)</f>
        <v>0</v>
      </c>
      <c r="BH383" s="232">
        <f>IF(N383="sníž. přenesená",J383,0)</f>
        <v>0</v>
      </c>
      <c r="BI383" s="232">
        <f>IF(N383="nulová",J383,0)</f>
        <v>0</v>
      </c>
      <c r="BJ383" s="24" t="s">
        <v>84</v>
      </c>
      <c r="BK383" s="232">
        <f>ROUND(I383*H383,2)</f>
        <v>0</v>
      </c>
      <c r="BL383" s="24" t="s">
        <v>194</v>
      </c>
      <c r="BM383" s="24" t="s">
        <v>3716</v>
      </c>
    </row>
    <row r="384" spans="2:47" s="1" customFormat="1" ht="13.5">
      <c r="B384" s="46"/>
      <c r="C384" s="74"/>
      <c r="D384" s="233" t="s">
        <v>183</v>
      </c>
      <c r="E384" s="74"/>
      <c r="F384" s="234" t="s">
        <v>3715</v>
      </c>
      <c r="G384" s="74"/>
      <c r="H384" s="74"/>
      <c r="I384" s="191"/>
      <c r="J384" s="74"/>
      <c r="K384" s="74"/>
      <c r="L384" s="72"/>
      <c r="M384" s="235"/>
      <c r="N384" s="47"/>
      <c r="O384" s="47"/>
      <c r="P384" s="47"/>
      <c r="Q384" s="47"/>
      <c r="R384" s="47"/>
      <c r="S384" s="47"/>
      <c r="T384" s="95"/>
      <c r="AT384" s="24" t="s">
        <v>183</v>
      </c>
      <c r="AU384" s="24" t="s">
        <v>87</v>
      </c>
    </row>
    <row r="385" spans="2:47" s="1" customFormat="1" ht="13.5">
      <c r="B385" s="46"/>
      <c r="C385" s="74"/>
      <c r="D385" s="233" t="s">
        <v>295</v>
      </c>
      <c r="E385" s="74"/>
      <c r="F385" s="236" t="s">
        <v>3717</v>
      </c>
      <c r="G385" s="74"/>
      <c r="H385" s="74"/>
      <c r="I385" s="191"/>
      <c r="J385" s="74"/>
      <c r="K385" s="74"/>
      <c r="L385" s="72"/>
      <c r="M385" s="235"/>
      <c r="N385" s="47"/>
      <c r="O385" s="47"/>
      <c r="P385" s="47"/>
      <c r="Q385" s="47"/>
      <c r="R385" s="47"/>
      <c r="S385" s="47"/>
      <c r="T385" s="95"/>
      <c r="AT385" s="24" t="s">
        <v>295</v>
      </c>
      <c r="AU385" s="24" t="s">
        <v>87</v>
      </c>
    </row>
    <row r="386" spans="2:51" s="13" customFormat="1" ht="13.5">
      <c r="B386" s="275"/>
      <c r="C386" s="276"/>
      <c r="D386" s="233" t="s">
        <v>322</v>
      </c>
      <c r="E386" s="277" t="s">
        <v>23</v>
      </c>
      <c r="F386" s="278" t="s">
        <v>3718</v>
      </c>
      <c r="G386" s="276"/>
      <c r="H386" s="277" t="s">
        <v>23</v>
      </c>
      <c r="I386" s="279"/>
      <c r="J386" s="276"/>
      <c r="K386" s="276"/>
      <c r="L386" s="280"/>
      <c r="M386" s="281"/>
      <c r="N386" s="282"/>
      <c r="O386" s="282"/>
      <c r="P386" s="282"/>
      <c r="Q386" s="282"/>
      <c r="R386" s="282"/>
      <c r="S386" s="282"/>
      <c r="T386" s="283"/>
      <c r="AT386" s="284" t="s">
        <v>322</v>
      </c>
      <c r="AU386" s="284" t="s">
        <v>87</v>
      </c>
      <c r="AV386" s="13" t="s">
        <v>84</v>
      </c>
      <c r="AW386" s="13" t="s">
        <v>39</v>
      </c>
      <c r="AX386" s="13" t="s">
        <v>76</v>
      </c>
      <c r="AY386" s="284" t="s">
        <v>170</v>
      </c>
    </row>
    <row r="387" spans="2:51" s="11" customFormat="1" ht="13.5">
      <c r="B387" s="240"/>
      <c r="C387" s="241"/>
      <c r="D387" s="233" t="s">
        <v>322</v>
      </c>
      <c r="E387" s="242" t="s">
        <v>23</v>
      </c>
      <c r="F387" s="243" t="s">
        <v>3719</v>
      </c>
      <c r="G387" s="241"/>
      <c r="H387" s="244">
        <v>40</v>
      </c>
      <c r="I387" s="245"/>
      <c r="J387" s="241"/>
      <c r="K387" s="241"/>
      <c r="L387" s="246"/>
      <c r="M387" s="247"/>
      <c r="N387" s="248"/>
      <c r="O387" s="248"/>
      <c r="P387" s="248"/>
      <c r="Q387" s="248"/>
      <c r="R387" s="248"/>
      <c r="S387" s="248"/>
      <c r="T387" s="249"/>
      <c r="AT387" s="250" t="s">
        <v>322</v>
      </c>
      <c r="AU387" s="250" t="s">
        <v>87</v>
      </c>
      <c r="AV387" s="11" t="s">
        <v>87</v>
      </c>
      <c r="AW387" s="11" t="s">
        <v>39</v>
      </c>
      <c r="AX387" s="11" t="s">
        <v>84</v>
      </c>
      <c r="AY387" s="250" t="s">
        <v>170</v>
      </c>
    </row>
    <row r="388" spans="2:65" s="1" customFormat="1" ht="16.5" customHeight="1">
      <c r="B388" s="46"/>
      <c r="C388" s="262" t="s">
        <v>728</v>
      </c>
      <c r="D388" s="262" t="s">
        <v>858</v>
      </c>
      <c r="E388" s="263" t="s">
        <v>3720</v>
      </c>
      <c r="F388" s="264" t="s">
        <v>3721</v>
      </c>
      <c r="G388" s="265" t="s">
        <v>304</v>
      </c>
      <c r="H388" s="266">
        <v>40</v>
      </c>
      <c r="I388" s="267"/>
      <c r="J388" s="268">
        <f>ROUND(I388*H388,2)</f>
        <v>0</v>
      </c>
      <c r="K388" s="264" t="s">
        <v>23</v>
      </c>
      <c r="L388" s="269"/>
      <c r="M388" s="270" t="s">
        <v>23</v>
      </c>
      <c r="N388" s="271" t="s">
        <v>47</v>
      </c>
      <c r="O388" s="47"/>
      <c r="P388" s="230">
        <f>O388*H388</f>
        <v>0</v>
      </c>
      <c r="Q388" s="230">
        <v>0.0111</v>
      </c>
      <c r="R388" s="230">
        <f>Q388*H388</f>
        <v>0.444</v>
      </c>
      <c r="S388" s="230">
        <v>0</v>
      </c>
      <c r="T388" s="231">
        <f>S388*H388</f>
        <v>0</v>
      </c>
      <c r="AR388" s="24" t="s">
        <v>211</v>
      </c>
      <c r="AT388" s="24" t="s">
        <v>858</v>
      </c>
      <c r="AU388" s="24" t="s">
        <v>87</v>
      </c>
      <c r="AY388" s="24" t="s">
        <v>170</v>
      </c>
      <c r="BE388" s="232">
        <f>IF(N388="základní",J388,0)</f>
        <v>0</v>
      </c>
      <c r="BF388" s="232">
        <f>IF(N388="snížená",J388,0)</f>
        <v>0</v>
      </c>
      <c r="BG388" s="232">
        <f>IF(N388="zákl. přenesená",J388,0)</f>
        <v>0</v>
      </c>
      <c r="BH388" s="232">
        <f>IF(N388="sníž. přenesená",J388,0)</f>
        <v>0</v>
      </c>
      <c r="BI388" s="232">
        <f>IF(N388="nulová",J388,0)</f>
        <v>0</v>
      </c>
      <c r="BJ388" s="24" t="s">
        <v>84</v>
      </c>
      <c r="BK388" s="232">
        <f>ROUND(I388*H388,2)</f>
        <v>0</v>
      </c>
      <c r="BL388" s="24" t="s">
        <v>194</v>
      </c>
      <c r="BM388" s="24" t="s">
        <v>3722</v>
      </c>
    </row>
    <row r="389" spans="2:47" s="1" customFormat="1" ht="13.5">
      <c r="B389" s="46"/>
      <c r="C389" s="74"/>
      <c r="D389" s="233" t="s">
        <v>183</v>
      </c>
      <c r="E389" s="74"/>
      <c r="F389" s="234" t="s">
        <v>3721</v>
      </c>
      <c r="G389" s="74"/>
      <c r="H389" s="74"/>
      <c r="I389" s="191"/>
      <c r="J389" s="74"/>
      <c r="K389" s="74"/>
      <c r="L389" s="72"/>
      <c r="M389" s="235"/>
      <c r="N389" s="47"/>
      <c r="O389" s="47"/>
      <c r="P389" s="47"/>
      <c r="Q389" s="47"/>
      <c r="R389" s="47"/>
      <c r="S389" s="47"/>
      <c r="T389" s="95"/>
      <c r="AT389" s="24" t="s">
        <v>183</v>
      </c>
      <c r="AU389" s="24" t="s">
        <v>87</v>
      </c>
    </row>
    <row r="390" spans="2:65" s="1" customFormat="1" ht="16.5" customHeight="1">
      <c r="B390" s="46"/>
      <c r="C390" s="221" t="s">
        <v>735</v>
      </c>
      <c r="D390" s="221" t="s">
        <v>176</v>
      </c>
      <c r="E390" s="222" t="s">
        <v>3723</v>
      </c>
      <c r="F390" s="223" t="s">
        <v>3724</v>
      </c>
      <c r="G390" s="224" t="s">
        <v>304</v>
      </c>
      <c r="H390" s="225">
        <v>9</v>
      </c>
      <c r="I390" s="226"/>
      <c r="J390" s="227">
        <f>ROUND(I390*H390,2)</f>
        <v>0</v>
      </c>
      <c r="K390" s="223" t="s">
        <v>180</v>
      </c>
      <c r="L390" s="72"/>
      <c r="M390" s="228" t="s">
        <v>23</v>
      </c>
      <c r="N390" s="229" t="s">
        <v>47</v>
      </c>
      <c r="O390" s="47"/>
      <c r="P390" s="230">
        <f>O390*H390</f>
        <v>0</v>
      </c>
      <c r="Q390" s="230">
        <v>0.3290568</v>
      </c>
      <c r="R390" s="230">
        <f>Q390*H390</f>
        <v>2.9615112</v>
      </c>
      <c r="S390" s="230">
        <v>0</v>
      </c>
      <c r="T390" s="231">
        <f>S390*H390</f>
        <v>0</v>
      </c>
      <c r="AR390" s="24" t="s">
        <v>194</v>
      </c>
      <c r="AT390" s="24" t="s">
        <v>176</v>
      </c>
      <c r="AU390" s="24" t="s">
        <v>87</v>
      </c>
      <c r="AY390" s="24" t="s">
        <v>170</v>
      </c>
      <c r="BE390" s="232">
        <f>IF(N390="základní",J390,0)</f>
        <v>0</v>
      </c>
      <c r="BF390" s="232">
        <f>IF(N390="snížená",J390,0)</f>
        <v>0</v>
      </c>
      <c r="BG390" s="232">
        <f>IF(N390="zákl. přenesená",J390,0)</f>
        <v>0</v>
      </c>
      <c r="BH390" s="232">
        <f>IF(N390="sníž. přenesená",J390,0)</f>
        <v>0</v>
      </c>
      <c r="BI390" s="232">
        <f>IF(N390="nulová",J390,0)</f>
        <v>0</v>
      </c>
      <c r="BJ390" s="24" t="s">
        <v>84</v>
      </c>
      <c r="BK390" s="232">
        <f>ROUND(I390*H390,2)</f>
        <v>0</v>
      </c>
      <c r="BL390" s="24" t="s">
        <v>194</v>
      </c>
      <c r="BM390" s="24" t="s">
        <v>3725</v>
      </c>
    </row>
    <row r="391" spans="2:47" s="1" customFormat="1" ht="13.5">
      <c r="B391" s="46"/>
      <c r="C391" s="74"/>
      <c r="D391" s="233" t="s">
        <v>183</v>
      </c>
      <c r="E391" s="74"/>
      <c r="F391" s="234" t="s">
        <v>3724</v>
      </c>
      <c r="G391" s="74"/>
      <c r="H391" s="74"/>
      <c r="I391" s="191"/>
      <c r="J391" s="74"/>
      <c r="K391" s="74"/>
      <c r="L391" s="72"/>
      <c r="M391" s="235"/>
      <c r="N391" s="47"/>
      <c r="O391" s="47"/>
      <c r="P391" s="47"/>
      <c r="Q391" s="47"/>
      <c r="R391" s="47"/>
      <c r="S391" s="47"/>
      <c r="T391" s="95"/>
      <c r="AT391" s="24" t="s">
        <v>183</v>
      </c>
      <c r="AU391" s="24" t="s">
        <v>87</v>
      </c>
    </row>
    <row r="392" spans="2:47" s="1" customFormat="1" ht="13.5">
      <c r="B392" s="46"/>
      <c r="C392" s="74"/>
      <c r="D392" s="233" t="s">
        <v>295</v>
      </c>
      <c r="E392" s="74"/>
      <c r="F392" s="236" t="s">
        <v>3717</v>
      </c>
      <c r="G392" s="74"/>
      <c r="H392" s="74"/>
      <c r="I392" s="191"/>
      <c r="J392" s="74"/>
      <c r="K392" s="74"/>
      <c r="L392" s="72"/>
      <c r="M392" s="235"/>
      <c r="N392" s="47"/>
      <c r="O392" s="47"/>
      <c r="P392" s="47"/>
      <c r="Q392" s="47"/>
      <c r="R392" s="47"/>
      <c r="S392" s="47"/>
      <c r="T392" s="95"/>
      <c r="AT392" s="24" t="s">
        <v>295</v>
      </c>
      <c r="AU392" s="24" t="s">
        <v>87</v>
      </c>
    </row>
    <row r="393" spans="2:65" s="1" customFormat="1" ht="16.5" customHeight="1">
      <c r="B393" s="46"/>
      <c r="C393" s="262" t="s">
        <v>742</v>
      </c>
      <c r="D393" s="262" t="s">
        <v>858</v>
      </c>
      <c r="E393" s="263" t="s">
        <v>3726</v>
      </c>
      <c r="F393" s="264" t="s">
        <v>3727</v>
      </c>
      <c r="G393" s="265" t="s">
        <v>304</v>
      </c>
      <c r="H393" s="266">
        <v>9</v>
      </c>
      <c r="I393" s="267"/>
      <c r="J393" s="268">
        <f>ROUND(I393*H393,2)</f>
        <v>0</v>
      </c>
      <c r="K393" s="264" t="s">
        <v>23</v>
      </c>
      <c r="L393" s="269"/>
      <c r="M393" s="270" t="s">
        <v>23</v>
      </c>
      <c r="N393" s="271" t="s">
        <v>47</v>
      </c>
      <c r="O393" s="47"/>
      <c r="P393" s="230">
        <f>O393*H393</f>
        <v>0</v>
      </c>
      <c r="Q393" s="230">
        <v>0.0238</v>
      </c>
      <c r="R393" s="230">
        <f>Q393*H393</f>
        <v>0.2142</v>
      </c>
      <c r="S393" s="230">
        <v>0</v>
      </c>
      <c r="T393" s="231">
        <f>S393*H393</f>
        <v>0</v>
      </c>
      <c r="AR393" s="24" t="s">
        <v>211</v>
      </c>
      <c r="AT393" s="24" t="s">
        <v>858</v>
      </c>
      <c r="AU393" s="24" t="s">
        <v>87</v>
      </c>
      <c r="AY393" s="24" t="s">
        <v>170</v>
      </c>
      <c r="BE393" s="232">
        <f>IF(N393="základní",J393,0)</f>
        <v>0</v>
      </c>
      <c r="BF393" s="232">
        <f>IF(N393="snížená",J393,0)</f>
        <v>0</v>
      </c>
      <c r="BG393" s="232">
        <f>IF(N393="zákl. přenesená",J393,0)</f>
        <v>0</v>
      </c>
      <c r="BH393" s="232">
        <f>IF(N393="sníž. přenesená",J393,0)</f>
        <v>0</v>
      </c>
      <c r="BI393" s="232">
        <f>IF(N393="nulová",J393,0)</f>
        <v>0</v>
      </c>
      <c r="BJ393" s="24" t="s">
        <v>84</v>
      </c>
      <c r="BK393" s="232">
        <f>ROUND(I393*H393,2)</f>
        <v>0</v>
      </c>
      <c r="BL393" s="24" t="s">
        <v>194</v>
      </c>
      <c r="BM393" s="24" t="s">
        <v>3728</v>
      </c>
    </row>
    <row r="394" spans="2:65" s="1" customFormat="1" ht="16.5" customHeight="1">
      <c r="B394" s="46"/>
      <c r="C394" s="221" t="s">
        <v>749</v>
      </c>
      <c r="D394" s="221" t="s">
        <v>176</v>
      </c>
      <c r="E394" s="222" t="s">
        <v>3729</v>
      </c>
      <c r="F394" s="223" t="s">
        <v>3730</v>
      </c>
      <c r="G394" s="224" t="s">
        <v>304</v>
      </c>
      <c r="H394" s="225">
        <v>4</v>
      </c>
      <c r="I394" s="226"/>
      <c r="J394" s="227">
        <f>ROUND(I394*H394,2)</f>
        <v>0</v>
      </c>
      <c r="K394" s="223" t="s">
        <v>23</v>
      </c>
      <c r="L394" s="72"/>
      <c r="M394" s="228" t="s">
        <v>23</v>
      </c>
      <c r="N394" s="229" t="s">
        <v>47</v>
      </c>
      <c r="O394" s="47"/>
      <c r="P394" s="230">
        <f>O394*H394</f>
        <v>0</v>
      </c>
      <c r="Q394" s="230">
        <v>0.00031</v>
      </c>
      <c r="R394" s="230">
        <f>Q394*H394</f>
        <v>0.00124</v>
      </c>
      <c r="S394" s="230">
        <v>0</v>
      </c>
      <c r="T394" s="231">
        <f>S394*H394</f>
        <v>0</v>
      </c>
      <c r="AR394" s="24" t="s">
        <v>194</v>
      </c>
      <c r="AT394" s="24" t="s">
        <v>176</v>
      </c>
      <c r="AU394" s="24" t="s">
        <v>87</v>
      </c>
      <c r="AY394" s="24" t="s">
        <v>170</v>
      </c>
      <c r="BE394" s="232">
        <f>IF(N394="základní",J394,0)</f>
        <v>0</v>
      </c>
      <c r="BF394" s="232">
        <f>IF(N394="snížená",J394,0)</f>
        <v>0</v>
      </c>
      <c r="BG394" s="232">
        <f>IF(N394="zákl. přenesená",J394,0)</f>
        <v>0</v>
      </c>
      <c r="BH394" s="232">
        <f>IF(N394="sníž. přenesená",J394,0)</f>
        <v>0</v>
      </c>
      <c r="BI394" s="232">
        <f>IF(N394="nulová",J394,0)</f>
        <v>0</v>
      </c>
      <c r="BJ394" s="24" t="s">
        <v>84</v>
      </c>
      <c r="BK394" s="232">
        <f>ROUND(I394*H394,2)</f>
        <v>0</v>
      </c>
      <c r="BL394" s="24" t="s">
        <v>194</v>
      </c>
      <c r="BM394" s="24" t="s">
        <v>3731</v>
      </c>
    </row>
    <row r="395" spans="2:47" s="1" customFormat="1" ht="13.5">
      <c r="B395" s="46"/>
      <c r="C395" s="74"/>
      <c r="D395" s="233" t="s">
        <v>183</v>
      </c>
      <c r="E395" s="74"/>
      <c r="F395" s="234" t="s">
        <v>3730</v>
      </c>
      <c r="G395" s="74"/>
      <c r="H395" s="74"/>
      <c r="I395" s="191"/>
      <c r="J395" s="74"/>
      <c r="K395" s="74"/>
      <c r="L395" s="72"/>
      <c r="M395" s="235"/>
      <c r="N395" s="47"/>
      <c r="O395" s="47"/>
      <c r="P395" s="47"/>
      <c r="Q395" s="47"/>
      <c r="R395" s="47"/>
      <c r="S395" s="47"/>
      <c r="T395" s="95"/>
      <c r="AT395" s="24" t="s">
        <v>183</v>
      </c>
      <c r="AU395" s="24" t="s">
        <v>87</v>
      </c>
    </row>
    <row r="396" spans="2:51" s="13" customFormat="1" ht="13.5">
      <c r="B396" s="275"/>
      <c r="C396" s="276"/>
      <c r="D396" s="233" t="s">
        <v>322</v>
      </c>
      <c r="E396" s="277" t="s">
        <v>23</v>
      </c>
      <c r="F396" s="278" t="s">
        <v>3732</v>
      </c>
      <c r="G396" s="276"/>
      <c r="H396" s="277" t="s">
        <v>23</v>
      </c>
      <c r="I396" s="279"/>
      <c r="J396" s="276"/>
      <c r="K396" s="276"/>
      <c r="L396" s="280"/>
      <c r="M396" s="281"/>
      <c r="N396" s="282"/>
      <c r="O396" s="282"/>
      <c r="P396" s="282"/>
      <c r="Q396" s="282"/>
      <c r="R396" s="282"/>
      <c r="S396" s="282"/>
      <c r="T396" s="283"/>
      <c r="AT396" s="284" t="s">
        <v>322</v>
      </c>
      <c r="AU396" s="284" t="s">
        <v>87</v>
      </c>
      <c r="AV396" s="13" t="s">
        <v>84</v>
      </c>
      <c r="AW396" s="13" t="s">
        <v>39</v>
      </c>
      <c r="AX396" s="13" t="s">
        <v>76</v>
      </c>
      <c r="AY396" s="284" t="s">
        <v>170</v>
      </c>
    </row>
    <row r="397" spans="2:51" s="11" customFormat="1" ht="13.5">
      <c r="B397" s="240"/>
      <c r="C397" s="241"/>
      <c r="D397" s="233" t="s">
        <v>322</v>
      </c>
      <c r="E397" s="242" t="s">
        <v>23</v>
      </c>
      <c r="F397" s="243" t="s">
        <v>3733</v>
      </c>
      <c r="G397" s="241"/>
      <c r="H397" s="244">
        <v>4</v>
      </c>
      <c r="I397" s="245"/>
      <c r="J397" s="241"/>
      <c r="K397" s="241"/>
      <c r="L397" s="246"/>
      <c r="M397" s="247"/>
      <c r="N397" s="248"/>
      <c r="O397" s="248"/>
      <c r="P397" s="248"/>
      <c r="Q397" s="248"/>
      <c r="R397" s="248"/>
      <c r="S397" s="248"/>
      <c r="T397" s="249"/>
      <c r="AT397" s="250" t="s">
        <v>322</v>
      </c>
      <c r="AU397" s="250" t="s">
        <v>87</v>
      </c>
      <c r="AV397" s="11" t="s">
        <v>87</v>
      </c>
      <c r="AW397" s="11" t="s">
        <v>39</v>
      </c>
      <c r="AX397" s="11" t="s">
        <v>84</v>
      </c>
      <c r="AY397" s="250" t="s">
        <v>170</v>
      </c>
    </row>
    <row r="398" spans="2:65" s="1" customFormat="1" ht="25.5" customHeight="1">
      <c r="B398" s="46"/>
      <c r="C398" s="221" t="s">
        <v>757</v>
      </c>
      <c r="D398" s="221" t="s">
        <v>176</v>
      </c>
      <c r="E398" s="222" t="s">
        <v>3734</v>
      </c>
      <c r="F398" s="223" t="s">
        <v>3735</v>
      </c>
      <c r="G398" s="224" t="s">
        <v>304</v>
      </c>
      <c r="H398" s="225">
        <v>4</v>
      </c>
      <c r="I398" s="226"/>
      <c r="J398" s="227">
        <f>ROUND(I398*H398,2)</f>
        <v>0</v>
      </c>
      <c r="K398" s="223" t="s">
        <v>23</v>
      </c>
      <c r="L398" s="72"/>
      <c r="M398" s="228" t="s">
        <v>23</v>
      </c>
      <c r="N398" s="229" t="s">
        <v>47</v>
      </c>
      <c r="O398" s="47"/>
      <c r="P398" s="230">
        <f>O398*H398</f>
        <v>0</v>
      </c>
      <c r="Q398" s="230">
        <v>0</v>
      </c>
      <c r="R398" s="230">
        <f>Q398*H398</f>
        <v>0</v>
      </c>
      <c r="S398" s="230">
        <v>0</v>
      </c>
      <c r="T398" s="231">
        <f>S398*H398</f>
        <v>0</v>
      </c>
      <c r="AR398" s="24" t="s">
        <v>194</v>
      </c>
      <c r="AT398" s="24" t="s">
        <v>176</v>
      </c>
      <c r="AU398" s="24" t="s">
        <v>87</v>
      </c>
      <c r="AY398" s="24" t="s">
        <v>170</v>
      </c>
      <c r="BE398" s="232">
        <f>IF(N398="základní",J398,0)</f>
        <v>0</v>
      </c>
      <c r="BF398" s="232">
        <f>IF(N398="snížená",J398,0)</f>
        <v>0</v>
      </c>
      <c r="BG398" s="232">
        <f>IF(N398="zákl. přenesená",J398,0)</f>
        <v>0</v>
      </c>
      <c r="BH398" s="232">
        <f>IF(N398="sníž. přenesená",J398,0)</f>
        <v>0</v>
      </c>
      <c r="BI398" s="232">
        <f>IF(N398="nulová",J398,0)</f>
        <v>0</v>
      </c>
      <c r="BJ398" s="24" t="s">
        <v>84</v>
      </c>
      <c r="BK398" s="232">
        <f>ROUND(I398*H398,2)</f>
        <v>0</v>
      </c>
      <c r="BL398" s="24" t="s">
        <v>194</v>
      </c>
      <c r="BM398" s="24" t="s">
        <v>3736</v>
      </c>
    </row>
    <row r="399" spans="2:47" s="1" customFormat="1" ht="13.5">
      <c r="B399" s="46"/>
      <c r="C399" s="74"/>
      <c r="D399" s="233" t="s">
        <v>183</v>
      </c>
      <c r="E399" s="74"/>
      <c r="F399" s="234" t="s">
        <v>3735</v>
      </c>
      <c r="G399" s="74"/>
      <c r="H399" s="74"/>
      <c r="I399" s="191"/>
      <c r="J399" s="74"/>
      <c r="K399" s="74"/>
      <c r="L399" s="72"/>
      <c r="M399" s="235"/>
      <c r="N399" s="47"/>
      <c r="O399" s="47"/>
      <c r="P399" s="47"/>
      <c r="Q399" s="47"/>
      <c r="R399" s="47"/>
      <c r="S399" s="47"/>
      <c r="T399" s="95"/>
      <c r="AT399" s="24" t="s">
        <v>183</v>
      </c>
      <c r="AU399" s="24" t="s">
        <v>87</v>
      </c>
    </row>
    <row r="400" spans="2:65" s="1" customFormat="1" ht="16.5" customHeight="1">
      <c r="B400" s="46"/>
      <c r="C400" s="221" t="s">
        <v>765</v>
      </c>
      <c r="D400" s="221" t="s">
        <v>176</v>
      </c>
      <c r="E400" s="222" t="s">
        <v>3737</v>
      </c>
      <c r="F400" s="223" t="s">
        <v>3738</v>
      </c>
      <c r="G400" s="224" t="s">
        <v>340</v>
      </c>
      <c r="H400" s="225">
        <v>18.3</v>
      </c>
      <c r="I400" s="226"/>
      <c r="J400" s="227">
        <f>ROUND(I400*H400,2)</f>
        <v>0</v>
      </c>
      <c r="K400" s="223" t="s">
        <v>180</v>
      </c>
      <c r="L400" s="72"/>
      <c r="M400" s="228" t="s">
        <v>23</v>
      </c>
      <c r="N400" s="229" t="s">
        <v>47</v>
      </c>
      <c r="O400" s="47"/>
      <c r="P400" s="230">
        <f>O400*H400</f>
        <v>0</v>
      </c>
      <c r="Q400" s="230">
        <v>0.00019236</v>
      </c>
      <c r="R400" s="230">
        <f>Q400*H400</f>
        <v>0.0035201880000000005</v>
      </c>
      <c r="S400" s="230">
        <v>0</v>
      </c>
      <c r="T400" s="231">
        <f>S400*H400</f>
        <v>0</v>
      </c>
      <c r="AR400" s="24" t="s">
        <v>194</v>
      </c>
      <c r="AT400" s="24" t="s">
        <v>176</v>
      </c>
      <c r="AU400" s="24" t="s">
        <v>87</v>
      </c>
      <c r="AY400" s="24" t="s">
        <v>170</v>
      </c>
      <c r="BE400" s="232">
        <f>IF(N400="základní",J400,0)</f>
        <v>0</v>
      </c>
      <c r="BF400" s="232">
        <f>IF(N400="snížená",J400,0)</f>
        <v>0</v>
      </c>
      <c r="BG400" s="232">
        <f>IF(N400="zákl. přenesená",J400,0)</f>
        <v>0</v>
      </c>
      <c r="BH400" s="232">
        <f>IF(N400="sníž. přenesená",J400,0)</f>
        <v>0</v>
      </c>
      <c r="BI400" s="232">
        <f>IF(N400="nulová",J400,0)</f>
        <v>0</v>
      </c>
      <c r="BJ400" s="24" t="s">
        <v>84</v>
      </c>
      <c r="BK400" s="232">
        <f>ROUND(I400*H400,2)</f>
        <v>0</v>
      </c>
      <c r="BL400" s="24" t="s">
        <v>194</v>
      </c>
      <c r="BM400" s="24" t="s">
        <v>3739</v>
      </c>
    </row>
    <row r="401" spans="2:47" s="1" customFormat="1" ht="13.5">
      <c r="B401" s="46"/>
      <c r="C401" s="74"/>
      <c r="D401" s="233" t="s">
        <v>183</v>
      </c>
      <c r="E401" s="74"/>
      <c r="F401" s="234" t="s">
        <v>3740</v>
      </c>
      <c r="G401" s="74"/>
      <c r="H401" s="74"/>
      <c r="I401" s="191"/>
      <c r="J401" s="74"/>
      <c r="K401" s="74"/>
      <c r="L401" s="72"/>
      <c r="M401" s="235"/>
      <c r="N401" s="47"/>
      <c r="O401" s="47"/>
      <c r="P401" s="47"/>
      <c r="Q401" s="47"/>
      <c r="R401" s="47"/>
      <c r="S401" s="47"/>
      <c r="T401" s="95"/>
      <c r="AT401" s="24" t="s">
        <v>183</v>
      </c>
      <c r="AU401" s="24" t="s">
        <v>87</v>
      </c>
    </row>
    <row r="402" spans="2:51" s="13" customFormat="1" ht="13.5">
      <c r="B402" s="275"/>
      <c r="C402" s="276"/>
      <c r="D402" s="233" t="s">
        <v>322</v>
      </c>
      <c r="E402" s="277" t="s">
        <v>23</v>
      </c>
      <c r="F402" s="278" t="s">
        <v>3741</v>
      </c>
      <c r="G402" s="276"/>
      <c r="H402" s="277" t="s">
        <v>23</v>
      </c>
      <c r="I402" s="279"/>
      <c r="J402" s="276"/>
      <c r="K402" s="276"/>
      <c r="L402" s="280"/>
      <c r="M402" s="281"/>
      <c r="N402" s="282"/>
      <c r="O402" s="282"/>
      <c r="P402" s="282"/>
      <c r="Q402" s="282"/>
      <c r="R402" s="282"/>
      <c r="S402" s="282"/>
      <c r="T402" s="283"/>
      <c r="AT402" s="284" t="s">
        <v>322</v>
      </c>
      <c r="AU402" s="284" t="s">
        <v>87</v>
      </c>
      <c r="AV402" s="13" t="s">
        <v>84</v>
      </c>
      <c r="AW402" s="13" t="s">
        <v>39</v>
      </c>
      <c r="AX402" s="13" t="s">
        <v>76</v>
      </c>
      <c r="AY402" s="284" t="s">
        <v>170</v>
      </c>
    </row>
    <row r="403" spans="2:51" s="11" customFormat="1" ht="13.5">
      <c r="B403" s="240"/>
      <c r="C403" s="241"/>
      <c r="D403" s="233" t="s">
        <v>322</v>
      </c>
      <c r="E403" s="242" t="s">
        <v>23</v>
      </c>
      <c r="F403" s="243" t="s">
        <v>3742</v>
      </c>
      <c r="G403" s="241"/>
      <c r="H403" s="244">
        <v>18.3</v>
      </c>
      <c r="I403" s="245"/>
      <c r="J403" s="241"/>
      <c r="K403" s="241"/>
      <c r="L403" s="246"/>
      <c r="M403" s="247"/>
      <c r="N403" s="248"/>
      <c r="O403" s="248"/>
      <c r="P403" s="248"/>
      <c r="Q403" s="248"/>
      <c r="R403" s="248"/>
      <c r="S403" s="248"/>
      <c r="T403" s="249"/>
      <c r="AT403" s="250" t="s">
        <v>322</v>
      </c>
      <c r="AU403" s="250" t="s">
        <v>87</v>
      </c>
      <c r="AV403" s="11" t="s">
        <v>87</v>
      </c>
      <c r="AW403" s="11" t="s">
        <v>39</v>
      </c>
      <c r="AX403" s="11" t="s">
        <v>84</v>
      </c>
      <c r="AY403" s="250" t="s">
        <v>170</v>
      </c>
    </row>
    <row r="404" spans="2:65" s="1" customFormat="1" ht="16.5" customHeight="1">
      <c r="B404" s="46"/>
      <c r="C404" s="221" t="s">
        <v>771</v>
      </c>
      <c r="D404" s="221" t="s">
        <v>176</v>
      </c>
      <c r="E404" s="222" t="s">
        <v>3743</v>
      </c>
      <c r="F404" s="223" t="s">
        <v>3744</v>
      </c>
      <c r="G404" s="224" t="s">
        <v>340</v>
      </c>
      <c r="H404" s="225">
        <v>18.3</v>
      </c>
      <c r="I404" s="226"/>
      <c r="J404" s="227">
        <f>ROUND(I404*H404,2)</f>
        <v>0</v>
      </c>
      <c r="K404" s="223" t="s">
        <v>180</v>
      </c>
      <c r="L404" s="72"/>
      <c r="M404" s="228" t="s">
        <v>23</v>
      </c>
      <c r="N404" s="229" t="s">
        <v>47</v>
      </c>
      <c r="O404" s="47"/>
      <c r="P404" s="230">
        <f>O404*H404</f>
        <v>0</v>
      </c>
      <c r="Q404" s="230">
        <v>9.45E-05</v>
      </c>
      <c r="R404" s="230">
        <f>Q404*H404</f>
        <v>0.0017293500000000002</v>
      </c>
      <c r="S404" s="230">
        <v>0</v>
      </c>
      <c r="T404" s="231">
        <f>S404*H404</f>
        <v>0</v>
      </c>
      <c r="AR404" s="24" t="s">
        <v>194</v>
      </c>
      <c r="AT404" s="24" t="s">
        <v>176</v>
      </c>
      <c r="AU404" s="24" t="s">
        <v>87</v>
      </c>
      <c r="AY404" s="24" t="s">
        <v>170</v>
      </c>
      <c r="BE404" s="232">
        <f>IF(N404="základní",J404,0)</f>
        <v>0</v>
      </c>
      <c r="BF404" s="232">
        <f>IF(N404="snížená",J404,0)</f>
        <v>0</v>
      </c>
      <c r="BG404" s="232">
        <f>IF(N404="zákl. přenesená",J404,0)</f>
        <v>0</v>
      </c>
      <c r="BH404" s="232">
        <f>IF(N404="sníž. přenesená",J404,0)</f>
        <v>0</v>
      </c>
      <c r="BI404" s="232">
        <f>IF(N404="nulová",J404,0)</f>
        <v>0</v>
      </c>
      <c r="BJ404" s="24" t="s">
        <v>84</v>
      </c>
      <c r="BK404" s="232">
        <f>ROUND(I404*H404,2)</f>
        <v>0</v>
      </c>
      <c r="BL404" s="24" t="s">
        <v>194</v>
      </c>
      <c r="BM404" s="24" t="s">
        <v>3745</v>
      </c>
    </row>
    <row r="405" spans="2:47" s="1" customFormat="1" ht="13.5">
      <c r="B405" s="46"/>
      <c r="C405" s="74"/>
      <c r="D405" s="233" t="s">
        <v>183</v>
      </c>
      <c r="E405" s="74"/>
      <c r="F405" s="234" t="s">
        <v>3746</v>
      </c>
      <c r="G405" s="74"/>
      <c r="H405" s="74"/>
      <c r="I405" s="191"/>
      <c r="J405" s="74"/>
      <c r="K405" s="74"/>
      <c r="L405" s="72"/>
      <c r="M405" s="235"/>
      <c r="N405" s="47"/>
      <c r="O405" s="47"/>
      <c r="P405" s="47"/>
      <c r="Q405" s="47"/>
      <c r="R405" s="47"/>
      <c r="S405" s="47"/>
      <c r="T405" s="95"/>
      <c r="AT405" s="24" t="s">
        <v>183</v>
      </c>
      <c r="AU405" s="24" t="s">
        <v>87</v>
      </c>
    </row>
    <row r="406" spans="2:65" s="1" customFormat="1" ht="16.5" customHeight="1">
      <c r="B406" s="46"/>
      <c r="C406" s="221" t="s">
        <v>779</v>
      </c>
      <c r="D406" s="221" t="s">
        <v>176</v>
      </c>
      <c r="E406" s="222" t="s">
        <v>2714</v>
      </c>
      <c r="F406" s="223" t="s">
        <v>2715</v>
      </c>
      <c r="G406" s="224" t="s">
        <v>340</v>
      </c>
      <c r="H406" s="225">
        <v>1.5</v>
      </c>
      <c r="I406" s="226"/>
      <c r="J406" s="227">
        <f>ROUND(I406*H406,2)</f>
        <v>0</v>
      </c>
      <c r="K406" s="223" t="s">
        <v>23</v>
      </c>
      <c r="L406" s="72"/>
      <c r="M406" s="228" t="s">
        <v>23</v>
      </c>
      <c r="N406" s="229" t="s">
        <v>47</v>
      </c>
      <c r="O406" s="47"/>
      <c r="P406" s="230">
        <f>O406*H406</f>
        <v>0</v>
      </c>
      <c r="Q406" s="230">
        <v>0</v>
      </c>
      <c r="R406" s="230">
        <f>Q406*H406</f>
        <v>0</v>
      </c>
      <c r="S406" s="230">
        <v>0</v>
      </c>
      <c r="T406" s="231">
        <f>S406*H406</f>
        <v>0</v>
      </c>
      <c r="AR406" s="24" t="s">
        <v>194</v>
      </c>
      <c r="AT406" s="24" t="s">
        <v>176</v>
      </c>
      <c r="AU406" s="24" t="s">
        <v>87</v>
      </c>
      <c r="AY406" s="24" t="s">
        <v>170</v>
      </c>
      <c r="BE406" s="232">
        <f>IF(N406="základní",J406,0)</f>
        <v>0</v>
      </c>
      <c r="BF406" s="232">
        <f>IF(N406="snížená",J406,0)</f>
        <v>0</v>
      </c>
      <c r="BG406" s="232">
        <f>IF(N406="zákl. přenesená",J406,0)</f>
        <v>0</v>
      </c>
      <c r="BH406" s="232">
        <f>IF(N406="sníž. přenesená",J406,0)</f>
        <v>0</v>
      </c>
      <c r="BI406" s="232">
        <f>IF(N406="nulová",J406,0)</f>
        <v>0</v>
      </c>
      <c r="BJ406" s="24" t="s">
        <v>84</v>
      </c>
      <c r="BK406" s="232">
        <f>ROUND(I406*H406,2)</f>
        <v>0</v>
      </c>
      <c r="BL406" s="24" t="s">
        <v>194</v>
      </c>
      <c r="BM406" s="24" t="s">
        <v>3747</v>
      </c>
    </row>
    <row r="407" spans="2:47" s="1" customFormat="1" ht="13.5">
      <c r="B407" s="46"/>
      <c r="C407" s="74"/>
      <c r="D407" s="233" t="s">
        <v>183</v>
      </c>
      <c r="E407" s="74"/>
      <c r="F407" s="234" t="s">
        <v>2715</v>
      </c>
      <c r="G407" s="74"/>
      <c r="H407" s="74"/>
      <c r="I407" s="191"/>
      <c r="J407" s="74"/>
      <c r="K407" s="74"/>
      <c r="L407" s="72"/>
      <c r="M407" s="235"/>
      <c r="N407" s="47"/>
      <c r="O407" s="47"/>
      <c r="P407" s="47"/>
      <c r="Q407" s="47"/>
      <c r="R407" s="47"/>
      <c r="S407" s="47"/>
      <c r="T407" s="95"/>
      <c r="AT407" s="24" t="s">
        <v>183</v>
      </c>
      <c r="AU407" s="24" t="s">
        <v>87</v>
      </c>
    </row>
    <row r="408" spans="2:63" s="10" customFormat="1" ht="29.85" customHeight="1">
      <c r="B408" s="205"/>
      <c r="C408" s="206"/>
      <c r="D408" s="207" t="s">
        <v>75</v>
      </c>
      <c r="E408" s="219" t="s">
        <v>216</v>
      </c>
      <c r="F408" s="219" t="s">
        <v>1524</v>
      </c>
      <c r="G408" s="206"/>
      <c r="H408" s="206"/>
      <c r="I408" s="209"/>
      <c r="J408" s="220">
        <f>BK408</f>
        <v>0</v>
      </c>
      <c r="K408" s="206"/>
      <c r="L408" s="211"/>
      <c r="M408" s="212"/>
      <c r="N408" s="213"/>
      <c r="O408" s="213"/>
      <c r="P408" s="214">
        <f>SUM(P409:P426)</f>
        <v>0</v>
      </c>
      <c r="Q408" s="213"/>
      <c r="R408" s="214">
        <f>SUM(R409:R426)</f>
        <v>0</v>
      </c>
      <c r="S408" s="213"/>
      <c r="T408" s="215">
        <f>SUM(T409:T426)</f>
        <v>0</v>
      </c>
      <c r="AR408" s="216" t="s">
        <v>84</v>
      </c>
      <c r="AT408" s="217" t="s">
        <v>75</v>
      </c>
      <c r="AU408" s="217" t="s">
        <v>84</v>
      </c>
      <c r="AY408" s="216" t="s">
        <v>170</v>
      </c>
      <c r="BK408" s="218">
        <f>SUM(BK409:BK426)</f>
        <v>0</v>
      </c>
    </row>
    <row r="409" spans="2:65" s="1" customFormat="1" ht="25.5" customHeight="1">
      <c r="B409" s="46"/>
      <c r="C409" s="221" t="s">
        <v>790</v>
      </c>
      <c r="D409" s="221" t="s">
        <v>176</v>
      </c>
      <c r="E409" s="222" t="s">
        <v>2725</v>
      </c>
      <c r="F409" s="223" t="s">
        <v>759</v>
      </c>
      <c r="G409" s="224" t="s">
        <v>395</v>
      </c>
      <c r="H409" s="225">
        <v>13.2</v>
      </c>
      <c r="I409" s="226"/>
      <c r="J409" s="227">
        <f>ROUND(I409*H409,2)</f>
        <v>0</v>
      </c>
      <c r="K409" s="223" t="s">
        <v>23</v>
      </c>
      <c r="L409" s="72"/>
      <c r="M409" s="228" t="s">
        <v>23</v>
      </c>
      <c r="N409" s="229" t="s">
        <v>47</v>
      </c>
      <c r="O409" s="47"/>
      <c r="P409" s="230">
        <f>O409*H409</f>
        <v>0</v>
      </c>
      <c r="Q409" s="230">
        <v>0</v>
      </c>
      <c r="R409" s="230">
        <f>Q409*H409</f>
        <v>0</v>
      </c>
      <c r="S409" s="230">
        <v>0</v>
      </c>
      <c r="T409" s="231">
        <f>S409*H409</f>
        <v>0</v>
      </c>
      <c r="AR409" s="24" t="s">
        <v>194</v>
      </c>
      <c r="AT409" s="24" t="s">
        <v>176</v>
      </c>
      <c r="AU409" s="24" t="s">
        <v>87</v>
      </c>
      <c r="AY409" s="24" t="s">
        <v>170</v>
      </c>
      <c r="BE409" s="232">
        <f>IF(N409="základní",J409,0)</f>
        <v>0</v>
      </c>
      <c r="BF409" s="232">
        <f>IF(N409="snížená",J409,0)</f>
        <v>0</v>
      </c>
      <c r="BG409" s="232">
        <f>IF(N409="zákl. přenesená",J409,0)</f>
        <v>0</v>
      </c>
      <c r="BH409" s="232">
        <f>IF(N409="sníž. přenesená",J409,0)</f>
        <v>0</v>
      </c>
      <c r="BI409" s="232">
        <f>IF(N409="nulová",J409,0)</f>
        <v>0</v>
      </c>
      <c r="BJ409" s="24" t="s">
        <v>84</v>
      </c>
      <c r="BK409" s="232">
        <f>ROUND(I409*H409,2)</f>
        <v>0</v>
      </c>
      <c r="BL409" s="24" t="s">
        <v>194</v>
      </c>
      <c r="BM409" s="24" t="s">
        <v>3748</v>
      </c>
    </row>
    <row r="410" spans="2:47" s="1" customFormat="1" ht="13.5">
      <c r="B410" s="46"/>
      <c r="C410" s="74"/>
      <c r="D410" s="233" t="s">
        <v>183</v>
      </c>
      <c r="E410" s="74"/>
      <c r="F410" s="234" t="s">
        <v>759</v>
      </c>
      <c r="G410" s="74"/>
      <c r="H410" s="74"/>
      <c r="I410" s="191"/>
      <c r="J410" s="74"/>
      <c r="K410" s="74"/>
      <c r="L410" s="72"/>
      <c r="M410" s="235"/>
      <c r="N410" s="47"/>
      <c r="O410" s="47"/>
      <c r="P410" s="47"/>
      <c r="Q410" s="47"/>
      <c r="R410" s="47"/>
      <c r="S410" s="47"/>
      <c r="T410" s="95"/>
      <c r="AT410" s="24" t="s">
        <v>183</v>
      </c>
      <c r="AU410" s="24" t="s">
        <v>87</v>
      </c>
    </row>
    <row r="411" spans="2:51" s="13" customFormat="1" ht="13.5">
      <c r="B411" s="275"/>
      <c r="C411" s="276"/>
      <c r="D411" s="233" t="s">
        <v>322</v>
      </c>
      <c r="E411" s="277" t="s">
        <v>23</v>
      </c>
      <c r="F411" s="278" t="s">
        <v>2727</v>
      </c>
      <c r="G411" s="276"/>
      <c r="H411" s="277" t="s">
        <v>23</v>
      </c>
      <c r="I411" s="279"/>
      <c r="J411" s="276"/>
      <c r="K411" s="276"/>
      <c r="L411" s="280"/>
      <c r="M411" s="281"/>
      <c r="N411" s="282"/>
      <c r="O411" s="282"/>
      <c r="P411" s="282"/>
      <c r="Q411" s="282"/>
      <c r="R411" s="282"/>
      <c r="S411" s="282"/>
      <c r="T411" s="283"/>
      <c r="AT411" s="284" t="s">
        <v>322</v>
      </c>
      <c r="AU411" s="284" t="s">
        <v>87</v>
      </c>
      <c r="AV411" s="13" t="s">
        <v>84</v>
      </c>
      <c r="AW411" s="13" t="s">
        <v>39</v>
      </c>
      <c r="AX411" s="13" t="s">
        <v>76</v>
      </c>
      <c r="AY411" s="284" t="s">
        <v>170</v>
      </c>
    </row>
    <row r="412" spans="2:51" s="11" customFormat="1" ht="13.5">
      <c r="B412" s="240"/>
      <c r="C412" s="241"/>
      <c r="D412" s="233" t="s">
        <v>322</v>
      </c>
      <c r="E412" s="242" t="s">
        <v>23</v>
      </c>
      <c r="F412" s="243" t="s">
        <v>3749</v>
      </c>
      <c r="G412" s="241"/>
      <c r="H412" s="244">
        <v>13.2</v>
      </c>
      <c r="I412" s="245"/>
      <c r="J412" s="241"/>
      <c r="K412" s="241"/>
      <c r="L412" s="246"/>
      <c r="M412" s="247"/>
      <c r="N412" s="248"/>
      <c r="O412" s="248"/>
      <c r="P412" s="248"/>
      <c r="Q412" s="248"/>
      <c r="R412" s="248"/>
      <c r="S412" s="248"/>
      <c r="T412" s="249"/>
      <c r="AT412" s="250" t="s">
        <v>322</v>
      </c>
      <c r="AU412" s="250" t="s">
        <v>87</v>
      </c>
      <c r="AV412" s="11" t="s">
        <v>87</v>
      </c>
      <c r="AW412" s="11" t="s">
        <v>39</v>
      </c>
      <c r="AX412" s="11" t="s">
        <v>84</v>
      </c>
      <c r="AY412" s="250" t="s">
        <v>170</v>
      </c>
    </row>
    <row r="413" spans="2:65" s="1" customFormat="1" ht="16.5" customHeight="1">
      <c r="B413" s="46"/>
      <c r="C413" s="221" t="s">
        <v>798</v>
      </c>
      <c r="D413" s="221" t="s">
        <v>176</v>
      </c>
      <c r="E413" s="222" t="s">
        <v>2718</v>
      </c>
      <c r="F413" s="223" t="s">
        <v>2719</v>
      </c>
      <c r="G413" s="224" t="s">
        <v>395</v>
      </c>
      <c r="H413" s="225">
        <v>23.04</v>
      </c>
      <c r="I413" s="226"/>
      <c r="J413" s="227">
        <f>ROUND(I413*H413,2)</f>
        <v>0</v>
      </c>
      <c r="K413" s="223" t="s">
        <v>2441</v>
      </c>
      <c r="L413" s="72"/>
      <c r="M413" s="228" t="s">
        <v>23</v>
      </c>
      <c r="N413" s="229" t="s">
        <v>47</v>
      </c>
      <c r="O413" s="47"/>
      <c r="P413" s="230">
        <f>O413*H413</f>
        <v>0</v>
      </c>
      <c r="Q413" s="230">
        <v>0</v>
      </c>
      <c r="R413" s="230">
        <f>Q413*H413</f>
        <v>0</v>
      </c>
      <c r="S413" s="230">
        <v>0</v>
      </c>
      <c r="T413" s="231">
        <f>S413*H413</f>
        <v>0</v>
      </c>
      <c r="AR413" s="24" t="s">
        <v>194</v>
      </c>
      <c r="AT413" s="24" t="s">
        <v>176</v>
      </c>
      <c r="AU413" s="24" t="s">
        <v>87</v>
      </c>
      <c r="AY413" s="24" t="s">
        <v>170</v>
      </c>
      <c r="BE413" s="232">
        <f>IF(N413="základní",J413,0)</f>
        <v>0</v>
      </c>
      <c r="BF413" s="232">
        <f>IF(N413="snížená",J413,0)</f>
        <v>0</v>
      </c>
      <c r="BG413" s="232">
        <f>IF(N413="zákl. přenesená",J413,0)</f>
        <v>0</v>
      </c>
      <c r="BH413" s="232">
        <f>IF(N413="sníž. přenesená",J413,0)</f>
        <v>0</v>
      </c>
      <c r="BI413" s="232">
        <f>IF(N413="nulová",J413,0)</f>
        <v>0</v>
      </c>
      <c r="BJ413" s="24" t="s">
        <v>84</v>
      </c>
      <c r="BK413" s="232">
        <f>ROUND(I413*H413,2)</f>
        <v>0</v>
      </c>
      <c r="BL413" s="24" t="s">
        <v>194</v>
      </c>
      <c r="BM413" s="24" t="s">
        <v>3750</v>
      </c>
    </row>
    <row r="414" spans="2:47" s="1" customFormat="1" ht="13.5">
      <c r="B414" s="46"/>
      <c r="C414" s="74"/>
      <c r="D414" s="233" t="s">
        <v>183</v>
      </c>
      <c r="E414" s="74"/>
      <c r="F414" s="234" t="s">
        <v>2721</v>
      </c>
      <c r="G414" s="74"/>
      <c r="H414" s="74"/>
      <c r="I414" s="191"/>
      <c r="J414" s="74"/>
      <c r="K414" s="74"/>
      <c r="L414" s="72"/>
      <c r="M414" s="235"/>
      <c r="N414" s="47"/>
      <c r="O414" s="47"/>
      <c r="P414" s="47"/>
      <c r="Q414" s="47"/>
      <c r="R414" s="47"/>
      <c r="S414" s="47"/>
      <c r="T414" s="95"/>
      <c r="AT414" s="24" t="s">
        <v>183</v>
      </c>
      <c r="AU414" s="24" t="s">
        <v>87</v>
      </c>
    </row>
    <row r="415" spans="2:47" s="1" customFormat="1" ht="13.5">
      <c r="B415" s="46"/>
      <c r="C415" s="74"/>
      <c r="D415" s="233" t="s">
        <v>295</v>
      </c>
      <c r="E415" s="74"/>
      <c r="F415" s="236" t="s">
        <v>762</v>
      </c>
      <c r="G415" s="74"/>
      <c r="H415" s="74"/>
      <c r="I415" s="191"/>
      <c r="J415" s="74"/>
      <c r="K415" s="74"/>
      <c r="L415" s="72"/>
      <c r="M415" s="235"/>
      <c r="N415" s="47"/>
      <c r="O415" s="47"/>
      <c r="P415" s="47"/>
      <c r="Q415" s="47"/>
      <c r="R415" s="47"/>
      <c r="S415" s="47"/>
      <c r="T415" s="95"/>
      <c r="AT415" s="24" t="s">
        <v>295</v>
      </c>
      <c r="AU415" s="24" t="s">
        <v>87</v>
      </c>
    </row>
    <row r="416" spans="2:51" s="13" customFormat="1" ht="13.5">
      <c r="B416" s="275"/>
      <c r="C416" s="276"/>
      <c r="D416" s="233" t="s">
        <v>322</v>
      </c>
      <c r="E416" s="277" t="s">
        <v>23</v>
      </c>
      <c r="F416" s="278" t="s">
        <v>2722</v>
      </c>
      <c r="G416" s="276"/>
      <c r="H416" s="277" t="s">
        <v>23</v>
      </c>
      <c r="I416" s="279"/>
      <c r="J416" s="276"/>
      <c r="K416" s="276"/>
      <c r="L416" s="280"/>
      <c r="M416" s="281"/>
      <c r="N416" s="282"/>
      <c r="O416" s="282"/>
      <c r="P416" s="282"/>
      <c r="Q416" s="282"/>
      <c r="R416" s="282"/>
      <c r="S416" s="282"/>
      <c r="T416" s="283"/>
      <c r="AT416" s="284" t="s">
        <v>322</v>
      </c>
      <c r="AU416" s="284" t="s">
        <v>87</v>
      </c>
      <c r="AV416" s="13" t="s">
        <v>84</v>
      </c>
      <c r="AW416" s="13" t="s">
        <v>39</v>
      </c>
      <c r="AX416" s="13" t="s">
        <v>76</v>
      </c>
      <c r="AY416" s="284" t="s">
        <v>170</v>
      </c>
    </row>
    <row r="417" spans="2:51" s="13" customFormat="1" ht="13.5">
      <c r="B417" s="275"/>
      <c r="C417" s="276"/>
      <c r="D417" s="233" t="s">
        <v>322</v>
      </c>
      <c r="E417" s="277" t="s">
        <v>23</v>
      </c>
      <c r="F417" s="278" t="s">
        <v>2723</v>
      </c>
      <c r="G417" s="276"/>
      <c r="H417" s="277" t="s">
        <v>23</v>
      </c>
      <c r="I417" s="279"/>
      <c r="J417" s="276"/>
      <c r="K417" s="276"/>
      <c r="L417" s="280"/>
      <c r="M417" s="281"/>
      <c r="N417" s="282"/>
      <c r="O417" s="282"/>
      <c r="P417" s="282"/>
      <c r="Q417" s="282"/>
      <c r="R417" s="282"/>
      <c r="S417" s="282"/>
      <c r="T417" s="283"/>
      <c r="AT417" s="284" t="s">
        <v>322</v>
      </c>
      <c r="AU417" s="284" t="s">
        <v>87</v>
      </c>
      <c r="AV417" s="13" t="s">
        <v>84</v>
      </c>
      <c r="AW417" s="13" t="s">
        <v>39</v>
      </c>
      <c r="AX417" s="13" t="s">
        <v>76</v>
      </c>
      <c r="AY417" s="284" t="s">
        <v>170</v>
      </c>
    </row>
    <row r="418" spans="2:51" s="11" customFormat="1" ht="13.5">
      <c r="B418" s="240"/>
      <c r="C418" s="241"/>
      <c r="D418" s="233" t="s">
        <v>322</v>
      </c>
      <c r="E418" s="242" t="s">
        <v>23</v>
      </c>
      <c r="F418" s="243" t="s">
        <v>3751</v>
      </c>
      <c r="G418" s="241"/>
      <c r="H418" s="244">
        <v>23.04</v>
      </c>
      <c r="I418" s="245"/>
      <c r="J418" s="241"/>
      <c r="K418" s="241"/>
      <c r="L418" s="246"/>
      <c r="M418" s="247"/>
      <c r="N418" s="248"/>
      <c r="O418" s="248"/>
      <c r="P418" s="248"/>
      <c r="Q418" s="248"/>
      <c r="R418" s="248"/>
      <c r="S418" s="248"/>
      <c r="T418" s="249"/>
      <c r="AT418" s="250" t="s">
        <v>322</v>
      </c>
      <c r="AU418" s="250" t="s">
        <v>87</v>
      </c>
      <c r="AV418" s="11" t="s">
        <v>87</v>
      </c>
      <c r="AW418" s="11" t="s">
        <v>39</v>
      </c>
      <c r="AX418" s="11" t="s">
        <v>84</v>
      </c>
      <c r="AY418" s="250" t="s">
        <v>170</v>
      </c>
    </row>
    <row r="419" spans="2:65" s="1" customFormat="1" ht="16.5" customHeight="1">
      <c r="B419" s="46"/>
      <c r="C419" s="221" t="s">
        <v>806</v>
      </c>
      <c r="D419" s="221" t="s">
        <v>176</v>
      </c>
      <c r="E419" s="222" t="s">
        <v>2734</v>
      </c>
      <c r="F419" s="223" t="s">
        <v>2735</v>
      </c>
      <c r="G419" s="224" t="s">
        <v>395</v>
      </c>
      <c r="H419" s="225">
        <v>11.52</v>
      </c>
      <c r="I419" s="226"/>
      <c r="J419" s="227">
        <f>ROUND(I419*H419,2)</f>
        <v>0</v>
      </c>
      <c r="K419" s="223" t="s">
        <v>2441</v>
      </c>
      <c r="L419" s="72"/>
      <c r="M419" s="228" t="s">
        <v>23</v>
      </c>
      <c r="N419" s="229" t="s">
        <v>47</v>
      </c>
      <c r="O419" s="47"/>
      <c r="P419" s="230">
        <f>O419*H419</f>
        <v>0</v>
      </c>
      <c r="Q419" s="230">
        <v>0</v>
      </c>
      <c r="R419" s="230">
        <f>Q419*H419</f>
        <v>0</v>
      </c>
      <c r="S419" s="230">
        <v>0</v>
      </c>
      <c r="T419" s="231">
        <f>S419*H419</f>
        <v>0</v>
      </c>
      <c r="AR419" s="24" t="s">
        <v>194</v>
      </c>
      <c r="AT419" s="24" t="s">
        <v>176</v>
      </c>
      <c r="AU419" s="24" t="s">
        <v>87</v>
      </c>
      <c r="AY419" s="24" t="s">
        <v>170</v>
      </c>
      <c r="BE419" s="232">
        <f>IF(N419="základní",J419,0)</f>
        <v>0</v>
      </c>
      <c r="BF419" s="232">
        <f>IF(N419="snížená",J419,0)</f>
        <v>0</v>
      </c>
      <c r="BG419" s="232">
        <f>IF(N419="zákl. přenesená",J419,0)</f>
        <v>0</v>
      </c>
      <c r="BH419" s="232">
        <f>IF(N419="sníž. přenesená",J419,0)</f>
        <v>0</v>
      </c>
      <c r="BI419" s="232">
        <f>IF(N419="nulová",J419,0)</f>
        <v>0</v>
      </c>
      <c r="BJ419" s="24" t="s">
        <v>84</v>
      </c>
      <c r="BK419" s="232">
        <f>ROUND(I419*H419,2)</f>
        <v>0</v>
      </c>
      <c r="BL419" s="24" t="s">
        <v>194</v>
      </c>
      <c r="BM419" s="24" t="s">
        <v>3752</v>
      </c>
    </row>
    <row r="420" spans="2:47" s="1" customFormat="1" ht="13.5">
      <c r="B420" s="46"/>
      <c r="C420" s="74"/>
      <c r="D420" s="233" t="s">
        <v>183</v>
      </c>
      <c r="E420" s="74"/>
      <c r="F420" s="234" t="s">
        <v>2737</v>
      </c>
      <c r="G420" s="74"/>
      <c r="H420" s="74"/>
      <c r="I420" s="191"/>
      <c r="J420" s="74"/>
      <c r="K420" s="74"/>
      <c r="L420" s="72"/>
      <c r="M420" s="235"/>
      <c r="N420" s="47"/>
      <c r="O420" s="47"/>
      <c r="P420" s="47"/>
      <c r="Q420" s="47"/>
      <c r="R420" s="47"/>
      <c r="S420" s="47"/>
      <c r="T420" s="95"/>
      <c r="AT420" s="24" t="s">
        <v>183</v>
      </c>
      <c r="AU420" s="24" t="s">
        <v>87</v>
      </c>
    </row>
    <row r="421" spans="2:47" s="1" customFormat="1" ht="13.5">
      <c r="B421" s="46"/>
      <c r="C421" s="74"/>
      <c r="D421" s="233" t="s">
        <v>295</v>
      </c>
      <c r="E421" s="74"/>
      <c r="F421" s="236" t="s">
        <v>795</v>
      </c>
      <c r="G421" s="74"/>
      <c r="H421" s="74"/>
      <c r="I421" s="191"/>
      <c r="J421" s="74"/>
      <c r="K421" s="74"/>
      <c r="L421" s="72"/>
      <c r="M421" s="235"/>
      <c r="N421" s="47"/>
      <c r="O421" s="47"/>
      <c r="P421" s="47"/>
      <c r="Q421" s="47"/>
      <c r="R421" s="47"/>
      <c r="S421" s="47"/>
      <c r="T421" s="95"/>
      <c r="AT421" s="24" t="s">
        <v>295</v>
      </c>
      <c r="AU421" s="24" t="s">
        <v>87</v>
      </c>
    </row>
    <row r="422" spans="2:51" s="13" customFormat="1" ht="13.5">
      <c r="B422" s="275"/>
      <c r="C422" s="276"/>
      <c r="D422" s="233" t="s">
        <v>322</v>
      </c>
      <c r="E422" s="277" t="s">
        <v>23</v>
      </c>
      <c r="F422" s="278" t="s">
        <v>3753</v>
      </c>
      <c r="G422" s="276"/>
      <c r="H422" s="277" t="s">
        <v>23</v>
      </c>
      <c r="I422" s="279"/>
      <c r="J422" s="276"/>
      <c r="K422" s="276"/>
      <c r="L422" s="280"/>
      <c r="M422" s="281"/>
      <c r="N422" s="282"/>
      <c r="O422" s="282"/>
      <c r="P422" s="282"/>
      <c r="Q422" s="282"/>
      <c r="R422" s="282"/>
      <c r="S422" s="282"/>
      <c r="T422" s="283"/>
      <c r="AT422" s="284" t="s">
        <v>322</v>
      </c>
      <c r="AU422" s="284" t="s">
        <v>87</v>
      </c>
      <c r="AV422" s="13" t="s">
        <v>84</v>
      </c>
      <c r="AW422" s="13" t="s">
        <v>39</v>
      </c>
      <c r="AX422" s="13" t="s">
        <v>76</v>
      </c>
      <c r="AY422" s="284" t="s">
        <v>170</v>
      </c>
    </row>
    <row r="423" spans="2:51" s="11" customFormat="1" ht="13.5">
      <c r="B423" s="240"/>
      <c r="C423" s="241"/>
      <c r="D423" s="233" t="s">
        <v>322</v>
      </c>
      <c r="E423" s="242" t="s">
        <v>23</v>
      </c>
      <c r="F423" s="243" t="s">
        <v>3754</v>
      </c>
      <c r="G423" s="241"/>
      <c r="H423" s="244">
        <v>11.52</v>
      </c>
      <c r="I423" s="245"/>
      <c r="J423" s="241"/>
      <c r="K423" s="241"/>
      <c r="L423" s="246"/>
      <c r="M423" s="247"/>
      <c r="N423" s="248"/>
      <c r="O423" s="248"/>
      <c r="P423" s="248"/>
      <c r="Q423" s="248"/>
      <c r="R423" s="248"/>
      <c r="S423" s="248"/>
      <c r="T423" s="249"/>
      <c r="AT423" s="250" t="s">
        <v>322</v>
      </c>
      <c r="AU423" s="250" t="s">
        <v>87</v>
      </c>
      <c r="AV423" s="11" t="s">
        <v>87</v>
      </c>
      <c r="AW423" s="11" t="s">
        <v>39</v>
      </c>
      <c r="AX423" s="11" t="s">
        <v>84</v>
      </c>
      <c r="AY423" s="250" t="s">
        <v>170</v>
      </c>
    </row>
    <row r="424" spans="2:65" s="1" customFormat="1" ht="25.5" customHeight="1">
      <c r="B424" s="46"/>
      <c r="C424" s="221" t="s">
        <v>815</v>
      </c>
      <c r="D424" s="221" t="s">
        <v>176</v>
      </c>
      <c r="E424" s="222" t="s">
        <v>807</v>
      </c>
      <c r="F424" s="223" t="s">
        <v>1654</v>
      </c>
      <c r="G424" s="224" t="s">
        <v>395</v>
      </c>
      <c r="H424" s="225">
        <v>13.2</v>
      </c>
      <c r="I424" s="226"/>
      <c r="J424" s="227">
        <f>ROUND(I424*H424,2)</f>
        <v>0</v>
      </c>
      <c r="K424" s="223" t="s">
        <v>180</v>
      </c>
      <c r="L424" s="72"/>
      <c r="M424" s="228" t="s">
        <v>23</v>
      </c>
      <c r="N424" s="229" t="s">
        <v>47</v>
      </c>
      <c r="O424" s="47"/>
      <c r="P424" s="230">
        <f>O424*H424</f>
        <v>0</v>
      </c>
      <c r="Q424" s="230">
        <v>0</v>
      </c>
      <c r="R424" s="230">
        <f>Q424*H424</f>
        <v>0</v>
      </c>
      <c r="S424" s="230">
        <v>0</v>
      </c>
      <c r="T424" s="231">
        <f>S424*H424</f>
        <v>0</v>
      </c>
      <c r="AR424" s="24" t="s">
        <v>194</v>
      </c>
      <c r="AT424" s="24" t="s">
        <v>176</v>
      </c>
      <c r="AU424" s="24" t="s">
        <v>87</v>
      </c>
      <c r="AY424" s="24" t="s">
        <v>170</v>
      </c>
      <c r="BE424" s="232">
        <f>IF(N424="základní",J424,0)</f>
        <v>0</v>
      </c>
      <c r="BF424" s="232">
        <f>IF(N424="snížená",J424,0)</f>
        <v>0</v>
      </c>
      <c r="BG424" s="232">
        <f>IF(N424="zákl. přenesená",J424,0)</f>
        <v>0</v>
      </c>
      <c r="BH424" s="232">
        <f>IF(N424="sníž. přenesená",J424,0)</f>
        <v>0</v>
      </c>
      <c r="BI424" s="232">
        <f>IF(N424="nulová",J424,0)</f>
        <v>0</v>
      </c>
      <c r="BJ424" s="24" t="s">
        <v>84</v>
      </c>
      <c r="BK424" s="232">
        <f>ROUND(I424*H424,2)</f>
        <v>0</v>
      </c>
      <c r="BL424" s="24" t="s">
        <v>194</v>
      </c>
      <c r="BM424" s="24" t="s">
        <v>3755</v>
      </c>
    </row>
    <row r="425" spans="2:47" s="1" customFormat="1" ht="13.5">
      <c r="B425" s="46"/>
      <c r="C425" s="74"/>
      <c r="D425" s="233" t="s">
        <v>183</v>
      </c>
      <c r="E425" s="74"/>
      <c r="F425" s="234" t="s">
        <v>397</v>
      </c>
      <c r="G425" s="74"/>
      <c r="H425" s="74"/>
      <c r="I425" s="191"/>
      <c r="J425" s="74"/>
      <c r="K425" s="74"/>
      <c r="L425" s="72"/>
      <c r="M425" s="235"/>
      <c r="N425" s="47"/>
      <c r="O425" s="47"/>
      <c r="P425" s="47"/>
      <c r="Q425" s="47"/>
      <c r="R425" s="47"/>
      <c r="S425" s="47"/>
      <c r="T425" s="95"/>
      <c r="AT425" s="24" t="s">
        <v>183</v>
      </c>
      <c r="AU425" s="24" t="s">
        <v>87</v>
      </c>
    </row>
    <row r="426" spans="2:47" s="1" customFormat="1" ht="13.5">
      <c r="B426" s="46"/>
      <c r="C426" s="74"/>
      <c r="D426" s="233" t="s">
        <v>295</v>
      </c>
      <c r="E426" s="74"/>
      <c r="F426" s="236" t="s">
        <v>1656</v>
      </c>
      <c r="G426" s="74"/>
      <c r="H426" s="74"/>
      <c r="I426" s="191"/>
      <c r="J426" s="74"/>
      <c r="K426" s="74"/>
      <c r="L426" s="72"/>
      <c r="M426" s="235"/>
      <c r="N426" s="47"/>
      <c r="O426" s="47"/>
      <c r="P426" s="47"/>
      <c r="Q426" s="47"/>
      <c r="R426" s="47"/>
      <c r="S426" s="47"/>
      <c r="T426" s="95"/>
      <c r="AT426" s="24" t="s">
        <v>295</v>
      </c>
      <c r="AU426" s="24" t="s">
        <v>87</v>
      </c>
    </row>
    <row r="427" spans="2:63" s="10" customFormat="1" ht="29.85" customHeight="1">
      <c r="B427" s="205"/>
      <c r="C427" s="206"/>
      <c r="D427" s="207" t="s">
        <v>75</v>
      </c>
      <c r="E427" s="219" t="s">
        <v>813</v>
      </c>
      <c r="F427" s="219" t="s">
        <v>814</v>
      </c>
      <c r="G427" s="206"/>
      <c r="H427" s="206"/>
      <c r="I427" s="209"/>
      <c r="J427" s="220">
        <f>BK427</f>
        <v>0</v>
      </c>
      <c r="K427" s="206"/>
      <c r="L427" s="211"/>
      <c r="M427" s="212"/>
      <c r="N427" s="213"/>
      <c r="O427" s="213"/>
      <c r="P427" s="214">
        <f>SUM(P428:P430)</f>
        <v>0</v>
      </c>
      <c r="Q427" s="213"/>
      <c r="R427" s="214">
        <f>SUM(R428:R430)</f>
        <v>0</v>
      </c>
      <c r="S427" s="213"/>
      <c r="T427" s="215">
        <f>SUM(T428:T430)</f>
        <v>0</v>
      </c>
      <c r="AR427" s="216" t="s">
        <v>84</v>
      </c>
      <c r="AT427" s="217" t="s">
        <v>75</v>
      </c>
      <c r="AU427" s="217" t="s">
        <v>84</v>
      </c>
      <c r="AY427" s="216" t="s">
        <v>170</v>
      </c>
      <c r="BK427" s="218">
        <f>SUM(BK428:BK430)</f>
        <v>0</v>
      </c>
    </row>
    <row r="428" spans="2:65" s="1" customFormat="1" ht="16.5" customHeight="1">
      <c r="B428" s="46"/>
      <c r="C428" s="221" t="s">
        <v>821</v>
      </c>
      <c r="D428" s="221" t="s">
        <v>176</v>
      </c>
      <c r="E428" s="222" t="s">
        <v>3756</v>
      </c>
      <c r="F428" s="223" t="s">
        <v>3757</v>
      </c>
      <c r="G428" s="224" t="s">
        <v>395</v>
      </c>
      <c r="H428" s="225">
        <v>14.898</v>
      </c>
      <c r="I428" s="226"/>
      <c r="J428" s="227">
        <f>ROUND(I428*H428,2)</f>
        <v>0</v>
      </c>
      <c r="K428" s="223" t="s">
        <v>180</v>
      </c>
      <c r="L428" s="72"/>
      <c r="M428" s="228" t="s">
        <v>23</v>
      </c>
      <c r="N428" s="229" t="s">
        <v>47</v>
      </c>
      <c r="O428" s="47"/>
      <c r="P428" s="230">
        <f>O428*H428</f>
        <v>0</v>
      </c>
      <c r="Q428" s="230">
        <v>0</v>
      </c>
      <c r="R428" s="230">
        <f>Q428*H428</f>
        <v>0</v>
      </c>
      <c r="S428" s="230">
        <v>0</v>
      </c>
      <c r="T428" s="231">
        <f>S428*H428</f>
        <v>0</v>
      </c>
      <c r="AR428" s="24" t="s">
        <v>194</v>
      </c>
      <c r="AT428" s="24" t="s">
        <v>176</v>
      </c>
      <c r="AU428" s="24" t="s">
        <v>87</v>
      </c>
      <c r="AY428" s="24" t="s">
        <v>170</v>
      </c>
      <c r="BE428" s="232">
        <f>IF(N428="základní",J428,0)</f>
        <v>0</v>
      </c>
      <c r="BF428" s="232">
        <f>IF(N428="snížená",J428,0)</f>
        <v>0</v>
      </c>
      <c r="BG428" s="232">
        <f>IF(N428="zákl. přenesená",J428,0)</f>
        <v>0</v>
      </c>
      <c r="BH428" s="232">
        <f>IF(N428="sníž. přenesená",J428,0)</f>
        <v>0</v>
      </c>
      <c r="BI428" s="232">
        <f>IF(N428="nulová",J428,0)</f>
        <v>0</v>
      </c>
      <c r="BJ428" s="24" t="s">
        <v>84</v>
      </c>
      <c r="BK428" s="232">
        <f>ROUND(I428*H428,2)</f>
        <v>0</v>
      </c>
      <c r="BL428" s="24" t="s">
        <v>194</v>
      </c>
      <c r="BM428" s="24" t="s">
        <v>3758</v>
      </c>
    </row>
    <row r="429" spans="2:47" s="1" customFormat="1" ht="13.5">
      <c r="B429" s="46"/>
      <c r="C429" s="74"/>
      <c r="D429" s="233" t="s">
        <v>183</v>
      </c>
      <c r="E429" s="74"/>
      <c r="F429" s="234" t="s">
        <v>3759</v>
      </c>
      <c r="G429" s="74"/>
      <c r="H429" s="74"/>
      <c r="I429" s="191"/>
      <c r="J429" s="74"/>
      <c r="K429" s="74"/>
      <c r="L429" s="72"/>
      <c r="M429" s="235"/>
      <c r="N429" s="47"/>
      <c r="O429" s="47"/>
      <c r="P429" s="47"/>
      <c r="Q429" s="47"/>
      <c r="R429" s="47"/>
      <c r="S429" s="47"/>
      <c r="T429" s="95"/>
      <c r="AT429" s="24" t="s">
        <v>183</v>
      </c>
      <c r="AU429" s="24" t="s">
        <v>87</v>
      </c>
    </row>
    <row r="430" spans="2:47" s="1" customFormat="1" ht="13.5">
      <c r="B430" s="46"/>
      <c r="C430" s="74"/>
      <c r="D430" s="233" t="s">
        <v>295</v>
      </c>
      <c r="E430" s="74"/>
      <c r="F430" s="236" t="s">
        <v>2748</v>
      </c>
      <c r="G430" s="74"/>
      <c r="H430" s="74"/>
      <c r="I430" s="191"/>
      <c r="J430" s="74"/>
      <c r="K430" s="74"/>
      <c r="L430" s="72"/>
      <c r="M430" s="237"/>
      <c r="N430" s="238"/>
      <c r="O430" s="238"/>
      <c r="P430" s="238"/>
      <c r="Q430" s="238"/>
      <c r="R430" s="238"/>
      <c r="S430" s="238"/>
      <c r="T430" s="239"/>
      <c r="AT430" s="24" t="s">
        <v>295</v>
      </c>
      <c r="AU430" s="24" t="s">
        <v>87</v>
      </c>
    </row>
    <row r="431" spans="2:12" s="1" customFormat="1" ht="6.95" customHeight="1">
      <c r="B431" s="67"/>
      <c r="C431" s="68"/>
      <c r="D431" s="68"/>
      <c r="E431" s="68"/>
      <c r="F431" s="68"/>
      <c r="G431" s="68"/>
      <c r="H431" s="68"/>
      <c r="I431" s="166"/>
      <c r="J431" s="68"/>
      <c r="K431" s="68"/>
      <c r="L431" s="72"/>
    </row>
  </sheetData>
  <sheetProtection password="CC35" sheet="1" objects="1" scenarios="1" formatColumns="0" formatRows="0" autoFilter="0"/>
  <autoFilter ref="C83:K430"/>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120</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3760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23</v>
      </c>
      <c r="G11" s="47"/>
      <c r="H11" s="47"/>
      <c r="I11" s="146" t="s">
        <v>22</v>
      </c>
      <c r="J11" s="35" t="s">
        <v>23</v>
      </c>
      <c r="K11" s="51"/>
    </row>
    <row r="12" spans="2:11" s="1" customFormat="1" ht="14.4" customHeight="1">
      <c r="B12" s="46"/>
      <c r="C12" s="47"/>
      <c r="D12" s="40" t="s">
        <v>24</v>
      </c>
      <c r="E12" s="47"/>
      <c r="F12" s="35" t="s">
        <v>3761</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1035</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23</v>
      </c>
      <c r="K20" s="51"/>
    </row>
    <row r="21" spans="2:11" s="1" customFormat="1" ht="18" customHeight="1">
      <c r="B21" s="46"/>
      <c r="C21" s="47"/>
      <c r="D21" s="47"/>
      <c r="E21" s="35" t="s">
        <v>3762</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6.5" customHeight="1">
      <c r="B24" s="148"/>
      <c r="C24" s="149"/>
      <c r="D24" s="149"/>
      <c r="E24" s="44" t="s">
        <v>23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ROUND(SUM(BE82:BE284),2)</f>
        <v>0</v>
      </c>
      <c r="G30" s="47"/>
      <c r="H30" s="47"/>
      <c r="I30" s="158">
        <v>0.21</v>
      </c>
      <c r="J30" s="157">
        <f>ROUND(ROUND((SUM(BE82:BE284)),2)*I30,2)</f>
        <v>0</v>
      </c>
      <c r="K30" s="51"/>
    </row>
    <row r="31" spans="2:11" s="1" customFormat="1" ht="14.4" customHeight="1">
      <c r="B31" s="46"/>
      <c r="C31" s="47"/>
      <c r="D31" s="47"/>
      <c r="E31" s="55" t="s">
        <v>48</v>
      </c>
      <c r="F31" s="157">
        <f>ROUND(SUM(BF82:BF284),2)</f>
        <v>0</v>
      </c>
      <c r="G31" s="47"/>
      <c r="H31" s="47"/>
      <c r="I31" s="158">
        <v>0.15</v>
      </c>
      <c r="J31" s="157">
        <f>ROUND(ROUND((SUM(BF82:BF284)),2)*I31,2)</f>
        <v>0</v>
      </c>
      <c r="K31" s="51"/>
    </row>
    <row r="32" spans="2:11" s="1" customFormat="1" ht="14.4" customHeight="1" hidden="1">
      <c r="B32" s="46"/>
      <c r="C32" s="47"/>
      <c r="D32" s="47"/>
      <c r="E32" s="55" t="s">
        <v>49</v>
      </c>
      <c r="F32" s="157">
        <f>ROUND(SUM(BG82:BG284),2)</f>
        <v>0</v>
      </c>
      <c r="G32" s="47"/>
      <c r="H32" s="47"/>
      <c r="I32" s="158">
        <v>0.21</v>
      </c>
      <c r="J32" s="157">
        <v>0</v>
      </c>
      <c r="K32" s="51"/>
    </row>
    <row r="33" spans="2:11" s="1" customFormat="1" ht="14.4" customHeight="1" hidden="1">
      <c r="B33" s="46"/>
      <c r="C33" s="47"/>
      <c r="D33" s="47"/>
      <c r="E33" s="55" t="s">
        <v>50</v>
      </c>
      <c r="F33" s="157">
        <f>ROUND(SUM(BH82:BH284),2)</f>
        <v>0</v>
      </c>
      <c r="G33" s="47"/>
      <c r="H33" s="47"/>
      <c r="I33" s="158">
        <v>0.15</v>
      </c>
      <c r="J33" s="157">
        <v>0</v>
      </c>
      <c r="K33" s="51"/>
    </row>
    <row r="34" spans="2:11" s="1" customFormat="1" ht="14.4" customHeight="1" hidden="1">
      <c r="B34" s="46"/>
      <c r="C34" s="47"/>
      <c r="D34" s="47"/>
      <c r="E34" s="55" t="s">
        <v>51</v>
      </c>
      <c r="F34" s="157">
        <f>ROUND(SUM(BI82:BI284),2)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401 - Veřejné osvětlení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 xml:space="preserve"> </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Ing. Josef Mottl</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J82</f>
        <v>0</v>
      </c>
      <c r="K56" s="51"/>
      <c r="AU56" s="24" t="s">
        <v>147</v>
      </c>
    </row>
    <row r="57" spans="2:11" s="7" customFormat="1" ht="24.95" customHeight="1">
      <c r="B57" s="177"/>
      <c r="C57" s="178"/>
      <c r="D57" s="179" t="s">
        <v>1036</v>
      </c>
      <c r="E57" s="180"/>
      <c r="F57" s="180"/>
      <c r="G57" s="180"/>
      <c r="H57" s="180"/>
      <c r="I57" s="181"/>
      <c r="J57" s="182">
        <f>J83</f>
        <v>0</v>
      </c>
      <c r="K57" s="183"/>
    </row>
    <row r="58" spans="2:11" s="8" customFormat="1" ht="19.9" customHeight="1">
      <c r="B58" s="184"/>
      <c r="C58" s="185"/>
      <c r="D58" s="186" t="s">
        <v>3763</v>
      </c>
      <c r="E58" s="187"/>
      <c r="F58" s="187"/>
      <c r="G58" s="187"/>
      <c r="H58" s="187"/>
      <c r="I58" s="188"/>
      <c r="J58" s="189">
        <f>J84</f>
        <v>0</v>
      </c>
      <c r="K58" s="190"/>
    </row>
    <row r="59" spans="2:11" s="7" customFormat="1" ht="24.95" customHeight="1">
      <c r="B59" s="177"/>
      <c r="C59" s="178"/>
      <c r="D59" s="179" t="s">
        <v>3764</v>
      </c>
      <c r="E59" s="180"/>
      <c r="F59" s="180"/>
      <c r="G59" s="180"/>
      <c r="H59" s="180"/>
      <c r="I59" s="181"/>
      <c r="J59" s="182">
        <f>J150</f>
        <v>0</v>
      </c>
      <c r="K59" s="183"/>
    </row>
    <row r="60" spans="2:11" s="8" customFormat="1" ht="19.9" customHeight="1">
      <c r="B60" s="184"/>
      <c r="C60" s="185"/>
      <c r="D60" s="186" t="s">
        <v>3765</v>
      </c>
      <c r="E60" s="187"/>
      <c r="F60" s="187"/>
      <c r="G60" s="187"/>
      <c r="H60" s="187"/>
      <c r="I60" s="188"/>
      <c r="J60" s="189">
        <f>J151</f>
        <v>0</v>
      </c>
      <c r="K60" s="190"/>
    </row>
    <row r="61" spans="2:11" s="8" customFormat="1" ht="19.9" customHeight="1">
      <c r="B61" s="184"/>
      <c r="C61" s="185"/>
      <c r="D61" s="186" t="s">
        <v>3766</v>
      </c>
      <c r="E61" s="187"/>
      <c r="F61" s="187"/>
      <c r="G61" s="187"/>
      <c r="H61" s="187"/>
      <c r="I61" s="188"/>
      <c r="J61" s="189">
        <f>J235</f>
        <v>0</v>
      </c>
      <c r="K61" s="190"/>
    </row>
    <row r="62" spans="2:11" s="7" customFormat="1" ht="24.95" customHeight="1">
      <c r="B62" s="177"/>
      <c r="C62" s="178"/>
      <c r="D62" s="179" t="s">
        <v>3767</v>
      </c>
      <c r="E62" s="180"/>
      <c r="F62" s="180"/>
      <c r="G62" s="180"/>
      <c r="H62" s="180"/>
      <c r="I62" s="181"/>
      <c r="J62" s="182">
        <f>J278</f>
        <v>0</v>
      </c>
      <c r="K62" s="183"/>
    </row>
    <row r="63" spans="2:11" s="1" customFormat="1" ht="21.8" customHeight="1">
      <c r="B63" s="46"/>
      <c r="C63" s="47"/>
      <c r="D63" s="47"/>
      <c r="E63" s="47"/>
      <c r="F63" s="47"/>
      <c r="G63" s="47"/>
      <c r="H63" s="47"/>
      <c r="I63" s="144"/>
      <c r="J63" s="47"/>
      <c r="K63" s="51"/>
    </row>
    <row r="64" spans="2:11" s="1" customFormat="1" ht="6.95" customHeight="1">
      <c r="B64" s="67"/>
      <c r="C64" s="68"/>
      <c r="D64" s="68"/>
      <c r="E64" s="68"/>
      <c r="F64" s="68"/>
      <c r="G64" s="68"/>
      <c r="H64" s="68"/>
      <c r="I64" s="166"/>
      <c r="J64" s="68"/>
      <c r="K64" s="69"/>
    </row>
    <row r="68" spans="2:12" s="1" customFormat="1" ht="6.95" customHeight="1">
      <c r="B68" s="70"/>
      <c r="C68" s="71"/>
      <c r="D68" s="71"/>
      <c r="E68" s="71"/>
      <c r="F68" s="71"/>
      <c r="G68" s="71"/>
      <c r="H68" s="71"/>
      <c r="I68" s="169"/>
      <c r="J68" s="71"/>
      <c r="K68" s="71"/>
      <c r="L68" s="72"/>
    </row>
    <row r="69" spans="2:12" s="1" customFormat="1" ht="36.95" customHeight="1">
      <c r="B69" s="46"/>
      <c r="C69" s="73" t="s">
        <v>155</v>
      </c>
      <c r="D69" s="74"/>
      <c r="E69" s="74"/>
      <c r="F69" s="74"/>
      <c r="G69" s="74"/>
      <c r="H69" s="74"/>
      <c r="I69" s="191"/>
      <c r="J69" s="74"/>
      <c r="K69" s="74"/>
      <c r="L69" s="72"/>
    </row>
    <row r="70" spans="2:12" s="1" customFormat="1" ht="6.95" customHeight="1">
      <c r="B70" s="46"/>
      <c r="C70" s="74"/>
      <c r="D70" s="74"/>
      <c r="E70" s="74"/>
      <c r="F70" s="74"/>
      <c r="G70" s="74"/>
      <c r="H70" s="74"/>
      <c r="I70" s="191"/>
      <c r="J70" s="74"/>
      <c r="K70" s="74"/>
      <c r="L70" s="72"/>
    </row>
    <row r="71" spans="2:12" s="1" customFormat="1" ht="14.4" customHeight="1">
      <c r="B71" s="46"/>
      <c r="C71" s="76" t="s">
        <v>18</v>
      </c>
      <c r="D71" s="74"/>
      <c r="E71" s="74"/>
      <c r="F71" s="74"/>
      <c r="G71" s="74"/>
      <c r="H71" s="74"/>
      <c r="I71" s="191"/>
      <c r="J71" s="74"/>
      <c r="K71" s="74"/>
      <c r="L71" s="72"/>
    </row>
    <row r="72" spans="2:12" s="1" customFormat="1" ht="16.5" customHeight="1">
      <c r="B72" s="46"/>
      <c r="C72" s="74"/>
      <c r="D72" s="74"/>
      <c r="E72" s="192" t="str">
        <f>E7</f>
        <v>II/233, Stavební úpravy Mohylové ulice, úsek Masarykova – Stará cesta</v>
      </c>
      <c r="F72" s="76"/>
      <c r="G72" s="76"/>
      <c r="H72" s="76"/>
      <c r="I72" s="191"/>
      <c r="J72" s="74"/>
      <c r="K72" s="74"/>
      <c r="L72" s="72"/>
    </row>
    <row r="73" spans="2:12" s="1" customFormat="1" ht="14.4" customHeight="1">
      <c r="B73" s="46"/>
      <c r="C73" s="76" t="s">
        <v>138</v>
      </c>
      <c r="D73" s="74"/>
      <c r="E73" s="74"/>
      <c r="F73" s="74"/>
      <c r="G73" s="74"/>
      <c r="H73" s="74"/>
      <c r="I73" s="191"/>
      <c r="J73" s="74"/>
      <c r="K73" s="74"/>
      <c r="L73" s="72"/>
    </row>
    <row r="74" spans="2:12" s="1" customFormat="1" ht="17.25" customHeight="1">
      <c r="B74" s="46"/>
      <c r="C74" s="74"/>
      <c r="D74" s="74"/>
      <c r="E74" s="82" t="str">
        <f>E9</f>
        <v>SO 401 - Veřejné osvětlení</v>
      </c>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8" customHeight="1">
      <c r="B76" s="46"/>
      <c r="C76" s="76" t="s">
        <v>24</v>
      </c>
      <c r="D76" s="74"/>
      <c r="E76" s="74"/>
      <c r="F76" s="193" t="str">
        <f>F12</f>
        <v xml:space="preserve"> </v>
      </c>
      <c r="G76" s="74"/>
      <c r="H76" s="74"/>
      <c r="I76" s="194" t="s">
        <v>26</v>
      </c>
      <c r="J76" s="85" t="str">
        <f>IF(J12="","",J12)</f>
        <v>19. 2. 2018</v>
      </c>
      <c r="K76" s="74"/>
      <c r="L76" s="72"/>
    </row>
    <row r="77" spans="2:12" s="1" customFormat="1" ht="6.95" customHeight="1">
      <c r="B77" s="46"/>
      <c r="C77" s="74"/>
      <c r="D77" s="74"/>
      <c r="E77" s="74"/>
      <c r="F77" s="74"/>
      <c r="G77" s="74"/>
      <c r="H77" s="74"/>
      <c r="I77" s="191"/>
      <c r="J77" s="74"/>
      <c r="K77" s="74"/>
      <c r="L77" s="72"/>
    </row>
    <row r="78" spans="2:12" s="1" customFormat="1" ht="13.5">
      <c r="B78" s="46"/>
      <c r="C78" s="76" t="s">
        <v>28</v>
      </c>
      <c r="D78" s="74"/>
      <c r="E78" s="74"/>
      <c r="F78" s="193" t="str">
        <f>E15</f>
        <v>Statutární město Plzeň</v>
      </c>
      <c r="G78" s="74"/>
      <c r="H78" s="74"/>
      <c r="I78" s="194" t="s">
        <v>35</v>
      </c>
      <c r="J78" s="193" t="str">
        <f>E21</f>
        <v>Ing. Josef Mottl</v>
      </c>
      <c r="K78" s="74"/>
      <c r="L78" s="72"/>
    </row>
    <row r="79" spans="2:12" s="1" customFormat="1" ht="14.4" customHeight="1">
      <c r="B79" s="46"/>
      <c r="C79" s="76" t="s">
        <v>33</v>
      </c>
      <c r="D79" s="74"/>
      <c r="E79" s="74"/>
      <c r="F79" s="193" t="str">
        <f>IF(E18="","",E18)</f>
        <v/>
      </c>
      <c r="G79" s="74"/>
      <c r="H79" s="74"/>
      <c r="I79" s="191"/>
      <c r="J79" s="74"/>
      <c r="K79" s="74"/>
      <c r="L79" s="72"/>
    </row>
    <row r="80" spans="2:12" s="1" customFormat="1" ht="10.3" customHeight="1">
      <c r="B80" s="46"/>
      <c r="C80" s="74"/>
      <c r="D80" s="74"/>
      <c r="E80" s="74"/>
      <c r="F80" s="74"/>
      <c r="G80" s="74"/>
      <c r="H80" s="74"/>
      <c r="I80" s="191"/>
      <c r="J80" s="74"/>
      <c r="K80" s="74"/>
      <c r="L80" s="72"/>
    </row>
    <row r="81" spans="2:20" s="9" customFormat="1" ht="29.25" customHeight="1">
      <c r="B81" s="195"/>
      <c r="C81" s="196" t="s">
        <v>156</v>
      </c>
      <c r="D81" s="197" t="s">
        <v>61</v>
      </c>
      <c r="E81" s="197" t="s">
        <v>57</v>
      </c>
      <c r="F81" s="197" t="s">
        <v>157</v>
      </c>
      <c r="G81" s="197" t="s">
        <v>158</v>
      </c>
      <c r="H81" s="197" t="s">
        <v>159</v>
      </c>
      <c r="I81" s="198" t="s">
        <v>160</v>
      </c>
      <c r="J81" s="197" t="s">
        <v>145</v>
      </c>
      <c r="K81" s="199" t="s">
        <v>161</v>
      </c>
      <c r="L81" s="200"/>
      <c r="M81" s="102" t="s">
        <v>162</v>
      </c>
      <c r="N81" s="103" t="s">
        <v>46</v>
      </c>
      <c r="O81" s="103" t="s">
        <v>163</v>
      </c>
      <c r="P81" s="103" t="s">
        <v>164</v>
      </c>
      <c r="Q81" s="103" t="s">
        <v>165</v>
      </c>
      <c r="R81" s="103" t="s">
        <v>166</v>
      </c>
      <c r="S81" s="103" t="s">
        <v>167</v>
      </c>
      <c r="T81" s="104" t="s">
        <v>168</v>
      </c>
    </row>
    <row r="82" spans="2:63" s="1" customFormat="1" ht="29.25" customHeight="1">
      <c r="B82" s="46"/>
      <c r="C82" s="108" t="s">
        <v>146</v>
      </c>
      <c r="D82" s="74"/>
      <c r="E82" s="74"/>
      <c r="F82" s="74"/>
      <c r="G82" s="74"/>
      <c r="H82" s="74"/>
      <c r="I82" s="191"/>
      <c r="J82" s="201">
        <f>BK82</f>
        <v>0</v>
      </c>
      <c r="K82" s="74"/>
      <c r="L82" s="72"/>
      <c r="M82" s="105"/>
      <c r="N82" s="106"/>
      <c r="O82" s="106"/>
      <c r="P82" s="202">
        <f>P83+P150+P278</f>
        <v>0</v>
      </c>
      <c r="Q82" s="106"/>
      <c r="R82" s="202">
        <f>R83+R150+R278</f>
        <v>35.98078483999999</v>
      </c>
      <c r="S82" s="106"/>
      <c r="T82" s="203">
        <f>T83+T150+T278</f>
        <v>0</v>
      </c>
      <c r="AT82" s="24" t="s">
        <v>75</v>
      </c>
      <c r="AU82" s="24" t="s">
        <v>147</v>
      </c>
      <c r="BK82" s="204">
        <f>BK83+BK150+BK278</f>
        <v>0</v>
      </c>
    </row>
    <row r="83" spans="2:63" s="10" customFormat="1" ht="37.4" customHeight="1">
      <c r="B83" s="205"/>
      <c r="C83" s="206"/>
      <c r="D83" s="207" t="s">
        <v>75</v>
      </c>
      <c r="E83" s="208" t="s">
        <v>1464</v>
      </c>
      <c r="F83" s="208" t="s">
        <v>1465</v>
      </c>
      <c r="G83" s="206"/>
      <c r="H83" s="206"/>
      <c r="I83" s="209"/>
      <c r="J83" s="210">
        <f>BK83</f>
        <v>0</v>
      </c>
      <c r="K83" s="206"/>
      <c r="L83" s="211"/>
      <c r="M83" s="212"/>
      <c r="N83" s="213"/>
      <c r="O83" s="213"/>
      <c r="P83" s="214">
        <f>P84</f>
        <v>0</v>
      </c>
      <c r="Q83" s="213"/>
      <c r="R83" s="214">
        <f>R84</f>
        <v>0.3455855</v>
      </c>
      <c r="S83" s="213"/>
      <c r="T83" s="215">
        <f>T84</f>
        <v>0</v>
      </c>
      <c r="AR83" s="216" t="s">
        <v>87</v>
      </c>
      <c r="AT83" s="217" t="s">
        <v>75</v>
      </c>
      <c r="AU83" s="217" t="s">
        <v>76</v>
      </c>
      <c r="AY83" s="216" t="s">
        <v>170</v>
      </c>
      <c r="BK83" s="218">
        <f>BK84</f>
        <v>0</v>
      </c>
    </row>
    <row r="84" spans="2:63" s="10" customFormat="1" ht="19.9" customHeight="1">
      <c r="B84" s="205"/>
      <c r="C84" s="206"/>
      <c r="D84" s="207" t="s">
        <v>75</v>
      </c>
      <c r="E84" s="219" t="s">
        <v>3768</v>
      </c>
      <c r="F84" s="219" t="s">
        <v>3769</v>
      </c>
      <c r="G84" s="206"/>
      <c r="H84" s="206"/>
      <c r="I84" s="209"/>
      <c r="J84" s="220">
        <f>BK84</f>
        <v>0</v>
      </c>
      <c r="K84" s="206"/>
      <c r="L84" s="211"/>
      <c r="M84" s="212"/>
      <c r="N84" s="213"/>
      <c r="O84" s="213"/>
      <c r="P84" s="214">
        <f>SUM(P85:P149)</f>
        <v>0</v>
      </c>
      <c r="Q84" s="213"/>
      <c r="R84" s="214">
        <f>SUM(R85:R149)</f>
        <v>0.3455855</v>
      </c>
      <c r="S84" s="213"/>
      <c r="T84" s="215">
        <f>SUM(T85:T149)</f>
        <v>0</v>
      </c>
      <c r="AR84" s="216" t="s">
        <v>87</v>
      </c>
      <c r="AT84" s="217" t="s">
        <v>75</v>
      </c>
      <c r="AU84" s="217" t="s">
        <v>84</v>
      </c>
      <c r="AY84" s="216" t="s">
        <v>170</v>
      </c>
      <c r="BK84" s="218">
        <f>SUM(BK85:BK149)</f>
        <v>0</v>
      </c>
    </row>
    <row r="85" spans="2:65" s="1" customFormat="1" ht="16.5" customHeight="1">
      <c r="B85" s="46"/>
      <c r="C85" s="221" t="s">
        <v>173</v>
      </c>
      <c r="D85" s="221" t="s">
        <v>176</v>
      </c>
      <c r="E85" s="222" t="s">
        <v>3770</v>
      </c>
      <c r="F85" s="223" t="s">
        <v>3771</v>
      </c>
      <c r="G85" s="224" t="s">
        <v>340</v>
      </c>
      <c r="H85" s="225">
        <v>135</v>
      </c>
      <c r="I85" s="226"/>
      <c r="J85" s="227">
        <f>ROUND(I85*H85,2)</f>
        <v>0</v>
      </c>
      <c r="K85" s="223" t="s">
        <v>3772</v>
      </c>
      <c r="L85" s="72"/>
      <c r="M85" s="228" t="s">
        <v>23</v>
      </c>
      <c r="N85" s="229" t="s">
        <v>47</v>
      </c>
      <c r="O85" s="47"/>
      <c r="P85" s="230">
        <f>O85*H85</f>
        <v>0</v>
      </c>
      <c r="Q85" s="230">
        <v>0</v>
      </c>
      <c r="R85" s="230">
        <f>Q85*H85</f>
        <v>0</v>
      </c>
      <c r="S85" s="230">
        <v>0</v>
      </c>
      <c r="T85" s="231">
        <f>S85*H85</f>
        <v>0</v>
      </c>
      <c r="AR85" s="24" t="s">
        <v>254</v>
      </c>
      <c r="AT85" s="24" t="s">
        <v>176</v>
      </c>
      <c r="AU85" s="24" t="s">
        <v>87</v>
      </c>
      <c r="AY85" s="24" t="s">
        <v>170</v>
      </c>
      <c r="BE85" s="232">
        <f>IF(N85="základní",J85,0)</f>
        <v>0</v>
      </c>
      <c r="BF85" s="232">
        <f>IF(N85="snížená",J85,0)</f>
        <v>0</v>
      </c>
      <c r="BG85" s="232">
        <f>IF(N85="zákl. přenesená",J85,0)</f>
        <v>0</v>
      </c>
      <c r="BH85" s="232">
        <f>IF(N85="sníž. přenesená",J85,0)</f>
        <v>0</v>
      </c>
      <c r="BI85" s="232">
        <f>IF(N85="nulová",J85,0)</f>
        <v>0</v>
      </c>
      <c r="BJ85" s="24" t="s">
        <v>84</v>
      </c>
      <c r="BK85" s="232">
        <f>ROUND(I85*H85,2)</f>
        <v>0</v>
      </c>
      <c r="BL85" s="24" t="s">
        <v>254</v>
      </c>
      <c r="BM85" s="24" t="s">
        <v>3773</v>
      </c>
    </row>
    <row r="86" spans="2:47" s="1" customFormat="1" ht="13.5">
      <c r="B86" s="46"/>
      <c r="C86" s="74"/>
      <c r="D86" s="233" t="s">
        <v>183</v>
      </c>
      <c r="E86" s="74"/>
      <c r="F86" s="234" t="s">
        <v>3774</v>
      </c>
      <c r="G86" s="74"/>
      <c r="H86" s="74"/>
      <c r="I86" s="191"/>
      <c r="J86" s="74"/>
      <c r="K86" s="74"/>
      <c r="L86" s="72"/>
      <c r="M86" s="235"/>
      <c r="N86" s="47"/>
      <c r="O86" s="47"/>
      <c r="P86" s="47"/>
      <c r="Q86" s="47"/>
      <c r="R86" s="47"/>
      <c r="S86" s="47"/>
      <c r="T86" s="95"/>
      <c r="AT86" s="24" t="s">
        <v>183</v>
      </c>
      <c r="AU86" s="24" t="s">
        <v>87</v>
      </c>
    </row>
    <row r="87" spans="2:65" s="1" customFormat="1" ht="16.5" customHeight="1">
      <c r="B87" s="46"/>
      <c r="C87" s="262" t="s">
        <v>201</v>
      </c>
      <c r="D87" s="262" t="s">
        <v>858</v>
      </c>
      <c r="E87" s="263" t="s">
        <v>3775</v>
      </c>
      <c r="F87" s="264" t="s">
        <v>3776</v>
      </c>
      <c r="G87" s="265" t="s">
        <v>340</v>
      </c>
      <c r="H87" s="266">
        <v>141.75</v>
      </c>
      <c r="I87" s="267"/>
      <c r="J87" s="268">
        <f>ROUND(I87*H87,2)</f>
        <v>0</v>
      </c>
      <c r="K87" s="264" t="s">
        <v>3772</v>
      </c>
      <c r="L87" s="269"/>
      <c r="M87" s="270" t="s">
        <v>23</v>
      </c>
      <c r="N87" s="271" t="s">
        <v>47</v>
      </c>
      <c r="O87" s="47"/>
      <c r="P87" s="230">
        <f>O87*H87</f>
        <v>0</v>
      </c>
      <c r="Q87" s="230">
        <v>0.00063</v>
      </c>
      <c r="R87" s="230">
        <f>Q87*H87</f>
        <v>0.0893025</v>
      </c>
      <c r="S87" s="230">
        <v>0</v>
      </c>
      <c r="T87" s="231">
        <f>S87*H87</f>
        <v>0</v>
      </c>
      <c r="AR87" s="24" t="s">
        <v>486</v>
      </c>
      <c r="AT87" s="24" t="s">
        <v>858</v>
      </c>
      <c r="AU87" s="24" t="s">
        <v>87</v>
      </c>
      <c r="AY87" s="24" t="s">
        <v>170</v>
      </c>
      <c r="BE87" s="232">
        <f>IF(N87="základní",J87,0)</f>
        <v>0</v>
      </c>
      <c r="BF87" s="232">
        <f>IF(N87="snížená",J87,0)</f>
        <v>0</v>
      </c>
      <c r="BG87" s="232">
        <f>IF(N87="zákl. přenesená",J87,0)</f>
        <v>0</v>
      </c>
      <c r="BH87" s="232">
        <f>IF(N87="sníž. přenesená",J87,0)</f>
        <v>0</v>
      </c>
      <c r="BI87" s="232">
        <f>IF(N87="nulová",J87,0)</f>
        <v>0</v>
      </c>
      <c r="BJ87" s="24" t="s">
        <v>84</v>
      </c>
      <c r="BK87" s="232">
        <f>ROUND(I87*H87,2)</f>
        <v>0</v>
      </c>
      <c r="BL87" s="24" t="s">
        <v>254</v>
      </c>
      <c r="BM87" s="24" t="s">
        <v>3777</v>
      </c>
    </row>
    <row r="88" spans="2:47" s="1" customFormat="1" ht="13.5">
      <c r="B88" s="46"/>
      <c r="C88" s="74"/>
      <c r="D88" s="233" t="s">
        <v>183</v>
      </c>
      <c r="E88" s="74"/>
      <c r="F88" s="234" t="s">
        <v>3776</v>
      </c>
      <c r="G88" s="74"/>
      <c r="H88" s="74"/>
      <c r="I88" s="191"/>
      <c r="J88" s="74"/>
      <c r="K88" s="74"/>
      <c r="L88" s="72"/>
      <c r="M88" s="235"/>
      <c r="N88" s="47"/>
      <c r="O88" s="47"/>
      <c r="P88" s="47"/>
      <c r="Q88" s="47"/>
      <c r="R88" s="47"/>
      <c r="S88" s="47"/>
      <c r="T88" s="95"/>
      <c r="AT88" s="24" t="s">
        <v>183</v>
      </c>
      <c r="AU88" s="24" t="s">
        <v>87</v>
      </c>
    </row>
    <row r="89" spans="2:47" s="1" customFormat="1" ht="13.5">
      <c r="B89" s="46"/>
      <c r="C89" s="74"/>
      <c r="D89" s="233" t="s">
        <v>184</v>
      </c>
      <c r="E89" s="74"/>
      <c r="F89" s="236" t="s">
        <v>3778</v>
      </c>
      <c r="G89" s="74"/>
      <c r="H89" s="74"/>
      <c r="I89" s="191"/>
      <c r="J89" s="74"/>
      <c r="K89" s="74"/>
      <c r="L89" s="72"/>
      <c r="M89" s="235"/>
      <c r="N89" s="47"/>
      <c r="O89" s="47"/>
      <c r="P89" s="47"/>
      <c r="Q89" s="47"/>
      <c r="R89" s="47"/>
      <c r="S89" s="47"/>
      <c r="T89" s="95"/>
      <c r="AT89" s="24" t="s">
        <v>184</v>
      </c>
      <c r="AU89" s="24" t="s">
        <v>87</v>
      </c>
    </row>
    <row r="90" spans="2:51" s="11" customFormat="1" ht="13.5">
      <c r="B90" s="240"/>
      <c r="C90" s="241"/>
      <c r="D90" s="233" t="s">
        <v>322</v>
      </c>
      <c r="E90" s="241"/>
      <c r="F90" s="243" t="s">
        <v>3779</v>
      </c>
      <c r="G90" s="241"/>
      <c r="H90" s="244">
        <v>141.75</v>
      </c>
      <c r="I90" s="245"/>
      <c r="J90" s="241"/>
      <c r="K90" s="241"/>
      <c r="L90" s="246"/>
      <c r="M90" s="247"/>
      <c r="N90" s="248"/>
      <c r="O90" s="248"/>
      <c r="P90" s="248"/>
      <c r="Q90" s="248"/>
      <c r="R90" s="248"/>
      <c r="S90" s="248"/>
      <c r="T90" s="249"/>
      <c r="AT90" s="250" t="s">
        <v>322</v>
      </c>
      <c r="AU90" s="250" t="s">
        <v>87</v>
      </c>
      <c r="AV90" s="11" t="s">
        <v>87</v>
      </c>
      <c r="AW90" s="11" t="s">
        <v>6</v>
      </c>
      <c r="AX90" s="11" t="s">
        <v>84</v>
      </c>
      <c r="AY90" s="250" t="s">
        <v>170</v>
      </c>
    </row>
    <row r="91" spans="2:65" s="1" customFormat="1" ht="25.5" customHeight="1">
      <c r="B91" s="46"/>
      <c r="C91" s="221" t="s">
        <v>216</v>
      </c>
      <c r="D91" s="221" t="s">
        <v>176</v>
      </c>
      <c r="E91" s="222" t="s">
        <v>3780</v>
      </c>
      <c r="F91" s="223" t="s">
        <v>3781</v>
      </c>
      <c r="G91" s="224" t="s">
        <v>340</v>
      </c>
      <c r="H91" s="225">
        <v>340</v>
      </c>
      <c r="I91" s="226"/>
      <c r="J91" s="227">
        <f>ROUND(I91*H91,2)</f>
        <v>0</v>
      </c>
      <c r="K91" s="223" t="s">
        <v>3772</v>
      </c>
      <c r="L91" s="72"/>
      <c r="M91" s="228" t="s">
        <v>23</v>
      </c>
      <c r="N91" s="229" t="s">
        <v>47</v>
      </c>
      <c r="O91" s="47"/>
      <c r="P91" s="230">
        <f>O91*H91</f>
        <v>0</v>
      </c>
      <c r="Q91" s="230">
        <v>0</v>
      </c>
      <c r="R91" s="230">
        <f>Q91*H91</f>
        <v>0</v>
      </c>
      <c r="S91" s="230">
        <v>0</v>
      </c>
      <c r="T91" s="231">
        <f>S91*H91</f>
        <v>0</v>
      </c>
      <c r="AR91" s="24" t="s">
        <v>254</v>
      </c>
      <c r="AT91" s="24" t="s">
        <v>176</v>
      </c>
      <c r="AU91" s="24" t="s">
        <v>87</v>
      </c>
      <c r="AY91" s="24" t="s">
        <v>170</v>
      </c>
      <c r="BE91" s="232">
        <f>IF(N91="základní",J91,0)</f>
        <v>0</v>
      </c>
      <c r="BF91" s="232">
        <f>IF(N91="snížená",J91,0)</f>
        <v>0</v>
      </c>
      <c r="BG91" s="232">
        <f>IF(N91="zákl. přenesená",J91,0)</f>
        <v>0</v>
      </c>
      <c r="BH91" s="232">
        <f>IF(N91="sníž. přenesená",J91,0)</f>
        <v>0</v>
      </c>
      <c r="BI91" s="232">
        <f>IF(N91="nulová",J91,0)</f>
        <v>0</v>
      </c>
      <c r="BJ91" s="24" t="s">
        <v>84</v>
      </c>
      <c r="BK91" s="232">
        <f>ROUND(I91*H91,2)</f>
        <v>0</v>
      </c>
      <c r="BL91" s="24" t="s">
        <v>254</v>
      </c>
      <c r="BM91" s="24" t="s">
        <v>3782</v>
      </c>
    </row>
    <row r="92" spans="2:47" s="1" customFormat="1" ht="13.5">
      <c r="B92" s="46"/>
      <c r="C92" s="74"/>
      <c r="D92" s="233" t="s">
        <v>183</v>
      </c>
      <c r="E92" s="74"/>
      <c r="F92" s="234" t="s">
        <v>3783</v>
      </c>
      <c r="G92" s="74"/>
      <c r="H92" s="74"/>
      <c r="I92" s="191"/>
      <c r="J92" s="74"/>
      <c r="K92" s="74"/>
      <c r="L92" s="72"/>
      <c r="M92" s="235"/>
      <c r="N92" s="47"/>
      <c r="O92" s="47"/>
      <c r="P92" s="47"/>
      <c r="Q92" s="47"/>
      <c r="R92" s="47"/>
      <c r="S92" s="47"/>
      <c r="T92" s="95"/>
      <c r="AT92" s="24" t="s">
        <v>183</v>
      </c>
      <c r="AU92" s="24" t="s">
        <v>87</v>
      </c>
    </row>
    <row r="93" spans="2:65" s="1" customFormat="1" ht="16.5" customHeight="1">
      <c r="B93" s="46"/>
      <c r="C93" s="262" t="s">
        <v>222</v>
      </c>
      <c r="D93" s="262" t="s">
        <v>858</v>
      </c>
      <c r="E93" s="263" t="s">
        <v>3784</v>
      </c>
      <c r="F93" s="264" t="s">
        <v>3785</v>
      </c>
      <c r="G93" s="265" t="s">
        <v>340</v>
      </c>
      <c r="H93" s="266">
        <v>357</v>
      </c>
      <c r="I93" s="267"/>
      <c r="J93" s="268">
        <f>ROUND(I93*H93,2)</f>
        <v>0</v>
      </c>
      <c r="K93" s="264" t="s">
        <v>3772</v>
      </c>
      <c r="L93" s="269"/>
      <c r="M93" s="270" t="s">
        <v>23</v>
      </c>
      <c r="N93" s="271" t="s">
        <v>47</v>
      </c>
      <c r="O93" s="47"/>
      <c r="P93" s="230">
        <f>O93*H93</f>
        <v>0</v>
      </c>
      <c r="Q93" s="230">
        <v>0.00061</v>
      </c>
      <c r="R93" s="230">
        <f>Q93*H93</f>
        <v>0.21777</v>
      </c>
      <c r="S93" s="230">
        <v>0</v>
      </c>
      <c r="T93" s="231">
        <f>S93*H93</f>
        <v>0</v>
      </c>
      <c r="AR93" s="24" t="s">
        <v>486</v>
      </c>
      <c r="AT93" s="24" t="s">
        <v>858</v>
      </c>
      <c r="AU93" s="24" t="s">
        <v>87</v>
      </c>
      <c r="AY93" s="24" t="s">
        <v>170</v>
      </c>
      <c r="BE93" s="232">
        <f>IF(N93="základní",J93,0)</f>
        <v>0</v>
      </c>
      <c r="BF93" s="232">
        <f>IF(N93="snížená",J93,0)</f>
        <v>0</v>
      </c>
      <c r="BG93" s="232">
        <f>IF(N93="zákl. přenesená",J93,0)</f>
        <v>0</v>
      </c>
      <c r="BH93" s="232">
        <f>IF(N93="sníž. přenesená",J93,0)</f>
        <v>0</v>
      </c>
      <c r="BI93" s="232">
        <f>IF(N93="nulová",J93,0)</f>
        <v>0</v>
      </c>
      <c r="BJ93" s="24" t="s">
        <v>84</v>
      </c>
      <c r="BK93" s="232">
        <f>ROUND(I93*H93,2)</f>
        <v>0</v>
      </c>
      <c r="BL93" s="24" t="s">
        <v>254</v>
      </c>
      <c r="BM93" s="24" t="s">
        <v>3786</v>
      </c>
    </row>
    <row r="94" spans="2:47" s="1" customFormat="1" ht="13.5">
      <c r="B94" s="46"/>
      <c r="C94" s="74"/>
      <c r="D94" s="233" t="s">
        <v>183</v>
      </c>
      <c r="E94" s="74"/>
      <c r="F94" s="234" t="s">
        <v>3785</v>
      </c>
      <c r="G94" s="74"/>
      <c r="H94" s="74"/>
      <c r="I94" s="191"/>
      <c r="J94" s="74"/>
      <c r="K94" s="74"/>
      <c r="L94" s="72"/>
      <c r="M94" s="235"/>
      <c r="N94" s="47"/>
      <c r="O94" s="47"/>
      <c r="P94" s="47"/>
      <c r="Q94" s="47"/>
      <c r="R94" s="47"/>
      <c r="S94" s="47"/>
      <c r="T94" s="95"/>
      <c r="AT94" s="24" t="s">
        <v>183</v>
      </c>
      <c r="AU94" s="24" t="s">
        <v>87</v>
      </c>
    </row>
    <row r="95" spans="2:47" s="1" customFormat="1" ht="13.5">
      <c r="B95" s="46"/>
      <c r="C95" s="74"/>
      <c r="D95" s="233" t="s">
        <v>184</v>
      </c>
      <c r="E95" s="74"/>
      <c r="F95" s="236" t="s">
        <v>3787</v>
      </c>
      <c r="G95" s="74"/>
      <c r="H95" s="74"/>
      <c r="I95" s="191"/>
      <c r="J95" s="74"/>
      <c r="K95" s="74"/>
      <c r="L95" s="72"/>
      <c r="M95" s="235"/>
      <c r="N95" s="47"/>
      <c r="O95" s="47"/>
      <c r="P95" s="47"/>
      <c r="Q95" s="47"/>
      <c r="R95" s="47"/>
      <c r="S95" s="47"/>
      <c r="T95" s="95"/>
      <c r="AT95" s="24" t="s">
        <v>184</v>
      </c>
      <c r="AU95" s="24" t="s">
        <v>87</v>
      </c>
    </row>
    <row r="96" spans="2:51" s="11" customFormat="1" ht="13.5">
      <c r="B96" s="240"/>
      <c r="C96" s="241"/>
      <c r="D96" s="233" t="s">
        <v>322</v>
      </c>
      <c r="E96" s="241"/>
      <c r="F96" s="243" t="s">
        <v>3788</v>
      </c>
      <c r="G96" s="241"/>
      <c r="H96" s="244">
        <v>357</v>
      </c>
      <c r="I96" s="245"/>
      <c r="J96" s="241"/>
      <c r="K96" s="241"/>
      <c r="L96" s="246"/>
      <c r="M96" s="247"/>
      <c r="N96" s="248"/>
      <c r="O96" s="248"/>
      <c r="P96" s="248"/>
      <c r="Q96" s="248"/>
      <c r="R96" s="248"/>
      <c r="S96" s="248"/>
      <c r="T96" s="249"/>
      <c r="AT96" s="250" t="s">
        <v>322</v>
      </c>
      <c r="AU96" s="250" t="s">
        <v>87</v>
      </c>
      <c r="AV96" s="11" t="s">
        <v>87</v>
      </c>
      <c r="AW96" s="11" t="s">
        <v>6</v>
      </c>
      <c r="AX96" s="11" t="s">
        <v>84</v>
      </c>
      <c r="AY96" s="250" t="s">
        <v>170</v>
      </c>
    </row>
    <row r="97" spans="2:65" s="1" customFormat="1" ht="25.5" customHeight="1">
      <c r="B97" s="46"/>
      <c r="C97" s="221" t="s">
        <v>226</v>
      </c>
      <c r="D97" s="221" t="s">
        <v>176</v>
      </c>
      <c r="E97" s="222" t="s">
        <v>3789</v>
      </c>
      <c r="F97" s="223" t="s">
        <v>3790</v>
      </c>
      <c r="G97" s="224" t="s">
        <v>340</v>
      </c>
      <c r="H97" s="225">
        <v>25</v>
      </c>
      <c r="I97" s="226"/>
      <c r="J97" s="227">
        <f>ROUND(I97*H97,2)</f>
        <v>0</v>
      </c>
      <c r="K97" s="223" t="s">
        <v>3772</v>
      </c>
      <c r="L97" s="72"/>
      <c r="M97" s="228" t="s">
        <v>23</v>
      </c>
      <c r="N97" s="229" t="s">
        <v>47</v>
      </c>
      <c r="O97" s="47"/>
      <c r="P97" s="230">
        <f>O97*H97</f>
        <v>0</v>
      </c>
      <c r="Q97" s="230">
        <v>0</v>
      </c>
      <c r="R97" s="230">
        <f>Q97*H97</f>
        <v>0</v>
      </c>
      <c r="S97" s="230">
        <v>0</v>
      </c>
      <c r="T97" s="231">
        <f>S97*H97</f>
        <v>0</v>
      </c>
      <c r="AR97" s="24" t="s">
        <v>254</v>
      </c>
      <c r="AT97" s="24" t="s">
        <v>176</v>
      </c>
      <c r="AU97" s="24" t="s">
        <v>87</v>
      </c>
      <c r="AY97" s="24" t="s">
        <v>170</v>
      </c>
      <c r="BE97" s="232">
        <f>IF(N97="základní",J97,0)</f>
        <v>0</v>
      </c>
      <c r="BF97" s="232">
        <f>IF(N97="snížená",J97,0)</f>
        <v>0</v>
      </c>
      <c r="BG97" s="232">
        <f>IF(N97="zákl. přenesená",J97,0)</f>
        <v>0</v>
      </c>
      <c r="BH97" s="232">
        <f>IF(N97="sníž. přenesená",J97,0)</f>
        <v>0</v>
      </c>
      <c r="BI97" s="232">
        <f>IF(N97="nulová",J97,0)</f>
        <v>0</v>
      </c>
      <c r="BJ97" s="24" t="s">
        <v>84</v>
      </c>
      <c r="BK97" s="232">
        <f>ROUND(I97*H97,2)</f>
        <v>0</v>
      </c>
      <c r="BL97" s="24" t="s">
        <v>254</v>
      </c>
      <c r="BM97" s="24" t="s">
        <v>3791</v>
      </c>
    </row>
    <row r="98" spans="2:47" s="1" customFormat="1" ht="13.5">
      <c r="B98" s="46"/>
      <c r="C98" s="74"/>
      <c r="D98" s="233" t="s">
        <v>183</v>
      </c>
      <c r="E98" s="74"/>
      <c r="F98" s="234" t="s">
        <v>3792</v>
      </c>
      <c r="G98" s="74"/>
      <c r="H98" s="74"/>
      <c r="I98" s="191"/>
      <c r="J98" s="74"/>
      <c r="K98" s="74"/>
      <c r="L98" s="72"/>
      <c r="M98" s="235"/>
      <c r="N98" s="47"/>
      <c r="O98" s="47"/>
      <c r="P98" s="47"/>
      <c r="Q98" s="47"/>
      <c r="R98" s="47"/>
      <c r="S98" s="47"/>
      <c r="T98" s="95"/>
      <c r="AT98" s="24" t="s">
        <v>183</v>
      </c>
      <c r="AU98" s="24" t="s">
        <v>87</v>
      </c>
    </row>
    <row r="99" spans="2:65" s="1" customFormat="1" ht="16.5" customHeight="1">
      <c r="B99" s="46"/>
      <c r="C99" s="262" t="s">
        <v>234</v>
      </c>
      <c r="D99" s="262" t="s">
        <v>858</v>
      </c>
      <c r="E99" s="263" t="s">
        <v>3793</v>
      </c>
      <c r="F99" s="264" t="s">
        <v>3794</v>
      </c>
      <c r="G99" s="265" t="s">
        <v>340</v>
      </c>
      <c r="H99" s="266">
        <v>26.25</v>
      </c>
      <c r="I99" s="267"/>
      <c r="J99" s="268">
        <f>ROUND(I99*H99,2)</f>
        <v>0</v>
      </c>
      <c r="K99" s="264" t="s">
        <v>3772</v>
      </c>
      <c r="L99" s="269"/>
      <c r="M99" s="270" t="s">
        <v>23</v>
      </c>
      <c r="N99" s="271" t="s">
        <v>47</v>
      </c>
      <c r="O99" s="47"/>
      <c r="P99" s="230">
        <f>O99*H99</f>
        <v>0</v>
      </c>
      <c r="Q99" s="230">
        <v>0.00082</v>
      </c>
      <c r="R99" s="230">
        <f>Q99*H99</f>
        <v>0.021525</v>
      </c>
      <c r="S99" s="230">
        <v>0</v>
      </c>
      <c r="T99" s="231">
        <f>S99*H99</f>
        <v>0</v>
      </c>
      <c r="AR99" s="24" t="s">
        <v>486</v>
      </c>
      <c r="AT99" s="24" t="s">
        <v>858</v>
      </c>
      <c r="AU99" s="24" t="s">
        <v>87</v>
      </c>
      <c r="AY99" s="24" t="s">
        <v>170</v>
      </c>
      <c r="BE99" s="232">
        <f>IF(N99="základní",J99,0)</f>
        <v>0</v>
      </c>
      <c r="BF99" s="232">
        <f>IF(N99="snížená",J99,0)</f>
        <v>0</v>
      </c>
      <c r="BG99" s="232">
        <f>IF(N99="zákl. přenesená",J99,0)</f>
        <v>0</v>
      </c>
      <c r="BH99" s="232">
        <f>IF(N99="sníž. přenesená",J99,0)</f>
        <v>0</v>
      </c>
      <c r="BI99" s="232">
        <f>IF(N99="nulová",J99,0)</f>
        <v>0</v>
      </c>
      <c r="BJ99" s="24" t="s">
        <v>84</v>
      </c>
      <c r="BK99" s="232">
        <f>ROUND(I99*H99,2)</f>
        <v>0</v>
      </c>
      <c r="BL99" s="24" t="s">
        <v>254</v>
      </c>
      <c r="BM99" s="24" t="s">
        <v>3795</v>
      </c>
    </row>
    <row r="100" spans="2:47" s="1" customFormat="1" ht="13.5">
      <c r="B100" s="46"/>
      <c r="C100" s="74"/>
      <c r="D100" s="233" t="s">
        <v>183</v>
      </c>
      <c r="E100" s="74"/>
      <c r="F100" s="234" t="s">
        <v>3794</v>
      </c>
      <c r="G100" s="74"/>
      <c r="H100" s="74"/>
      <c r="I100" s="191"/>
      <c r="J100" s="74"/>
      <c r="K100" s="74"/>
      <c r="L100" s="72"/>
      <c r="M100" s="235"/>
      <c r="N100" s="47"/>
      <c r="O100" s="47"/>
      <c r="P100" s="47"/>
      <c r="Q100" s="47"/>
      <c r="R100" s="47"/>
      <c r="S100" s="47"/>
      <c r="T100" s="95"/>
      <c r="AT100" s="24" t="s">
        <v>183</v>
      </c>
      <c r="AU100" s="24" t="s">
        <v>87</v>
      </c>
    </row>
    <row r="101" spans="2:47" s="1" customFormat="1" ht="13.5">
      <c r="B101" s="46"/>
      <c r="C101" s="74"/>
      <c r="D101" s="233" t="s">
        <v>184</v>
      </c>
      <c r="E101" s="74"/>
      <c r="F101" s="236" t="s">
        <v>3796</v>
      </c>
      <c r="G101" s="74"/>
      <c r="H101" s="74"/>
      <c r="I101" s="191"/>
      <c r="J101" s="74"/>
      <c r="K101" s="74"/>
      <c r="L101" s="72"/>
      <c r="M101" s="235"/>
      <c r="N101" s="47"/>
      <c r="O101" s="47"/>
      <c r="P101" s="47"/>
      <c r="Q101" s="47"/>
      <c r="R101" s="47"/>
      <c r="S101" s="47"/>
      <c r="T101" s="95"/>
      <c r="AT101" s="24" t="s">
        <v>184</v>
      </c>
      <c r="AU101" s="24" t="s">
        <v>87</v>
      </c>
    </row>
    <row r="102" spans="2:51" s="11" customFormat="1" ht="13.5">
      <c r="B102" s="240"/>
      <c r="C102" s="241"/>
      <c r="D102" s="233" t="s">
        <v>322</v>
      </c>
      <c r="E102" s="241"/>
      <c r="F102" s="243" t="s">
        <v>3797</v>
      </c>
      <c r="G102" s="241"/>
      <c r="H102" s="244">
        <v>26.25</v>
      </c>
      <c r="I102" s="245"/>
      <c r="J102" s="241"/>
      <c r="K102" s="241"/>
      <c r="L102" s="246"/>
      <c r="M102" s="247"/>
      <c r="N102" s="248"/>
      <c r="O102" s="248"/>
      <c r="P102" s="248"/>
      <c r="Q102" s="248"/>
      <c r="R102" s="248"/>
      <c r="S102" s="248"/>
      <c r="T102" s="249"/>
      <c r="AT102" s="250" t="s">
        <v>322</v>
      </c>
      <c r="AU102" s="250" t="s">
        <v>87</v>
      </c>
      <c r="AV102" s="11" t="s">
        <v>87</v>
      </c>
      <c r="AW102" s="11" t="s">
        <v>6</v>
      </c>
      <c r="AX102" s="11" t="s">
        <v>84</v>
      </c>
      <c r="AY102" s="250" t="s">
        <v>170</v>
      </c>
    </row>
    <row r="103" spans="2:65" s="1" customFormat="1" ht="25.5" customHeight="1">
      <c r="B103" s="46"/>
      <c r="C103" s="221" t="s">
        <v>239</v>
      </c>
      <c r="D103" s="221" t="s">
        <v>176</v>
      </c>
      <c r="E103" s="222" t="s">
        <v>3798</v>
      </c>
      <c r="F103" s="223" t="s">
        <v>3799</v>
      </c>
      <c r="G103" s="224" t="s">
        <v>340</v>
      </c>
      <c r="H103" s="225">
        <v>14</v>
      </c>
      <c r="I103" s="226"/>
      <c r="J103" s="227">
        <f>ROUND(I103*H103,2)</f>
        <v>0</v>
      </c>
      <c r="K103" s="223" t="s">
        <v>3772</v>
      </c>
      <c r="L103" s="72"/>
      <c r="M103" s="228" t="s">
        <v>23</v>
      </c>
      <c r="N103" s="229" t="s">
        <v>47</v>
      </c>
      <c r="O103" s="47"/>
      <c r="P103" s="230">
        <f>O103*H103</f>
        <v>0</v>
      </c>
      <c r="Q103" s="230">
        <v>0</v>
      </c>
      <c r="R103" s="230">
        <f>Q103*H103</f>
        <v>0</v>
      </c>
      <c r="S103" s="230">
        <v>0</v>
      </c>
      <c r="T103" s="231">
        <f>S103*H103</f>
        <v>0</v>
      </c>
      <c r="AR103" s="24" t="s">
        <v>254</v>
      </c>
      <c r="AT103" s="24" t="s">
        <v>176</v>
      </c>
      <c r="AU103" s="24" t="s">
        <v>87</v>
      </c>
      <c r="AY103" s="24" t="s">
        <v>170</v>
      </c>
      <c r="BE103" s="232">
        <f>IF(N103="základní",J103,0)</f>
        <v>0</v>
      </c>
      <c r="BF103" s="232">
        <f>IF(N103="snížená",J103,0)</f>
        <v>0</v>
      </c>
      <c r="BG103" s="232">
        <f>IF(N103="zákl. přenesená",J103,0)</f>
        <v>0</v>
      </c>
      <c r="BH103" s="232">
        <f>IF(N103="sníž. přenesená",J103,0)</f>
        <v>0</v>
      </c>
      <c r="BI103" s="232">
        <f>IF(N103="nulová",J103,0)</f>
        <v>0</v>
      </c>
      <c r="BJ103" s="24" t="s">
        <v>84</v>
      </c>
      <c r="BK103" s="232">
        <f>ROUND(I103*H103,2)</f>
        <v>0</v>
      </c>
      <c r="BL103" s="24" t="s">
        <v>254</v>
      </c>
      <c r="BM103" s="24" t="s">
        <v>3800</v>
      </c>
    </row>
    <row r="104" spans="2:47" s="1" customFormat="1" ht="13.5">
      <c r="B104" s="46"/>
      <c r="C104" s="74"/>
      <c r="D104" s="233" t="s">
        <v>183</v>
      </c>
      <c r="E104" s="74"/>
      <c r="F104" s="234" t="s">
        <v>3801</v>
      </c>
      <c r="G104" s="74"/>
      <c r="H104" s="74"/>
      <c r="I104" s="191"/>
      <c r="J104" s="74"/>
      <c r="K104" s="74"/>
      <c r="L104" s="72"/>
      <c r="M104" s="235"/>
      <c r="N104" s="47"/>
      <c r="O104" s="47"/>
      <c r="P104" s="47"/>
      <c r="Q104" s="47"/>
      <c r="R104" s="47"/>
      <c r="S104" s="47"/>
      <c r="T104" s="95"/>
      <c r="AT104" s="24" t="s">
        <v>183</v>
      </c>
      <c r="AU104" s="24" t="s">
        <v>87</v>
      </c>
    </row>
    <row r="105" spans="2:65" s="1" customFormat="1" ht="16.5" customHeight="1">
      <c r="B105" s="46"/>
      <c r="C105" s="262" t="s">
        <v>244</v>
      </c>
      <c r="D105" s="262" t="s">
        <v>858</v>
      </c>
      <c r="E105" s="263" t="s">
        <v>3802</v>
      </c>
      <c r="F105" s="264" t="s">
        <v>3803</v>
      </c>
      <c r="G105" s="265" t="s">
        <v>340</v>
      </c>
      <c r="H105" s="266">
        <v>14.7</v>
      </c>
      <c r="I105" s="267"/>
      <c r="J105" s="268">
        <f>ROUND(I105*H105,2)</f>
        <v>0</v>
      </c>
      <c r="K105" s="264" t="s">
        <v>3772</v>
      </c>
      <c r="L105" s="269"/>
      <c r="M105" s="270" t="s">
        <v>23</v>
      </c>
      <c r="N105" s="271" t="s">
        <v>47</v>
      </c>
      <c r="O105" s="47"/>
      <c r="P105" s="230">
        <f>O105*H105</f>
        <v>0</v>
      </c>
      <c r="Q105" s="230">
        <v>0.00104</v>
      </c>
      <c r="R105" s="230">
        <f>Q105*H105</f>
        <v>0.015287999999999998</v>
      </c>
      <c r="S105" s="230">
        <v>0</v>
      </c>
      <c r="T105" s="231">
        <f>S105*H105</f>
        <v>0</v>
      </c>
      <c r="AR105" s="24" t="s">
        <v>486</v>
      </c>
      <c r="AT105" s="24" t="s">
        <v>858</v>
      </c>
      <c r="AU105" s="24" t="s">
        <v>87</v>
      </c>
      <c r="AY105" s="24" t="s">
        <v>170</v>
      </c>
      <c r="BE105" s="232">
        <f>IF(N105="základní",J105,0)</f>
        <v>0</v>
      </c>
      <c r="BF105" s="232">
        <f>IF(N105="snížená",J105,0)</f>
        <v>0</v>
      </c>
      <c r="BG105" s="232">
        <f>IF(N105="zákl. přenesená",J105,0)</f>
        <v>0</v>
      </c>
      <c r="BH105" s="232">
        <f>IF(N105="sníž. přenesená",J105,0)</f>
        <v>0</v>
      </c>
      <c r="BI105" s="232">
        <f>IF(N105="nulová",J105,0)</f>
        <v>0</v>
      </c>
      <c r="BJ105" s="24" t="s">
        <v>84</v>
      </c>
      <c r="BK105" s="232">
        <f>ROUND(I105*H105,2)</f>
        <v>0</v>
      </c>
      <c r="BL105" s="24" t="s">
        <v>254</v>
      </c>
      <c r="BM105" s="24" t="s">
        <v>3804</v>
      </c>
    </row>
    <row r="106" spans="2:47" s="1" customFormat="1" ht="13.5">
      <c r="B106" s="46"/>
      <c r="C106" s="74"/>
      <c r="D106" s="233" t="s">
        <v>183</v>
      </c>
      <c r="E106" s="74"/>
      <c r="F106" s="234" t="s">
        <v>3803</v>
      </c>
      <c r="G106" s="74"/>
      <c r="H106" s="74"/>
      <c r="I106" s="191"/>
      <c r="J106" s="74"/>
      <c r="K106" s="74"/>
      <c r="L106" s="72"/>
      <c r="M106" s="235"/>
      <c r="N106" s="47"/>
      <c r="O106" s="47"/>
      <c r="P106" s="47"/>
      <c r="Q106" s="47"/>
      <c r="R106" s="47"/>
      <c r="S106" s="47"/>
      <c r="T106" s="95"/>
      <c r="AT106" s="24" t="s">
        <v>183</v>
      </c>
      <c r="AU106" s="24" t="s">
        <v>87</v>
      </c>
    </row>
    <row r="107" spans="2:47" s="1" customFormat="1" ht="13.5">
      <c r="B107" s="46"/>
      <c r="C107" s="74"/>
      <c r="D107" s="233" t="s">
        <v>184</v>
      </c>
      <c r="E107" s="74"/>
      <c r="F107" s="236" t="s">
        <v>3805</v>
      </c>
      <c r="G107" s="74"/>
      <c r="H107" s="74"/>
      <c r="I107" s="191"/>
      <c r="J107" s="74"/>
      <c r="K107" s="74"/>
      <c r="L107" s="72"/>
      <c r="M107" s="235"/>
      <c r="N107" s="47"/>
      <c r="O107" s="47"/>
      <c r="P107" s="47"/>
      <c r="Q107" s="47"/>
      <c r="R107" s="47"/>
      <c r="S107" s="47"/>
      <c r="T107" s="95"/>
      <c r="AT107" s="24" t="s">
        <v>184</v>
      </c>
      <c r="AU107" s="24" t="s">
        <v>87</v>
      </c>
    </row>
    <row r="108" spans="2:51" s="11" customFormat="1" ht="13.5">
      <c r="B108" s="240"/>
      <c r="C108" s="241"/>
      <c r="D108" s="233" t="s">
        <v>322</v>
      </c>
      <c r="E108" s="241"/>
      <c r="F108" s="243" t="s">
        <v>3806</v>
      </c>
      <c r="G108" s="241"/>
      <c r="H108" s="244">
        <v>14.7</v>
      </c>
      <c r="I108" s="245"/>
      <c r="J108" s="241"/>
      <c r="K108" s="241"/>
      <c r="L108" s="246"/>
      <c r="M108" s="247"/>
      <c r="N108" s="248"/>
      <c r="O108" s="248"/>
      <c r="P108" s="248"/>
      <c r="Q108" s="248"/>
      <c r="R108" s="248"/>
      <c r="S108" s="248"/>
      <c r="T108" s="249"/>
      <c r="AT108" s="250" t="s">
        <v>322</v>
      </c>
      <c r="AU108" s="250" t="s">
        <v>87</v>
      </c>
      <c r="AV108" s="11" t="s">
        <v>87</v>
      </c>
      <c r="AW108" s="11" t="s">
        <v>6</v>
      </c>
      <c r="AX108" s="11" t="s">
        <v>84</v>
      </c>
      <c r="AY108" s="250" t="s">
        <v>170</v>
      </c>
    </row>
    <row r="109" spans="2:65" s="1" customFormat="1" ht="16.5" customHeight="1">
      <c r="B109" s="46"/>
      <c r="C109" s="221" t="s">
        <v>10</v>
      </c>
      <c r="D109" s="221" t="s">
        <v>176</v>
      </c>
      <c r="E109" s="222" t="s">
        <v>3807</v>
      </c>
      <c r="F109" s="223" t="s">
        <v>3808</v>
      </c>
      <c r="G109" s="224" t="s">
        <v>304</v>
      </c>
      <c r="H109" s="225">
        <v>32</v>
      </c>
      <c r="I109" s="226"/>
      <c r="J109" s="227">
        <f>ROUND(I109*H109,2)</f>
        <v>0</v>
      </c>
      <c r="K109" s="223" t="s">
        <v>3772</v>
      </c>
      <c r="L109" s="72"/>
      <c r="M109" s="228" t="s">
        <v>23</v>
      </c>
      <c r="N109" s="229" t="s">
        <v>47</v>
      </c>
      <c r="O109" s="47"/>
      <c r="P109" s="230">
        <f>O109*H109</f>
        <v>0</v>
      </c>
      <c r="Q109" s="230">
        <v>0</v>
      </c>
      <c r="R109" s="230">
        <f>Q109*H109</f>
        <v>0</v>
      </c>
      <c r="S109" s="230">
        <v>0</v>
      </c>
      <c r="T109" s="231">
        <f>S109*H109</f>
        <v>0</v>
      </c>
      <c r="AR109" s="24" t="s">
        <v>254</v>
      </c>
      <c r="AT109" s="24" t="s">
        <v>176</v>
      </c>
      <c r="AU109" s="24" t="s">
        <v>87</v>
      </c>
      <c r="AY109" s="24" t="s">
        <v>170</v>
      </c>
      <c r="BE109" s="232">
        <f>IF(N109="základní",J109,0)</f>
        <v>0</v>
      </c>
      <c r="BF109" s="232">
        <f>IF(N109="snížená",J109,0)</f>
        <v>0</v>
      </c>
      <c r="BG109" s="232">
        <f>IF(N109="zákl. přenesená",J109,0)</f>
        <v>0</v>
      </c>
      <c r="BH109" s="232">
        <f>IF(N109="sníž. přenesená",J109,0)</f>
        <v>0</v>
      </c>
      <c r="BI109" s="232">
        <f>IF(N109="nulová",J109,0)</f>
        <v>0</v>
      </c>
      <c r="BJ109" s="24" t="s">
        <v>84</v>
      </c>
      <c r="BK109" s="232">
        <f>ROUND(I109*H109,2)</f>
        <v>0</v>
      </c>
      <c r="BL109" s="24" t="s">
        <v>254</v>
      </c>
      <c r="BM109" s="24" t="s">
        <v>3809</v>
      </c>
    </row>
    <row r="110" spans="2:47" s="1" customFormat="1" ht="13.5">
      <c r="B110" s="46"/>
      <c r="C110" s="74"/>
      <c r="D110" s="233" t="s">
        <v>183</v>
      </c>
      <c r="E110" s="74"/>
      <c r="F110" s="234" t="s">
        <v>3810</v>
      </c>
      <c r="G110" s="74"/>
      <c r="H110" s="74"/>
      <c r="I110" s="191"/>
      <c r="J110" s="74"/>
      <c r="K110" s="74"/>
      <c r="L110" s="72"/>
      <c r="M110" s="235"/>
      <c r="N110" s="47"/>
      <c r="O110" s="47"/>
      <c r="P110" s="47"/>
      <c r="Q110" s="47"/>
      <c r="R110" s="47"/>
      <c r="S110" s="47"/>
      <c r="T110" s="95"/>
      <c r="AT110" s="24" t="s">
        <v>183</v>
      </c>
      <c r="AU110" s="24" t="s">
        <v>87</v>
      </c>
    </row>
    <row r="111" spans="2:65" s="1" customFormat="1" ht="25.5" customHeight="1">
      <c r="B111" s="46"/>
      <c r="C111" s="221" t="s">
        <v>9</v>
      </c>
      <c r="D111" s="221" t="s">
        <v>176</v>
      </c>
      <c r="E111" s="222" t="s">
        <v>3811</v>
      </c>
      <c r="F111" s="223" t="s">
        <v>3812</v>
      </c>
      <c r="G111" s="224" t="s">
        <v>304</v>
      </c>
      <c r="H111" s="225">
        <v>1</v>
      </c>
      <c r="I111" s="226"/>
      <c r="J111" s="227">
        <f>ROUND(I111*H111,2)</f>
        <v>0</v>
      </c>
      <c r="K111" s="223" t="s">
        <v>3772</v>
      </c>
      <c r="L111" s="72"/>
      <c r="M111" s="228" t="s">
        <v>23</v>
      </c>
      <c r="N111" s="229" t="s">
        <v>47</v>
      </c>
      <c r="O111" s="47"/>
      <c r="P111" s="230">
        <f>O111*H111</f>
        <v>0</v>
      </c>
      <c r="Q111" s="230">
        <v>0</v>
      </c>
      <c r="R111" s="230">
        <f>Q111*H111</f>
        <v>0</v>
      </c>
      <c r="S111" s="230">
        <v>0</v>
      </c>
      <c r="T111" s="231">
        <f>S111*H111</f>
        <v>0</v>
      </c>
      <c r="AR111" s="24" t="s">
        <v>254</v>
      </c>
      <c r="AT111" s="24" t="s">
        <v>176</v>
      </c>
      <c r="AU111" s="24" t="s">
        <v>87</v>
      </c>
      <c r="AY111" s="24" t="s">
        <v>170</v>
      </c>
      <c r="BE111" s="232">
        <f>IF(N111="základní",J111,0)</f>
        <v>0</v>
      </c>
      <c r="BF111" s="232">
        <f>IF(N111="snížená",J111,0)</f>
        <v>0</v>
      </c>
      <c r="BG111" s="232">
        <f>IF(N111="zákl. přenesená",J111,0)</f>
        <v>0</v>
      </c>
      <c r="BH111" s="232">
        <f>IF(N111="sníž. přenesená",J111,0)</f>
        <v>0</v>
      </c>
      <c r="BI111" s="232">
        <f>IF(N111="nulová",J111,0)</f>
        <v>0</v>
      </c>
      <c r="BJ111" s="24" t="s">
        <v>84</v>
      </c>
      <c r="BK111" s="232">
        <f>ROUND(I111*H111,2)</f>
        <v>0</v>
      </c>
      <c r="BL111" s="24" t="s">
        <v>254</v>
      </c>
      <c r="BM111" s="24" t="s">
        <v>3813</v>
      </c>
    </row>
    <row r="112" spans="2:47" s="1" customFormat="1" ht="13.5">
      <c r="B112" s="46"/>
      <c r="C112" s="74"/>
      <c r="D112" s="233" t="s">
        <v>183</v>
      </c>
      <c r="E112" s="74"/>
      <c r="F112" s="234" t="s">
        <v>3814</v>
      </c>
      <c r="G112" s="74"/>
      <c r="H112" s="74"/>
      <c r="I112" s="191"/>
      <c r="J112" s="74"/>
      <c r="K112" s="74"/>
      <c r="L112" s="72"/>
      <c r="M112" s="235"/>
      <c r="N112" s="47"/>
      <c r="O112" s="47"/>
      <c r="P112" s="47"/>
      <c r="Q112" s="47"/>
      <c r="R112" s="47"/>
      <c r="S112" s="47"/>
      <c r="T112" s="95"/>
      <c r="AT112" s="24" t="s">
        <v>183</v>
      </c>
      <c r="AU112" s="24" t="s">
        <v>87</v>
      </c>
    </row>
    <row r="113" spans="2:65" s="1" customFormat="1" ht="16.5" customHeight="1">
      <c r="B113" s="46"/>
      <c r="C113" s="262" t="s">
        <v>415</v>
      </c>
      <c r="D113" s="262" t="s">
        <v>858</v>
      </c>
      <c r="E113" s="263" t="s">
        <v>3815</v>
      </c>
      <c r="F113" s="264" t="s">
        <v>3816</v>
      </c>
      <c r="G113" s="265" t="s">
        <v>3817</v>
      </c>
      <c r="H113" s="266">
        <v>1</v>
      </c>
      <c r="I113" s="267"/>
      <c r="J113" s="268">
        <f>ROUND(I113*H113,2)</f>
        <v>0</v>
      </c>
      <c r="K113" s="264" t="s">
        <v>23</v>
      </c>
      <c r="L113" s="269"/>
      <c r="M113" s="270" t="s">
        <v>23</v>
      </c>
      <c r="N113" s="271" t="s">
        <v>47</v>
      </c>
      <c r="O113" s="47"/>
      <c r="P113" s="230">
        <f>O113*H113</f>
        <v>0</v>
      </c>
      <c r="Q113" s="230">
        <v>0</v>
      </c>
      <c r="R113" s="230">
        <f>Q113*H113</f>
        <v>0</v>
      </c>
      <c r="S113" s="230">
        <v>0</v>
      </c>
      <c r="T113" s="231">
        <f>S113*H113</f>
        <v>0</v>
      </c>
      <c r="AR113" s="24" t="s">
        <v>486</v>
      </c>
      <c r="AT113" s="24" t="s">
        <v>858</v>
      </c>
      <c r="AU113" s="24" t="s">
        <v>87</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254</v>
      </c>
      <c r="BM113" s="24" t="s">
        <v>3818</v>
      </c>
    </row>
    <row r="114" spans="2:47" s="1" customFormat="1" ht="13.5">
      <c r="B114" s="46"/>
      <c r="C114" s="74"/>
      <c r="D114" s="233" t="s">
        <v>183</v>
      </c>
      <c r="E114" s="74"/>
      <c r="F114" s="234" t="s">
        <v>3819</v>
      </c>
      <c r="G114" s="74"/>
      <c r="H114" s="74"/>
      <c r="I114" s="191"/>
      <c r="J114" s="74"/>
      <c r="K114" s="74"/>
      <c r="L114" s="72"/>
      <c r="M114" s="235"/>
      <c r="N114" s="47"/>
      <c r="O114" s="47"/>
      <c r="P114" s="47"/>
      <c r="Q114" s="47"/>
      <c r="R114" s="47"/>
      <c r="S114" s="47"/>
      <c r="T114" s="95"/>
      <c r="AT114" s="24" t="s">
        <v>183</v>
      </c>
      <c r="AU114" s="24" t="s">
        <v>87</v>
      </c>
    </row>
    <row r="115" spans="2:65" s="1" customFormat="1" ht="25.5" customHeight="1">
      <c r="B115" s="46"/>
      <c r="C115" s="221" t="s">
        <v>423</v>
      </c>
      <c r="D115" s="221" t="s">
        <v>176</v>
      </c>
      <c r="E115" s="222" t="s">
        <v>3820</v>
      </c>
      <c r="F115" s="223" t="s">
        <v>3821</v>
      </c>
      <c r="G115" s="224" t="s">
        <v>304</v>
      </c>
      <c r="H115" s="225">
        <v>1</v>
      </c>
      <c r="I115" s="226"/>
      <c r="J115" s="227">
        <f>ROUND(I115*H115,2)</f>
        <v>0</v>
      </c>
      <c r="K115" s="223" t="s">
        <v>3772</v>
      </c>
      <c r="L115" s="72"/>
      <c r="M115" s="228" t="s">
        <v>23</v>
      </c>
      <c r="N115" s="229" t="s">
        <v>47</v>
      </c>
      <c r="O115" s="47"/>
      <c r="P115" s="230">
        <f>O115*H115</f>
        <v>0</v>
      </c>
      <c r="Q115" s="230">
        <v>0</v>
      </c>
      <c r="R115" s="230">
        <f>Q115*H115</f>
        <v>0</v>
      </c>
      <c r="S115" s="230">
        <v>0</v>
      </c>
      <c r="T115" s="231">
        <f>S115*H115</f>
        <v>0</v>
      </c>
      <c r="AR115" s="24" t="s">
        <v>254</v>
      </c>
      <c r="AT115" s="24" t="s">
        <v>176</v>
      </c>
      <c r="AU115" s="24" t="s">
        <v>87</v>
      </c>
      <c r="AY115" s="24" t="s">
        <v>170</v>
      </c>
      <c r="BE115" s="232">
        <f>IF(N115="základní",J115,0)</f>
        <v>0</v>
      </c>
      <c r="BF115" s="232">
        <f>IF(N115="snížená",J115,0)</f>
        <v>0</v>
      </c>
      <c r="BG115" s="232">
        <f>IF(N115="zákl. přenesená",J115,0)</f>
        <v>0</v>
      </c>
      <c r="BH115" s="232">
        <f>IF(N115="sníž. přenesená",J115,0)</f>
        <v>0</v>
      </c>
      <c r="BI115" s="232">
        <f>IF(N115="nulová",J115,0)</f>
        <v>0</v>
      </c>
      <c r="BJ115" s="24" t="s">
        <v>84</v>
      </c>
      <c r="BK115" s="232">
        <f>ROUND(I115*H115,2)</f>
        <v>0</v>
      </c>
      <c r="BL115" s="24" t="s">
        <v>254</v>
      </c>
      <c r="BM115" s="24" t="s">
        <v>3822</v>
      </c>
    </row>
    <row r="116" spans="2:47" s="1" customFormat="1" ht="13.5">
      <c r="B116" s="46"/>
      <c r="C116" s="74"/>
      <c r="D116" s="233" t="s">
        <v>183</v>
      </c>
      <c r="E116" s="74"/>
      <c r="F116" s="234" t="s">
        <v>3823</v>
      </c>
      <c r="G116" s="74"/>
      <c r="H116" s="74"/>
      <c r="I116" s="191"/>
      <c r="J116" s="74"/>
      <c r="K116" s="74"/>
      <c r="L116" s="72"/>
      <c r="M116" s="235"/>
      <c r="N116" s="47"/>
      <c r="O116" s="47"/>
      <c r="P116" s="47"/>
      <c r="Q116" s="47"/>
      <c r="R116" s="47"/>
      <c r="S116" s="47"/>
      <c r="T116" s="95"/>
      <c r="AT116" s="24" t="s">
        <v>183</v>
      </c>
      <c r="AU116" s="24" t="s">
        <v>87</v>
      </c>
    </row>
    <row r="117" spans="2:65" s="1" customFormat="1" ht="16.5" customHeight="1">
      <c r="B117" s="46"/>
      <c r="C117" s="262" t="s">
        <v>432</v>
      </c>
      <c r="D117" s="262" t="s">
        <v>858</v>
      </c>
      <c r="E117" s="263" t="s">
        <v>3824</v>
      </c>
      <c r="F117" s="264" t="s">
        <v>3825</v>
      </c>
      <c r="G117" s="265" t="s">
        <v>3817</v>
      </c>
      <c r="H117" s="266">
        <v>1</v>
      </c>
      <c r="I117" s="267"/>
      <c r="J117" s="268">
        <f>ROUND(I117*H117,2)</f>
        <v>0</v>
      </c>
      <c r="K117" s="264" t="s">
        <v>23</v>
      </c>
      <c r="L117" s="269"/>
      <c r="M117" s="270" t="s">
        <v>23</v>
      </c>
      <c r="N117" s="271" t="s">
        <v>47</v>
      </c>
      <c r="O117" s="47"/>
      <c r="P117" s="230">
        <f>O117*H117</f>
        <v>0</v>
      </c>
      <c r="Q117" s="230">
        <v>0</v>
      </c>
      <c r="R117" s="230">
        <f>Q117*H117</f>
        <v>0</v>
      </c>
      <c r="S117" s="230">
        <v>0</v>
      </c>
      <c r="T117" s="231">
        <f>S117*H117</f>
        <v>0</v>
      </c>
      <c r="AR117" s="24" t="s">
        <v>486</v>
      </c>
      <c r="AT117" s="24" t="s">
        <v>858</v>
      </c>
      <c r="AU117" s="24" t="s">
        <v>87</v>
      </c>
      <c r="AY117" s="24" t="s">
        <v>170</v>
      </c>
      <c r="BE117" s="232">
        <f>IF(N117="základní",J117,0)</f>
        <v>0</v>
      </c>
      <c r="BF117" s="232">
        <f>IF(N117="snížená",J117,0)</f>
        <v>0</v>
      </c>
      <c r="BG117" s="232">
        <f>IF(N117="zákl. přenesená",J117,0)</f>
        <v>0</v>
      </c>
      <c r="BH117" s="232">
        <f>IF(N117="sníž. přenesená",J117,0)</f>
        <v>0</v>
      </c>
      <c r="BI117" s="232">
        <f>IF(N117="nulová",J117,0)</f>
        <v>0</v>
      </c>
      <c r="BJ117" s="24" t="s">
        <v>84</v>
      </c>
      <c r="BK117" s="232">
        <f>ROUND(I117*H117,2)</f>
        <v>0</v>
      </c>
      <c r="BL117" s="24" t="s">
        <v>254</v>
      </c>
      <c r="BM117" s="24" t="s">
        <v>3826</v>
      </c>
    </row>
    <row r="118" spans="2:47" s="1" customFormat="1" ht="13.5">
      <c r="B118" s="46"/>
      <c r="C118" s="74"/>
      <c r="D118" s="233" t="s">
        <v>183</v>
      </c>
      <c r="E118" s="74"/>
      <c r="F118" s="234" t="s">
        <v>3827</v>
      </c>
      <c r="G118" s="74"/>
      <c r="H118" s="74"/>
      <c r="I118" s="191"/>
      <c r="J118" s="74"/>
      <c r="K118" s="74"/>
      <c r="L118" s="72"/>
      <c r="M118" s="235"/>
      <c r="N118" s="47"/>
      <c r="O118" s="47"/>
      <c r="P118" s="47"/>
      <c r="Q118" s="47"/>
      <c r="R118" s="47"/>
      <c r="S118" s="47"/>
      <c r="T118" s="95"/>
      <c r="AT118" s="24" t="s">
        <v>183</v>
      </c>
      <c r="AU118" s="24" t="s">
        <v>87</v>
      </c>
    </row>
    <row r="119" spans="2:65" s="1" customFormat="1" ht="16.5" customHeight="1">
      <c r="B119" s="46"/>
      <c r="C119" s="221" t="s">
        <v>254</v>
      </c>
      <c r="D119" s="221" t="s">
        <v>176</v>
      </c>
      <c r="E119" s="222" t="s">
        <v>3828</v>
      </c>
      <c r="F119" s="223" t="s">
        <v>3829</v>
      </c>
      <c r="G119" s="224" t="s">
        <v>304</v>
      </c>
      <c r="H119" s="225">
        <v>2</v>
      </c>
      <c r="I119" s="226"/>
      <c r="J119" s="227">
        <f>ROUND(I119*H119,2)</f>
        <v>0</v>
      </c>
      <c r="K119" s="223" t="s">
        <v>3772</v>
      </c>
      <c r="L119" s="72"/>
      <c r="M119" s="228" t="s">
        <v>23</v>
      </c>
      <c r="N119" s="229" t="s">
        <v>47</v>
      </c>
      <c r="O119" s="47"/>
      <c r="P119" s="230">
        <f>O119*H119</f>
        <v>0</v>
      </c>
      <c r="Q119" s="230">
        <v>0</v>
      </c>
      <c r="R119" s="230">
        <f>Q119*H119</f>
        <v>0</v>
      </c>
      <c r="S119" s="230">
        <v>0</v>
      </c>
      <c r="T119" s="231">
        <f>S119*H119</f>
        <v>0</v>
      </c>
      <c r="AR119" s="24" t="s">
        <v>254</v>
      </c>
      <c r="AT119" s="24" t="s">
        <v>176</v>
      </c>
      <c r="AU119" s="24" t="s">
        <v>87</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254</v>
      </c>
      <c r="BM119" s="24" t="s">
        <v>3830</v>
      </c>
    </row>
    <row r="120" spans="2:47" s="1" customFormat="1" ht="13.5">
      <c r="B120" s="46"/>
      <c r="C120" s="74"/>
      <c r="D120" s="233" t="s">
        <v>183</v>
      </c>
      <c r="E120" s="74"/>
      <c r="F120" s="234" t="s">
        <v>3831</v>
      </c>
      <c r="G120" s="74"/>
      <c r="H120" s="74"/>
      <c r="I120" s="191"/>
      <c r="J120" s="74"/>
      <c r="K120" s="74"/>
      <c r="L120" s="72"/>
      <c r="M120" s="235"/>
      <c r="N120" s="47"/>
      <c r="O120" s="47"/>
      <c r="P120" s="47"/>
      <c r="Q120" s="47"/>
      <c r="R120" s="47"/>
      <c r="S120" s="47"/>
      <c r="T120" s="95"/>
      <c r="AT120" s="24" t="s">
        <v>183</v>
      </c>
      <c r="AU120" s="24" t="s">
        <v>87</v>
      </c>
    </row>
    <row r="121" spans="2:65" s="1" customFormat="1" ht="16.5" customHeight="1">
      <c r="B121" s="46"/>
      <c r="C121" s="262" t="s">
        <v>259</v>
      </c>
      <c r="D121" s="262" t="s">
        <v>858</v>
      </c>
      <c r="E121" s="263" t="s">
        <v>3832</v>
      </c>
      <c r="F121" s="264" t="s">
        <v>3833</v>
      </c>
      <c r="G121" s="265" t="s">
        <v>304</v>
      </c>
      <c r="H121" s="266">
        <v>2</v>
      </c>
      <c r="I121" s="267"/>
      <c r="J121" s="268">
        <f>ROUND(I121*H121,2)</f>
        <v>0</v>
      </c>
      <c r="K121" s="264" t="s">
        <v>23</v>
      </c>
      <c r="L121" s="269"/>
      <c r="M121" s="270" t="s">
        <v>23</v>
      </c>
      <c r="N121" s="271" t="s">
        <v>47</v>
      </c>
      <c r="O121" s="47"/>
      <c r="P121" s="230">
        <f>O121*H121</f>
        <v>0</v>
      </c>
      <c r="Q121" s="230">
        <v>0.00016</v>
      </c>
      <c r="R121" s="230">
        <f>Q121*H121</f>
        <v>0.00032</v>
      </c>
      <c r="S121" s="230">
        <v>0</v>
      </c>
      <c r="T121" s="231">
        <f>S121*H121</f>
        <v>0</v>
      </c>
      <c r="AR121" s="24" t="s">
        <v>486</v>
      </c>
      <c r="AT121" s="24" t="s">
        <v>858</v>
      </c>
      <c r="AU121" s="24" t="s">
        <v>87</v>
      </c>
      <c r="AY121" s="24" t="s">
        <v>170</v>
      </c>
      <c r="BE121" s="232">
        <f>IF(N121="základní",J121,0)</f>
        <v>0</v>
      </c>
      <c r="BF121" s="232">
        <f>IF(N121="snížená",J121,0)</f>
        <v>0</v>
      </c>
      <c r="BG121" s="232">
        <f>IF(N121="zákl. přenesená",J121,0)</f>
        <v>0</v>
      </c>
      <c r="BH121" s="232">
        <f>IF(N121="sníž. přenesená",J121,0)</f>
        <v>0</v>
      </c>
      <c r="BI121" s="232">
        <f>IF(N121="nulová",J121,0)</f>
        <v>0</v>
      </c>
      <c r="BJ121" s="24" t="s">
        <v>84</v>
      </c>
      <c r="BK121" s="232">
        <f>ROUND(I121*H121,2)</f>
        <v>0</v>
      </c>
      <c r="BL121" s="24" t="s">
        <v>254</v>
      </c>
      <c r="BM121" s="24" t="s">
        <v>3834</v>
      </c>
    </row>
    <row r="122" spans="2:47" s="1" customFormat="1" ht="13.5">
      <c r="B122" s="46"/>
      <c r="C122" s="74"/>
      <c r="D122" s="233" t="s">
        <v>183</v>
      </c>
      <c r="E122" s="74"/>
      <c r="F122" s="234" t="s">
        <v>3835</v>
      </c>
      <c r="G122" s="74"/>
      <c r="H122" s="74"/>
      <c r="I122" s="191"/>
      <c r="J122" s="74"/>
      <c r="K122" s="74"/>
      <c r="L122" s="72"/>
      <c r="M122" s="235"/>
      <c r="N122" s="47"/>
      <c r="O122" s="47"/>
      <c r="P122" s="47"/>
      <c r="Q122" s="47"/>
      <c r="R122" s="47"/>
      <c r="S122" s="47"/>
      <c r="T122" s="95"/>
      <c r="AT122" s="24" t="s">
        <v>183</v>
      </c>
      <c r="AU122" s="24" t="s">
        <v>87</v>
      </c>
    </row>
    <row r="123" spans="2:47" s="1" customFormat="1" ht="13.5">
      <c r="B123" s="46"/>
      <c r="C123" s="74"/>
      <c r="D123" s="233" t="s">
        <v>184</v>
      </c>
      <c r="E123" s="74"/>
      <c r="F123" s="236" t="s">
        <v>3836</v>
      </c>
      <c r="G123" s="74"/>
      <c r="H123" s="74"/>
      <c r="I123" s="191"/>
      <c r="J123" s="74"/>
      <c r="K123" s="74"/>
      <c r="L123" s="72"/>
      <c r="M123" s="235"/>
      <c r="N123" s="47"/>
      <c r="O123" s="47"/>
      <c r="P123" s="47"/>
      <c r="Q123" s="47"/>
      <c r="R123" s="47"/>
      <c r="S123" s="47"/>
      <c r="T123" s="95"/>
      <c r="AT123" s="24" t="s">
        <v>184</v>
      </c>
      <c r="AU123" s="24" t="s">
        <v>87</v>
      </c>
    </row>
    <row r="124" spans="2:65" s="1" customFormat="1" ht="16.5" customHeight="1">
      <c r="B124" s="46"/>
      <c r="C124" s="262" t="s">
        <v>264</v>
      </c>
      <c r="D124" s="262" t="s">
        <v>858</v>
      </c>
      <c r="E124" s="263" t="s">
        <v>3837</v>
      </c>
      <c r="F124" s="264" t="s">
        <v>3838</v>
      </c>
      <c r="G124" s="265" t="s">
        <v>304</v>
      </c>
      <c r="H124" s="266">
        <v>6</v>
      </c>
      <c r="I124" s="267"/>
      <c r="J124" s="268">
        <f>ROUND(I124*H124,2)</f>
        <v>0</v>
      </c>
      <c r="K124" s="264" t="s">
        <v>3772</v>
      </c>
      <c r="L124" s="269"/>
      <c r="M124" s="270" t="s">
        <v>23</v>
      </c>
      <c r="N124" s="271" t="s">
        <v>47</v>
      </c>
      <c r="O124" s="47"/>
      <c r="P124" s="230">
        <f>O124*H124</f>
        <v>0</v>
      </c>
      <c r="Q124" s="230">
        <v>0.00015</v>
      </c>
      <c r="R124" s="230">
        <f>Q124*H124</f>
        <v>0.0009</v>
      </c>
      <c r="S124" s="230">
        <v>0</v>
      </c>
      <c r="T124" s="231">
        <f>S124*H124</f>
        <v>0</v>
      </c>
      <c r="AR124" s="24" t="s">
        <v>486</v>
      </c>
      <c r="AT124" s="24" t="s">
        <v>858</v>
      </c>
      <c r="AU124" s="24" t="s">
        <v>87</v>
      </c>
      <c r="AY124" s="24" t="s">
        <v>170</v>
      </c>
      <c r="BE124" s="232">
        <f>IF(N124="základní",J124,0)</f>
        <v>0</v>
      </c>
      <c r="BF124" s="232">
        <f>IF(N124="snížená",J124,0)</f>
        <v>0</v>
      </c>
      <c r="BG124" s="232">
        <f>IF(N124="zákl. přenesená",J124,0)</f>
        <v>0</v>
      </c>
      <c r="BH124" s="232">
        <f>IF(N124="sníž. přenesená",J124,0)</f>
        <v>0</v>
      </c>
      <c r="BI124" s="232">
        <f>IF(N124="nulová",J124,0)</f>
        <v>0</v>
      </c>
      <c r="BJ124" s="24" t="s">
        <v>84</v>
      </c>
      <c r="BK124" s="232">
        <f>ROUND(I124*H124,2)</f>
        <v>0</v>
      </c>
      <c r="BL124" s="24" t="s">
        <v>254</v>
      </c>
      <c r="BM124" s="24" t="s">
        <v>3839</v>
      </c>
    </row>
    <row r="125" spans="2:47" s="1" customFormat="1" ht="13.5">
      <c r="B125" s="46"/>
      <c r="C125" s="74"/>
      <c r="D125" s="233" t="s">
        <v>183</v>
      </c>
      <c r="E125" s="74"/>
      <c r="F125" s="234" t="s">
        <v>3840</v>
      </c>
      <c r="G125" s="74"/>
      <c r="H125" s="74"/>
      <c r="I125" s="191"/>
      <c r="J125" s="74"/>
      <c r="K125" s="74"/>
      <c r="L125" s="72"/>
      <c r="M125" s="235"/>
      <c r="N125" s="47"/>
      <c r="O125" s="47"/>
      <c r="P125" s="47"/>
      <c r="Q125" s="47"/>
      <c r="R125" s="47"/>
      <c r="S125" s="47"/>
      <c r="T125" s="95"/>
      <c r="AT125" s="24" t="s">
        <v>183</v>
      </c>
      <c r="AU125" s="24" t="s">
        <v>87</v>
      </c>
    </row>
    <row r="126" spans="2:65" s="1" customFormat="1" ht="16.5" customHeight="1">
      <c r="B126" s="46"/>
      <c r="C126" s="221" t="s">
        <v>271</v>
      </c>
      <c r="D126" s="221" t="s">
        <v>176</v>
      </c>
      <c r="E126" s="222" t="s">
        <v>3841</v>
      </c>
      <c r="F126" s="223" t="s">
        <v>3842</v>
      </c>
      <c r="G126" s="224" t="s">
        <v>304</v>
      </c>
      <c r="H126" s="225">
        <v>2</v>
      </c>
      <c r="I126" s="226"/>
      <c r="J126" s="227">
        <f>ROUND(I126*H126,2)</f>
        <v>0</v>
      </c>
      <c r="K126" s="223" t="s">
        <v>3772</v>
      </c>
      <c r="L126" s="72"/>
      <c r="M126" s="228" t="s">
        <v>23</v>
      </c>
      <c r="N126" s="229" t="s">
        <v>47</v>
      </c>
      <c r="O126" s="47"/>
      <c r="P126" s="230">
        <f>O126*H126</f>
        <v>0</v>
      </c>
      <c r="Q126" s="230">
        <v>0</v>
      </c>
      <c r="R126" s="230">
        <f>Q126*H126</f>
        <v>0</v>
      </c>
      <c r="S126" s="230">
        <v>0</v>
      </c>
      <c r="T126" s="231">
        <f>S126*H126</f>
        <v>0</v>
      </c>
      <c r="AR126" s="24" t="s">
        <v>254</v>
      </c>
      <c r="AT126" s="24" t="s">
        <v>176</v>
      </c>
      <c r="AU126" s="24" t="s">
        <v>87</v>
      </c>
      <c r="AY126" s="24" t="s">
        <v>170</v>
      </c>
      <c r="BE126" s="232">
        <f>IF(N126="základní",J126,0)</f>
        <v>0</v>
      </c>
      <c r="BF126" s="232">
        <f>IF(N126="snížená",J126,0)</f>
        <v>0</v>
      </c>
      <c r="BG126" s="232">
        <f>IF(N126="zákl. přenesená",J126,0)</f>
        <v>0</v>
      </c>
      <c r="BH126" s="232">
        <f>IF(N126="sníž. přenesená",J126,0)</f>
        <v>0</v>
      </c>
      <c r="BI126" s="232">
        <f>IF(N126="nulová",J126,0)</f>
        <v>0</v>
      </c>
      <c r="BJ126" s="24" t="s">
        <v>84</v>
      </c>
      <c r="BK126" s="232">
        <f>ROUND(I126*H126,2)</f>
        <v>0</v>
      </c>
      <c r="BL126" s="24" t="s">
        <v>254</v>
      </c>
      <c r="BM126" s="24" t="s">
        <v>3843</v>
      </c>
    </row>
    <row r="127" spans="2:47" s="1" customFormat="1" ht="13.5">
      <c r="B127" s="46"/>
      <c r="C127" s="74"/>
      <c r="D127" s="233" t="s">
        <v>183</v>
      </c>
      <c r="E127" s="74"/>
      <c r="F127" s="234" t="s">
        <v>3844</v>
      </c>
      <c r="G127" s="74"/>
      <c r="H127" s="74"/>
      <c r="I127" s="191"/>
      <c r="J127" s="74"/>
      <c r="K127" s="74"/>
      <c r="L127" s="72"/>
      <c r="M127" s="235"/>
      <c r="N127" s="47"/>
      <c r="O127" s="47"/>
      <c r="P127" s="47"/>
      <c r="Q127" s="47"/>
      <c r="R127" s="47"/>
      <c r="S127" s="47"/>
      <c r="T127" s="95"/>
      <c r="AT127" s="24" t="s">
        <v>183</v>
      </c>
      <c r="AU127" s="24" t="s">
        <v>87</v>
      </c>
    </row>
    <row r="128" spans="2:65" s="1" customFormat="1" ht="16.5" customHeight="1">
      <c r="B128" s="46"/>
      <c r="C128" s="262" t="s">
        <v>400</v>
      </c>
      <c r="D128" s="262" t="s">
        <v>858</v>
      </c>
      <c r="E128" s="263" t="s">
        <v>3845</v>
      </c>
      <c r="F128" s="264" t="s">
        <v>3846</v>
      </c>
      <c r="G128" s="265" t="s">
        <v>304</v>
      </c>
      <c r="H128" s="266">
        <v>2</v>
      </c>
      <c r="I128" s="267"/>
      <c r="J128" s="268">
        <f>ROUND(I128*H128,2)</f>
        <v>0</v>
      </c>
      <c r="K128" s="264" t="s">
        <v>3772</v>
      </c>
      <c r="L128" s="269"/>
      <c r="M128" s="270" t="s">
        <v>23</v>
      </c>
      <c r="N128" s="271" t="s">
        <v>47</v>
      </c>
      <c r="O128" s="47"/>
      <c r="P128" s="230">
        <f>O128*H128</f>
        <v>0</v>
      </c>
      <c r="Q128" s="230">
        <v>0.00024</v>
      </c>
      <c r="R128" s="230">
        <f>Q128*H128</f>
        <v>0.00048</v>
      </c>
      <c r="S128" s="230">
        <v>0</v>
      </c>
      <c r="T128" s="231">
        <f>S128*H128</f>
        <v>0</v>
      </c>
      <c r="AR128" s="24" t="s">
        <v>486</v>
      </c>
      <c r="AT128" s="24" t="s">
        <v>858</v>
      </c>
      <c r="AU128" s="24" t="s">
        <v>87</v>
      </c>
      <c r="AY128" s="24" t="s">
        <v>170</v>
      </c>
      <c r="BE128" s="232">
        <f>IF(N128="základní",J128,0)</f>
        <v>0</v>
      </c>
      <c r="BF128" s="232">
        <f>IF(N128="snížená",J128,0)</f>
        <v>0</v>
      </c>
      <c r="BG128" s="232">
        <f>IF(N128="zákl. přenesená",J128,0)</f>
        <v>0</v>
      </c>
      <c r="BH128" s="232">
        <f>IF(N128="sníž. přenesená",J128,0)</f>
        <v>0</v>
      </c>
      <c r="BI128" s="232">
        <f>IF(N128="nulová",J128,0)</f>
        <v>0</v>
      </c>
      <c r="BJ128" s="24" t="s">
        <v>84</v>
      </c>
      <c r="BK128" s="232">
        <f>ROUND(I128*H128,2)</f>
        <v>0</v>
      </c>
      <c r="BL128" s="24" t="s">
        <v>254</v>
      </c>
      <c r="BM128" s="24" t="s">
        <v>3847</v>
      </c>
    </row>
    <row r="129" spans="2:47" s="1" customFormat="1" ht="13.5">
      <c r="B129" s="46"/>
      <c r="C129" s="74"/>
      <c r="D129" s="233" t="s">
        <v>183</v>
      </c>
      <c r="E129" s="74"/>
      <c r="F129" s="234" t="s">
        <v>3848</v>
      </c>
      <c r="G129" s="74"/>
      <c r="H129" s="74"/>
      <c r="I129" s="191"/>
      <c r="J129" s="74"/>
      <c r="K129" s="74"/>
      <c r="L129" s="72"/>
      <c r="M129" s="235"/>
      <c r="N129" s="47"/>
      <c r="O129" s="47"/>
      <c r="P129" s="47"/>
      <c r="Q129" s="47"/>
      <c r="R129" s="47"/>
      <c r="S129" s="47"/>
      <c r="T129" s="95"/>
      <c r="AT129" s="24" t="s">
        <v>183</v>
      </c>
      <c r="AU129" s="24" t="s">
        <v>87</v>
      </c>
    </row>
    <row r="130" spans="2:47" s="1" customFormat="1" ht="13.5">
      <c r="B130" s="46"/>
      <c r="C130" s="74"/>
      <c r="D130" s="233" t="s">
        <v>184</v>
      </c>
      <c r="E130" s="74"/>
      <c r="F130" s="236" t="s">
        <v>3849</v>
      </c>
      <c r="G130" s="74"/>
      <c r="H130" s="74"/>
      <c r="I130" s="191"/>
      <c r="J130" s="74"/>
      <c r="K130" s="74"/>
      <c r="L130" s="72"/>
      <c r="M130" s="235"/>
      <c r="N130" s="47"/>
      <c r="O130" s="47"/>
      <c r="P130" s="47"/>
      <c r="Q130" s="47"/>
      <c r="R130" s="47"/>
      <c r="S130" s="47"/>
      <c r="T130" s="95"/>
      <c r="AT130" s="24" t="s">
        <v>184</v>
      </c>
      <c r="AU130" s="24" t="s">
        <v>87</v>
      </c>
    </row>
    <row r="131" spans="2:65" s="1" customFormat="1" ht="16.5" customHeight="1">
      <c r="B131" s="46"/>
      <c r="C131" s="221" t="s">
        <v>604</v>
      </c>
      <c r="D131" s="221" t="s">
        <v>176</v>
      </c>
      <c r="E131" s="222" t="s">
        <v>3850</v>
      </c>
      <c r="F131" s="223" t="s">
        <v>3851</v>
      </c>
      <c r="G131" s="224" t="s">
        <v>304</v>
      </c>
      <c r="H131" s="225">
        <v>19</v>
      </c>
      <c r="I131" s="226"/>
      <c r="J131" s="227">
        <f>ROUND(I131*H131,2)</f>
        <v>0</v>
      </c>
      <c r="K131" s="223" t="s">
        <v>3772</v>
      </c>
      <c r="L131" s="72"/>
      <c r="M131" s="228" t="s">
        <v>23</v>
      </c>
      <c r="N131" s="229" t="s">
        <v>47</v>
      </c>
      <c r="O131" s="47"/>
      <c r="P131" s="230">
        <f>O131*H131</f>
        <v>0</v>
      </c>
      <c r="Q131" s="230">
        <v>0</v>
      </c>
      <c r="R131" s="230">
        <f>Q131*H131</f>
        <v>0</v>
      </c>
      <c r="S131" s="230">
        <v>0</v>
      </c>
      <c r="T131" s="231">
        <f>S131*H131</f>
        <v>0</v>
      </c>
      <c r="AR131" s="24" t="s">
        <v>254</v>
      </c>
      <c r="AT131" s="24" t="s">
        <v>176</v>
      </c>
      <c r="AU131" s="24" t="s">
        <v>87</v>
      </c>
      <c r="AY131" s="24" t="s">
        <v>170</v>
      </c>
      <c r="BE131" s="232">
        <f>IF(N131="základní",J131,0)</f>
        <v>0</v>
      </c>
      <c r="BF131" s="232">
        <f>IF(N131="snížená",J131,0)</f>
        <v>0</v>
      </c>
      <c r="BG131" s="232">
        <f>IF(N131="zákl. přenesená",J131,0)</f>
        <v>0</v>
      </c>
      <c r="BH131" s="232">
        <f>IF(N131="sníž. přenesená",J131,0)</f>
        <v>0</v>
      </c>
      <c r="BI131" s="232">
        <f>IF(N131="nulová",J131,0)</f>
        <v>0</v>
      </c>
      <c r="BJ131" s="24" t="s">
        <v>84</v>
      </c>
      <c r="BK131" s="232">
        <f>ROUND(I131*H131,2)</f>
        <v>0</v>
      </c>
      <c r="BL131" s="24" t="s">
        <v>254</v>
      </c>
      <c r="BM131" s="24" t="s">
        <v>3852</v>
      </c>
    </row>
    <row r="132" spans="2:47" s="1" customFormat="1" ht="13.5">
      <c r="B132" s="46"/>
      <c r="C132" s="74"/>
      <c r="D132" s="233" t="s">
        <v>183</v>
      </c>
      <c r="E132" s="74"/>
      <c r="F132" s="234" t="s">
        <v>3853</v>
      </c>
      <c r="G132" s="74"/>
      <c r="H132" s="74"/>
      <c r="I132" s="191"/>
      <c r="J132" s="74"/>
      <c r="K132" s="74"/>
      <c r="L132" s="72"/>
      <c r="M132" s="235"/>
      <c r="N132" s="47"/>
      <c r="O132" s="47"/>
      <c r="P132" s="47"/>
      <c r="Q132" s="47"/>
      <c r="R132" s="47"/>
      <c r="S132" s="47"/>
      <c r="T132" s="95"/>
      <c r="AT132" s="24" t="s">
        <v>183</v>
      </c>
      <c r="AU132" s="24" t="s">
        <v>87</v>
      </c>
    </row>
    <row r="133" spans="2:65" s="1" customFormat="1" ht="16.5" customHeight="1">
      <c r="B133" s="46"/>
      <c r="C133" s="262" t="s">
        <v>612</v>
      </c>
      <c r="D133" s="262" t="s">
        <v>858</v>
      </c>
      <c r="E133" s="263" t="s">
        <v>3854</v>
      </c>
      <c r="F133" s="264" t="s">
        <v>3855</v>
      </c>
      <c r="G133" s="265" t="s">
        <v>1245</v>
      </c>
      <c r="H133" s="266">
        <v>19</v>
      </c>
      <c r="I133" s="267"/>
      <c r="J133" s="268">
        <f>ROUND(I133*H133,2)</f>
        <v>0</v>
      </c>
      <c r="K133" s="264" t="s">
        <v>23</v>
      </c>
      <c r="L133" s="269"/>
      <c r="M133" s="270" t="s">
        <v>23</v>
      </c>
      <c r="N133" s="271" t="s">
        <v>47</v>
      </c>
      <c r="O133" s="47"/>
      <c r="P133" s="230">
        <f>O133*H133</f>
        <v>0</v>
      </c>
      <c r="Q133" s="230">
        <v>0</v>
      </c>
      <c r="R133" s="230">
        <f>Q133*H133</f>
        <v>0</v>
      </c>
      <c r="S133" s="230">
        <v>0</v>
      </c>
      <c r="T133" s="231">
        <f>S133*H133</f>
        <v>0</v>
      </c>
      <c r="AR133" s="24" t="s">
        <v>486</v>
      </c>
      <c r="AT133" s="24" t="s">
        <v>858</v>
      </c>
      <c r="AU133" s="24" t="s">
        <v>87</v>
      </c>
      <c r="AY133" s="24" t="s">
        <v>170</v>
      </c>
      <c r="BE133" s="232">
        <f>IF(N133="základní",J133,0)</f>
        <v>0</v>
      </c>
      <c r="BF133" s="232">
        <f>IF(N133="snížená",J133,0)</f>
        <v>0</v>
      </c>
      <c r="BG133" s="232">
        <f>IF(N133="zákl. přenesená",J133,0)</f>
        <v>0</v>
      </c>
      <c r="BH133" s="232">
        <f>IF(N133="sníž. přenesená",J133,0)</f>
        <v>0</v>
      </c>
      <c r="BI133" s="232">
        <f>IF(N133="nulová",J133,0)</f>
        <v>0</v>
      </c>
      <c r="BJ133" s="24" t="s">
        <v>84</v>
      </c>
      <c r="BK133" s="232">
        <f>ROUND(I133*H133,2)</f>
        <v>0</v>
      </c>
      <c r="BL133" s="24" t="s">
        <v>254</v>
      </c>
      <c r="BM133" s="24" t="s">
        <v>3856</v>
      </c>
    </row>
    <row r="134" spans="2:47" s="1" customFormat="1" ht="13.5">
      <c r="B134" s="46"/>
      <c r="C134" s="74"/>
      <c r="D134" s="233" t="s">
        <v>183</v>
      </c>
      <c r="E134" s="74"/>
      <c r="F134" s="234" t="s">
        <v>3855</v>
      </c>
      <c r="G134" s="74"/>
      <c r="H134" s="74"/>
      <c r="I134" s="191"/>
      <c r="J134" s="74"/>
      <c r="K134" s="74"/>
      <c r="L134" s="72"/>
      <c r="M134" s="235"/>
      <c r="N134" s="47"/>
      <c r="O134" s="47"/>
      <c r="P134" s="47"/>
      <c r="Q134" s="47"/>
      <c r="R134" s="47"/>
      <c r="S134" s="47"/>
      <c r="T134" s="95"/>
      <c r="AT134" s="24" t="s">
        <v>183</v>
      </c>
      <c r="AU134" s="24" t="s">
        <v>87</v>
      </c>
    </row>
    <row r="135" spans="2:47" s="1" customFormat="1" ht="13.5">
      <c r="B135" s="46"/>
      <c r="C135" s="74"/>
      <c r="D135" s="233" t="s">
        <v>184</v>
      </c>
      <c r="E135" s="74"/>
      <c r="F135" s="236" t="s">
        <v>3857</v>
      </c>
      <c r="G135" s="74"/>
      <c r="H135" s="74"/>
      <c r="I135" s="191"/>
      <c r="J135" s="74"/>
      <c r="K135" s="74"/>
      <c r="L135" s="72"/>
      <c r="M135" s="235"/>
      <c r="N135" s="47"/>
      <c r="O135" s="47"/>
      <c r="P135" s="47"/>
      <c r="Q135" s="47"/>
      <c r="R135" s="47"/>
      <c r="S135" s="47"/>
      <c r="T135" s="95"/>
      <c r="AT135" s="24" t="s">
        <v>184</v>
      </c>
      <c r="AU135" s="24" t="s">
        <v>87</v>
      </c>
    </row>
    <row r="136" spans="2:65" s="1" customFormat="1" ht="16.5" customHeight="1">
      <c r="B136" s="46"/>
      <c r="C136" s="262" t="s">
        <v>618</v>
      </c>
      <c r="D136" s="262" t="s">
        <v>858</v>
      </c>
      <c r="E136" s="263" t="s">
        <v>3858</v>
      </c>
      <c r="F136" s="264" t="s">
        <v>3859</v>
      </c>
      <c r="G136" s="265" t="s">
        <v>3817</v>
      </c>
      <c r="H136" s="266">
        <v>19</v>
      </c>
      <c r="I136" s="267"/>
      <c r="J136" s="268">
        <f>ROUND(I136*H136,2)</f>
        <v>0</v>
      </c>
      <c r="K136" s="264" t="s">
        <v>23</v>
      </c>
      <c r="L136" s="269"/>
      <c r="M136" s="270" t="s">
        <v>23</v>
      </c>
      <c r="N136" s="271" t="s">
        <v>47</v>
      </c>
      <c r="O136" s="47"/>
      <c r="P136" s="230">
        <f>O136*H136</f>
        <v>0</v>
      </c>
      <c r="Q136" s="230">
        <v>0</v>
      </c>
      <c r="R136" s="230">
        <f>Q136*H136</f>
        <v>0</v>
      </c>
      <c r="S136" s="230">
        <v>0</v>
      </c>
      <c r="T136" s="231">
        <f>S136*H136</f>
        <v>0</v>
      </c>
      <c r="AR136" s="24" t="s">
        <v>486</v>
      </c>
      <c r="AT136" s="24" t="s">
        <v>858</v>
      </c>
      <c r="AU136" s="24" t="s">
        <v>87</v>
      </c>
      <c r="AY136" s="24" t="s">
        <v>170</v>
      </c>
      <c r="BE136" s="232">
        <f>IF(N136="základní",J136,0)</f>
        <v>0</v>
      </c>
      <c r="BF136" s="232">
        <f>IF(N136="snížená",J136,0)</f>
        <v>0</v>
      </c>
      <c r="BG136" s="232">
        <f>IF(N136="zákl. přenesená",J136,0)</f>
        <v>0</v>
      </c>
      <c r="BH136" s="232">
        <f>IF(N136="sníž. přenesená",J136,0)</f>
        <v>0</v>
      </c>
      <c r="BI136" s="232">
        <f>IF(N136="nulová",J136,0)</f>
        <v>0</v>
      </c>
      <c r="BJ136" s="24" t="s">
        <v>84</v>
      </c>
      <c r="BK136" s="232">
        <f>ROUND(I136*H136,2)</f>
        <v>0</v>
      </c>
      <c r="BL136" s="24" t="s">
        <v>254</v>
      </c>
      <c r="BM136" s="24" t="s">
        <v>3860</v>
      </c>
    </row>
    <row r="137" spans="2:47" s="1" customFormat="1" ht="13.5">
      <c r="B137" s="46"/>
      <c r="C137" s="74"/>
      <c r="D137" s="233" t="s">
        <v>183</v>
      </c>
      <c r="E137" s="74"/>
      <c r="F137" s="234" t="s">
        <v>3861</v>
      </c>
      <c r="G137" s="74"/>
      <c r="H137" s="74"/>
      <c r="I137" s="191"/>
      <c r="J137" s="74"/>
      <c r="K137" s="74"/>
      <c r="L137" s="72"/>
      <c r="M137" s="235"/>
      <c r="N137" s="47"/>
      <c r="O137" s="47"/>
      <c r="P137" s="47"/>
      <c r="Q137" s="47"/>
      <c r="R137" s="47"/>
      <c r="S137" s="47"/>
      <c r="T137" s="95"/>
      <c r="AT137" s="24" t="s">
        <v>183</v>
      </c>
      <c r="AU137" s="24" t="s">
        <v>87</v>
      </c>
    </row>
    <row r="138" spans="2:65" s="1" customFormat="1" ht="16.5" customHeight="1">
      <c r="B138" s="46"/>
      <c r="C138" s="221" t="s">
        <v>625</v>
      </c>
      <c r="D138" s="221" t="s">
        <v>176</v>
      </c>
      <c r="E138" s="222" t="s">
        <v>3862</v>
      </c>
      <c r="F138" s="223" t="s">
        <v>3863</v>
      </c>
      <c r="G138" s="224" t="s">
        <v>304</v>
      </c>
      <c r="H138" s="225">
        <v>4</v>
      </c>
      <c r="I138" s="226"/>
      <c r="J138" s="227">
        <f>ROUND(I138*H138,2)</f>
        <v>0</v>
      </c>
      <c r="K138" s="223" t="s">
        <v>23</v>
      </c>
      <c r="L138" s="72"/>
      <c r="M138" s="228" t="s">
        <v>23</v>
      </c>
      <c r="N138" s="229" t="s">
        <v>47</v>
      </c>
      <c r="O138" s="47"/>
      <c r="P138" s="230">
        <f>O138*H138</f>
        <v>0</v>
      </c>
      <c r="Q138" s="230">
        <v>0</v>
      </c>
      <c r="R138" s="230">
        <f>Q138*H138</f>
        <v>0</v>
      </c>
      <c r="S138" s="230">
        <v>0</v>
      </c>
      <c r="T138" s="231">
        <f>S138*H138</f>
        <v>0</v>
      </c>
      <c r="AR138" s="24" t="s">
        <v>254</v>
      </c>
      <c r="AT138" s="24" t="s">
        <v>176</v>
      </c>
      <c r="AU138" s="24" t="s">
        <v>87</v>
      </c>
      <c r="AY138" s="24" t="s">
        <v>170</v>
      </c>
      <c r="BE138" s="232">
        <f>IF(N138="základní",J138,0)</f>
        <v>0</v>
      </c>
      <c r="BF138" s="232">
        <f>IF(N138="snížená",J138,0)</f>
        <v>0</v>
      </c>
      <c r="BG138" s="232">
        <f>IF(N138="zákl. přenesená",J138,0)</f>
        <v>0</v>
      </c>
      <c r="BH138" s="232">
        <f>IF(N138="sníž. přenesená",J138,0)</f>
        <v>0</v>
      </c>
      <c r="BI138" s="232">
        <f>IF(N138="nulová",J138,0)</f>
        <v>0</v>
      </c>
      <c r="BJ138" s="24" t="s">
        <v>84</v>
      </c>
      <c r="BK138" s="232">
        <f>ROUND(I138*H138,2)</f>
        <v>0</v>
      </c>
      <c r="BL138" s="24" t="s">
        <v>254</v>
      </c>
      <c r="BM138" s="24" t="s">
        <v>3864</v>
      </c>
    </row>
    <row r="139" spans="2:47" s="1" customFormat="1" ht="13.5">
      <c r="B139" s="46"/>
      <c r="C139" s="74"/>
      <c r="D139" s="233" t="s">
        <v>183</v>
      </c>
      <c r="E139" s="74"/>
      <c r="F139" s="234" t="s">
        <v>3865</v>
      </c>
      <c r="G139" s="74"/>
      <c r="H139" s="74"/>
      <c r="I139" s="191"/>
      <c r="J139" s="74"/>
      <c r="K139" s="74"/>
      <c r="L139" s="72"/>
      <c r="M139" s="235"/>
      <c r="N139" s="47"/>
      <c r="O139" s="47"/>
      <c r="P139" s="47"/>
      <c r="Q139" s="47"/>
      <c r="R139" s="47"/>
      <c r="S139" s="47"/>
      <c r="T139" s="95"/>
      <c r="AT139" s="24" t="s">
        <v>183</v>
      </c>
      <c r="AU139" s="24" t="s">
        <v>87</v>
      </c>
    </row>
    <row r="140" spans="2:65" s="1" customFormat="1" ht="16.5" customHeight="1">
      <c r="B140" s="46"/>
      <c r="C140" s="262" t="s">
        <v>631</v>
      </c>
      <c r="D140" s="262" t="s">
        <v>858</v>
      </c>
      <c r="E140" s="263" t="s">
        <v>3866</v>
      </c>
      <c r="F140" s="264" t="s">
        <v>3867</v>
      </c>
      <c r="G140" s="265" t="s">
        <v>1245</v>
      </c>
      <c r="H140" s="266">
        <v>4</v>
      </c>
      <c r="I140" s="267"/>
      <c r="J140" s="268">
        <f>ROUND(I140*H140,2)</f>
        <v>0</v>
      </c>
      <c r="K140" s="264" t="s">
        <v>23</v>
      </c>
      <c r="L140" s="269"/>
      <c r="M140" s="270" t="s">
        <v>23</v>
      </c>
      <c r="N140" s="271" t="s">
        <v>47</v>
      </c>
      <c r="O140" s="47"/>
      <c r="P140" s="230">
        <f>O140*H140</f>
        <v>0</v>
      </c>
      <c r="Q140" s="230">
        <v>0</v>
      </c>
      <c r="R140" s="230">
        <f>Q140*H140</f>
        <v>0</v>
      </c>
      <c r="S140" s="230">
        <v>0</v>
      </c>
      <c r="T140" s="231">
        <f>S140*H140</f>
        <v>0</v>
      </c>
      <c r="AR140" s="24" t="s">
        <v>486</v>
      </c>
      <c r="AT140" s="24" t="s">
        <v>858</v>
      </c>
      <c r="AU140" s="24" t="s">
        <v>87</v>
      </c>
      <c r="AY140" s="24" t="s">
        <v>170</v>
      </c>
      <c r="BE140" s="232">
        <f>IF(N140="základní",J140,0)</f>
        <v>0</v>
      </c>
      <c r="BF140" s="232">
        <f>IF(N140="snížená",J140,0)</f>
        <v>0</v>
      </c>
      <c r="BG140" s="232">
        <f>IF(N140="zákl. přenesená",J140,0)</f>
        <v>0</v>
      </c>
      <c r="BH140" s="232">
        <f>IF(N140="sníž. přenesená",J140,0)</f>
        <v>0</v>
      </c>
      <c r="BI140" s="232">
        <f>IF(N140="nulová",J140,0)</f>
        <v>0</v>
      </c>
      <c r="BJ140" s="24" t="s">
        <v>84</v>
      </c>
      <c r="BK140" s="232">
        <f>ROUND(I140*H140,2)</f>
        <v>0</v>
      </c>
      <c r="BL140" s="24" t="s">
        <v>254</v>
      </c>
      <c r="BM140" s="24" t="s">
        <v>3868</v>
      </c>
    </row>
    <row r="141" spans="2:47" s="1" customFormat="1" ht="13.5">
      <c r="B141" s="46"/>
      <c r="C141" s="74"/>
      <c r="D141" s="233" t="s">
        <v>183</v>
      </c>
      <c r="E141" s="74"/>
      <c r="F141" s="234" t="s">
        <v>3869</v>
      </c>
      <c r="G141" s="74"/>
      <c r="H141" s="74"/>
      <c r="I141" s="191"/>
      <c r="J141" s="74"/>
      <c r="K141" s="74"/>
      <c r="L141" s="72"/>
      <c r="M141" s="235"/>
      <c r="N141" s="47"/>
      <c r="O141" s="47"/>
      <c r="P141" s="47"/>
      <c r="Q141" s="47"/>
      <c r="R141" s="47"/>
      <c r="S141" s="47"/>
      <c r="T141" s="95"/>
      <c r="AT141" s="24" t="s">
        <v>183</v>
      </c>
      <c r="AU141" s="24" t="s">
        <v>87</v>
      </c>
    </row>
    <row r="142" spans="2:65" s="1" customFormat="1" ht="16.5" customHeight="1">
      <c r="B142" s="46"/>
      <c r="C142" s="221" t="s">
        <v>708</v>
      </c>
      <c r="D142" s="221" t="s">
        <v>176</v>
      </c>
      <c r="E142" s="222" t="s">
        <v>3870</v>
      </c>
      <c r="F142" s="223" t="s">
        <v>3871</v>
      </c>
      <c r="G142" s="224" t="s">
        <v>304</v>
      </c>
      <c r="H142" s="225">
        <v>18</v>
      </c>
      <c r="I142" s="226"/>
      <c r="J142" s="227">
        <f>ROUND(I142*H142,2)</f>
        <v>0</v>
      </c>
      <c r="K142" s="223" t="s">
        <v>23</v>
      </c>
      <c r="L142" s="72"/>
      <c r="M142" s="228" t="s">
        <v>23</v>
      </c>
      <c r="N142" s="229" t="s">
        <v>47</v>
      </c>
      <c r="O142" s="47"/>
      <c r="P142" s="230">
        <f>O142*H142</f>
        <v>0</v>
      </c>
      <c r="Q142" s="230">
        <v>0</v>
      </c>
      <c r="R142" s="230">
        <f>Q142*H142</f>
        <v>0</v>
      </c>
      <c r="S142" s="230">
        <v>0</v>
      </c>
      <c r="T142" s="231">
        <f>S142*H142</f>
        <v>0</v>
      </c>
      <c r="AR142" s="24" t="s">
        <v>254</v>
      </c>
      <c r="AT142" s="24" t="s">
        <v>176</v>
      </c>
      <c r="AU142" s="24" t="s">
        <v>87</v>
      </c>
      <c r="AY142" s="24" t="s">
        <v>170</v>
      </c>
      <c r="BE142" s="232">
        <f>IF(N142="základní",J142,0)</f>
        <v>0</v>
      </c>
      <c r="BF142" s="232">
        <f>IF(N142="snížená",J142,0)</f>
        <v>0</v>
      </c>
      <c r="BG142" s="232">
        <f>IF(N142="zákl. přenesená",J142,0)</f>
        <v>0</v>
      </c>
      <c r="BH142" s="232">
        <f>IF(N142="sníž. přenesená",J142,0)</f>
        <v>0</v>
      </c>
      <c r="BI142" s="232">
        <f>IF(N142="nulová",J142,0)</f>
        <v>0</v>
      </c>
      <c r="BJ142" s="24" t="s">
        <v>84</v>
      </c>
      <c r="BK142" s="232">
        <f>ROUND(I142*H142,2)</f>
        <v>0</v>
      </c>
      <c r="BL142" s="24" t="s">
        <v>254</v>
      </c>
      <c r="BM142" s="24" t="s">
        <v>3872</v>
      </c>
    </row>
    <row r="143" spans="2:47" s="1" customFormat="1" ht="13.5">
      <c r="B143" s="46"/>
      <c r="C143" s="74"/>
      <c r="D143" s="233" t="s">
        <v>183</v>
      </c>
      <c r="E143" s="74"/>
      <c r="F143" s="234" t="s">
        <v>3873</v>
      </c>
      <c r="G143" s="74"/>
      <c r="H143" s="74"/>
      <c r="I143" s="191"/>
      <c r="J143" s="74"/>
      <c r="K143" s="74"/>
      <c r="L143" s="72"/>
      <c r="M143" s="235"/>
      <c r="N143" s="47"/>
      <c r="O143" s="47"/>
      <c r="P143" s="47"/>
      <c r="Q143" s="47"/>
      <c r="R143" s="47"/>
      <c r="S143" s="47"/>
      <c r="T143" s="95"/>
      <c r="AT143" s="24" t="s">
        <v>183</v>
      </c>
      <c r="AU143" s="24" t="s">
        <v>87</v>
      </c>
    </row>
    <row r="144" spans="2:65" s="1" customFormat="1" ht="16.5" customHeight="1">
      <c r="B144" s="46"/>
      <c r="C144" s="221" t="s">
        <v>637</v>
      </c>
      <c r="D144" s="221" t="s">
        <v>176</v>
      </c>
      <c r="E144" s="222" t="s">
        <v>3874</v>
      </c>
      <c r="F144" s="223" t="s">
        <v>3875</v>
      </c>
      <c r="G144" s="224" t="s">
        <v>304</v>
      </c>
      <c r="H144" s="225">
        <v>3</v>
      </c>
      <c r="I144" s="226"/>
      <c r="J144" s="227">
        <f>ROUND(I144*H144,2)</f>
        <v>0</v>
      </c>
      <c r="K144" s="223" t="s">
        <v>3772</v>
      </c>
      <c r="L144" s="72"/>
      <c r="M144" s="228" t="s">
        <v>23</v>
      </c>
      <c r="N144" s="229" t="s">
        <v>47</v>
      </c>
      <c r="O144" s="47"/>
      <c r="P144" s="230">
        <f>O144*H144</f>
        <v>0</v>
      </c>
      <c r="Q144" s="230">
        <v>0</v>
      </c>
      <c r="R144" s="230">
        <f>Q144*H144</f>
        <v>0</v>
      </c>
      <c r="S144" s="230">
        <v>0</v>
      </c>
      <c r="T144" s="231">
        <f>S144*H144</f>
        <v>0</v>
      </c>
      <c r="AR144" s="24" t="s">
        <v>254</v>
      </c>
      <c r="AT144" s="24" t="s">
        <v>176</v>
      </c>
      <c r="AU144" s="24" t="s">
        <v>87</v>
      </c>
      <c r="AY144" s="24" t="s">
        <v>170</v>
      </c>
      <c r="BE144" s="232">
        <f>IF(N144="základní",J144,0)</f>
        <v>0</v>
      </c>
      <c r="BF144" s="232">
        <f>IF(N144="snížená",J144,0)</f>
        <v>0</v>
      </c>
      <c r="BG144" s="232">
        <f>IF(N144="zákl. přenesená",J144,0)</f>
        <v>0</v>
      </c>
      <c r="BH144" s="232">
        <f>IF(N144="sníž. přenesená",J144,0)</f>
        <v>0</v>
      </c>
      <c r="BI144" s="232">
        <f>IF(N144="nulová",J144,0)</f>
        <v>0</v>
      </c>
      <c r="BJ144" s="24" t="s">
        <v>84</v>
      </c>
      <c r="BK144" s="232">
        <f>ROUND(I144*H144,2)</f>
        <v>0</v>
      </c>
      <c r="BL144" s="24" t="s">
        <v>254</v>
      </c>
      <c r="BM144" s="24" t="s">
        <v>3876</v>
      </c>
    </row>
    <row r="145" spans="2:47" s="1" customFormat="1" ht="13.5">
      <c r="B145" s="46"/>
      <c r="C145" s="74"/>
      <c r="D145" s="233" t="s">
        <v>183</v>
      </c>
      <c r="E145" s="74"/>
      <c r="F145" s="234" t="s">
        <v>3877</v>
      </c>
      <c r="G145" s="74"/>
      <c r="H145" s="74"/>
      <c r="I145" s="191"/>
      <c r="J145" s="74"/>
      <c r="K145" s="74"/>
      <c r="L145" s="72"/>
      <c r="M145" s="235"/>
      <c r="N145" s="47"/>
      <c r="O145" s="47"/>
      <c r="P145" s="47"/>
      <c r="Q145" s="47"/>
      <c r="R145" s="47"/>
      <c r="S145" s="47"/>
      <c r="T145" s="95"/>
      <c r="AT145" s="24" t="s">
        <v>183</v>
      </c>
      <c r="AU145" s="24" t="s">
        <v>87</v>
      </c>
    </row>
    <row r="146" spans="2:65" s="1" customFormat="1" ht="16.5" customHeight="1">
      <c r="B146" s="46"/>
      <c r="C146" s="262" t="s">
        <v>643</v>
      </c>
      <c r="D146" s="262" t="s">
        <v>858</v>
      </c>
      <c r="E146" s="263" t="s">
        <v>3878</v>
      </c>
      <c r="F146" s="264" t="s">
        <v>3879</v>
      </c>
      <c r="G146" s="265" t="s">
        <v>1245</v>
      </c>
      <c r="H146" s="266">
        <v>3</v>
      </c>
      <c r="I146" s="267"/>
      <c r="J146" s="268">
        <f>ROUND(I146*H146,2)</f>
        <v>0</v>
      </c>
      <c r="K146" s="264" t="s">
        <v>23</v>
      </c>
      <c r="L146" s="269"/>
      <c r="M146" s="270" t="s">
        <v>23</v>
      </c>
      <c r="N146" s="271" t="s">
        <v>47</v>
      </c>
      <c r="O146" s="47"/>
      <c r="P146" s="230">
        <f>O146*H146</f>
        <v>0</v>
      </c>
      <c r="Q146" s="230">
        <v>0</v>
      </c>
      <c r="R146" s="230">
        <f>Q146*H146</f>
        <v>0</v>
      </c>
      <c r="S146" s="230">
        <v>0</v>
      </c>
      <c r="T146" s="231">
        <f>S146*H146</f>
        <v>0</v>
      </c>
      <c r="AR146" s="24" t="s">
        <v>486</v>
      </c>
      <c r="AT146" s="24" t="s">
        <v>858</v>
      </c>
      <c r="AU146" s="24" t="s">
        <v>87</v>
      </c>
      <c r="AY146" s="24" t="s">
        <v>170</v>
      </c>
      <c r="BE146" s="232">
        <f>IF(N146="základní",J146,0)</f>
        <v>0</v>
      </c>
      <c r="BF146" s="232">
        <f>IF(N146="snížená",J146,0)</f>
        <v>0</v>
      </c>
      <c r="BG146" s="232">
        <f>IF(N146="zákl. přenesená",J146,0)</f>
        <v>0</v>
      </c>
      <c r="BH146" s="232">
        <f>IF(N146="sníž. přenesená",J146,0)</f>
        <v>0</v>
      </c>
      <c r="BI146" s="232">
        <f>IF(N146="nulová",J146,0)</f>
        <v>0</v>
      </c>
      <c r="BJ146" s="24" t="s">
        <v>84</v>
      </c>
      <c r="BK146" s="232">
        <f>ROUND(I146*H146,2)</f>
        <v>0</v>
      </c>
      <c r="BL146" s="24" t="s">
        <v>254</v>
      </c>
      <c r="BM146" s="24" t="s">
        <v>3880</v>
      </c>
    </row>
    <row r="147" spans="2:47" s="1" customFormat="1" ht="13.5">
      <c r="B147" s="46"/>
      <c r="C147" s="74"/>
      <c r="D147" s="233" t="s">
        <v>183</v>
      </c>
      <c r="E147" s="74"/>
      <c r="F147" s="234" t="s">
        <v>3879</v>
      </c>
      <c r="G147" s="74"/>
      <c r="H147" s="74"/>
      <c r="I147" s="191"/>
      <c r="J147" s="74"/>
      <c r="K147" s="74"/>
      <c r="L147" s="72"/>
      <c r="M147" s="235"/>
      <c r="N147" s="47"/>
      <c r="O147" s="47"/>
      <c r="P147" s="47"/>
      <c r="Q147" s="47"/>
      <c r="R147" s="47"/>
      <c r="S147" s="47"/>
      <c r="T147" s="95"/>
      <c r="AT147" s="24" t="s">
        <v>183</v>
      </c>
      <c r="AU147" s="24" t="s">
        <v>87</v>
      </c>
    </row>
    <row r="148" spans="2:65" s="1" customFormat="1" ht="16.5" customHeight="1">
      <c r="B148" s="46"/>
      <c r="C148" s="262" t="s">
        <v>650</v>
      </c>
      <c r="D148" s="262" t="s">
        <v>858</v>
      </c>
      <c r="E148" s="263" t="s">
        <v>3881</v>
      </c>
      <c r="F148" s="264" t="s">
        <v>3882</v>
      </c>
      <c r="G148" s="265" t="s">
        <v>3817</v>
      </c>
      <c r="H148" s="266">
        <v>3</v>
      </c>
      <c r="I148" s="267"/>
      <c r="J148" s="268">
        <f>ROUND(I148*H148,2)</f>
        <v>0</v>
      </c>
      <c r="K148" s="264" t="s">
        <v>23</v>
      </c>
      <c r="L148" s="269"/>
      <c r="M148" s="270" t="s">
        <v>23</v>
      </c>
      <c r="N148" s="271" t="s">
        <v>47</v>
      </c>
      <c r="O148" s="47"/>
      <c r="P148" s="230">
        <f>O148*H148</f>
        <v>0</v>
      </c>
      <c r="Q148" s="230">
        <v>0</v>
      </c>
      <c r="R148" s="230">
        <f>Q148*H148</f>
        <v>0</v>
      </c>
      <c r="S148" s="230">
        <v>0</v>
      </c>
      <c r="T148" s="231">
        <f>S148*H148</f>
        <v>0</v>
      </c>
      <c r="AR148" s="24" t="s">
        <v>486</v>
      </c>
      <c r="AT148" s="24" t="s">
        <v>858</v>
      </c>
      <c r="AU148" s="24" t="s">
        <v>87</v>
      </c>
      <c r="AY148" s="24" t="s">
        <v>170</v>
      </c>
      <c r="BE148" s="232">
        <f>IF(N148="základní",J148,0)</f>
        <v>0</v>
      </c>
      <c r="BF148" s="232">
        <f>IF(N148="snížená",J148,0)</f>
        <v>0</v>
      </c>
      <c r="BG148" s="232">
        <f>IF(N148="zákl. přenesená",J148,0)</f>
        <v>0</v>
      </c>
      <c r="BH148" s="232">
        <f>IF(N148="sníž. přenesená",J148,0)</f>
        <v>0</v>
      </c>
      <c r="BI148" s="232">
        <f>IF(N148="nulová",J148,0)</f>
        <v>0</v>
      </c>
      <c r="BJ148" s="24" t="s">
        <v>84</v>
      </c>
      <c r="BK148" s="232">
        <f>ROUND(I148*H148,2)</f>
        <v>0</v>
      </c>
      <c r="BL148" s="24" t="s">
        <v>254</v>
      </c>
      <c r="BM148" s="24" t="s">
        <v>3883</v>
      </c>
    </row>
    <row r="149" spans="2:47" s="1" customFormat="1" ht="13.5">
      <c r="B149" s="46"/>
      <c r="C149" s="74"/>
      <c r="D149" s="233" t="s">
        <v>183</v>
      </c>
      <c r="E149" s="74"/>
      <c r="F149" s="234" t="s">
        <v>3884</v>
      </c>
      <c r="G149" s="74"/>
      <c r="H149" s="74"/>
      <c r="I149" s="191"/>
      <c r="J149" s="74"/>
      <c r="K149" s="74"/>
      <c r="L149" s="72"/>
      <c r="M149" s="235"/>
      <c r="N149" s="47"/>
      <c r="O149" s="47"/>
      <c r="P149" s="47"/>
      <c r="Q149" s="47"/>
      <c r="R149" s="47"/>
      <c r="S149" s="47"/>
      <c r="T149" s="95"/>
      <c r="AT149" s="24" t="s">
        <v>183</v>
      </c>
      <c r="AU149" s="24" t="s">
        <v>87</v>
      </c>
    </row>
    <row r="150" spans="2:63" s="10" customFormat="1" ht="37.4" customHeight="1">
      <c r="B150" s="205"/>
      <c r="C150" s="206"/>
      <c r="D150" s="207" t="s">
        <v>75</v>
      </c>
      <c r="E150" s="208" t="s">
        <v>858</v>
      </c>
      <c r="F150" s="208" t="s">
        <v>3885</v>
      </c>
      <c r="G150" s="206"/>
      <c r="H150" s="206"/>
      <c r="I150" s="209"/>
      <c r="J150" s="210">
        <f>BK150</f>
        <v>0</v>
      </c>
      <c r="K150" s="206"/>
      <c r="L150" s="211"/>
      <c r="M150" s="212"/>
      <c r="N150" s="213"/>
      <c r="O150" s="213"/>
      <c r="P150" s="214">
        <f>P151+P235</f>
        <v>0</v>
      </c>
      <c r="Q150" s="213"/>
      <c r="R150" s="214">
        <f>R151+R235</f>
        <v>35.63519933999999</v>
      </c>
      <c r="S150" s="213"/>
      <c r="T150" s="215">
        <f>T151+T235</f>
        <v>0</v>
      </c>
      <c r="AR150" s="216" t="s">
        <v>189</v>
      </c>
      <c r="AT150" s="217" t="s">
        <v>75</v>
      </c>
      <c r="AU150" s="217" t="s">
        <v>76</v>
      </c>
      <c r="AY150" s="216" t="s">
        <v>170</v>
      </c>
      <c r="BK150" s="218">
        <f>BK151+BK235</f>
        <v>0</v>
      </c>
    </row>
    <row r="151" spans="2:63" s="10" customFormat="1" ht="19.9" customHeight="1">
      <c r="B151" s="205"/>
      <c r="C151" s="206"/>
      <c r="D151" s="207" t="s">
        <v>75</v>
      </c>
      <c r="E151" s="219" t="s">
        <v>3886</v>
      </c>
      <c r="F151" s="219" t="s">
        <v>3887</v>
      </c>
      <c r="G151" s="206"/>
      <c r="H151" s="206"/>
      <c r="I151" s="209"/>
      <c r="J151" s="220">
        <f>BK151</f>
        <v>0</v>
      </c>
      <c r="K151" s="206"/>
      <c r="L151" s="211"/>
      <c r="M151" s="212"/>
      <c r="N151" s="213"/>
      <c r="O151" s="213"/>
      <c r="P151" s="214">
        <f>SUM(P152:P234)</f>
        <v>0</v>
      </c>
      <c r="Q151" s="213"/>
      <c r="R151" s="214">
        <f>SUM(R152:R234)</f>
        <v>0.3066275</v>
      </c>
      <c r="S151" s="213"/>
      <c r="T151" s="215">
        <f>SUM(T152:T234)</f>
        <v>0</v>
      </c>
      <c r="AR151" s="216" t="s">
        <v>189</v>
      </c>
      <c r="AT151" s="217" t="s">
        <v>75</v>
      </c>
      <c r="AU151" s="217" t="s">
        <v>84</v>
      </c>
      <c r="AY151" s="216" t="s">
        <v>170</v>
      </c>
      <c r="BK151" s="218">
        <f>SUM(BK152:BK234)</f>
        <v>0</v>
      </c>
    </row>
    <row r="152" spans="2:65" s="1" customFormat="1" ht="16.5" customHeight="1">
      <c r="B152" s="46"/>
      <c r="C152" s="221" t="s">
        <v>479</v>
      </c>
      <c r="D152" s="221" t="s">
        <v>176</v>
      </c>
      <c r="E152" s="222" t="s">
        <v>3888</v>
      </c>
      <c r="F152" s="223" t="s">
        <v>3889</v>
      </c>
      <c r="G152" s="224" t="s">
        <v>304</v>
      </c>
      <c r="H152" s="225">
        <v>3</v>
      </c>
      <c r="I152" s="226"/>
      <c r="J152" s="227">
        <f>ROUND(I152*H152,2)</f>
        <v>0</v>
      </c>
      <c r="K152" s="223" t="s">
        <v>3772</v>
      </c>
      <c r="L152" s="72"/>
      <c r="M152" s="228" t="s">
        <v>23</v>
      </c>
      <c r="N152" s="229" t="s">
        <v>47</v>
      </c>
      <c r="O152" s="47"/>
      <c r="P152" s="230">
        <f>O152*H152</f>
        <v>0</v>
      </c>
      <c r="Q152" s="230">
        <v>0</v>
      </c>
      <c r="R152" s="230">
        <f>Q152*H152</f>
        <v>0</v>
      </c>
      <c r="S152" s="230">
        <v>0</v>
      </c>
      <c r="T152" s="231">
        <f>S152*H152</f>
        <v>0</v>
      </c>
      <c r="AR152" s="24" t="s">
        <v>689</v>
      </c>
      <c r="AT152" s="24" t="s">
        <v>176</v>
      </c>
      <c r="AU152" s="24" t="s">
        <v>87</v>
      </c>
      <c r="AY152" s="24" t="s">
        <v>170</v>
      </c>
      <c r="BE152" s="232">
        <f>IF(N152="základní",J152,0)</f>
        <v>0</v>
      </c>
      <c r="BF152" s="232">
        <f>IF(N152="snížená",J152,0)</f>
        <v>0</v>
      </c>
      <c r="BG152" s="232">
        <f>IF(N152="zákl. přenesená",J152,0)</f>
        <v>0</v>
      </c>
      <c r="BH152" s="232">
        <f>IF(N152="sníž. přenesená",J152,0)</f>
        <v>0</v>
      </c>
      <c r="BI152" s="232">
        <f>IF(N152="nulová",J152,0)</f>
        <v>0</v>
      </c>
      <c r="BJ152" s="24" t="s">
        <v>84</v>
      </c>
      <c r="BK152" s="232">
        <f>ROUND(I152*H152,2)</f>
        <v>0</v>
      </c>
      <c r="BL152" s="24" t="s">
        <v>689</v>
      </c>
      <c r="BM152" s="24" t="s">
        <v>3890</v>
      </c>
    </row>
    <row r="153" spans="2:47" s="1" customFormat="1" ht="13.5">
      <c r="B153" s="46"/>
      <c r="C153" s="74"/>
      <c r="D153" s="233" t="s">
        <v>183</v>
      </c>
      <c r="E153" s="74"/>
      <c r="F153" s="234" t="s">
        <v>3891</v>
      </c>
      <c r="G153" s="74"/>
      <c r="H153" s="74"/>
      <c r="I153" s="191"/>
      <c r="J153" s="74"/>
      <c r="K153" s="74"/>
      <c r="L153" s="72"/>
      <c r="M153" s="235"/>
      <c r="N153" s="47"/>
      <c r="O153" s="47"/>
      <c r="P153" s="47"/>
      <c r="Q153" s="47"/>
      <c r="R153" s="47"/>
      <c r="S153" s="47"/>
      <c r="T153" s="95"/>
      <c r="AT153" s="24" t="s">
        <v>183</v>
      </c>
      <c r="AU153" s="24" t="s">
        <v>87</v>
      </c>
    </row>
    <row r="154" spans="2:65" s="1" customFormat="1" ht="16.5" customHeight="1">
      <c r="B154" s="46"/>
      <c r="C154" s="262" t="s">
        <v>486</v>
      </c>
      <c r="D154" s="262" t="s">
        <v>858</v>
      </c>
      <c r="E154" s="263" t="s">
        <v>3892</v>
      </c>
      <c r="F154" s="264" t="s">
        <v>3893</v>
      </c>
      <c r="G154" s="265" t="s">
        <v>1245</v>
      </c>
      <c r="H154" s="266">
        <v>3</v>
      </c>
      <c r="I154" s="267"/>
      <c r="J154" s="268">
        <f>ROUND(I154*H154,2)</f>
        <v>0</v>
      </c>
      <c r="K154" s="264" t="s">
        <v>23</v>
      </c>
      <c r="L154" s="269"/>
      <c r="M154" s="270" t="s">
        <v>23</v>
      </c>
      <c r="N154" s="271" t="s">
        <v>47</v>
      </c>
      <c r="O154" s="47"/>
      <c r="P154" s="230">
        <f>O154*H154</f>
        <v>0</v>
      </c>
      <c r="Q154" s="230">
        <v>0</v>
      </c>
      <c r="R154" s="230">
        <f>Q154*H154</f>
        <v>0</v>
      </c>
      <c r="S154" s="230">
        <v>0</v>
      </c>
      <c r="T154" s="231">
        <f>S154*H154</f>
        <v>0</v>
      </c>
      <c r="AR154" s="24" t="s">
        <v>1032</v>
      </c>
      <c r="AT154" s="24" t="s">
        <v>858</v>
      </c>
      <c r="AU154" s="24" t="s">
        <v>87</v>
      </c>
      <c r="AY154" s="24" t="s">
        <v>170</v>
      </c>
      <c r="BE154" s="232">
        <f>IF(N154="základní",J154,0)</f>
        <v>0</v>
      </c>
      <c r="BF154" s="232">
        <f>IF(N154="snížená",J154,0)</f>
        <v>0</v>
      </c>
      <c r="BG154" s="232">
        <f>IF(N154="zákl. přenesená",J154,0)</f>
        <v>0</v>
      </c>
      <c r="BH154" s="232">
        <f>IF(N154="sníž. přenesená",J154,0)</f>
        <v>0</v>
      </c>
      <c r="BI154" s="232">
        <f>IF(N154="nulová",J154,0)</f>
        <v>0</v>
      </c>
      <c r="BJ154" s="24" t="s">
        <v>84</v>
      </c>
      <c r="BK154" s="232">
        <f>ROUND(I154*H154,2)</f>
        <v>0</v>
      </c>
      <c r="BL154" s="24" t="s">
        <v>689</v>
      </c>
      <c r="BM154" s="24" t="s">
        <v>3894</v>
      </c>
    </row>
    <row r="155" spans="2:47" s="1" customFormat="1" ht="13.5">
      <c r="B155" s="46"/>
      <c r="C155" s="74"/>
      <c r="D155" s="233" t="s">
        <v>183</v>
      </c>
      <c r="E155" s="74"/>
      <c r="F155" s="234" t="s">
        <v>3893</v>
      </c>
      <c r="G155" s="74"/>
      <c r="H155" s="74"/>
      <c r="I155" s="191"/>
      <c r="J155" s="74"/>
      <c r="K155" s="74"/>
      <c r="L155" s="72"/>
      <c r="M155" s="235"/>
      <c r="N155" s="47"/>
      <c r="O155" s="47"/>
      <c r="P155" s="47"/>
      <c r="Q155" s="47"/>
      <c r="R155" s="47"/>
      <c r="S155" s="47"/>
      <c r="T155" s="95"/>
      <c r="AT155" s="24" t="s">
        <v>183</v>
      </c>
      <c r="AU155" s="24" t="s">
        <v>87</v>
      </c>
    </row>
    <row r="156" spans="2:65" s="1" customFormat="1" ht="16.5" customHeight="1">
      <c r="B156" s="46"/>
      <c r="C156" s="221" t="s">
        <v>492</v>
      </c>
      <c r="D156" s="221" t="s">
        <v>176</v>
      </c>
      <c r="E156" s="222" t="s">
        <v>3895</v>
      </c>
      <c r="F156" s="223" t="s">
        <v>3896</v>
      </c>
      <c r="G156" s="224" t="s">
        <v>304</v>
      </c>
      <c r="H156" s="225">
        <v>7</v>
      </c>
      <c r="I156" s="226"/>
      <c r="J156" s="227">
        <f>ROUND(I156*H156,2)</f>
        <v>0</v>
      </c>
      <c r="K156" s="223" t="s">
        <v>3772</v>
      </c>
      <c r="L156" s="72"/>
      <c r="M156" s="228" t="s">
        <v>23</v>
      </c>
      <c r="N156" s="229" t="s">
        <v>47</v>
      </c>
      <c r="O156" s="47"/>
      <c r="P156" s="230">
        <f>O156*H156</f>
        <v>0</v>
      </c>
      <c r="Q156" s="230">
        <v>0</v>
      </c>
      <c r="R156" s="230">
        <f>Q156*H156</f>
        <v>0</v>
      </c>
      <c r="S156" s="230">
        <v>0</v>
      </c>
      <c r="T156" s="231">
        <f>S156*H156</f>
        <v>0</v>
      </c>
      <c r="AR156" s="24" t="s">
        <v>689</v>
      </c>
      <c r="AT156" s="24" t="s">
        <v>176</v>
      </c>
      <c r="AU156" s="24" t="s">
        <v>87</v>
      </c>
      <c r="AY156" s="24" t="s">
        <v>170</v>
      </c>
      <c r="BE156" s="232">
        <f>IF(N156="základní",J156,0)</f>
        <v>0</v>
      </c>
      <c r="BF156" s="232">
        <f>IF(N156="snížená",J156,0)</f>
        <v>0</v>
      </c>
      <c r="BG156" s="232">
        <f>IF(N156="zákl. přenesená",J156,0)</f>
        <v>0</v>
      </c>
      <c r="BH156" s="232">
        <f>IF(N156="sníž. přenesená",J156,0)</f>
        <v>0</v>
      </c>
      <c r="BI156" s="232">
        <f>IF(N156="nulová",J156,0)</f>
        <v>0</v>
      </c>
      <c r="BJ156" s="24" t="s">
        <v>84</v>
      </c>
      <c r="BK156" s="232">
        <f>ROUND(I156*H156,2)</f>
        <v>0</v>
      </c>
      <c r="BL156" s="24" t="s">
        <v>689</v>
      </c>
      <c r="BM156" s="24" t="s">
        <v>3897</v>
      </c>
    </row>
    <row r="157" spans="2:47" s="1" customFormat="1" ht="13.5">
      <c r="B157" s="46"/>
      <c r="C157" s="74"/>
      <c r="D157" s="233" t="s">
        <v>183</v>
      </c>
      <c r="E157" s="74"/>
      <c r="F157" s="234" t="s">
        <v>3898</v>
      </c>
      <c r="G157" s="74"/>
      <c r="H157" s="74"/>
      <c r="I157" s="191"/>
      <c r="J157" s="74"/>
      <c r="K157" s="74"/>
      <c r="L157" s="72"/>
      <c r="M157" s="235"/>
      <c r="N157" s="47"/>
      <c r="O157" s="47"/>
      <c r="P157" s="47"/>
      <c r="Q157" s="47"/>
      <c r="R157" s="47"/>
      <c r="S157" s="47"/>
      <c r="T157" s="95"/>
      <c r="AT157" s="24" t="s">
        <v>183</v>
      </c>
      <c r="AU157" s="24" t="s">
        <v>87</v>
      </c>
    </row>
    <row r="158" spans="2:65" s="1" customFormat="1" ht="16.5" customHeight="1">
      <c r="B158" s="46"/>
      <c r="C158" s="262" t="s">
        <v>499</v>
      </c>
      <c r="D158" s="262" t="s">
        <v>858</v>
      </c>
      <c r="E158" s="263" t="s">
        <v>3899</v>
      </c>
      <c r="F158" s="264" t="s">
        <v>3900</v>
      </c>
      <c r="G158" s="265" t="s">
        <v>1245</v>
      </c>
      <c r="H158" s="266">
        <v>7</v>
      </c>
      <c r="I158" s="267"/>
      <c r="J158" s="268">
        <f>ROUND(I158*H158,2)</f>
        <v>0</v>
      </c>
      <c r="K158" s="264" t="s">
        <v>23</v>
      </c>
      <c r="L158" s="269"/>
      <c r="M158" s="270" t="s">
        <v>23</v>
      </c>
      <c r="N158" s="271" t="s">
        <v>47</v>
      </c>
      <c r="O158" s="47"/>
      <c r="P158" s="230">
        <f>O158*H158</f>
        <v>0</v>
      </c>
      <c r="Q158" s="230">
        <v>0</v>
      </c>
      <c r="R158" s="230">
        <f>Q158*H158</f>
        <v>0</v>
      </c>
      <c r="S158" s="230">
        <v>0</v>
      </c>
      <c r="T158" s="231">
        <f>S158*H158</f>
        <v>0</v>
      </c>
      <c r="AR158" s="24" t="s">
        <v>1032</v>
      </c>
      <c r="AT158" s="24" t="s">
        <v>858</v>
      </c>
      <c r="AU158" s="24" t="s">
        <v>87</v>
      </c>
      <c r="AY158" s="24" t="s">
        <v>170</v>
      </c>
      <c r="BE158" s="232">
        <f>IF(N158="základní",J158,0)</f>
        <v>0</v>
      </c>
      <c r="BF158" s="232">
        <f>IF(N158="snížená",J158,0)</f>
        <v>0</v>
      </c>
      <c r="BG158" s="232">
        <f>IF(N158="zákl. přenesená",J158,0)</f>
        <v>0</v>
      </c>
      <c r="BH158" s="232">
        <f>IF(N158="sníž. přenesená",J158,0)</f>
        <v>0</v>
      </c>
      <c r="BI158" s="232">
        <f>IF(N158="nulová",J158,0)</f>
        <v>0</v>
      </c>
      <c r="BJ158" s="24" t="s">
        <v>84</v>
      </c>
      <c r="BK158" s="232">
        <f>ROUND(I158*H158,2)</f>
        <v>0</v>
      </c>
      <c r="BL158" s="24" t="s">
        <v>689</v>
      </c>
      <c r="BM158" s="24" t="s">
        <v>3901</v>
      </c>
    </row>
    <row r="159" spans="2:47" s="1" customFormat="1" ht="13.5">
      <c r="B159" s="46"/>
      <c r="C159" s="74"/>
      <c r="D159" s="233" t="s">
        <v>183</v>
      </c>
      <c r="E159" s="74"/>
      <c r="F159" s="234" t="s">
        <v>3902</v>
      </c>
      <c r="G159" s="74"/>
      <c r="H159" s="74"/>
      <c r="I159" s="191"/>
      <c r="J159" s="74"/>
      <c r="K159" s="74"/>
      <c r="L159" s="72"/>
      <c r="M159" s="235"/>
      <c r="N159" s="47"/>
      <c r="O159" s="47"/>
      <c r="P159" s="47"/>
      <c r="Q159" s="47"/>
      <c r="R159" s="47"/>
      <c r="S159" s="47"/>
      <c r="T159" s="95"/>
      <c r="AT159" s="24" t="s">
        <v>183</v>
      </c>
      <c r="AU159" s="24" t="s">
        <v>87</v>
      </c>
    </row>
    <row r="160" spans="2:65" s="1" customFormat="1" ht="16.5" customHeight="1">
      <c r="B160" s="46"/>
      <c r="C160" s="221" t="s">
        <v>506</v>
      </c>
      <c r="D160" s="221" t="s">
        <v>176</v>
      </c>
      <c r="E160" s="222" t="s">
        <v>3895</v>
      </c>
      <c r="F160" s="223" t="s">
        <v>3896</v>
      </c>
      <c r="G160" s="224" t="s">
        <v>304</v>
      </c>
      <c r="H160" s="225">
        <v>2</v>
      </c>
      <c r="I160" s="226"/>
      <c r="J160" s="227">
        <f>ROUND(I160*H160,2)</f>
        <v>0</v>
      </c>
      <c r="K160" s="223" t="s">
        <v>3772</v>
      </c>
      <c r="L160" s="72"/>
      <c r="M160" s="228" t="s">
        <v>23</v>
      </c>
      <c r="N160" s="229" t="s">
        <v>47</v>
      </c>
      <c r="O160" s="47"/>
      <c r="P160" s="230">
        <f>O160*H160</f>
        <v>0</v>
      </c>
      <c r="Q160" s="230">
        <v>0</v>
      </c>
      <c r="R160" s="230">
        <f>Q160*H160</f>
        <v>0</v>
      </c>
      <c r="S160" s="230">
        <v>0</v>
      </c>
      <c r="T160" s="231">
        <f>S160*H160</f>
        <v>0</v>
      </c>
      <c r="AR160" s="24" t="s">
        <v>689</v>
      </c>
      <c r="AT160" s="24" t="s">
        <v>176</v>
      </c>
      <c r="AU160" s="24" t="s">
        <v>87</v>
      </c>
      <c r="AY160" s="24" t="s">
        <v>170</v>
      </c>
      <c r="BE160" s="232">
        <f>IF(N160="základní",J160,0)</f>
        <v>0</v>
      </c>
      <c r="BF160" s="232">
        <f>IF(N160="snížená",J160,0)</f>
        <v>0</v>
      </c>
      <c r="BG160" s="232">
        <f>IF(N160="zákl. přenesená",J160,0)</f>
        <v>0</v>
      </c>
      <c r="BH160" s="232">
        <f>IF(N160="sníž. přenesená",J160,0)</f>
        <v>0</v>
      </c>
      <c r="BI160" s="232">
        <f>IF(N160="nulová",J160,0)</f>
        <v>0</v>
      </c>
      <c r="BJ160" s="24" t="s">
        <v>84</v>
      </c>
      <c r="BK160" s="232">
        <f>ROUND(I160*H160,2)</f>
        <v>0</v>
      </c>
      <c r="BL160" s="24" t="s">
        <v>689</v>
      </c>
      <c r="BM160" s="24" t="s">
        <v>3903</v>
      </c>
    </row>
    <row r="161" spans="2:47" s="1" customFormat="1" ht="13.5">
      <c r="B161" s="46"/>
      <c r="C161" s="74"/>
      <c r="D161" s="233" t="s">
        <v>183</v>
      </c>
      <c r="E161" s="74"/>
      <c r="F161" s="234" t="s">
        <v>3898</v>
      </c>
      <c r="G161" s="74"/>
      <c r="H161" s="74"/>
      <c r="I161" s="191"/>
      <c r="J161" s="74"/>
      <c r="K161" s="74"/>
      <c r="L161" s="72"/>
      <c r="M161" s="235"/>
      <c r="N161" s="47"/>
      <c r="O161" s="47"/>
      <c r="P161" s="47"/>
      <c r="Q161" s="47"/>
      <c r="R161" s="47"/>
      <c r="S161" s="47"/>
      <c r="T161" s="95"/>
      <c r="AT161" s="24" t="s">
        <v>183</v>
      </c>
      <c r="AU161" s="24" t="s">
        <v>87</v>
      </c>
    </row>
    <row r="162" spans="2:65" s="1" customFormat="1" ht="16.5" customHeight="1">
      <c r="B162" s="46"/>
      <c r="C162" s="262" t="s">
        <v>513</v>
      </c>
      <c r="D162" s="262" t="s">
        <v>858</v>
      </c>
      <c r="E162" s="263" t="s">
        <v>3904</v>
      </c>
      <c r="F162" s="264" t="s">
        <v>3905</v>
      </c>
      <c r="G162" s="265" t="s">
        <v>1245</v>
      </c>
      <c r="H162" s="266">
        <v>2</v>
      </c>
      <c r="I162" s="267"/>
      <c r="J162" s="268">
        <f>ROUND(I162*H162,2)</f>
        <v>0</v>
      </c>
      <c r="K162" s="264" t="s">
        <v>23</v>
      </c>
      <c r="L162" s="269"/>
      <c r="M162" s="270" t="s">
        <v>23</v>
      </c>
      <c r="N162" s="271" t="s">
        <v>47</v>
      </c>
      <c r="O162" s="47"/>
      <c r="P162" s="230">
        <f>O162*H162</f>
        <v>0</v>
      </c>
      <c r="Q162" s="230">
        <v>0</v>
      </c>
      <c r="R162" s="230">
        <f>Q162*H162</f>
        <v>0</v>
      </c>
      <c r="S162" s="230">
        <v>0</v>
      </c>
      <c r="T162" s="231">
        <f>S162*H162</f>
        <v>0</v>
      </c>
      <c r="AR162" s="24" t="s">
        <v>1032</v>
      </c>
      <c r="AT162" s="24" t="s">
        <v>858</v>
      </c>
      <c r="AU162" s="24" t="s">
        <v>87</v>
      </c>
      <c r="AY162" s="24" t="s">
        <v>170</v>
      </c>
      <c r="BE162" s="232">
        <f>IF(N162="základní",J162,0)</f>
        <v>0</v>
      </c>
      <c r="BF162" s="232">
        <f>IF(N162="snížená",J162,0)</f>
        <v>0</v>
      </c>
      <c r="BG162" s="232">
        <f>IF(N162="zákl. přenesená",J162,0)</f>
        <v>0</v>
      </c>
      <c r="BH162" s="232">
        <f>IF(N162="sníž. přenesená",J162,0)</f>
        <v>0</v>
      </c>
      <c r="BI162" s="232">
        <f>IF(N162="nulová",J162,0)</f>
        <v>0</v>
      </c>
      <c r="BJ162" s="24" t="s">
        <v>84</v>
      </c>
      <c r="BK162" s="232">
        <f>ROUND(I162*H162,2)</f>
        <v>0</v>
      </c>
      <c r="BL162" s="24" t="s">
        <v>689</v>
      </c>
      <c r="BM162" s="24" t="s">
        <v>3906</v>
      </c>
    </row>
    <row r="163" spans="2:47" s="1" customFormat="1" ht="13.5">
      <c r="B163" s="46"/>
      <c r="C163" s="74"/>
      <c r="D163" s="233" t="s">
        <v>183</v>
      </c>
      <c r="E163" s="74"/>
      <c r="F163" s="234" t="s">
        <v>3907</v>
      </c>
      <c r="G163" s="74"/>
      <c r="H163" s="74"/>
      <c r="I163" s="191"/>
      <c r="J163" s="74"/>
      <c r="K163" s="74"/>
      <c r="L163" s="72"/>
      <c r="M163" s="235"/>
      <c r="N163" s="47"/>
      <c r="O163" s="47"/>
      <c r="P163" s="47"/>
      <c r="Q163" s="47"/>
      <c r="R163" s="47"/>
      <c r="S163" s="47"/>
      <c r="T163" s="95"/>
      <c r="AT163" s="24" t="s">
        <v>183</v>
      </c>
      <c r="AU163" s="24" t="s">
        <v>87</v>
      </c>
    </row>
    <row r="164" spans="2:65" s="1" customFormat="1" ht="16.5" customHeight="1">
      <c r="B164" s="46"/>
      <c r="C164" s="221" t="s">
        <v>520</v>
      </c>
      <c r="D164" s="221" t="s">
        <v>176</v>
      </c>
      <c r="E164" s="222" t="s">
        <v>3895</v>
      </c>
      <c r="F164" s="223" t="s">
        <v>3896</v>
      </c>
      <c r="G164" s="224" t="s">
        <v>304</v>
      </c>
      <c r="H164" s="225">
        <v>2</v>
      </c>
      <c r="I164" s="226"/>
      <c r="J164" s="227">
        <f>ROUND(I164*H164,2)</f>
        <v>0</v>
      </c>
      <c r="K164" s="223" t="s">
        <v>3772</v>
      </c>
      <c r="L164" s="72"/>
      <c r="M164" s="228" t="s">
        <v>23</v>
      </c>
      <c r="N164" s="229" t="s">
        <v>47</v>
      </c>
      <c r="O164" s="47"/>
      <c r="P164" s="230">
        <f>O164*H164</f>
        <v>0</v>
      </c>
      <c r="Q164" s="230">
        <v>0</v>
      </c>
      <c r="R164" s="230">
        <f>Q164*H164</f>
        <v>0</v>
      </c>
      <c r="S164" s="230">
        <v>0</v>
      </c>
      <c r="T164" s="231">
        <f>S164*H164</f>
        <v>0</v>
      </c>
      <c r="AR164" s="24" t="s">
        <v>689</v>
      </c>
      <c r="AT164" s="24" t="s">
        <v>176</v>
      </c>
      <c r="AU164" s="24" t="s">
        <v>87</v>
      </c>
      <c r="AY164" s="24" t="s">
        <v>170</v>
      </c>
      <c r="BE164" s="232">
        <f>IF(N164="základní",J164,0)</f>
        <v>0</v>
      </c>
      <c r="BF164" s="232">
        <f>IF(N164="snížená",J164,0)</f>
        <v>0</v>
      </c>
      <c r="BG164" s="232">
        <f>IF(N164="zákl. přenesená",J164,0)</f>
        <v>0</v>
      </c>
      <c r="BH164" s="232">
        <f>IF(N164="sníž. přenesená",J164,0)</f>
        <v>0</v>
      </c>
      <c r="BI164" s="232">
        <f>IF(N164="nulová",J164,0)</f>
        <v>0</v>
      </c>
      <c r="BJ164" s="24" t="s">
        <v>84</v>
      </c>
      <c r="BK164" s="232">
        <f>ROUND(I164*H164,2)</f>
        <v>0</v>
      </c>
      <c r="BL164" s="24" t="s">
        <v>689</v>
      </c>
      <c r="BM164" s="24" t="s">
        <v>3908</v>
      </c>
    </row>
    <row r="165" spans="2:47" s="1" customFormat="1" ht="13.5">
      <c r="B165" s="46"/>
      <c r="C165" s="74"/>
      <c r="D165" s="233" t="s">
        <v>183</v>
      </c>
      <c r="E165" s="74"/>
      <c r="F165" s="234" t="s">
        <v>3898</v>
      </c>
      <c r="G165" s="74"/>
      <c r="H165" s="74"/>
      <c r="I165" s="191"/>
      <c r="J165" s="74"/>
      <c r="K165" s="74"/>
      <c r="L165" s="72"/>
      <c r="M165" s="235"/>
      <c r="N165" s="47"/>
      <c r="O165" s="47"/>
      <c r="P165" s="47"/>
      <c r="Q165" s="47"/>
      <c r="R165" s="47"/>
      <c r="S165" s="47"/>
      <c r="T165" s="95"/>
      <c r="AT165" s="24" t="s">
        <v>183</v>
      </c>
      <c r="AU165" s="24" t="s">
        <v>87</v>
      </c>
    </row>
    <row r="166" spans="2:65" s="1" customFormat="1" ht="16.5" customHeight="1">
      <c r="B166" s="46"/>
      <c r="C166" s="262" t="s">
        <v>526</v>
      </c>
      <c r="D166" s="262" t="s">
        <v>858</v>
      </c>
      <c r="E166" s="263" t="s">
        <v>3909</v>
      </c>
      <c r="F166" s="264" t="s">
        <v>3910</v>
      </c>
      <c r="G166" s="265" t="s">
        <v>1245</v>
      </c>
      <c r="H166" s="266">
        <v>2</v>
      </c>
      <c r="I166" s="267"/>
      <c r="J166" s="268">
        <f>ROUND(I166*H166,2)</f>
        <v>0</v>
      </c>
      <c r="K166" s="264" t="s">
        <v>23</v>
      </c>
      <c r="L166" s="269"/>
      <c r="M166" s="270" t="s">
        <v>23</v>
      </c>
      <c r="N166" s="271" t="s">
        <v>47</v>
      </c>
      <c r="O166" s="47"/>
      <c r="P166" s="230">
        <f>O166*H166</f>
        <v>0</v>
      </c>
      <c r="Q166" s="230">
        <v>0</v>
      </c>
      <c r="R166" s="230">
        <f>Q166*H166</f>
        <v>0</v>
      </c>
      <c r="S166" s="230">
        <v>0</v>
      </c>
      <c r="T166" s="231">
        <f>S166*H166</f>
        <v>0</v>
      </c>
      <c r="AR166" s="24" t="s">
        <v>1032</v>
      </c>
      <c r="AT166" s="24" t="s">
        <v>858</v>
      </c>
      <c r="AU166" s="24" t="s">
        <v>87</v>
      </c>
      <c r="AY166" s="24" t="s">
        <v>170</v>
      </c>
      <c r="BE166" s="232">
        <f>IF(N166="základní",J166,0)</f>
        <v>0</v>
      </c>
      <c r="BF166" s="232">
        <f>IF(N166="snížená",J166,0)</f>
        <v>0</v>
      </c>
      <c r="BG166" s="232">
        <f>IF(N166="zákl. přenesená",J166,0)</f>
        <v>0</v>
      </c>
      <c r="BH166" s="232">
        <f>IF(N166="sníž. přenesená",J166,0)</f>
        <v>0</v>
      </c>
      <c r="BI166" s="232">
        <f>IF(N166="nulová",J166,0)</f>
        <v>0</v>
      </c>
      <c r="BJ166" s="24" t="s">
        <v>84</v>
      </c>
      <c r="BK166" s="232">
        <f>ROUND(I166*H166,2)</f>
        <v>0</v>
      </c>
      <c r="BL166" s="24" t="s">
        <v>689</v>
      </c>
      <c r="BM166" s="24" t="s">
        <v>3911</v>
      </c>
    </row>
    <row r="167" spans="2:47" s="1" customFormat="1" ht="13.5">
      <c r="B167" s="46"/>
      <c r="C167" s="74"/>
      <c r="D167" s="233" t="s">
        <v>183</v>
      </c>
      <c r="E167" s="74"/>
      <c r="F167" s="234" t="s">
        <v>3912</v>
      </c>
      <c r="G167" s="74"/>
      <c r="H167" s="74"/>
      <c r="I167" s="191"/>
      <c r="J167" s="74"/>
      <c r="K167" s="74"/>
      <c r="L167" s="72"/>
      <c r="M167" s="235"/>
      <c r="N167" s="47"/>
      <c r="O167" s="47"/>
      <c r="P167" s="47"/>
      <c r="Q167" s="47"/>
      <c r="R167" s="47"/>
      <c r="S167" s="47"/>
      <c r="T167" s="95"/>
      <c r="AT167" s="24" t="s">
        <v>183</v>
      </c>
      <c r="AU167" s="24" t="s">
        <v>87</v>
      </c>
    </row>
    <row r="168" spans="2:65" s="1" customFormat="1" ht="16.5" customHeight="1">
      <c r="B168" s="46"/>
      <c r="C168" s="221" t="s">
        <v>689</v>
      </c>
      <c r="D168" s="221" t="s">
        <v>176</v>
      </c>
      <c r="E168" s="222" t="s">
        <v>3913</v>
      </c>
      <c r="F168" s="223" t="s">
        <v>3914</v>
      </c>
      <c r="G168" s="224" t="s">
        <v>304</v>
      </c>
      <c r="H168" s="225">
        <v>7</v>
      </c>
      <c r="I168" s="226"/>
      <c r="J168" s="227">
        <f>ROUND(I168*H168,2)</f>
        <v>0</v>
      </c>
      <c r="K168" s="223" t="s">
        <v>3772</v>
      </c>
      <c r="L168" s="72"/>
      <c r="M168" s="228" t="s">
        <v>23</v>
      </c>
      <c r="N168" s="229" t="s">
        <v>47</v>
      </c>
      <c r="O168" s="47"/>
      <c r="P168" s="230">
        <f>O168*H168</f>
        <v>0</v>
      </c>
      <c r="Q168" s="230">
        <v>0</v>
      </c>
      <c r="R168" s="230">
        <f>Q168*H168</f>
        <v>0</v>
      </c>
      <c r="S168" s="230">
        <v>0</v>
      </c>
      <c r="T168" s="231">
        <f>S168*H168</f>
        <v>0</v>
      </c>
      <c r="AR168" s="24" t="s">
        <v>689</v>
      </c>
      <c r="AT168" s="24" t="s">
        <v>176</v>
      </c>
      <c r="AU168" s="24" t="s">
        <v>87</v>
      </c>
      <c r="AY168" s="24" t="s">
        <v>170</v>
      </c>
      <c r="BE168" s="232">
        <f>IF(N168="základní",J168,0)</f>
        <v>0</v>
      </c>
      <c r="BF168" s="232">
        <f>IF(N168="snížená",J168,0)</f>
        <v>0</v>
      </c>
      <c r="BG168" s="232">
        <f>IF(N168="zákl. přenesená",J168,0)</f>
        <v>0</v>
      </c>
      <c r="BH168" s="232">
        <f>IF(N168="sníž. přenesená",J168,0)</f>
        <v>0</v>
      </c>
      <c r="BI168" s="232">
        <f>IF(N168="nulová",J168,0)</f>
        <v>0</v>
      </c>
      <c r="BJ168" s="24" t="s">
        <v>84</v>
      </c>
      <c r="BK168" s="232">
        <f>ROUND(I168*H168,2)</f>
        <v>0</v>
      </c>
      <c r="BL168" s="24" t="s">
        <v>689</v>
      </c>
      <c r="BM168" s="24" t="s">
        <v>3915</v>
      </c>
    </row>
    <row r="169" spans="2:47" s="1" customFormat="1" ht="13.5">
      <c r="B169" s="46"/>
      <c r="C169" s="74"/>
      <c r="D169" s="233" t="s">
        <v>183</v>
      </c>
      <c r="E169" s="74"/>
      <c r="F169" s="234" t="s">
        <v>3916</v>
      </c>
      <c r="G169" s="74"/>
      <c r="H169" s="74"/>
      <c r="I169" s="191"/>
      <c r="J169" s="74"/>
      <c r="K169" s="74"/>
      <c r="L169" s="72"/>
      <c r="M169" s="235"/>
      <c r="N169" s="47"/>
      <c r="O169" s="47"/>
      <c r="P169" s="47"/>
      <c r="Q169" s="47"/>
      <c r="R169" s="47"/>
      <c r="S169" s="47"/>
      <c r="T169" s="95"/>
      <c r="AT169" s="24" t="s">
        <v>183</v>
      </c>
      <c r="AU169" s="24" t="s">
        <v>87</v>
      </c>
    </row>
    <row r="170" spans="2:65" s="1" customFormat="1" ht="16.5" customHeight="1">
      <c r="B170" s="46"/>
      <c r="C170" s="221" t="s">
        <v>695</v>
      </c>
      <c r="D170" s="221" t="s">
        <v>176</v>
      </c>
      <c r="E170" s="222" t="s">
        <v>3917</v>
      </c>
      <c r="F170" s="223" t="s">
        <v>3918</v>
      </c>
      <c r="G170" s="224" t="s">
        <v>304</v>
      </c>
      <c r="H170" s="225">
        <v>6</v>
      </c>
      <c r="I170" s="226"/>
      <c r="J170" s="227">
        <f>ROUND(I170*H170,2)</f>
        <v>0</v>
      </c>
      <c r="K170" s="223" t="s">
        <v>3772</v>
      </c>
      <c r="L170" s="72"/>
      <c r="M170" s="228" t="s">
        <v>23</v>
      </c>
      <c r="N170" s="229" t="s">
        <v>47</v>
      </c>
      <c r="O170" s="47"/>
      <c r="P170" s="230">
        <f>O170*H170</f>
        <v>0</v>
      </c>
      <c r="Q170" s="230">
        <v>0</v>
      </c>
      <c r="R170" s="230">
        <f>Q170*H170</f>
        <v>0</v>
      </c>
      <c r="S170" s="230">
        <v>0</v>
      </c>
      <c r="T170" s="231">
        <f>S170*H170</f>
        <v>0</v>
      </c>
      <c r="AR170" s="24" t="s">
        <v>689</v>
      </c>
      <c r="AT170" s="24" t="s">
        <v>176</v>
      </c>
      <c r="AU170" s="24" t="s">
        <v>87</v>
      </c>
      <c r="AY170" s="24" t="s">
        <v>170</v>
      </c>
      <c r="BE170" s="232">
        <f>IF(N170="základní",J170,0)</f>
        <v>0</v>
      </c>
      <c r="BF170" s="232">
        <f>IF(N170="snížená",J170,0)</f>
        <v>0</v>
      </c>
      <c r="BG170" s="232">
        <f>IF(N170="zákl. přenesená",J170,0)</f>
        <v>0</v>
      </c>
      <c r="BH170" s="232">
        <f>IF(N170="sníž. přenesená",J170,0)</f>
        <v>0</v>
      </c>
      <c r="BI170" s="232">
        <f>IF(N170="nulová",J170,0)</f>
        <v>0</v>
      </c>
      <c r="BJ170" s="24" t="s">
        <v>84</v>
      </c>
      <c r="BK170" s="232">
        <f>ROUND(I170*H170,2)</f>
        <v>0</v>
      </c>
      <c r="BL170" s="24" t="s">
        <v>689</v>
      </c>
      <c r="BM170" s="24" t="s">
        <v>3919</v>
      </c>
    </row>
    <row r="171" spans="2:47" s="1" customFormat="1" ht="13.5">
      <c r="B171" s="46"/>
      <c r="C171" s="74"/>
      <c r="D171" s="233" t="s">
        <v>183</v>
      </c>
      <c r="E171" s="74"/>
      <c r="F171" s="234" t="s">
        <v>3920</v>
      </c>
      <c r="G171" s="74"/>
      <c r="H171" s="74"/>
      <c r="I171" s="191"/>
      <c r="J171" s="74"/>
      <c r="K171" s="74"/>
      <c r="L171" s="72"/>
      <c r="M171" s="235"/>
      <c r="N171" s="47"/>
      <c r="O171" s="47"/>
      <c r="P171" s="47"/>
      <c r="Q171" s="47"/>
      <c r="R171" s="47"/>
      <c r="S171" s="47"/>
      <c r="T171" s="95"/>
      <c r="AT171" s="24" t="s">
        <v>183</v>
      </c>
      <c r="AU171" s="24" t="s">
        <v>87</v>
      </c>
    </row>
    <row r="172" spans="2:65" s="1" customFormat="1" ht="16.5" customHeight="1">
      <c r="B172" s="46"/>
      <c r="C172" s="221" t="s">
        <v>597</v>
      </c>
      <c r="D172" s="221" t="s">
        <v>176</v>
      </c>
      <c r="E172" s="222" t="s">
        <v>3921</v>
      </c>
      <c r="F172" s="223" t="s">
        <v>3922</v>
      </c>
      <c r="G172" s="224" t="s">
        <v>304</v>
      </c>
      <c r="H172" s="225">
        <v>2</v>
      </c>
      <c r="I172" s="226"/>
      <c r="J172" s="227">
        <f>ROUND(I172*H172,2)</f>
        <v>0</v>
      </c>
      <c r="K172" s="223" t="s">
        <v>3772</v>
      </c>
      <c r="L172" s="72"/>
      <c r="M172" s="228" t="s">
        <v>23</v>
      </c>
      <c r="N172" s="229" t="s">
        <v>47</v>
      </c>
      <c r="O172" s="47"/>
      <c r="P172" s="230">
        <f>O172*H172</f>
        <v>0</v>
      </c>
      <c r="Q172" s="230">
        <v>0</v>
      </c>
      <c r="R172" s="230">
        <f>Q172*H172</f>
        <v>0</v>
      </c>
      <c r="S172" s="230">
        <v>0</v>
      </c>
      <c r="T172" s="231">
        <f>S172*H172</f>
        <v>0</v>
      </c>
      <c r="AR172" s="24" t="s">
        <v>689</v>
      </c>
      <c r="AT172" s="24" t="s">
        <v>176</v>
      </c>
      <c r="AU172" s="24" t="s">
        <v>87</v>
      </c>
      <c r="AY172" s="24" t="s">
        <v>170</v>
      </c>
      <c r="BE172" s="232">
        <f>IF(N172="základní",J172,0)</f>
        <v>0</v>
      </c>
      <c r="BF172" s="232">
        <f>IF(N172="snížená",J172,0)</f>
        <v>0</v>
      </c>
      <c r="BG172" s="232">
        <f>IF(N172="zákl. přenesená",J172,0)</f>
        <v>0</v>
      </c>
      <c r="BH172" s="232">
        <f>IF(N172="sníž. přenesená",J172,0)</f>
        <v>0</v>
      </c>
      <c r="BI172" s="232">
        <f>IF(N172="nulová",J172,0)</f>
        <v>0</v>
      </c>
      <c r="BJ172" s="24" t="s">
        <v>84</v>
      </c>
      <c r="BK172" s="232">
        <f>ROUND(I172*H172,2)</f>
        <v>0</v>
      </c>
      <c r="BL172" s="24" t="s">
        <v>689</v>
      </c>
      <c r="BM172" s="24" t="s">
        <v>3923</v>
      </c>
    </row>
    <row r="173" spans="2:47" s="1" customFormat="1" ht="13.5">
      <c r="B173" s="46"/>
      <c r="C173" s="74"/>
      <c r="D173" s="233" t="s">
        <v>183</v>
      </c>
      <c r="E173" s="74"/>
      <c r="F173" s="234" t="s">
        <v>3924</v>
      </c>
      <c r="G173" s="74"/>
      <c r="H173" s="74"/>
      <c r="I173" s="191"/>
      <c r="J173" s="74"/>
      <c r="K173" s="74"/>
      <c r="L173" s="72"/>
      <c r="M173" s="235"/>
      <c r="N173" s="47"/>
      <c r="O173" s="47"/>
      <c r="P173" s="47"/>
      <c r="Q173" s="47"/>
      <c r="R173" s="47"/>
      <c r="S173" s="47"/>
      <c r="T173" s="95"/>
      <c r="AT173" s="24" t="s">
        <v>183</v>
      </c>
      <c r="AU173" s="24" t="s">
        <v>87</v>
      </c>
    </row>
    <row r="174" spans="2:65" s="1" customFormat="1" ht="16.5" customHeight="1">
      <c r="B174" s="46"/>
      <c r="C174" s="221" t="s">
        <v>702</v>
      </c>
      <c r="D174" s="221" t="s">
        <v>176</v>
      </c>
      <c r="E174" s="222" t="s">
        <v>3925</v>
      </c>
      <c r="F174" s="223" t="s">
        <v>3926</v>
      </c>
      <c r="G174" s="224" t="s">
        <v>304</v>
      </c>
      <c r="H174" s="225">
        <v>1</v>
      </c>
      <c r="I174" s="226"/>
      <c r="J174" s="227">
        <f>ROUND(I174*H174,2)</f>
        <v>0</v>
      </c>
      <c r="K174" s="223" t="s">
        <v>3772</v>
      </c>
      <c r="L174" s="72"/>
      <c r="M174" s="228" t="s">
        <v>23</v>
      </c>
      <c r="N174" s="229" t="s">
        <v>47</v>
      </c>
      <c r="O174" s="47"/>
      <c r="P174" s="230">
        <f>O174*H174</f>
        <v>0</v>
      </c>
      <c r="Q174" s="230">
        <v>0</v>
      </c>
      <c r="R174" s="230">
        <f>Q174*H174</f>
        <v>0</v>
      </c>
      <c r="S174" s="230">
        <v>0</v>
      </c>
      <c r="T174" s="231">
        <f>S174*H174</f>
        <v>0</v>
      </c>
      <c r="AR174" s="24" t="s">
        <v>689</v>
      </c>
      <c r="AT174" s="24" t="s">
        <v>176</v>
      </c>
      <c r="AU174" s="24" t="s">
        <v>87</v>
      </c>
      <c r="AY174" s="24" t="s">
        <v>170</v>
      </c>
      <c r="BE174" s="232">
        <f>IF(N174="základní",J174,0)</f>
        <v>0</v>
      </c>
      <c r="BF174" s="232">
        <f>IF(N174="snížená",J174,0)</f>
        <v>0</v>
      </c>
      <c r="BG174" s="232">
        <f>IF(N174="zákl. přenesená",J174,0)</f>
        <v>0</v>
      </c>
      <c r="BH174" s="232">
        <f>IF(N174="sníž. přenesená",J174,0)</f>
        <v>0</v>
      </c>
      <c r="BI174" s="232">
        <f>IF(N174="nulová",J174,0)</f>
        <v>0</v>
      </c>
      <c r="BJ174" s="24" t="s">
        <v>84</v>
      </c>
      <c r="BK174" s="232">
        <f>ROUND(I174*H174,2)</f>
        <v>0</v>
      </c>
      <c r="BL174" s="24" t="s">
        <v>689</v>
      </c>
      <c r="BM174" s="24" t="s">
        <v>3927</v>
      </c>
    </row>
    <row r="175" spans="2:47" s="1" customFormat="1" ht="13.5">
      <c r="B175" s="46"/>
      <c r="C175" s="74"/>
      <c r="D175" s="233" t="s">
        <v>183</v>
      </c>
      <c r="E175" s="74"/>
      <c r="F175" s="234" t="s">
        <v>3928</v>
      </c>
      <c r="G175" s="74"/>
      <c r="H175" s="74"/>
      <c r="I175" s="191"/>
      <c r="J175" s="74"/>
      <c r="K175" s="74"/>
      <c r="L175" s="72"/>
      <c r="M175" s="235"/>
      <c r="N175" s="47"/>
      <c r="O175" s="47"/>
      <c r="P175" s="47"/>
      <c r="Q175" s="47"/>
      <c r="R175" s="47"/>
      <c r="S175" s="47"/>
      <c r="T175" s="95"/>
      <c r="AT175" s="24" t="s">
        <v>183</v>
      </c>
      <c r="AU175" s="24" t="s">
        <v>87</v>
      </c>
    </row>
    <row r="176" spans="2:65" s="1" customFormat="1" ht="16.5" customHeight="1">
      <c r="B176" s="46"/>
      <c r="C176" s="262" t="s">
        <v>538</v>
      </c>
      <c r="D176" s="262" t="s">
        <v>858</v>
      </c>
      <c r="E176" s="263" t="s">
        <v>3929</v>
      </c>
      <c r="F176" s="264" t="s">
        <v>3930</v>
      </c>
      <c r="G176" s="265" t="s">
        <v>1245</v>
      </c>
      <c r="H176" s="266">
        <v>2</v>
      </c>
      <c r="I176" s="267"/>
      <c r="J176" s="268">
        <f>ROUND(I176*H176,2)</f>
        <v>0</v>
      </c>
      <c r="K176" s="264" t="s">
        <v>23</v>
      </c>
      <c r="L176" s="269"/>
      <c r="M176" s="270" t="s">
        <v>23</v>
      </c>
      <c r="N176" s="271" t="s">
        <v>47</v>
      </c>
      <c r="O176" s="47"/>
      <c r="P176" s="230">
        <f>O176*H176</f>
        <v>0</v>
      </c>
      <c r="Q176" s="230">
        <v>0</v>
      </c>
      <c r="R176" s="230">
        <f>Q176*H176</f>
        <v>0</v>
      </c>
      <c r="S176" s="230">
        <v>0</v>
      </c>
      <c r="T176" s="231">
        <f>S176*H176</f>
        <v>0</v>
      </c>
      <c r="AR176" s="24" t="s">
        <v>1032</v>
      </c>
      <c r="AT176" s="24" t="s">
        <v>858</v>
      </c>
      <c r="AU176" s="24" t="s">
        <v>87</v>
      </c>
      <c r="AY176" s="24" t="s">
        <v>170</v>
      </c>
      <c r="BE176" s="232">
        <f>IF(N176="základní",J176,0)</f>
        <v>0</v>
      </c>
      <c r="BF176" s="232">
        <f>IF(N176="snížená",J176,0)</f>
        <v>0</v>
      </c>
      <c r="BG176" s="232">
        <f>IF(N176="zákl. přenesená",J176,0)</f>
        <v>0</v>
      </c>
      <c r="BH176" s="232">
        <f>IF(N176="sníž. přenesená",J176,0)</f>
        <v>0</v>
      </c>
      <c r="BI176" s="232">
        <f>IF(N176="nulová",J176,0)</f>
        <v>0</v>
      </c>
      <c r="BJ176" s="24" t="s">
        <v>84</v>
      </c>
      <c r="BK176" s="232">
        <f>ROUND(I176*H176,2)</f>
        <v>0</v>
      </c>
      <c r="BL176" s="24" t="s">
        <v>689</v>
      </c>
      <c r="BM176" s="24" t="s">
        <v>3931</v>
      </c>
    </row>
    <row r="177" spans="2:47" s="1" customFormat="1" ht="13.5">
      <c r="B177" s="46"/>
      <c r="C177" s="74"/>
      <c r="D177" s="233" t="s">
        <v>183</v>
      </c>
      <c r="E177" s="74"/>
      <c r="F177" s="234" t="s">
        <v>3930</v>
      </c>
      <c r="G177" s="74"/>
      <c r="H177" s="74"/>
      <c r="I177" s="191"/>
      <c r="J177" s="74"/>
      <c r="K177" s="74"/>
      <c r="L177" s="72"/>
      <c r="M177" s="235"/>
      <c r="N177" s="47"/>
      <c r="O177" s="47"/>
      <c r="P177" s="47"/>
      <c r="Q177" s="47"/>
      <c r="R177" s="47"/>
      <c r="S177" s="47"/>
      <c r="T177" s="95"/>
      <c r="AT177" s="24" t="s">
        <v>183</v>
      </c>
      <c r="AU177" s="24" t="s">
        <v>87</v>
      </c>
    </row>
    <row r="178" spans="2:65" s="1" customFormat="1" ht="16.5" customHeight="1">
      <c r="B178" s="46"/>
      <c r="C178" s="221" t="s">
        <v>544</v>
      </c>
      <c r="D178" s="221" t="s">
        <v>176</v>
      </c>
      <c r="E178" s="222" t="s">
        <v>3932</v>
      </c>
      <c r="F178" s="223" t="s">
        <v>3933</v>
      </c>
      <c r="G178" s="224" t="s">
        <v>304</v>
      </c>
      <c r="H178" s="225">
        <v>5</v>
      </c>
      <c r="I178" s="226"/>
      <c r="J178" s="227">
        <f>ROUND(I178*H178,2)</f>
        <v>0</v>
      </c>
      <c r="K178" s="223" t="s">
        <v>3772</v>
      </c>
      <c r="L178" s="72"/>
      <c r="M178" s="228" t="s">
        <v>23</v>
      </c>
      <c r="N178" s="229" t="s">
        <v>47</v>
      </c>
      <c r="O178" s="47"/>
      <c r="P178" s="230">
        <f>O178*H178</f>
        <v>0</v>
      </c>
      <c r="Q178" s="230">
        <v>0</v>
      </c>
      <c r="R178" s="230">
        <f>Q178*H178</f>
        <v>0</v>
      </c>
      <c r="S178" s="230">
        <v>0</v>
      </c>
      <c r="T178" s="231">
        <f>S178*H178</f>
        <v>0</v>
      </c>
      <c r="AR178" s="24" t="s">
        <v>689</v>
      </c>
      <c r="AT178" s="24" t="s">
        <v>176</v>
      </c>
      <c r="AU178" s="24" t="s">
        <v>87</v>
      </c>
      <c r="AY178" s="24" t="s">
        <v>170</v>
      </c>
      <c r="BE178" s="232">
        <f>IF(N178="základní",J178,0)</f>
        <v>0</v>
      </c>
      <c r="BF178" s="232">
        <f>IF(N178="snížená",J178,0)</f>
        <v>0</v>
      </c>
      <c r="BG178" s="232">
        <f>IF(N178="zákl. přenesená",J178,0)</f>
        <v>0</v>
      </c>
      <c r="BH178" s="232">
        <f>IF(N178="sníž. přenesená",J178,0)</f>
        <v>0</v>
      </c>
      <c r="BI178" s="232">
        <f>IF(N178="nulová",J178,0)</f>
        <v>0</v>
      </c>
      <c r="BJ178" s="24" t="s">
        <v>84</v>
      </c>
      <c r="BK178" s="232">
        <f>ROUND(I178*H178,2)</f>
        <v>0</v>
      </c>
      <c r="BL178" s="24" t="s">
        <v>689</v>
      </c>
      <c r="BM178" s="24" t="s">
        <v>3934</v>
      </c>
    </row>
    <row r="179" spans="2:47" s="1" customFormat="1" ht="13.5">
      <c r="B179" s="46"/>
      <c r="C179" s="74"/>
      <c r="D179" s="233" t="s">
        <v>183</v>
      </c>
      <c r="E179" s="74"/>
      <c r="F179" s="234" t="s">
        <v>3935</v>
      </c>
      <c r="G179" s="74"/>
      <c r="H179" s="74"/>
      <c r="I179" s="191"/>
      <c r="J179" s="74"/>
      <c r="K179" s="74"/>
      <c r="L179" s="72"/>
      <c r="M179" s="235"/>
      <c r="N179" s="47"/>
      <c r="O179" s="47"/>
      <c r="P179" s="47"/>
      <c r="Q179" s="47"/>
      <c r="R179" s="47"/>
      <c r="S179" s="47"/>
      <c r="T179" s="95"/>
      <c r="AT179" s="24" t="s">
        <v>183</v>
      </c>
      <c r="AU179" s="24" t="s">
        <v>87</v>
      </c>
    </row>
    <row r="180" spans="2:65" s="1" customFormat="1" ht="16.5" customHeight="1">
      <c r="B180" s="46"/>
      <c r="C180" s="262" t="s">
        <v>551</v>
      </c>
      <c r="D180" s="262" t="s">
        <v>858</v>
      </c>
      <c r="E180" s="263" t="s">
        <v>3936</v>
      </c>
      <c r="F180" s="264" t="s">
        <v>3937</v>
      </c>
      <c r="G180" s="265" t="s">
        <v>1245</v>
      </c>
      <c r="H180" s="266">
        <v>5</v>
      </c>
      <c r="I180" s="267"/>
      <c r="J180" s="268">
        <f>ROUND(I180*H180,2)</f>
        <v>0</v>
      </c>
      <c r="K180" s="264" t="s">
        <v>23</v>
      </c>
      <c r="L180" s="269"/>
      <c r="M180" s="270" t="s">
        <v>23</v>
      </c>
      <c r="N180" s="271" t="s">
        <v>47</v>
      </c>
      <c r="O180" s="47"/>
      <c r="P180" s="230">
        <f>O180*H180</f>
        <v>0</v>
      </c>
      <c r="Q180" s="230">
        <v>0</v>
      </c>
      <c r="R180" s="230">
        <f>Q180*H180</f>
        <v>0</v>
      </c>
      <c r="S180" s="230">
        <v>0</v>
      </c>
      <c r="T180" s="231">
        <f>S180*H180</f>
        <v>0</v>
      </c>
      <c r="AR180" s="24" t="s">
        <v>1032</v>
      </c>
      <c r="AT180" s="24" t="s">
        <v>858</v>
      </c>
      <c r="AU180" s="24" t="s">
        <v>87</v>
      </c>
      <c r="AY180" s="24" t="s">
        <v>170</v>
      </c>
      <c r="BE180" s="232">
        <f>IF(N180="základní",J180,0)</f>
        <v>0</v>
      </c>
      <c r="BF180" s="232">
        <f>IF(N180="snížená",J180,0)</f>
        <v>0</v>
      </c>
      <c r="BG180" s="232">
        <f>IF(N180="zákl. přenesená",J180,0)</f>
        <v>0</v>
      </c>
      <c r="BH180" s="232">
        <f>IF(N180="sníž. přenesená",J180,0)</f>
        <v>0</v>
      </c>
      <c r="BI180" s="232">
        <f>IF(N180="nulová",J180,0)</f>
        <v>0</v>
      </c>
      <c r="BJ180" s="24" t="s">
        <v>84</v>
      </c>
      <c r="BK180" s="232">
        <f>ROUND(I180*H180,2)</f>
        <v>0</v>
      </c>
      <c r="BL180" s="24" t="s">
        <v>689</v>
      </c>
      <c r="BM180" s="24" t="s">
        <v>3938</v>
      </c>
    </row>
    <row r="181" spans="2:47" s="1" customFormat="1" ht="13.5">
      <c r="B181" s="46"/>
      <c r="C181" s="74"/>
      <c r="D181" s="233" t="s">
        <v>183</v>
      </c>
      <c r="E181" s="74"/>
      <c r="F181" s="234" t="s">
        <v>3937</v>
      </c>
      <c r="G181" s="74"/>
      <c r="H181" s="74"/>
      <c r="I181" s="191"/>
      <c r="J181" s="74"/>
      <c r="K181" s="74"/>
      <c r="L181" s="72"/>
      <c r="M181" s="235"/>
      <c r="N181" s="47"/>
      <c r="O181" s="47"/>
      <c r="P181" s="47"/>
      <c r="Q181" s="47"/>
      <c r="R181" s="47"/>
      <c r="S181" s="47"/>
      <c r="T181" s="95"/>
      <c r="AT181" s="24" t="s">
        <v>183</v>
      </c>
      <c r="AU181" s="24" t="s">
        <v>87</v>
      </c>
    </row>
    <row r="182" spans="2:65" s="1" customFormat="1" ht="16.5" customHeight="1">
      <c r="B182" s="46"/>
      <c r="C182" s="221" t="s">
        <v>557</v>
      </c>
      <c r="D182" s="221" t="s">
        <v>176</v>
      </c>
      <c r="E182" s="222" t="s">
        <v>3932</v>
      </c>
      <c r="F182" s="223" t="s">
        <v>3933</v>
      </c>
      <c r="G182" s="224" t="s">
        <v>304</v>
      </c>
      <c r="H182" s="225">
        <v>2</v>
      </c>
      <c r="I182" s="226"/>
      <c r="J182" s="227">
        <f>ROUND(I182*H182,2)</f>
        <v>0</v>
      </c>
      <c r="K182" s="223" t="s">
        <v>3772</v>
      </c>
      <c r="L182" s="72"/>
      <c r="M182" s="228" t="s">
        <v>23</v>
      </c>
      <c r="N182" s="229" t="s">
        <v>47</v>
      </c>
      <c r="O182" s="47"/>
      <c r="P182" s="230">
        <f>O182*H182</f>
        <v>0</v>
      </c>
      <c r="Q182" s="230">
        <v>0</v>
      </c>
      <c r="R182" s="230">
        <f>Q182*H182</f>
        <v>0</v>
      </c>
      <c r="S182" s="230">
        <v>0</v>
      </c>
      <c r="T182" s="231">
        <f>S182*H182</f>
        <v>0</v>
      </c>
      <c r="AR182" s="24" t="s">
        <v>689</v>
      </c>
      <c r="AT182" s="24" t="s">
        <v>176</v>
      </c>
      <c r="AU182" s="24" t="s">
        <v>87</v>
      </c>
      <c r="AY182" s="24" t="s">
        <v>170</v>
      </c>
      <c r="BE182" s="232">
        <f>IF(N182="základní",J182,0)</f>
        <v>0</v>
      </c>
      <c r="BF182" s="232">
        <f>IF(N182="snížená",J182,0)</f>
        <v>0</v>
      </c>
      <c r="BG182" s="232">
        <f>IF(N182="zákl. přenesená",J182,0)</f>
        <v>0</v>
      </c>
      <c r="BH182" s="232">
        <f>IF(N182="sníž. přenesená",J182,0)</f>
        <v>0</v>
      </c>
      <c r="BI182" s="232">
        <f>IF(N182="nulová",J182,0)</f>
        <v>0</v>
      </c>
      <c r="BJ182" s="24" t="s">
        <v>84</v>
      </c>
      <c r="BK182" s="232">
        <f>ROUND(I182*H182,2)</f>
        <v>0</v>
      </c>
      <c r="BL182" s="24" t="s">
        <v>689</v>
      </c>
      <c r="BM182" s="24" t="s">
        <v>3939</v>
      </c>
    </row>
    <row r="183" spans="2:47" s="1" customFormat="1" ht="13.5">
      <c r="B183" s="46"/>
      <c r="C183" s="74"/>
      <c r="D183" s="233" t="s">
        <v>183</v>
      </c>
      <c r="E183" s="74"/>
      <c r="F183" s="234" t="s">
        <v>3935</v>
      </c>
      <c r="G183" s="74"/>
      <c r="H183" s="74"/>
      <c r="I183" s="191"/>
      <c r="J183" s="74"/>
      <c r="K183" s="74"/>
      <c r="L183" s="72"/>
      <c r="M183" s="235"/>
      <c r="N183" s="47"/>
      <c r="O183" s="47"/>
      <c r="P183" s="47"/>
      <c r="Q183" s="47"/>
      <c r="R183" s="47"/>
      <c r="S183" s="47"/>
      <c r="T183" s="95"/>
      <c r="AT183" s="24" t="s">
        <v>183</v>
      </c>
      <c r="AU183" s="24" t="s">
        <v>87</v>
      </c>
    </row>
    <row r="184" spans="2:65" s="1" customFormat="1" ht="16.5" customHeight="1">
      <c r="B184" s="46"/>
      <c r="C184" s="262" t="s">
        <v>563</v>
      </c>
      <c r="D184" s="262" t="s">
        <v>858</v>
      </c>
      <c r="E184" s="263" t="s">
        <v>3940</v>
      </c>
      <c r="F184" s="264" t="s">
        <v>3941</v>
      </c>
      <c r="G184" s="265" t="s">
        <v>1245</v>
      </c>
      <c r="H184" s="266">
        <v>2</v>
      </c>
      <c r="I184" s="267"/>
      <c r="J184" s="268">
        <f>ROUND(I184*H184,2)</f>
        <v>0</v>
      </c>
      <c r="K184" s="264" t="s">
        <v>23</v>
      </c>
      <c r="L184" s="269"/>
      <c r="M184" s="270" t="s">
        <v>23</v>
      </c>
      <c r="N184" s="271" t="s">
        <v>47</v>
      </c>
      <c r="O184" s="47"/>
      <c r="P184" s="230">
        <f>O184*H184</f>
        <v>0</v>
      </c>
      <c r="Q184" s="230">
        <v>0</v>
      </c>
      <c r="R184" s="230">
        <f>Q184*H184</f>
        <v>0</v>
      </c>
      <c r="S184" s="230">
        <v>0</v>
      </c>
      <c r="T184" s="231">
        <f>S184*H184</f>
        <v>0</v>
      </c>
      <c r="AR184" s="24" t="s">
        <v>1032</v>
      </c>
      <c r="AT184" s="24" t="s">
        <v>858</v>
      </c>
      <c r="AU184" s="24" t="s">
        <v>87</v>
      </c>
      <c r="AY184" s="24" t="s">
        <v>170</v>
      </c>
      <c r="BE184" s="232">
        <f>IF(N184="základní",J184,0)</f>
        <v>0</v>
      </c>
      <c r="BF184" s="232">
        <f>IF(N184="snížená",J184,0)</f>
        <v>0</v>
      </c>
      <c r="BG184" s="232">
        <f>IF(N184="zákl. přenesená",J184,0)</f>
        <v>0</v>
      </c>
      <c r="BH184" s="232">
        <f>IF(N184="sníž. přenesená",J184,0)</f>
        <v>0</v>
      </c>
      <c r="BI184" s="232">
        <f>IF(N184="nulová",J184,0)</f>
        <v>0</v>
      </c>
      <c r="BJ184" s="24" t="s">
        <v>84</v>
      </c>
      <c r="BK184" s="232">
        <f>ROUND(I184*H184,2)</f>
        <v>0</v>
      </c>
      <c r="BL184" s="24" t="s">
        <v>689</v>
      </c>
      <c r="BM184" s="24" t="s">
        <v>3942</v>
      </c>
    </row>
    <row r="185" spans="2:47" s="1" customFormat="1" ht="13.5">
      <c r="B185" s="46"/>
      <c r="C185" s="74"/>
      <c r="D185" s="233" t="s">
        <v>183</v>
      </c>
      <c r="E185" s="74"/>
      <c r="F185" s="234" t="s">
        <v>3943</v>
      </c>
      <c r="G185" s="74"/>
      <c r="H185" s="74"/>
      <c r="I185" s="191"/>
      <c r="J185" s="74"/>
      <c r="K185" s="74"/>
      <c r="L185" s="72"/>
      <c r="M185" s="235"/>
      <c r="N185" s="47"/>
      <c r="O185" s="47"/>
      <c r="P185" s="47"/>
      <c r="Q185" s="47"/>
      <c r="R185" s="47"/>
      <c r="S185" s="47"/>
      <c r="T185" s="95"/>
      <c r="AT185" s="24" t="s">
        <v>183</v>
      </c>
      <c r="AU185" s="24" t="s">
        <v>87</v>
      </c>
    </row>
    <row r="186" spans="2:65" s="1" customFormat="1" ht="16.5" customHeight="1">
      <c r="B186" s="46"/>
      <c r="C186" s="221" t="s">
        <v>568</v>
      </c>
      <c r="D186" s="221" t="s">
        <v>176</v>
      </c>
      <c r="E186" s="222" t="s">
        <v>3932</v>
      </c>
      <c r="F186" s="223" t="s">
        <v>3933</v>
      </c>
      <c r="G186" s="224" t="s">
        <v>304</v>
      </c>
      <c r="H186" s="225">
        <v>1</v>
      </c>
      <c r="I186" s="226"/>
      <c r="J186" s="227">
        <f>ROUND(I186*H186,2)</f>
        <v>0</v>
      </c>
      <c r="K186" s="223" t="s">
        <v>3772</v>
      </c>
      <c r="L186" s="72"/>
      <c r="M186" s="228" t="s">
        <v>23</v>
      </c>
      <c r="N186" s="229" t="s">
        <v>47</v>
      </c>
      <c r="O186" s="47"/>
      <c r="P186" s="230">
        <f>O186*H186</f>
        <v>0</v>
      </c>
      <c r="Q186" s="230">
        <v>0</v>
      </c>
      <c r="R186" s="230">
        <f>Q186*H186</f>
        <v>0</v>
      </c>
      <c r="S186" s="230">
        <v>0</v>
      </c>
      <c r="T186" s="231">
        <f>S186*H186</f>
        <v>0</v>
      </c>
      <c r="AR186" s="24" t="s">
        <v>689</v>
      </c>
      <c r="AT186" s="24" t="s">
        <v>176</v>
      </c>
      <c r="AU186" s="24" t="s">
        <v>87</v>
      </c>
      <c r="AY186" s="24" t="s">
        <v>170</v>
      </c>
      <c r="BE186" s="232">
        <f>IF(N186="základní",J186,0)</f>
        <v>0</v>
      </c>
      <c r="BF186" s="232">
        <f>IF(N186="snížená",J186,0)</f>
        <v>0</v>
      </c>
      <c r="BG186" s="232">
        <f>IF(N186="zákl. přenesená",J186,0)</f>
        <v>0</v>
      </c>
      <c r="BH186" s="232">
        <f>IF(N186="sníž. přenesená",J186,0)</f>
        <v>0</v>
      </c>
      <c r="BI186" s="232">
        <f>IF(N186="nulová",J186,0)</f>
        <v>0</v>
      </c>
      <c r="BJ186" s="24" t="s">
        <v>84</v>
      </c>
      <c r="BK186" s="232">
        <f>ROUND(I186*H186,2)</f>
        <v>0</v>
      </c>
      <c r="BL186" s="24" t="s">
        <v>689</v>
      </c>
      <c r="BM186" s="24" t="s">
        <v>3944</v>
      </c>
    </row>
    <row r="187" spans="2:47" s="1" customFormat="1" ht="13.5">
      <c r="B187" s="46"/>
      <c r="C187" s="74"/>
      <c r="D187" s="233" t="s">
        <v>183</v>
      </c>
      <c r="E187" s="74"/>
      <c r="F187" s="234" t="s">
        <v>3935</v>
      </c>
      <c r="G187" s="74"/>
      <c r="H187" s="74"/>
      <c r="I187" s="191"/>
      <c r="J187" s="74"/>
      <c r="K187" s="74"/>
      <c r="L187" s="72"/>
      <c r="M187" s="235"/>
      <c r="N187" s="47"/>
      <c r="O187" s="47"/>
      <c r="P187" s="47"/>
      <c r="Q187" s="47"/>
      <c r="R187" s="47"/>
      <c r="S187" s="47"/>
      <c r="T187" s="95"/>
      <c r="AT187" s="24" t="s">
        <v>183</v>
      </c>
      <c r="AU187" s="24" t="s">
        <v>87</v>
      </c>
    </row>
    <row r="188" spans="2:65" s="1" customFormat="1" ht="16.5" customHeight="1">
      <c r="B188" s="46"/>
      <c r="C188" s="262" t="s">
        <v>573</v>
      </c>
      <c r="D188" s="262" t="s">
        <v>858</v>
      </c>
      <c r="E188" s="263" t="s">
        <v>3945</v>
      </c>
      <c r="F188" s="264" t="s">
        <v>3946</v>
      </c>
      <c r="G188" s="265" t="s">
        <v>1245</v>
      </c>
      <c r="H188" s="266">
        <v>1</v>
      </c>
      <c r="I188" s="267"/>
      <c r="J188" s="268">
        <f>ROUND(I188*H188,2)</f>
        <v>0</v>
      </c>
      <c r="K188" s="264" t="s">
        <v>23</v>
      </c>
      <c r="L188" s="269"/>
      <c r="M188" s="270" t="s">
        <v>23</v>
      </c>
      <c r="N188" s="271" t="s">
        <v>47</v>
      </c>
      <c r="O188" s="47"/>
      <c r="P188" s="230">
        <f>O188*H188</f>
        <v>0</v>
      </c>
      <c r="Q188" s="230">
        <v>0</v>
      </c>
      <c r="R188" s="230">
        <f>Q188*H188</f>
        <v>0</v>
      </c>
      <c r="S188" s="230">
        <v>0</v>
      </c>
      <c r="T188" s="231">
        <f>S188*H188</f>
        <v>0</v>
      </c>
      <c r="AR188" s="24" t="s">
        <v>1032</v>
      </c>
      <c r="AT188" s="24" t="s">
        <v>858</v>
      </c>
      <c r="AU188" s="24" t="s">
        <v>87</v>
      </c>
      <c r="AY188" s="24" t="s">
        <v>170</v>
      </c>
      <c r="BE188" s="232">
        <f>IF(N188="základní",J188,0)</f>
        <v>0</v>
      </c>
      <c r="BF188" s="232">
        <f>IF(N188="snížená",J188,0)</f>
        <v>0</v>
      </c>
      <c r="BG188" s="232">
        <f>IF(N188="zákl. přenesená",J188,0)</f>
        <v>0</v>
      </c>
      <c r="BH188" s="232">
        <f>IF(N188="sníž. přenesená",J188,0)</f>
        <v>0</v>
      </c>
      <c r="BI188" s="232">
        <f>IF(N188="nulová",J188,0)</f>
        <v>0</v>
      </c>
      <c r="BJ188" s="24" t="s">
        <v>84</v>
      </c>
      <c r="BK188" s="232">
        <f>ROUND(I188*H188,2)</f>
        <v>0</v>
      </c>
      <c r="BL188" s="24" t="s">
        <v>689</v>
      </c>
      <c r="BM188" s="24" t="s">
        <v>3947</v>
      </c>
    </row>
    <row r="189" spans="2:47" s="1" customFormat="1" ht="13.5">
      <c r="B189" s="46"/>
      <c r="C189" s="74"/>
      <c r="D189" s="233" t="s">
        <v>183</v>
      </c>
      <c r="E189" s="74"/>
      <c r="F189" s="234" t="s">
        <v>3948</v>
      </c>
      <c r="G189" s="74"/>
      <c r="H189" s="74"/>
      <c r="I189" s="191"/>
      <c r="J189" s="74"/>
      <c r="K189" s="74"/>
      <c r="L189" s="72"/>
      <c r="M189" s="235"/>
      <c r="N189" s="47"/>
      <c r="O189" s="47"/>
      <c r="P189" s="47"/>
      <c r="Q189" s="47"/>
      <c r="R189" s="47"/>
      <c r="S189" s="47"/>
      <c r="T189" s="95"/>
      <c r="AT189" s="24" t="s">
        <v>183</v>
      </c>
      <c r="AU189" s="24" t="s">
        <v>87</v>
      </c>
    </row>
    <row r="190" spans="2:65" s="1" customFormat="1" ht="16.5" customHeight="1">
      <c r="B190" s="46"/>
      <c r="C190" s="221" t="s">
        <v>578</v>
      </c>
      <c r="D190" s="221" t="s">
        <v>176</v>
      </c>
      <c r="E190" s="222" t="s">
        <v>3932</v>
      </c>
      <c r="F190" s="223" t="s">
        <v>3933</v>
      </c>
      <c r="G190" s="224" t="s">
        <v>304</v>
      </c>
      <c r="H190" s="225">
        <v>1</v>
      </c>
      <c r="I190" s="226"/>
      <c r="J190" s="227">
        <f>ROUND(I190*H190,2)</f>
        <v>0</v>
      </c>
      <c r="K190" s="223" t="s">
        <v>3772</v>
      </c>
      <c r="L190" s="72"/>
      <c r="M190" s="228" t="s">
        <v>23</v>
      </c>
      <c r="N190" s="229" t="s">
        <v>47</v>
      </c>
      <c r="O190" s="47"/>
      <c r="P190" s="230">
        <f>O190*H190</f>
        <v>0</v>
      </c>
      <c r="Q190" s="230">
        <v>0</v>
      </c>
      <c r="R190" s="230">
        <f>Q190*H190</f>
        <v>0</v>
      </c>
      <c r="S190" s="230">
        <v>0</v>
      </c>
      <c r="T190" s="231">
        <f>S190*H190</f>
        <v>0</v>
      </c>
      <c r="AR190" s="24" t="s">
        <v>689</v>
      </c>
      <c r="AT190" s="24" t="s">
        <v>176</v>
      </c>
      <c r="AU190" s="24" t="s">
        <v>87</v>
      </c>
      <c r="AY190" s="24" t="s">
        <v>170</v>
      </c>
      <c r="BE190" s="232">
        <f>IF(N190="základní",J190,0)</f>
        <v>0</v>
      </c>
      <c r="BF190" s="232">
        <f>IF(N190="snížená",J190,0)</f>
        <v>0</v>
      </c>
      <c r="BG190" s="232">
        <f>IF(N190="zákl. přenesená",J190,0)</f>
        <v>0</v>
      </c>
      <c r="BH190" s="232">
        <f>IF(N190="sníž. přenesená",J190,0)</f>
        <v>0</v>
      </c>
      <c r="BI190" s="232">
        <f>IF(N190="nulová",J190,0)</f>
        <v>0</v>
      </c>
      <c r="BJ190" s="24" t="s">
        <v>84</v>
      </c>
      <c r="BK190" s="232">
        <f>ROUND(I190*H190,2)</f>
        <v>0</v>
      </c>
      <c r="BL190" s="24" t="s">
        <v>689</v>
      </c>
      <c r="BM190" s="24" t="s">
        <v>3949</v>
      </c>
    </row>
    <row r="191" spans="2:47" s="1" customFormat="1" ht="13.5">
      <c r="B191" s="46"/>
      <c r="C191" s="74"/>
      <c r="D191" s="233" t="s">
        <v>183</v>
      </c>
      <c r="E191" s="74"/>
      <c r="F191" s="234" t="s">
        <v>3935</v>
      </c>
      <c r="G191" s="74"/>
      <c r="H191" s="74"/>
      <c r="I191" s="191"/>
      <c r="J191" s="74"/>
      <c r="K191" s="74"/>
      <c r="L191" s="72"/>
      <c r="M191" s="235"/>
      <c r="N191" s="47"/>
      <c r="O191" s="47"/>
      <c r="P191" s="47"/>
      <c r="Q191" s="47"/>
      <c r="R191" s="47"/>
      <c r="S191" s="47"/>
      <c r="T191" s="95"/>
      <c r="AT191" s="24" t="s">
        <v>183</v>
      </c>
      <c r="AU191" s="24" t="s">
        <v>87</v>
      </c>
    </row>
    <row r="192" spans="2:65" s="1" customFormat="1" ht="16.5" customHeight="1">
      <c r="B192" s="46"/>
      <c r="C192" s="262" t="s">
        <v>584</v>
      </c>
      <c r="D192" s="262" t="s">
        <v>858</v>
      </c>
      <c r="E192" s="263" t="s">
        <v>3950</v>
      </c>
      <c r="F192" s="264" t="s">
        <v>3951</v>
      </c>
      <c r="G192" s="265" t="s">
        <v>1245</v>
      </c>
      <c r="H192" s="266">
        <v>1</v>
      </c>
      <c r="I192" s="267"/>
      <c r="J192" s="268">
        <f>ROUND(I192*H192,2)</f>
        <v>0</v>
      </c>
      <c r="K192" s="264" t="s">
        <v>23</v>
      </c>
      <c r="L192" s="269"/>
      <c r="M192" s="270" t="s">
        <v>23</v>
      </c>
      <c r="N192" s="271" t="s">
        <v>47</v>
      </c>
      <c r="O192" s="47"/>
      <c r="P192" s="230">
        <f>O192*H192</f>
        <v>0</v>
      </c>
      <c r="Q192" s="230">
        <v>0</v>
      </c>
      <c r="R192" s="230">
        <f>Q192*H192</f>
        <v>0</v>
      </c>
      <c r="S192" s="230">
        <v>0</v>
      </c>
      <c r="T192" s="231">
        <f>S192*H192</f>
        <v>0</v>
      </c>
      <c r="AR192" s="24" t="s">
        <v>1032</v>
      </c>
      <c r="AT192" s="24" t="s">
        <v>858</v>
      </c>
      <c r="AU192" s="24" t="s">
        <v>87</v>
      </c>
      <c r="AY192" s="24" t="s">
        <v>170</v>
      </c>
      <c r="BE192" s="232">
        <f>IF(N192="základní",J192,0)</f>
        <v>0</v>
      </c>
      <c r="BF192" s="232">
        <f>IF(N192="snížená",J192,0)</f>
        <v>0</v>
      </c>
      <c r="BG192" s="232">
        <f>IF(N192="zákl. přenesená",J192,0)</f>
        <v>0</v>
      </c>
      <c r="BH192" s="232">
        <f>IF(N192="sníž. přenesená",J192,0)</f>
        <v>0</v>
      </c>
      <c r="BI192" s="232">
        <f>IF(N192="nulová",J192,0)</f>
        <v>0</v>
      </c>
      <c r="BJ192" s="24" t="s">
        <v>84</v>
      </c>
      <c r="BK192" s="232">
        <f>ROUND(I192*H192,2)</f>
        <v>0</v>
      </c>
      <c r="BL192" s="24" t="s">
        <v>689</v>
      </c>
      <c r="BM192" s="24" t="s">
        <v>3952</v>
      </c>
    </row>
    <row r="193" spans="2:47" s="1" customFormat="1" ht="13.5">
      <c r="B193" s="46"/>
      <c r="C193" s="74"/>
      <c r="D193" s="233" t="s">
        <v>183</v>
      </c>
      <c r="E193" s="74"/>
      <c r="F193" s="234" t="s">
        <v>3953</v>
      </c>
      <c r="G193" s="74"/>
      <c r="H193" s="74"/>
      <c r="I193" s="191"/>
      <c r="J193" s="74"/>
      <c r="K193" s="74"/>
      <c r="L193" s="72"/>
      <c r="M193" s="235"/>
      <c r="N193" s="47"/>
      <c r="O193" s="47"/>
      <c r="P193" s="47"/>
      <c r="Q193" s="47"/>
      <c r="R193" s="47"/>
      <c r="S193" s="47"/>
      <c r="T193" s="95"/>
      <c r="AT193" s="24" t="s">
        <v>183</v>
      </c>
      <c r="AU193" s="24" t="s">
        <v>87</v>
      </c>
    </row>
    <row r="194" spans="2:65" s="1" customFormat="1" ht="16.5" customHeight="1">
      <c r="B194" s="46"/>
      <c r="C194" s="221" t="s">
        <v>663</v>
      </c>
      <c r="D194" s="221" t="s">
        <v>176</v>
      </c>
      <c r="E194" s="222" t="s">
        <v>3954</v>
      </c>
      <c r="F194" s="223" t="s">
        <v>3955</v>
      </c>
      <c r="G194" s="224" t="s">
        <v>304</v>
      </c>
      <c r="H194" s="225">
        <v>10</v>
      </c>
      <c r="I194" s="226"/>
      <c r="J194" s="227">
        <f>ROUND(I194*H194,2)</f>
        <v>0</v>
      </c>
      <c r="K194" s="223" t="s">
        <v>3772</v>
      </c>
      <c r="L194" s="72"/>
      <c r="M194" s="228" t="s">
        <v>23</v>
      </c>
      <c r="N194" s="229" t="s">
        <v>47</v>
      </c>
      <c r="O194" s="47"/>
      <c r="P194" s="230">
        <f>O194*H194</f>
        <v>0</v>
      </c>
      <c r="Q194" s="230">
        <v>0</v>
      </c>
      <c r="R194" s="230">
        <f>Q194*H194</f>
        <v>0</v>
      </c>
      <c r="S194" s="230">
        <v>0</v>
      </c>
      <c r="T194" s="231">
        <f>S194*H194</f>
        <v>0</v>
      </c>
      <c r="AR194" s="24" t="s">
        <v>689</v>
      </c>
      <c r="AT194" s="24" t="s">
        <v>176</v>
      </c>
      <c r="AU194" s="24" t="s">
        <v>87</v>
      </c>
      <c r="AY194" s="24" t="s">
        <v>170</v>
      </c>
      <c r="BE194" s="232">
        <f>IF(N194="základní",J194,0)</f>
        <v>0</v>
      </c>
      <c r="BF194" s="232">
        <f>IF(N194="snížená",J194,0)</f>
        <v>0</v>
      </c>
      <c r="BG194" s="232">
        <f>IF(N194="zákl. přenesená",J194,0)</f>
        <v>0</v>
      </c>
      <c r="BH194" s="232">
        <f>IF(N194="sníž. přenesená",J194,0)</f>
        <v>0</v>
      </c>
      <c r="BI194" s="232">
        <f>IF(N194="nulová",J194,0)</f>
        <v>0</v>
      </c>
      <c r="BJ194" s="24" t="s">
        <v>84</v>
      </c>
      <c r="BK194" s="232">
        <f>ROUND(I194*H194,2)</f>
        <v>0</v>
      </c>
      <c r="BL194" s="24" t="s">
        <v>689</v>
      </c>
      <c r="BM194" s="24" t="s">
        <v>3956</v>
      </c>
    </row>
    <row r="195" spans="2:47" s="1" customFormat="1" ht="13.5">
      <c r="B195" s="46"/>
      <c r="C195" s="74"/>
      <c r="D195" s="233" t="s">
        <v>183</v>
      </c>
      <c r="E195" s="74"/>
      <c r="F195" s="234" t="s">
        <v>3955</v>
      </c>
      <c r="G195" s="74"/>
      <c r="H195" s="74"/>
      <c r="I195" s="191"/>
      <c r="J195" s="74"/>
      <c r="K195" s="74"/>
      <c r="L195" s="72"/>
      <c r="M195" s="235"/>
      <c r="N195" s="47"/>
      <c r="O195" s="47"/>
      <c r="P195" s="47"/>
      <c r="Q195" s="47"/>
      <c r="R195" s="47"/>
      <c r="S195" s="47"/>
      <c r="T195" s="95"/>
      <c r="AT195" s="24" t="s">
        <v>183</v>
      </c>
      <c r="AU195" s="24" t="s">
        <v>87</v>
      </c>
    </row>
    <row r="196" spans="2:65" s="1" customFormat="1" ht="16.5" customHeight="1">
      <c r="B196" s="46"/>
      <c r="C196" s="262" t="s">
        <v>670</v>
      </c>
      <c r="D196" s="262" t="s">
        <v>858</v>
      </c>
      <c r="E196" s="263" t="s">
        <v>3957</v>
      </c>
      <c r="F196" s="264" t="s">
        <v>3958</v>
      </c>
      <c r="G196" s="265" t="s">
        <v>1245</v>
      </c>
      <c r="H196" s="266">
        <v>10</v>
      </c>
      <c r="I196" s="267"/>
      <c r="J196" s="268">
        <f>ROUND(I196*H196,2)</f>
        <v>0</v>
      </c>
      <c r="K196" s="264" t="s">
        <v>23</v>
      </c>
      <c r="L196" s="269"/>
      <c r="M196" s="270" t="s">
        <v>23</v>
      </c>
      <c r="N196" s="271" t="s">
        <v>47</v>
      </c>
      <c r="O196" s="47"/>
      <c r="P196" s="230">
        <f>O196*H196</f>
        <v>0</v>
      </c>
      <c r="Q196" s="230">
        <v>0</v>
      </c>
      <c r="R196" s="230">
        <f>Q196*H196</f>
        <v>0</v>
      </c>
      <c r="S196" s="230">
        <v>0</v>
      </c>
      <c r="T196" s="231">
        <f>S196*H196</f>
        <v>0</v>
      </c>
      <c r="AR196" s="24" t="s">
        <v>1032</v>
      </c>
      <c r="AT196" s="24" t="s">
        <v>858</v>
      </c>
      <c r="AU196" s="24" t="s">
        <v>87</v>
      </c>
      <c r="AY196" s="24" t="s">
        <v>170</v>
      </c>
      <c r="BE196" s="232">
        <f>IF(N196="základní",J196,0)</f>
        <v>0</v>
      </c>
      <c r="BF196" s="232">
        <f>IF(N196="snížená",J196,0)</f>
        <v>0</v>
      </c>
      <c r="BG196" s="232">
        <f>IF(N196="zákl. přenesená",J196,0)</f>
        <v>0</v>
      </c>
      <c r="BH196" s="232">
        <f>IF(N196="sníž. přenesená",J196,0)</f>
        <v>0</v>
      </c>
      <c r="BI196" s="232">
        <f>IF(N196="nulová",J196,0)</f>
        <v>0</v>
      </c>
      <c r="BJ196" s="24" t="s">
        <v>84</v>
      </c>
      <c r="BK196" s="232">
        <f>ROUND(I196*H196,2)</f>
        <v>0</v>
      </c>
      <c r="BL196" s="24" t="s">
        <v>689</v>
      </c>
      <c r="BM196" s="24" t="s">
        <v>3959</v>
      </c>
    </row>
    <row r="197" spans="2:47" s="1" customFormat="1" ht="13.5">
      <c r="B197" s="46"/>
      <c r="C197" s="74"/>
      <c r="D197" s="233" t="s">
        <v>183</v>
      </c>
      <c r="E197" s="74"/>
      <c r="F197" s="234" t="s">
        <v>3958</v>
      </c>
      <c r="G197" s="74"/>
      <c r="H197" s="74"/>
      <c r="I197" s="191"/>
      <c r="J197" s="74"/>
      <c r="K197" s="74"/>
      <c r="L197" s="72"/>
      <c r="M197" s="235"/>
      <c r="N197" s="47"/>
      <c r="O197" s="47"/>
      <c r="P197" s="47"/>
      <c r="Q197" s="47"/>
      <c r="R197" s="47"/>
      <c r="S197" s="47"/>
      <c r="T197" s="95"/>
      <c r="AT197" s="24" t="s">
        <v>183</v>
      </c>
      <c r="AU197" s="24" t="s">
        <v>87</v>
      </c>
    </row>
    <row r="198" spans="2:65" s="1" customFormat="1" ht="16.5" customHeight="1">
      <c r="B198" s="46"/>
      <c r="C198" s="221" t="s">
        <v>657</v>
      </c>
      <c r="D198" s="221" t="s">
        <v>176</v>
      </c>
      <c r="E198" s="222" t="s">
        <v>3960</v>
      </c>
      <c r="F198" s="223" t="s">
        <v>3961</v>
      </c>
      <c r="G198" s="224" t="s">
        <v>304</v>
      </c>
      <c r="H198" s="225">
        <v>1</v>
      </c>
      <c r="I198" s="226"/>
      <c r="J198" s="227">
        <f>ROUND(I198*H198,2)</f>
        <v>0</v>
      </c>
      <c r="K198" s="223" t="s">
        <v>3772</v>
      </c>
      <c r="L198" s="72"/>
      <c r="M198" s="228" t="s">
        <v>23</v>
      </c>
      <c r="N198" s="229" t="s">
        <v>47</v>
      </c>
      <c r="O198" s="47"/>
      <c r="P198" s="230">
        <f>O198*H198</f>
        <v>0</v>
      </c>
      <c r="Q198" s="230">
        <v>0</v>
      </c>
      <c r="R198" s="230">
        <f>Q198*H198</f>
        <v>0</v>
      </c>
      <c r="S198" s="230">
        <v>0</v>
      </c>
      <c r="T198" s="231">
        <f>S198*H198</f>
        <v>0</v>
      </c>
      <c r="AR198" s="24" t="s">
        <v>689</v>
      </c>
      <c r="AT198" s="24" t="s">
        <v>176</v>
      </c>
      <c r="AU198" s="24" t="s">
        <v>87</v>
      </c>
      <c r="AY198" s="24" t="s">
        <v>170</v>
      </c>
      <c r="BE198" s="232">
        <f>IF(N198="základní",J198,0)</f>
        <v>0</v>
      </c>
      <c r="BF198" s="232">
        <f>IF(N198="snížená",J198,0)</f>
        <v>0</v>
      </c>
      <c r="BG198" s="232">
        <f>IF(N198="zákl. přenesená",J198,0)</f>
        <v>0</v>
      </c>
      <c r="BH198" s="232">
        <f>IF(N198="sníž. přenesená",J198,0)</f>
        <v>0</v>
      </c>
      <c r="BI198" s="232">
        <f>IF(N198="nulová",J198,0)</f>
        <v>0</v>
      </c>
      <c r="BJ198" s="24" t="s">
        <v>84</v>
      </c>
      <c r="BK198" s="232">
        <f>ROUND(I198*H198,2)</f>
        <v>0</v>
      </c>
      <c r="BL198" s="24" t="s">
        <v>689</v>
      </c>
      <c r="BM198" s="24" t="s">
        <v>3962</v>
      </c>
    </row>
    <row r="199" spans="2:47" s="1" customFormat="1" ht="13.5">
      <c r="B199" s="46"/>
      <c r="C199" s="74"/>
      <c r="D199" s="233" t="s">
        <v>183</v>
      </c>
      <c r="E199" s="74"/>
      <c r="F199" s="234" t="s">
        <v>3961</v>
      </c>
      <c r="G199" s="74"/>
      <c r="H199" s="74"/>
      <c r="I199" s="191"/>
      <c r="J199" s="74"/>
      <c r="K199" s="74"/>
      <c r="L199" s="72"/>
      <c r="M199" s="235"/>
      <c r="N199" s="47"/>
      <c r="O199" s="47"/>
      <c r="P199" s="47"/>
      <c r="Q199" s="47"/>
      <c r="R199" s="47"/>
      <c r="S199" s="47"/>
      <c r="T199" s="95"/>
      <c r="AT199" s="24" t="s">
        <v>183</v>
      </c>
      <c r="AU199" s="24" t="s">
        <v>87</v>
      </c>
    </row>
    <row r="200" spans="2:65" s="1" customFormat="1" ht="16.5" customHeight="1">
      <c r="B200" s="46"/>
      <c r="C200" s="221" t="s">
        <v>676</v>
      </c>
      <c r="D200" s="221" t="s">
        <v>176</v>
      </c>
      <c r="E200" s="222" t="s">
        <v>3963</v>
      </c>
      <c r="F200" s="223" t="s">
        <v>3964</v>
      </c>
      <c r="G200" s="224" t="s">
        <v>304</v>
      </c>
      <c r="H200" s="225">
        <v>5</v>
      </c>
      <c r="I200" s="226"/>
      <c r="J200" s="227">
        <f>ROUND(I200*H200,2)</f>
        <v>0</v>
      </c>
      <c r="K200" s="223" t="s">
        <v>3772</v>
      </c>
      <c r="L200" s="72"/>
      <c r="M200" s="228" t="s">
        <v>23</v>
      </c>
      <c r="N200" s="229" t="s">
        <v>47</v>
      </c>
      <c r="O200" s="47"/>
      <c r="P200" s="230">
        <f>O200*H200</f>
        <v>0</v>
      </c>
      <c r="Q200" s="230">
        <v>0</v>
      </c>
      <c r="R200" s="230">
        <f>Q200*H200</f>
        <v>0</v>
      </c>
      <c r="S200" s="230">
        <v>0</v>
      </c>
      <c r="T200" s="231">
        <f>S200*H200</f>
        <v>0</v>
      </c>
      <c r="AR200" s="24" t="s">
        <v>689</v>
      </c>
      <c r="AT200" s="24" t="s">
        <v>176</v>
      </c>
      <c r="AU200" s="24" t="s">
        <v>87</v>
      </c>
      <c r="AY200" s="24" t="s">
        <v>170</v>
      </c>
      <c r="BE200" s="232">
        <f>IF(N200="základní",J200,0)</f>
        <v>0</v>
      </c>
      <c r="BF200" s="232">
        <f>IF(N200="snížená",J200,0)</f>
        <v>0</v>
      </c>
      <c r="BG200" s="232">
        <f>IF(N200="zákl. přenesená",J200,0)</f>
        <v>0</v>
      </c>
      <c r="BH200" s="232">
        <f>IF(N200="sníž. přenesená",J200,0)</f>
        <v>0</v>
      </c>
      <c r="BI200" s="232">
        <f>IF(N200="nulová",J200,0)</f>
        <v>0</v>
      </c>
      <c r="BJ200" s="24" t="s">
        <v>84</v>
      </c>
      <c r="BK200" s="232">
        <f>ROUND(I200*H200,2)</f>
        <v>0</v>
      </c>
      <c r="BL200" s="24" t="s">
        <v>689</v>
      </c>
      <c r="BM200" s="24" t="s">
        <v>3965</v>
      </c>
    </row>
    <row r="201" spans="2:47" s="1" customFormat="1" ht="13.5">
      <c r="B201" s="46"/>
      <c r="C201" s="74"/>
      <c r="D201" s="233" t="s">
        <v>183</v>
      </c>
      <c r="E201" s="74"/>
      <c r="F201" s="234" t="s">
        <v>3964</v>
      </c>
      <c r="G201" s="74"/>
      <c r="H201" s="74"/>
      <c r="I201" s="191"/>
      <c r="J201" s="74"/>
      <c r="K201" s="74"/>
      <c r="L201" s="72"/>
      <c r="M201" s="235"/>
      <c r="N201" s="47"/>
      <c r="O201" s="47"/>
      <c r="P201" s="47"/>
      <c r="Q201" s="47"/>
      <c r="R201" s="47"/>
      <c r="S201" s="47"/>
      <c r="T201" s="95"/>
      <c r="AT201" s="24" t="s">
        <v>183</v>
      </c>
      <c r="AU201" s="24" t="s">
        <v>87</v>
      </c>
    </row>
    <row r="202" spans="2:65" s="1" customFormat="1" ht="16.5" customHeight="1">
      <c r="B202" s="46"/>
      <c r="C202" s="262" t="s">
        <v>683</v>
      </c>
      <c r="D202" s="262" t="s">
        <v>858</v>
      </c>
      <c r="E202" s="263" t="s">
        <v>3966</v>
      </c>
      <c r="F202" s="264" t="s">
        <v>3967</v>
      </c>
      <c r="G202" s="265" t="s">
        <v>1245</v>
      </c>
      <c r="H202" s="266">
        <v>5</v>
      </c>
      <c r="I202" s="267"/>
      <c r="J202" s="268">
        <f>ROUND(I202*H202,2)</f>
        <v>0</v>
      </c>
      <c r="K202" s="264" t="s">
        <v>23</v>
      </c>
      <c r="L202" s="269"/>
      <c r="M202" s="270" t="s">
        <v>23</v>
      </c>
      <c r="N202" s="271" t="s">
        <v>47</v>
      </c>
      <c r="O202" s="47"/>
      <c r="P202" s="230">
        <f>O202*H202</f>
        <v>0</v>
      </c>
      <c r="Q202" s="230">
        <v>0</v>
      </c>
      <c r="R202" s="230">
        <f>Q202*H202</f>
        <v>0</v>
      </c>
      <c r="S202" s="230">
        <v>0</v>
      </c>
      <c r="T202" s="231">
        <f>S202*H202</f>
        <v>0</v>
      </c>
      <c r="AR202" s="24" t="s">
        <v>1032</v>
      </c>
      <c r="AT202" s="24" t="s">
        <v>858</v>
      </c>
      <c r="AU202" s="24" t="s">
        <v>87</v>
      </c>
      <c r="AY202" s="24" t="s">
        <v>170</v>
      </c>
      <c r="BE202" s="232">
        <f>IF(N202="základní",J202,0)</f>
        <v>0</v>
      </c>
      <c r="BF202" s="232">
        <f>IF(N202="snížená",J202,0)</f>
        <v>0</v>
      </c>
      <c r="BG202" s="232">
        <f>IF(N202="zákl. přenesená",J202,0)</f>
        <v>0</v>
      </c>
      <c r="BH202" s="232">
        <f>IF(N202="sníž. přenesená",J202,0)</f>
        <v>0</v>
      </c>
      <c r="BI202" s="232">
        <f>IF(N202="nulová",J202,0)</f>
        <v>0</v>
      </c>
      <c r="BJ202" s="24" t="s">
        <v>84</v>
      </c>
      <c r="BK202" s="232">
        <f>ROUND(I202*H202,2)</f>
        <v>0</v>
      </c>
      <c r="BL202" s="24" t="s">
        <v>689</v>
      </c>
      <c r="BM202" s="24" t="s">
        <v>3968</v>
      </c>
    </row>
    <row r="203" spans="2:47" s="1" customFormat="1" ht="13.5">
      <c r="B203" s="46"/>
      <c r="C203" s="74"/>
      <c r="D203" s="233" t="s">
        <v>183</v>
      </c>
      <c r="E203" s="74"/>
      <c r="F203" s="234" t="s">
        <v>3967</v>
      </c>
      <c r="G203" s="74"/>
      <c r="H203" s="74"/>
      <c r="I203" s="191"/>
      <c r="J203" s="74"/>
      <c r="K203" s="74"/>
      <c r="L203" s="72"/>
      <c r="M203" s="235"/>
      <c r="N203" s="47"/>
      <c r="O203" s="47"/>
      <c r="P203" s="47"/>
      <c r="Q203" s="47"/>
      <c r="R203" s="47"/>
      <c r="S203" s="47"/>
      <c r="T203" s="95"/>
      <c r="AT203" s="24" t="s">
        <v>183</v>
      </c>
      <c r="AU203" s="24" t="s">
        <v>87</v>
      </c>
    </row>
    <row r="204" spans="2:65" s="1" customFormat="1" ht="25.5" customHeight="1">
      <c r="B204" s="46"/>
      <c r="C204" s="221" t="s">
        <v>438</v>
      </c>
      <c r="D204" s="221" t="s">
        <v>176</v>
      </c>
      <c r="E204" s="222" t="s">
        <v>3969</v>
      </c>
      <c r="F204" s="223" t="s">
        <v>3970</v>
      </c>
      <c r="G204" s="224" t="s">
        <v>340</v>
      </c>
      <c r="H204" s="225">
        <v>420</v>
      </c>
      <c r="I204" s="226"/>
      <c r="J204" s="227">
        <f>ROUND(I204*H204,2)</f>
        <v>0</v>
      </c>
      <c r="K204" s="223" t="s">
        <v>3772</v>
      </c>
      <c r="L204" s="72"/>
      <c r="M204" s="228" t="s">
        <v>23</v>
      </c>
      <c r="N204" s="229" t="s">
        <v>47</v>
      </c>
      <c r="O204" s="47"/>
      <c r="P204" s="230">
        <f>O204*H204</f>
        <v>0</v>
      </c>
      <c r="Q204" s="230">
        <v>0</v>
      </c>
      <c r="R204" s="230">
        <f>Q204*H204</f>
        <v>0</v>
      </c>
      <c r="S204" s="230">
        <v>0</v>
      </c>
      <c r="T204" s="231">
        <f>S204*H204</f>
        <v>0</v>
      </c>
      <c r="AR204" s="24" t="s">
        <v>689</v>
      </c>
      <c r="AT204" s="24" t="s">
        <v>176</v>
      </c>
      <c r="AU204" s="24" t="s">
        <v>87</v>
      </c>
      <c r="AY204" s="24" t="s">
        <v>170</v>
      </c>
      <c r="BE204" s="232">
        <f>IF(N204="základní",J204,0)</f>
        <v>0</v>
      </c>
      <c r="BF204" s="232">
        <f>IF(N204="snížená",J204,0)</f>
        <v>0</v>
      </c>
      <c r="BG204" s="232">
        <f>IF(N204="zákl. přenesená",J204,0)</f>
        <v>0</v>
      </c>
      <c r="BH204" s="232">
        <f>IF(N204="sníž. přenesená",J204,0)</f>
        <v>0</v>
      </c>
      <c r="BI204" s="232">
        <f>IF(N204="nulová",J204,0)</f>
        <v>0</v>
      </c>
      <c r="BJ204" s="24" t="s">
        <v>84</v>
      </c>
      <c r="BK204" s="232">
        <f>ROUND(I204*H204,2)</f>
        <v>0</v>
      </c>
      <c r="BL204" s="24" t="s">
        <v>689</v>
      </c>
      <c r="BM204" s="24" t="s">
        <v>3971</v>
      </c>
    </row>
    <row r="205" spans="2:47" s="1" customFormat="1" ht="13.5">
      <c r="B205" s="46"/>
      <c r="C205" s="74"/>
      <c r="D205" s="233" t="s">
        <v>183</v>
      </c>
      <c r="E205" s="74"/>
      <c r="F205" s="234" t="s">
        <v>3972</v>
      </c>
      <c r="G205" s="74"/>
      <c r="H205" s="74"/>
      <c r="I205" s="191"/>
      <c r="J205" s="74"/>
      <c r="K205" s="74"/>
      <c r="L205" s="72"/>
      <c r="M205" s="235"/>
      <c r="N205" s="47"/>
      <c r="O205" s="47"/>
      <c r="P205" s="47"/>
      <c r="Q205" s="47"/>
      <c r="R205" s="47"/>
      <c r="S205" s="47"/>
      <c r="T205" s="95"/>
      <c r="AT205" s="24" t="s">
        <v>183</v>
      </c>
      <c r="AU205" s="24" t="s">
        <v>87</v>
      </c>
    </row>
    <row r="206" spans="2:65" s="1" customFormat="1" ht="16.5" customHeight="1">
      <c r="B206" s="46"/>
      <c r="C206" s="262" t="s">
        <v>446</v>
      </c>
      <c r="D206" s="262" t="s">
        <v>858</v>
      </c>
      <c r="E206" s="263" t="s">
        <v>3973</v>
      </c>
      <c r="F206" s="264" t="s">
        <v>2117</v>
      </c>
      <c r="G206" s="265" t="s">
        <v>1354</v>
      </c>
      <c r="H206" s="266">
        <v>273.42</v>
      </c>
      <c r="I206" s="267"/>
      <c r="J206" s="268">
        <f>ROUND(I206*H206,2)</f>
        <v>0</v>
      </c>
      <c r="K206" s="264" t="s">
        <v>3772</v>
      </c>
      <c r="L206" s="269"/>
      <c r="M206" s="270" t="s">
        <v>23</v>
      </c>
      <c r="N206" s="271" t="s">
        <v>47</v>
      </c>
      <c r="O206" s="47"/>
      <c r="P206" s="230">
        <f>O206*H206</f>
        <v>0</v>
      </c>
      <c r="Q206" s="230">
        <v>0.001</v>
      </c>
      <c r="R206" s="230">
        <f>Q206*H206</f>
        <v>0.27342</v>
      </c>
      <c r="S206" s="230">
        <v>0</v>
      </c>
      <c r="T206" s="231">
        <f>S206*H206</f>
        <v>0</v>
      </c>
      <c r="AR206" s="24" t="s">
        <v>1425</v>
      </c>
      <c r="AT206" s="24" t="s">
        <v>858</v>
      </c>
      <c r="AU206" s="24" t="s">
        <v>87</v>
      </c>
      <c r="AY206" s="24" t="s">
        <v>170</v>
      </c>
      <c r="BE206" s="232">
        <f>IF(N206="základní",J206,0)</f>
        <v>0</v>
      </c>
      <c r="BF206" s="232">
        <f>IF(N206="snížená",J206,0)</f>
        <v>0</v>
      </c>
      <c r="BG206" s="232">
        <f>IF(N206="zákl. přenesená",J206,0)</f>
        <v>0</v>
      </c>
      <c r="BH206" s="232">
        <f>IF(N206="sníž. přenesená",J206,0)</f>
        <v>0</v>
      </c>
      <c r="BI206" s="232">
        <f>IF(N206="nulová",J206,0)</f>
        <v>0</v>
      </c>
      <c r="BJ206" s="24" t="s">
        <v>84</v>
      </c>
      <c r="BK206" s="232">
        <f>ROUND(I206*H206,2)</f>
        <v>0</v>
      </c>
      <c r="BL206" s="24" t="s">
        <v>1425</v>
      </c>
      <c r="BM206" s="24" t="s">
        <v>3974</v>
      </c>
    </row>
    <row r="207" spans="2:47" s="1" customFormat="1" ht="13.5">
      <c r="B207" s="46"/>
      <c r="C207" s="74"/>
      <c r="D207" s="233" t="s">
        <v>183</v>
      </c>
      <c r="E207" s="74"/>
      <c r="F207" s="234" t="s">
        <v>2117</v>
      </c>
      <c r="G207" s="74"/>
      <c r="H207" s="74"/>
      <c r="I207" s="191"/>
      <c r="J207" s="74"/>
      <c r="K207" s="74"/>
      <c r="L207" s="72"/>
      <c r="M207" s="235"/>
      <c r="N207" s="47"/>
      <c r="O207" s="47"/>
      <c r="P207" s="47"/>
      <c r="Q207" s="47"/>
      <c r="R207" s="47"/>
      <c r="S207" s="47"/>
      <c r="T207" s="95"/>
      <c r="AT207" s="24" t="s">
        <v>183</v>
      </c>
      <c r="AU207" s="24" t="s">
        <v>87</v>
      </c>
    </row>
    <row r="208" spans="2:47" s="1" customFormat="1" ht="13.5">
      <c r="B208" s="46"/>
      <c r="C208" s="74"/>
      <c r="D208" s="233" t="s">
        <v>184</v>
      </c>
      <c r="E208" s="74"/>
      <c r="F208" s="236" t="s">
        <v>2120</v>
      </c>
      <c r="G208" s="74"/>
      <c r="H208" s="74"/>
      <c r="I208" s="191"/>
      <c r="J208" s="74"/>
      <c r="K208" s="74"/>
      <c r="L208" s="72"/>
      <c r="M208" s="235"/>
      <c r="N208" s="47"/>
      <c r="O208" s="47"/>
      <c r="P208" s="47"/>
      <c r="Q208" s="47"/>
      <c r="R208" s="47"/>
      <c r="S208" s="47"/>
      <c r="T208" s="95"/>
      <c r="AT208" s="24" t="s">
        <v>184</v>
      </c>
      <c r="AU208" s="24" t="s">
        <v>87</v>
      </c>
    </row>
    <row r="209" spans="2:51" s="11" customFormat="1" ht="13.5">
      <c r="B209" s="240"/>
      <c r="C209" s="241"/>
      <c r="D209" s="233" t="s">
        <v>322</v>
      </c>
      <c r="E209" s="242" t="s">
        <v>23</v>
      </c>
      <c r="F209" s="243" t="s">
        <v>3975</v>
      </c>
      <c r="G209" s="241"/>
      <c r="H209" s="244">
        <v>260.4</v>
      </c>
      <c r="I209" s="245"/>
      <c r="J209" s="241"/>
      <c r="K209" s="241"/>
      <c r="L209" s="246"/>
      <c r="M209" s="247"/>
      <c r="N209" s="248"/>
      <c r="O209" s="248"/>
      <c r="P209" s="248"/>
      <c r="Q209" s="248"/>
      <c r="R209" s="248"/>
      <c r="S209" s="248"/>
      <c r="T209" s="249"/>
      <c r="AT209" s="250" t="s">
        <v>322</v>
      </c>
      <c r="AU209" s="250" t="s">
        <v>87</v>
      </c>
      <c r="AV209" s="11" t="s">
        <v>87</v>
      </c>
      <c r="AW209" s="11" t="s">
        <v>39</v>
      </c>
      <c r="AX209" s="11" t="s">
        <v>84</v>
      </c>
      <c r="AY209" s="250" t="s">
        <v>170</v>
      </c>
    </row>
    <row r="210" spans="2:51" s="11" customFormat="1" ht="13.5">
      <c r="B210" s="240"/>
      <c r="C210" s="241"/>
      <c r="D210" s="233" t="s">
        <v>322</v>
      </c>
      <c r="E210" s="241"/>
      <c r="F210" s="243" t="s">
        <v>3976</v>
      </c>
      <c r="G210" s="241"/>
      <c r="H210" s="244">
        <v>273.42</v>
      </c>
      <c r="I210" s="245"/>
      <c r="J210" s="241"/>
      <c r="K210" s="241"/>
      <c r="L210" s="246"/>
      <c r="M210" s="247"/>
      <c r="N210" s="248"/>
      <c r="O210" s="248"/>
      <c r="P210" s="248"/>
      <c r="Q210" s="248"/>
      <c r="R210" s="248"/>
      <c r="S210" s="248"/>
      <c r="T210" s="249"/>
      <c r="AT210" s="250" t="s">
        <v>322</v>
      </c>
      <c r="AU210" s="250" t="s">
        <v>87</v>
      </c>
      <c r="AV210" s="11" t="s">
        <v>87</v>
      </c>
      <c r="AW210" s="11" t="s">
        <v>6</v>
      </c>
      <c r="AX210" s="11" t="s">
        <v>84</v>
      </c>
      <c r="AY210" s="250" t="s">
        <v>170</v>
      </c>
    </row>
    <row r="211" spans="2:65" s="1" customFormat="1" ht="16.5" customHeight="1">
      <c r="B211" s="46"/>
      <c r="C211" s="221" t="s">
        <v>454</v>
      </c>
      <c r="D211" s="221" t="s">
        <v>176</v>
      </c>
      <c r="E211" s="222" t="s">
        <v>3977</v>
      </c>
      <c r="F211" s="223" t="s">
        <v>3978</v>
      </c>
      <c r="G211" s="224" t="s">
        <v>304</v>
      </c>
      <c r="H211" s="225">
        <v>15</v>
      </c>
      <c r="I211" s="226"/>
      <c r="J211" s="227">
        <f>ROUND(I211*H211,2)</f>
        <v>0</v>
      </c>
      <c r="K211" s="223" t="s">
        <v>3772</v>
      </c>
      <c r="L211" s="72"/>
      <c r="M211" s="228" t="s">
        <v>23</v>
      </c>
      <c r="N211" s="229" t="s">
        <v>47</v>
      </c>
      <c r="O211" s="47"/>
      <c r="P211" s="230">
        <f>O211*H211</f>
        <v>0</v>
      </c>
      <c r="Q211" s="230">
        <v>0</v>
      </c>
      <c r="R211" s="230">
        <f>Q211*H211</f>
        <v>0</v>
      </c>
      <c r="S211" s="230">
        <v>0</v>
      </c>
      <c r="T211" s="231">
        <f>S211*H211</f>
        <v>0</v>
      </c>
      <c r="AR211" s="24" t="s">
        <v>689</v>
      </c>
      <c r="AT211" s="24" t="s">
        <v>176</v>
      </c>
      <c r="AU211" s="24" t="s">
        <v>87</v>
      </c>
      <c r="AY211" s="24" t="s">
        <v>170</v>
      </c>
      <c r="BE211" s="232">
        <f>IF(N211="základní",J211,0)</f>
        <v>0</v>
      </c>
      <c r="BF211" s="232">
        <f>IF(N211="snížená",J211,0)</f>
        <v>0</v>
      </c>
      <c r="BG211" s="232">
        <f>IF(N211="zákl. přenesená",J211,0)</f>
        <v>0</v>
      </c>
      <c r="BH211" s="232">
        <f>IF(N211="sníž. přenesená",J211,0)</f>
        <v>0</v>
      </c>
      <c r="BI211" s="232">
        <f>IF(N211="nulová",J211,0)</f>
        <v>0</v>
      </c>
      <c r="BJ211" s="24" t="s">
        <v>84</v>
      </c>
      <c r="BK211" s="232">
        <f>ROUND(I211*H211,2)</f>
        <v>0</v>
      </c>
      <c r="BL211" s="24" t="s">
        <v>689</v>
      </c>
      <c r="BM211" s="24" t="s">
        <v>3979</v>
      </c>
    </row>
    <row r="212" spans="2:47" s="1" customFormat="1" ht="13.5">
      <c r="B212" s="46"/>
      <c r="C212" s="74"/>
      <c r="D212" s="233" t="s">
        <v>183</v>
      </c>
      <c r="E212" s="74"/>
      <c r="F212" s="234" t="s">
        <v>3980</v>
      </c>
      <c r="G212" s="74"/>
      <c r="H212" s="74"/>
      <c r="I212" s="191"/>
      <c r="J212" s="74"/>
      <c r="K212" s="74"/>
      <c r="L212" s="72"/>
      <c r="M212" s="235"/>
      <c r="N212" s="47"/>
      <c r="O212" s="47"/>
      <c r="P212" s="47"/>
      <c r="Q212" s="47"/>
      <c r="R212" s="47"/>
      <c r="S212" s="47"/>
      <c r="T212" s="95"/>
      <c r="AT212" s="24" t="s">
        <v>183</v>
      </c>
      <c r="AU212" s="24" t="s">
        <v>87</v>
      </c>
    </row>
    <row r="213" spans="2:65" s="1" customFormat="1" ht="16.5" customHeight="1">
      <c r="B213" s="46"/>
      <c r="C213" s="262" t="s">
        <v>459</v>
      </c>
      <c r="D213" s="262" t="s">
        <v>858</v>
      </c>
      <c r="E213" s="263" t="s">
        <v>1722</v>
      </c>
      <c r="F213" s="264" t="s">
        <v>1723</v>
      </c>
      <c r="G213" s="265" t="s">
        <v>304</v>
      </c>
      <c r="H213" s="266">
        <v>15</v>
      </c>
      <c r="I213" s="267"/>
      <c r="J213" s="268">
        <f>ROUND(I213*H213,2)</f>
        <v>0</v>
      </c>
      <c r="K213" s="264" t="s">
        <v>3772</v>
      </c>
      <c r="L213" s="269"/>
      <c r="M213" s="270" t="s">
        <v>23</v>
      </c>
      <c r="N213" s="271" t="s">
        <v>47</v>
      </c>
      <c r="O213" s="47"/>
      <c r="P213" s="230">
        <f>O213*H213</f>
        <v>0</v>
      </c>
      <c r="Q213" s="230">
        <v>0.00023</v>
      </c>
      <c r="R213" s="230">
        <f>Q213*H213</f>
        <v>0.00345</v>
      </c>
      <c r="S213" s="230">
        <v>0</v>
      </c>
      <c r="T213" s="231">
        <f>S213*H213</f>
        <v>0</v>
      </c>
      <c r="AR213" s="24" t="s">
        <v>1425</v>
      </c>
      <c r="AT213" s="24" t="s">
        <v>858</v>
      </c>
      <c r="AU213" s="24" t="s">
        <v>87</v>
      </c>
      <c r="AY213" s="24" t="s">
        <v>170</v>
      </c>
      <c r="BE213" s="232">
        <f>IF(N213="základní",J213,0)</f>
        <v>0</v>
      </c>
      <c r="BF213" s="232">
        <f>IF(N213="snížená",J213,0)</f>
        <v>0</v>
      </c>
      <c r="BG213" s="232">
        <f>IF(N213="zákl. přenesená",J213,0)</f>
        <v>0</v>
      </c>
      <c r="BH213" s="232">
        <f>IF(N213="sníž. přenesená",J213,0)</f>
        <v>0</v>
      </c>
      <c r="BI213" s="232">
        <f>IF(N213="nulová",J213,0)</f>
        <v>0</v>
      </c>
      <c r="BJ213" s="24" t="s">
        <v>84</v>
      </c>
      <c r="BK213" s="232">
        <f>ROUND(I213*H213,2)</f>
        <v>0</v>
      </c>
      <c r="BL213" s="24" t="s">
        <v>1425</v>
      </c>
      <c r="BM213" s="24" t="s">
        <v>3981</v>
      </c>
    </row>
    <row r="214" spans="2:47" s="1" customFormat="1" ht="13.5">
      <c r="B214" s="46"/>
      <c r="C214" s="74"/>
      <c r="D214" s="233" t="s">
        <v>183</v>
      </c>
      <c r="E214" s="74"/>
      <c r="F214" s="234" t="s">
        <v>3982</v>
      </c>
      <c r="G214" s="74"/>
      <c r="H214" s="74"/>
      <c r="I214" s="191"/>
      <c r="J214" s="74"/>
      <c r="K214" s="74"/>
      <c r="L214" s="72"/>
      <c r="M214" s="235"/>
      <c r="N214" s="47"/>
      <c r="O214" s="47"/>
      <c r="P214" s="47"/>
      <c r="Q214" s="47"/>
      <c r="R214" s="47"/>
      <c r="S214" s="47"/>
      <c r="T214" s="95"/>
      <c r="AT214" s="24" t="s">
        <v>183</v>
      </c>
      <c r="AU214" s="24" t="s">
        <v>87</v>
      </c>
    </row>
    <row r="215" spans="2:65" s="1" customFormat="1" ht="16.5" customHeight="1">
      <c r="B215" s="46"/>
      <c r="C215" s="221" t="s">
        <v>466</v>
      </c>
      <c r="D215" s="221" t="s">
        <v>176</v>
      </c>
      <c r="E215" s="222" t="s">
        <v>3977</v>
      </c>
      <c r="F215" s="223" t="s">
        <v>3978</v>
      </c>
      <c r="G215" s="224" t="s">
        <v>304</v>
      </c>
      <c r="H215" s="225">
        <v>17</v>
      </c>
      <c r="I215" s="226"/>
      <c r="J215" s="227">
        <f>ROUND(I215*H215,2)</f>
        <v>0</v>
      </c>
      <c r="K215" s="223" t="s">
        <v>3772</v>
      </c>
      <c r="L215" s="72"/>
      <c r="M215" s="228" t="s">
        <v>23</v>
      </c>
      <c r="N215" s="229" t="s">
        <v>47</v>
      </c>
      <c r="O215" s="47"/>
      <c r="P215" s="230">
        <f>O215*H215</f>
        <v>0</v>
      </c>
      <c r="Q215" s="230">
        <v>0</v>
      </c>
      <c r="R215" s="230">
        <f>Q215*H215</f>
        <v>0</v>
      </c>
      <c r="S215" s="230">
        <v>0</v>
      </c>
      <c r="T215" s="231">
        <f>S215*H215</f>
        <v>0</v>
      </c>
      <c r="AR215" s="24" t="s">
        <v>689</v>
      </c>
      <c r="AT215" s="24" t="s">
        <v>176</v>
      </c>
      <c r="AU215" s="24" t="s">
        <v>87</v>
      </c>
      <c r="AY215" s="24" t="s">
        <v>170</v>
      </c>
      <c r="BE215" s="232">
        <f>IF(N215="základní",J215,0)</f>
        <v>0</v>
      </c>
      <c r="BF215" s="232">
        <f>IF(N215="snížená",J215,0)</f>
        <v>0</v>
      </c>
      <c r="BG215" s="232">
        <f>IF(N215="zákl. přenesená",J215,0)</f>
        <v>0</v>
      </c>
      <c r="BH215" s="232">
        <f>IF(N215="sníž. přenesená",J215,0)</f>
        <v>0</v>
      </c>
      <c r="BI215" s="232">
        <f>IF(N215="nulová",J215,0)</f>
        <v>0</v>
      </c>
      <c r="BJ215" s="24" t="s">
        <v>84</v>
      </c>
      <c r="BK215" s="232">
        <f>ROUND(I215*H215,2)</f>
        <v>0</v>
      </c>
      <c r="BL215" s="24" t="s">
        <v>689</v>
      </c>
      <c r="BM215" s="24" t="s">
        <v>3983</v>
      </c>
    </row>
    <row r="216" spans="2:47" s="1" customFormat="1" ht="13.5">
      <c r="B216" s="46"/>
      <c r="C216" s="74"/>
      <c r="D216" s="233" t="s">
        <v>183</v>
      </c>
      <c r="E216" s="74"/>
      <c r="F216" s="234" t="s">
        <v>3980</v>
      </c>
      <c r="G216" s="74"/>
      <c r="H216" s="74"/>
      <c r="I216" s="191"/>
      <c r="J216" s="74"/>
      <c r="K216" s="74"/>
      <c r="L216" s="72"/>
      <c r="M216" s="235"/>
      <c r="N216" s="47"/>
      <c r="O216" s="47"/>
      <c r="P216" s="47"/>
      <c r="Q216" s="47"/>
      <c r="R216" s="47"/>
      <c r="S216" s="47"/>
      <c r="T216" s="95"/>
      <c r="AT216" s="24" t="s">
        <v>183</v>
      </c>
      <c r="AU216" s="24" t="s">
        <v>87</v>
      </c>
    </row>
    <row r="217" spans="2:65" s="1" customFormat="1" ht="16.5" customHeight="1">
      <c r="B217" s="46"/>
      <c r="C217" s="262" t="s">
        <v>472</v>
      </c>
      <c r="D217" s="262" t="s">
        <v>858</v>
      </c>
      <c r="E217" s="263" t="s">
        <v>3984</v>
      </c>
      <c r="F217" s="264" t="s">
        <v>3985</v>
      </c>
      <c r="G217" s="265" t="s">
        <v>304</v>
      </c>
      <c r="H217" s="266">
        <v>17</v>
      </c>
      <c r="I217" s="267"/>
      <c r="J217" s="268">
        <f>ROUND(I217*H217,2)</f>
        <v>0</v>
      </c>
      <c r="K217" s="264" t="s">
        <v>3772</v>
      </c>
      <c r="L217" s="269"/>
      <c r="M217" s="270" t="s">
        <v>23</v>
      </c>
      <c r="N217" s="271" t="s">
        <v>47</v>
      </c>
      <c r="O217" s="47"/>
      <c r="P217" s="230">
        <f>O217*H217</f>
        <v>0</v>
      </c>
      <c r="Q217" s="230">
        <v>0.00016</v>
      </c>
      <c r="R217" s="230">
        <f>Q217*H217</f>
        <v>0.00272</v>
      </c>
      <c r="S217" s="230">
        <v>0</v>
      </c>
      <c r="T217" s="231">
        <f>S217*H217</f>
        <v>0</v>
      </c>
      <c r="AR217" s="24" t="s">
        <v>1425</v>
      </c>
      <c r="AT217" s="24" t="s">
        <v>858</v>
      </c>
      <c r="AU217" s="24" t="s">
        <v>87</v>
      </c>
      <c r="AY217" s="24" t="s">
        <v>170</v>
      </c>
      <c r="BE217" s="232">
        <f>IF(N217="základní",J217,0)</f>
        <v>0</v>
      </c>
      <c r="BF217" s="232">
        <f>IF(N217="snížená",J217,0)</f>
        <v>0</v>
      </c>
      <c r="BG217" s="232">
        <f>IF(N217="zákl. přenesená",J217,0)</f>
        <v>0</v>
      </c>
      <c r="BH217" s="232">
        <f>IF(N217="sníž. přenesená",J217,0)</f>
        <v>0</v>
      </c>
      <c r="BI217" s="232">
        <f>IF(N217="nulová",J217,0)</f>
        <v>0</v>
      </c>
      <c r="BJ217" s="24" t="s">
        <v>84</v>
      </c>
      <c r="BK217" s="232">
        <f>ROUND(I217*H217,2)</f>
        <v>0</v>
      </c>
      <c r="BL217" s="24" t="s">
        <v>1425</v>
      </c>
      <c r="BM217" s="24" t="s">
        <v>3986</v>
      </c>
    </row>
    <row r="218" spans="2:47" s="1" customFormat="1" ht="13.5">
      <c r="B218" s="46"/>
      <c r="C218" s="74"/>
      <c r="D218" s="233" t="s">
        <v>183</v>
      </c>
      <c r="E218" s="74"/>
      <c r="F218" s="234" t="s">
        <v>3987</v>
      </c>
      <c r="G218" s="74"/>
      <c r="H218" s="74"/>
      <c r="I218" s="191"/>
      <c r="J218" s="74"/>
      <c r="K218" s="74"/>
      <c r="L218" s="72"/>
      <c r="M218" s="235"/>
      <c r="N218" s="47"/>
      <c r="O218" s="47"/>
      <c r="P218" s="47"/>
      <c r="Q218" s="47"/>
      <c r="R218" s="47"/>
      <c r="S218" s="47"/>
      <c r="T218" s="95"/>
      <c r="AT218" s="24" t="s">
        <v>183</v>
      </c>
      <c r="AU218" s="24" t="s">
        <v>87</v>
      </c>
    </row>
    <row r="219" spans="2:65" s="1" customFormat="1" ht="25.5" customHeight="1">
      <c r="B219" s="46"/>
      <c r="C219" s="221" t="s">
        <v>84</v>
      </c>
      <c r="D219" s="221" t="s">
        <v>176</v>
      </c>
      <c r="E219" s="222" t="s">
        <v>3988</v>
      </c>
      <c r="F219" s="223" t="s">
        <v>3989</v>
      </c>
      <c r="G219" s="224" t="s">
        <v>340</v>
      </c>
      <c r="H219" s="225">
        <v>165</v>
      </c>
      <c r="I219" s="226"/>
      <c r="J219" s="227">
        <f>ROUND(I219*H219,2)</f>
        <v>0</v>
      </c>
      <c r="K219" s="223" t="s">
        <v>3772</v>
      </c>
      <c r="L219" s="72"/>
      <c r="M219" s="228" t="s">
        <v>23</v>
      </c>
      <c r="N219" s="229" t="s">
        <v>47</v>
      </c>
      <c r="O219" s="47"/>
      <c r="P219" s="230">
        <f>O219*H219</f>
        <v>0</v>
      </c>
      <c r="Q219" s="230">
        <v>0</v>
      </c>
      <c r="R219" s="230">
        <f>Q219*H219</f>
        <v>0</v>
      </c>
      <c r="S219" s="230">
        <v>0</v>
      </c>
      <c r="T219" s="231">
        <f>S219*H219</f>
        <v>0</v>
      </c>
      <c r="AR219" s="24" t="s">
        <v>689</v>
      </c>
      <c r="AT219" s="24" t="s">
        <v>176</v>
      </c>
      <c r="AU219" s="24" t="s">
        <v>87</v>
      </c>
      <c r="AY219" s="24" t="s">
        <v>170</v>
      </c>
      <c r="BE219" s="232">
        <f>IF(N219="základní",J219,0)</f>
        <v>0</v>
      </c>
      <c r="BF219" s="232">
        <f>IF(N219="snížená",J219,0)</f>
        <v>0</v>
      </c>
      <c r="BG219" s="232">
        <f>IF(N219="zákl. přenesená",J219,0)</f>
        <v>0</v>
      </c>
      <c r="BH219" s="232">
        <f>IF(N219="sníž. přenesená",J219,0)</f>
        <v>0</v>
      </c>
      <c r="BI219" s="232">
        <f>IF(N219="nulová",J219,0)</f>
        <v>0</v>
      </c>
      <c r="BJ219" s="24" t="s">
        <v>84</v>
      </c>
      <c r="BK219" s="232">
        <f>ROUND(I219*H219,2)</f>
        <v>0</v>
      </c>
      <c r="BL219" s="24" t="s">
        <v>689</v>
      </c>
      <c r="BM219" s="24" t="s">
        <v>3990</v>
      </c>
    </row>
    <row r="220" spans="2:47" s="1" customFormat="1" ht="13.5">
      <c r="B220" s="46"/>
      <c r="C220" s="74"/>
      <c r="D220" s="233" t="s">
        <v>183</v>
      </c>
      <c r="E220" s="74"/>
      <c r="F220" s="234" t="s">
        <v>3991</v>
      </c>
      <c r="G220" s="74"/>
      <c r="H220" s="74"/>
      <c r="I220" s="191"/>
      <c r="J220" s="74"/>
      <c r="K220" s="74"/>
      <c r="L220" s="72"/>
      <c r="M220" s="235"/>
      <c r="N220" s="47"/>
      <c r="O220" s="47"/>
      <c r="P220" s="47"/>
      <c r="Q220" s="47"/>
      <c r="R220" s="47"/>
      <c r="S220" s="47"/>
      <c r="T220" s="95"/>
      <c r="AT220" s="24" t="s">
        <v>183</v>
      </c>
      <c r="AU220" s="24" t="s">
        <v>87</v>
      </c>
    </row>
    <row r="221" spans="2:65" s="1" customFormat="1" ht="16.5" customHeight="1">
      <c r="B221" s="46"/>
      <c r="C221" s="262" t="s">
        <v>189</v>
      </c>
      <c r="D221" s="262" t="s">
        <v>858</v>
      </c>
      <c r="E221" s="263" t="s">
        <v>3992</v>
      </c>
      <c r="F221" s="264" t="s">
        <v>3993</v>
      </c>
      <c r="G221" s="265" t="s">
        <v>340</v>
      </c>
      <c r="H221" s="266">
        <v>173.25</v>
      </c>
      <c r="I221" s="267"/>
      <c r="J221" s="268">
        <f>ROUND(I221*H221,2)</f>
        <v>0</v>
      </c>
      <c r="K221" s="264" t="s">
        <v>3772</v>
      </c>
      <c r="L221" s="269"/>
      <c r="M221" s="270" t="s">
        <v>23</v>
      </c>
      <c r="N221" s="271" t="s">
        <v>47</v>
      </c>
      <c r="O221" s="47"/>
      <c r="P221" s="230">
        <f>O221*H221</f>
        <v>0</v>
      </c>
      <c r="Q221" s="230">
        <v>0.00012</v>
      </c>
      <c r="R221" s="230">
        <f>Q221*H221</f>
        <v>0.02079</v>
      </c>
      <c r="S221" s="230">
        <v>0</v>
      </c>
      <c r="T221" s="231">
        <f>S221*H221</f>
        <v>0</v>
      </c>
      <c r="AR221" s="24" t="s">
        <v>1425</v>
      </c>
      <c r="AT221" s="24" t="s">
        <v>858</v>
      </c>
      <c r="AU221" s="24" t="s">
        <v>87</v>
      </c>
      <c r="AY221" s="24" t="s">
        <v>170</v>
      </c>
      <c r="BE221" s="232">
        <f>IF(N221="základní",J221,0)</f>
        <v>0</v>
      </c>
      <c r="BF221" s="232">
        <f>IF(N221="snížená",J221,0)</f>
        <v>0</v>
      </c>
      <c r="BG221" s="232">
        <f>IF(N221="zákl. přenesená",J221,0)</f>
        <v>0</v>
      </c>
      <c r="BH221" s="232">
        <f>IF(N221="sníž. přenesená",J221,0)</f>
        <v>0</v>
      </c>
      <c r="BI221" s="232">
        <f>IF(N221="nulová",J221,0)</f>
        <v>0</v>
      </c>
      <c r="BJ221" s="24" t="s">
        <v>84</v>
      </c>
      <c r="BK221" s="232">
        <f>ROUND(I221*H221,2)</f>
        <v>0</v>
      </c>
      <c r="BL221" s="24" t="s">
        <v>1425</v>
      </c>
      <c r="BM221" s="24" t="s">
        <v>3994</v>
      </c>
    </row>
    <row r="222" spans="2:47" s="1" customFormat="1" ht="13.5">
      <c r="B222" s="46"/>
      <c r="C222" s="74"/>
      <c r="D222" s="233" t="s">
        <v>183</v>
      </c>
      <c r="E222" s="74"/>
      <c r="F222" s="234" t="s">
        <v>3993</v>
      </c>
      <c r="G222" s="74"/>
      <c r="H222" s="74"/>
      <c r="I222" s="191"/>
      <c r="J222" s="74"/>
      <c r="K222" s="74"/>
      <c r="L222" s="72"/>
      <c r="M222" s="235"/>
      <c r="N222" s="47"/>
      <c r="O222" s="47"/>
      <c r="P222" s="47"/>
      <c r="Q222" s="47"/>
      <c r="R222" s="47"/>
      <c r="S222" s="47"/>
      <c r="T222" s="95"/>
      <c r="AT222" s="24" t="s">
        <v>183</v>
      </c>
      <c r="AU222" s="24" t="s">
        <v>87</v>
      </c>
    </row>
    <row r="223" spans="2:47" s="1" customFormat="1" ht="13.5">
      <c r="B223" s="46"/>
      <c r="C223" s="74"/>
      <c r="D223" s="233" t="s">
        <v>184</v>
      </c>
      <c r="E223" s="74"/>
      <c r="F223" s="236" t="s">
        <v>3995</v>
      </c>
      <c r="G223" s="74"/>
      <c r="H223" s="74"/>
      <c r="I223" s="191"/>
      <c r="J223" s="74"/>
      <c r="K223" s="74"/>
      <c r="L223" s="72"/>
      <c r="M223" s="235"/>
      <c r="N223" s="47"/>
      <c r="O223" s="47"/>
      <c r="P223" s="47"/>
      <c r="Q223" s="47"/>
      <c r="R223" s="47"/>
      <c r="S223" s="47"/>
      <c r="T223" s="95"/>
      <c r="AT223" s="24" t="s">
        <v>184</v>
      </c>
      <c r="AU223" s="24" t="s">
        <v>87</v>
      </c>
    </row>
    <row r="224" spans="2:51" s="11" customFormat="1" ht="13.5">
      <c r="B224" s="240"/>
      <c r="C224" s="241"/>
      <c r="D224" s="233" t="s">
        <v>322</v>
      </c>
      <c r="E224" s="241"/>
      <c r="F224" s="243" t="s">
        <v>3996</v>
      </c>
      <c r="G224" s="241"/>
      <c r="H224" s="244">
        <v>173.25</v>
      </c>
      <c r="I224" s="245"/>
      <c r="J224" s="241"/>
      <c r="K224" s="241"/>
      <c r="L224" s="246"/>
      <c r="M224" s="247"/>
      <c r="N224" s="248"/>
      <c r="O224" s="248"/>
      <c r="P224" s="248"/>
      <c r="Q224" s="248"/>
      <c r="R224" s="248"/>
      <c r="S224" s="248"/>
      <c r="T224" s="249"/>
      <c r="AT224" s="250" t="s">
        <v>322</v>
      </c>
      <c r="AU224" s="250" t="s">
        <v>87</v>
      </c>
      <c r="AV224" s="11" t="s">
        <v>87</v>
      </c>
      <c r="AW224" s="11" t="s">
        <v>6</v>
      </c>
      <c r="AX224" s="11" t="s">
        <v>84</v>
      </c>
      <c r="AY224" s="250" t="s">
        <v>170</v>
      </c>
    </row>
    <row r="225" spans="2:65" s="1" customFormat="1" ht="25.5" customHeight="1">
      <c r="B225" s="46"/>
      <c r="C225" s="221" t="s">
        <v>87</v>
      </c>
      <c r="D225" s="221" t="s">
        <v>176</v>
      </c>
      <c r="E225" s="222" t="s">
        <v>3997</v>
      </c>
      <c r="F225" s="223" t="s">
        <v>3998</v>
      </c>
      <c r="G225" s="224" t="s">
        <v>340</v>
      </c>
      <c r="H225" s="225">
        <v>35</v>
      </c>
      <c r="I225" s="226"/>
      <c r="J225" s="227">
        <f>ROUND(I225*H225,2)</f>
        <v>0</v>
      </c>
      <c r="K225" s="223" t="s">
        <v>3772</v>
      </c>
      <c r="L225" s="72"/>
      <c r="M225" s="228" t="s">
        <v>23</v>
      </c>
      <c r="N225" s="229" t="s">
        <v>47</v>
      </c>
      <c r="O225" s="47"/>
      <c r="P225" s="230">
        <f>O225*H225</f>
        <v>0</v>
      </c>
      <c r="Q225" s="230">
        <v>0</v>
      </c>
      <c r="R225" s="230">
        <f>Q225*H225</f>
        <v>0</v>
      </c>
      <c r="S225" s="230">
        <v>0</v>
      </c>
      <c r="T225" s="231">
        <f>S225*H225</f>
        <v>0</v>
      </c>
      <c r="AR225" s="24" t="s">
        <v>689</v>
      </c>
      <c r="AT225" s="24" t="s">
        <v>176</v>
      </c>
      <c r="AU225" s="24" t="s">
        <v>87</v>
      </c>
      <c r="AY225" s="24" t="s">
        <v>170</v>
      </c>
      <c r="BE225" s="232">
        <f>IF(N225="základní",J225,0)</f>
        <v>0</v>
      </c>
      <c r="BF225" s="232">
        <f>IF(N225="snížená",J225,0)</f>
        <v>0</v>
      </c>
      <c r="BG225" s="232">
        <f>IF(N225="zákl. přenesená",J225,0)</f>
        <v>0</v>
      </c>
      <c r="BH225" s="232">
        <f>IF(N225="sníž. přenesená",J225,0)</f>
        <v>0</v>
      </c>
      <c r="BI225" s="232">
        <f>IF(N225="nulová",J225,0)</f>
        <v>0</v>
      </c>
      <c r="BJ225" s="24" t="s">
        <v>84</v>
      </c>
      <c r="BK225" s="232">
        <f>ROUND(I225*H225,2)</f>
        <v>0</v>
      </c>
      <c r="BL225" s="24" t="s">
        <v>689</v>
      </c>
      <c r="BM225" s="24" t="s">
        <v>3999</v>
      </c>
    </row>
    <row r="226" spans="2:47" s="1" customFormat="1" ht="13.5">
      <c r="B226" s="46"/>
      <c r="C226" s="74"/>
      <c r="D226" s="233" t="s">
        <v>183</v>
      </c>
      <c r="E226" s="74"/>
      <c r="F226" s="234" t="s">
        <v>4000</v>
      </c>
      <c r="G226" s="74"/>
      <c r="H226" s="74"/>
      <c r="I226" s="191"/>
      <c r="J226" s="74"/>
      <c r="K226" s="74"/>
      <c r="L226" s="72"/>
      <c r="M226" s="235"/>
      <c r="N226" s="47"/>
      <c r="O226" s="47"/>
      <c r="P226" s="47"/>
      <c r="Q226" s="47"/>
      <c r="R226" s="47"/>
      <c r="S226" s="47"/>
      <c r="T226" s="95"/>
      <c r="AT226" s="24" t="s">
        <v>183</v>
      </c>
      <c r="AU226" s="24" t="s">
        <v>87</v>
      </c>
    </row>
    <row r="227" spans="2:65" s="1" customFormat="1" ht="16.5" customHeight="1">
      <c r="B227" s="46"/>
      <c r="C227" s="262" t="s">
        <v>194</v>
      </c>
      <c r="D227" s="262" t="s">
        <v>858</v>
      </c>
      <c r="E227" s="263" t="s">
        <v>4001</v>
      </c>
      <c r="F227" s="264" t="s">
        <v>4002</v>
      </c>
      <c r="G227" s="265" t="s">
        <v>340</v>
      </c>
      <c r="H227" s="266">
        <v>36.75</v>
      </c>
      <c r="I227" s="267"/>
      <c r="J227" s="268">
        <f>ROUND(I227*H227,2)</f>
        <v>0</v>
      </c>
      <c r="K227" s="264" t="s">
        <v>3772</v>
      </c>
      <c r="L227" s="269"/>
      <c r="M227" s="270" t="s">
        <v>23</v>
      </c>
      <c r="N227" s="271" t="s">
        <v>47</v>
      </c>
      <c r="O227" s="47"/>
      <c r="P227" s="230">
        <f>O227*H227</f>
        <v>0</v>
      </c>
      <c r="Q227" s="230">
        <v>0.00017</v>
      </c>
      <c r="R227" s="230">
        <f>Q227*H227</f>
        <v>0.0062475000000000004</v>
      </c>
      <c r="S227" s="230">
        <v>0</v>
      </c>
      <c r="T227" s="231">
        <f>S227*H227</f>
        <v>0</v>
      </c>
      <c r="AR227" s="24" t="s">
        <v>1425</v>
      </c>
      <c r="AT227" s="24" t="s">
        <v>858</v>
      </c>
      <c r="AU227" s="24" t="s">
        <v>87</v>
      </c>
      <c r="AY227" s="24" t="s">
        <v>170</v>
      </c>
      <c r="BE227" s="232">
        <f>IF(N227="základní",J227,0)</f>
        <v>0</v>
      </c>
      <c r="BF227" s="232">
        <f>IF(N227="snížená",J227,0)</f>
        <v>0</v>
      </c>
      <c r="BG227" s="232">
        <f>IF(N227="zákl. přenesená",J227,0)</f>
        <v>0</v>
      </c>
      <c r="BH227" s="232">
        <f>IF(N227="sníž. přenesená",J227,0)</f>
        <v>0</v>
      </c>
      <c r="BI227" s="232">
        <f>IF(N227="nulová",J227,0)</f>
        <v>0</v>
      </c>
      <c r="BJ227" s="24" t="s">
        <v>84</v>
      </c>
      <c r="BK227" s="232">
        <f>ROUND(I227*H227,2)</f>
        <v>0</v>
      </c>
      <c r="BL227" s="24" t="s">
        <v>1425</v>
      </c>
      <c r="BM227" s="24" t="s">
        <v>4003</v>
      </c>
    </row>
    <row r="228" spans="2:47" s="1" customFormat="1" ht="13.5">
      <c r="B228" s="46"/>
      <c r="C228" s="74"/>
      <c r="D228" s="233" t="s">
        <v>183</v>
      </c>
      <c r="E228" s="74"/>
      <c r="F228" s="234" t="s">
        <v>4002</v>
      </c>
      <c r="G228" s="74"/>
      <c r="H228" s="74"/>
      <c r="I228" s="191"/>
      <c r="J228" s="74"/>
      <c r="K228" s="74"/>
      <c r="L228" s="72"/>
      <c r="M228" s="235"/>
      <c r="N228" s="47"/>
      <c r="O228" s="47"/>
      <c r="P228" s="47"/>
      <c r="Q228" s="47"/>
      <c r="R228" s="47"/>
      <c r="S228" s="47"/>
      <c r="T228" s="95"/>
      <c r="AT228" s="24" t="s">
        <v>183</v>
      </c>
      <c r="AU228" s="24" t="s">
        <v>87</v>
      </c>
    </row>
    <row r="229" spans="2:47" s="1" customFormat="1" ht="13.5">
      <c r="B229" s="46"/>
      <c r="C229" s="74"/>
      <c r="D229" s="233" t="s">
        <v>184</v>
      </c>
      <c r="E229" s="74"/>
      <c r="F229" s="236" t="s">
        <v>4004</v>
      </c>
      <c r="G229" s="74"/>
      <c r="H229" s="74"/>
      <c r="I229" s="191"/>
      <c r="J229" s="74"/>
      <c r="K229" s="74"/>
      <c r="L229" s="72"/>
      <c r="M229" s="235"/>
      <c r="N229" s="47"/>
      <c r="O229" s="47"/>
      <c r="P229" s="47"/>
      <c r="Q229" s="47"/>
      <c r="R229" s="47"/>
      <c r="S229" s="47"/>
      <c r="T229" s="95"/>
      <c r="AT229" s="24" t="s">
        <v>184</v>
      </c>
      <c r="AU229" s="24" t="s">
        <v>87</v>
      </c>
    </row>
    <row r="230" spans="2:51" s="11" customFormat="1" ht="13.5">
      <c r="B230" s="240"/>
      <c r="C230" s="241"/>
      <c r="D230" s="233" t="s">
        <v>322</v>
      </c>
      <c r="E230" s="241"/>
      <c r="F230" s="243" t="s">
        <v>4005</v>
      </c>
      <c r="G230" s="241"/>
      <c r="H230" s="244">
        <v>36.75</v>
      </c>
      <c r="I230" s="245"/>
      <c r="J230" s="241"/>
      <c r="K230" s="241"/>
      <c r="L230" s="246"/>
      <c r="M230" s="247"/>
      <c r="N230" s="248"/>
      <c r="O230" s="248"/>
      <c r="P230" s="248"/>
      <c r="Q230" s="248"/>
      <c r="R230" s="248"/>
      <c r="S230" s="248"/>
      <c r="T230" s="249"/>
      <c r="AT230" s="250" t="s">
        <v>322</v>
      </c>
      <c r="AU230" s="250" t="s">
        <v>87</v>
      </c>
      <c r="AV230" s="11" t="s">
        <v>87</v>
      </c>
      <c r="AW230" s="11" t="s">
        <v>6</v>
      </c>
      <c r="AX230" s="11" t="s">
        <v>84</v>
      </c>
      <c r="AY230" s="250" t="s">
        <v>170</v>
      </c>
    </row>
    <row r="231" spans="2:65" s="1" customFormat="1" ht="25.5" customHeight="1">
      <c r="B231" s="46"/>
      <c r="C231" s="221" t="s">
        <v>211</v>
      </c>
      <c r="D231" s="221" t="s">
        <v>176</v>
      </c>
      <c r="E231" s="222" t="s">
        <v>4006</v>
      </c>
      <c r="F231" s="223" t="s">
        <v>4007</v>
      </c>
      <c r="G231" s="224" t="s">
        <v>340</v>
      </c>
      <c r="H231" s="225">
        <v>10</v>
      </c>
      <c r="I231" s="226"/>
      <c r="J231" s="227">
        <f>ROUND(I231*H231,2)</f>
        <v>0</v>
      </c>
      <c r="K231" s="223" t="s">
        <v>3772</v>
      </c>
      <c r="L231" s="72"/>
      <c r="M231" s="228" t="s">
        <v>23</v>
      </c>
      <c r="N231" s="229" t="s">
        <v>47</v>
      </c>
      <c r="O231" s="47"/>
      <c r="P231" s="230">
        <f>O231*H231</f>
        <v>0</v>
      </c>
      <c r="Q231" s="230">
        <v>0</v>
      </c>
      <c r="R231" s="230">
        <f>Q231*H231</f>
        <v>0</v>
      </c>
      <c r="S231" s="230">
        <v>0</v>
      </c>
      <c r="T231" s="231">
        <f>S231*H231</f>
        <v>0</v>
      </c>
      <c r="AR231" s="24" t="s">
        <v>689</v>
      </c>
      <c r="AT231" s="24" t="s">
        <v>176</v>
      </c>
      <c r="AU231" s="24" t="s">
        <v>87</v>
      </c>
      <c r="AY231" s="24" t="s">
        <v>170</v>
      </c>
      <c r="BE231" s="232">
        <f>IF(N231="základní",J231,0)</f>
        <v>0</v>
      </c>
      <c r="BF231" s="232">
        <f>IF(N231="snížená",J231,0)</f>
        <v>0</v>
      </c>
      <c r="BG231" s="232">
        <f>IF(N231="zákl. přenesená",J231,0)</f>
        <v>0</v>
      </c>
      <c r="BH231" s="232">
        <f>IF(N231="sníž. přenesená",J231,0)</f>
        <v>0</v>
      </c>
      <c r="BI231" s="232">
        <f>IF(N231="nulová",J231,0)</f>
        <v>0</v>
      </c>
      <c r="BJ231" s="24" t="s">
        <v>84</v>
      </c>
      <c r="BK231" s="232">
        <f>ROUND(I231*H231,2)</f>
        <v>0</v>
      </c>
      <c r="BL231" s="24" t="s">
        <v>689</v>
      </c>
      <c r="BM231" s="24" t="s">
        <v>4008</v>
      </c>
    </row>
    <row r="232" spans="2:47" s="1" customFormat="1" ht="13.5">
      <c r="B232" s="46"/>
      <c r="C232" s="74"/>
      <c r="D232" s="233" t="s">
        <v>183</v>
      </c>
      <c r="E232" s="74"/>
      <c r="F232" s="234" t="s">
        <v>4009</v>
      </c>
      <c r="G232" s="74"/>
      <c r="H232" s="74"/>
      <c r="I232" s="191"/>
      <c r="J232" s="74"/>
      <c r="K232" s="74"/>
      <c r="L232" s="72"/>
      <c r="M232" s="235"/>
      <c r="N232" s="47"/>
      <c r="O232" s="47"/>
      <c r="P232" s="47"/>
      <c r="Q232" s="47"/>
      <c r="R232" s="47"/>
      <c r="S232" s="47"/>
      <c r="T232" s="95"/>
      <c r="AT232" s="24" t="s">
        <v>183</v>
      </c>
      <c r="AU232" s="24" t="s">
        <v>87</v>
      </c>
    </row>
    <row r="233" spans="2:65" s="1" customFormat="1" ht="25.5" customHeight="1">
      <c r="B233" s="46"/>
      <c r="C233" s="221" t="s">
        <v>207</v>
      </c>
      <c r="D233" s="221" t="s">
        <v>176</v>
      </c>
      <c r="E233" s="222" t="s">
        <v>4010</v>
      </c>
      <c r="F233" s="223" t="s">
        <v>4011</v>
      </c>
      <c r="G233" s="224" t="s">
        <v>340</v>
      </c>
      <c r="H233" s="225">
        <v>10</v>
      </c>
      <c r="I233" s="226"/>
      <c r="J233" s="227">
        <f>ROUND(I233*H233,2)</f>
        <v>0</v>
      </c>
      <c r="K233" s="223" t="s">
        <v>3772</v>
      </c>
      <c r="L233" s="72"/>
      <c r="M233" s="228" t="s">
        <v>23</v>
      </c>
      <c r="N233" s="229" t="s">
        <v>47</v>
      </c>
      <c r="O233" s="47"/>
      <c r="P233" s="230">
        <f>O233*H233</f>
        <v>0</v>
      </c>
      <c r="Q233" s="230">
        <v>0</v>
      </c>
      <c r="R233" s="230">
        <f>Q233*H233</f>
        <v>0</v>
      </c>
      <c r="S233" s="230">
        <v>0</v>
      </c>
      <c r="T233" s="231">
        <f>S233*H233</f>
        <v>0</v>
      </c>
      <c r="AR233" s="24" t="s">
        <v>689</v>
      </c>
      <c r="AT233" s="24" t="s">
        <v>176</v>
      </c>
      <c r="AU233" s="24" t="s">
        <v>87</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689</v>
      </c>
      <c r="BM233" s="24" t="s">
        <v>4012</v>
      </c>
    </row>
    <row r="234" spans="2:47" s="1" customFormat="1" ht="13.5">
      <c r="B234" s="46"/>
      <c r="C234" s="74"/>
      <c r="D234" s="233" t="s">
        <v>183</v>
      </c>
      <c r="E234" s="74"/>
      <c r="F234" s="234" t="s">
        <v>4013</v>
      </c>
      <c r="G234" s="74"/>
      <c r="H234" s="74"/>
      <c r="I234" s="191"/>
      <c r="J234" s="74"/>
      <c r="K234" s="74"/>
      <c r="L234" s="72"/>
      <c r="M234" s="235"/>
      <c r="N234" s="47"/>
      <c r="O234" s="47"/>
      <c r="P234" s="47"/>
      <c r="Q234" s="47"/>
      <c r="R234" s="47"/>
      <c r="S234" s="47"/>
      <c r="T234" s="95"/>
      <c r="AT234" s="24" t="s">
        <v>183</v>
      </c>
      <c r="AU234" s="24" t="s">
        <v>87</v>
      </c>
    </row>
    <row r="235" spans="2:63" s="10" customFormat="1" ht="29.85" customHeight="1">
      <c r="B235" s="205"/>
      <c r="C235" s="206"/>
      <c r="D235" s="207" t="s">
        <v>75</v>
      </c>
      <c r="E235" s="219" t="s">
        <v>4014</v>
      </c>
      <c r="F235" s="219" t="s">
        <v>4015</v>
      </c>
      <c r="G235" s="206"/>
      <c r="H235" s="206"/>
      <c r="I235" s="209"/>
      <c r="J235" s="220">
        <f>BK235</f>
        <v>0</v>
      </c>
      <c r="K235" s="206"/>
      <c r="L235" s="211"/>
      <c r="M235" s="212"/>
      <c r="N235" s="213"/>
      <c r="O235" s="213"/>
      <c r="P235" s="214">
        <f>SUM(P236:P277)</f>
        <v>0</v>
      </c>
      <c r="Q235" s="213"/>
      <c r="R235" s="214">
        <f>SUM(R236:R277)</f>
        <v>35.328571839999995</v>
      </c>
      <c r="S235" s="213"/>
      <c r="T235" s="215">
        <f>SUM(T236:T277)</f>
        <v>0</v>
      </c>
      <c r="AR235" s="216" t="s">
        <v>189</v>
      </c>
      <c r="AT235" s="217" t="s">
        <v>75</v>
      </c>
      <c r="AU235" s="217" t="s">
        <v>84</v>
      </c>
      <c r="AY235" s="216" t="s">
        <v>170</v>
      </c>
      <c r="BK235" s="218">
        <f>SUM(BK236:BK277)</f>
        <v>0</v>
      </c>
    </row>
    <row r="236" spans="2:65" s="1" customFormat="1" ht="16.5" customHeight="1">
      <c r="B236" s="46"/>
      <c r="C236" s="221" t="s">
        <v>715</v>
      </c>
      <c r="D236" s="221" t="s">
        <v>176</v>
      </c>
      <c r="E236" s="222" t="s">
        <v>1991</v>
      </c>
      <c r="F236" s="223" t="s">
        <v>1992</v>
      </c>
      <c r="G236" s="224" t="s">
        <v>1993</v>
      </c>
      <c r="H236" s="225">
        <v>0.4</v>
      </c>
      <c r="I236" s="226"/>
      <c r="J236" s="227">
        <f>ROUND(I236*H236,2)</f>
        <v>0</v>
      </c>
      <c r="K236" s="223" t="s">
        <v>2441</v>
      </c>
      <c r="L236" s="72"/>
      <c r="M236" s="228" t="s">
        <v>23</v>
      </c>
      <c r="N236" s="229" t="s">
        <v>47</v>
      </c>
      <c r="O236" s="47"/>
      <c r="P236" s="230">
        <f>O236*H236</f>
        <v>0</v>
      </c>
      <c r="Q236" s="230">
        <v>0.0088</v>
      </c>
      <c r="R236" s="230">
        <f>Q236*H236</f>
        <v>0.0035200000000000006</v>
      </c>
      <c r="S236" s="230">
        <v>0</v>
      </c>
      <c r="T236" s="231">
        <f>S236*H236</f>
        <v>0</v>
      </c>
      <c r="AR236" s="24" t="s">
        <v>689</v>
      </c>
      <c r="AT236" s="24" t="s">
        <v>176</v>
      </c>
      <c r="AU236" s="24" t="s">
        <v>87</v>
      </c>
      <c r="AY236" s="24" t="s">
        <v>170</v>
      </c>
      <c r="BE236" s="232">
        <f>IF(N236="základní",J236,0)</f>
        <v>0</v>
      </c>
      <c r="BF236" s="232">
        <f>IF(N236="snížená",J236,0)</f>
        <v>0</v>
      </c>
      <c r="BG236" s="232">
        <f>IF(N236="zákl. přenesená",J236,0)</f>
        <v>0</v>
      </c>
      <c r="BH236" s="232">
        <f>IF(N236="sníž. přenesená",J236,0)</f>
        <v>0</v>
      </c>
      <c r="BI236" s="232">
        <f>IF(N236="nulová",J236,0)</f>
        <v>0</v>
      </c>
      <c r="BJ236" s="24" t="s">
        <v>84</v>
      </c>
      <c r="BK236" s="232">
        <f>ROUND(I236*H236,2)</f>
        <v>0</v>
      </c>
      <c r="BL236" s="24" t="s">
        <v>689</v>
      </c>
      <c r="BM236" s="24" t="s">
        <v>4016</v>
      </c>
    </row>
    <row r="237" spans="2:47" s="1" customFormat="1" ht="13.5">
      <c r="B237" s="46"/>
      <c r="C237" s="74"/>
      <c r="D237" s="233" t="s">
        <v>183</v>
      </c>
      <c r="E237" s="74"/>
      <c r="F237" s="234" t="s">
        <v>1995</v>
      </c>
      <c r="G237" s="74"/>
      <c r="H237" s="74"/>
      <c r="I237" s="191"/>
      <c r="J237" s="74"/>
      <c r="K237" s="74"/>
      <c r="L237" s="72"/>
      <c r="M237" s="235"/>
      <c r="N237" s="47"/>
      <c r="O237" s="47"/>
      <c r="P237" s="47"/>
      <c r="Q237" s="47"/>
      <c r="R237" s="47"/>
      <c r="S237" s="47"/>
      <c r="T237" s="95"/>
      <c r="AT237" s="24" t="s">
        <v>183</v>
      </c>
      <c r="AU237" s="24" t="s">
        <v>87</v>
      </c>
    </row>
    <row r="238" spans="2:65" s="1" customFormat="1" ht="25.5" customHeight="1">
      <c r="B238" s="46"/>
      <c r="C238" s="221" t="s">
        <v>722</v>
      </c>
      <c r="D238" s="221" t="s">
        <v>176</v>
      </c>
      <c r="E238" s="222" t="s">
        <v>4017</v>
      </c>
      <c r="F238" s="223" t="s">
        <v>4018</v>
      </c>
      <c r="G238" s="224" t="s">
        <v>292</v>
      </c>
      <c r="H238" s="225">
        <v>8.524</v>
      </c>
      <c r="I238" s="226"/>
      <c r="J238" s="227">
        <f>ROUND(I238*H238,2)</f>
        <v>0</v>
      </c>
      <c r="K238" s="223" t="s">
        <v>2441</v>
      </c>
      <c r="L238" s="72"/>
      <c r="M238" s="228" t="s">
        <v>23</v>
      </c>
      <c r="N238" s="229" t="s">
        <v>47</v>
      </c>
      <c r="O238" s="47"/>
      <c r="P238" s="230">
        <f>O238*H238</f>
        <v>0</v>
      </c>
      <c r="Q238" s="230">
        <v>0</v>
      </c>
      <c r="R238" s="230">
        <f>Q238*H238</f>
        <v>0</v>
      </c>
      <c r="S238" s="230">
        <v>0</v>
      </c>
      <c r="T238" s="231">
        <f>S238*H238</f>
        <v>0</v>
      </c>
      <c r="AR238" s="24" t="s">
        <v>689</v>
      </c>
      <c r="AT238" s="24" t="s">
        <v>176</v>
      </c>
      <c r="AU238" s="24" t="s">
        <v>87</v>
      </c>
      <c r="AY238" s="24" t="s">
        <v>170</v>
      </c>
      <c r="BE238" s="232">
        <f>IF(N238="základní",J238,0)</f>
        <v>0</v>
      </c>
      <c r="BF238" s="232">
        <f>IF(N238="snížená",J238,0)</f>
        <v>0</v>
      </c>
      <c r="BG238" s="232">
        <f>IF(N238="zákl. přenesená",J238,0)</f>
        <v>0</v>
      </c>
      <c r="BH238" s="232">
        <f>IF(N238="sníž. přenesená",J238,0)</f>
        <v>0</v>
      </c>
      <c r="BI238" s="232">
        <f>IF(N238="nulová",J238,0)</f>
        <v>0</v>
      </c>
      <c r="BJ238" s="24" t="s">
        <v>84</v>
      </c>
      <c r="BK238" s="232">
        <f>ROUND(I238*H238,2)</f>
        <v>0</v>
      </c>
      <c r="BL238" s="24" t="s">
        <v>689</v>
      </c>
      <c r="BM238" s="24" t="s">
        <v>4019</v>
      </c>
    </row>
    <row r="239" spans="2:47" s="1" customFormat="1" ht="13.5">
      <c r="B239" s="46"/>
      <c r="C239" s="74"/>
      <c r="D239" s="233" t="s">
        <v>183</v>
      </c>
      <c r="E239" s="74"/>
      <c r="F239" s="234" t="s">
        <v>4020</v>
      </c>
      <c r="G239" s="74"/>
      <c r="H239" s="74"/>
      <c r="I239" s="191"/>
      <c r="J239" s="74"/>
      <c r="K239" s="74"/>
      <c r="L239" s="72"/>
      <c r="M239" s="235"/>
      <c r="N239" s="47"/>
      <c r="O239" s="47"/>
      <c r="P239" s="47"/>
      <c r="Q239" s="47"/>
      <c r="R239" s="47"/>
      <c r="S239" s="47"/>
      <c r="T239" s="95"/>
      <c r="AT239" s="24" t="s">
        <v>183</v>
      </c>
      <c r="AU239" s="24" t="s">
        <v>87</v>
      </c>
    </row>
    <row r="240" spans="2:51" s="11" customFormat="1" ht="13.5">
      <c r="B240" s="240"/>
      <c r="C240" s="241"/>
      <c r="D240" s="233" t="s">
        <v>322</v>
      </c>
      <c r="E240" s="242" t="s">
        <v>23</v>
      </c>
      <c r="F240" s="243" t="s">
        <v>4021</v>
      </c>
      <c r="G240" s="241"/>
      <c r="H240" s="244">
        <v>8.524</v>
      </c>
      <c r="I240" s="245"/>
      <c r="J240" s="241"/>
      <c r="K240" s="241"/>
      <c r="L240" s="246"/>
      <c r="M240" s="247"/>
      <c r="N240" s="248"/>
      <c r="O240" s="248"/>
      <c r="P240" s="248"/>
      <c r="Q240" s="248"/>
      <c r="R240" s="248"/>
      <c r="S240" s="248"/>
      <c r="T240" s="249"/>
      <c r="AT240" s="250" t="s">
        <v>322</v>
      </c>
      <c r="AU240" s="250" t="s">
        <v>87</v>
      </c>
      <c r="AV240" s="11" t="s">
        <v>87</v>
      </c>
      <c r="AW240" s="11" t="s">
        <v>39</v>
      </c>
      <c r="AX240" s="11" t="s">
        <v>84</v>
      </c>
      <c r="AY240" s="250" t="s">
        <v>170</v>
      </c>
    </row>
    <row r="241" spans="2:65" s="1" customFormat="1" ht="16.5" customHeight="1">
      <c r="B241" s="46"/>
      <c r="C241" s="221" t="s">
        <v>728</v>
      </c>
      <c r="D241" s="221" t="s">
        <v>176</v>
      </c>
      <c r="E241" s="222" t="s">
        <v>4022</v>
      </c>
      <c r="F241" s="223" t="s">
        <v>4023</v>
      </c>
      <c r="G241" s="224" t="s">
        <v>292</v>
      </c>
      <c r="H241" s="225">
        <v>8.343</v>
      </c>
      <c r="I241" s="226"/>
      <c r="J241" s="227">
        <f>ROUND(I241*H241,2)</f>
        <v>0</v>
      </c>
      <c r="K241" s="223" t="s">
        <v>2441</v>
      </c>
      <c r="L241" s="72"/>
      <c r="M241" s="228" t="s">
        <v>23</v>
      </c>
      <c r="N241" s="229" t="s">
        <v>47</v>
      </c>
      <c r="O241" s="47"/>
      <c r="P241" s="230">
        <f>O241*H241</f>
        <v>0</v>
      </c>
      <c r="Q241" s="230">
        <v>2.25634</v>
      </c>
      <c r="R241" s="230">
        <f>Q241*H241</f>
        <v>18.824644619999997</v>
      </c>
      <c r="S241" s="230">
        <v>0</v>
      </c>
      <c r="T241" s="231">
        <f>S241*H241</f>
        <v>0</v>
      </c>
      <c r="AR241" s="24" t="s">
        <v>689</v>
      </c>
      <c r="AT241" s="24" t="s">
        <v>176</v>
      </c>
      <c r="AU241" s="24" t="s">
        <v>87</v>
      </c>
      <c r="AY241" s="24" t="s">
        <v>170</v>
      </c>
      <c r="BE241" s="232">
        <f>IF(N241="základní",J241,0)</f>
        <v>0</v>
      </c>
      <c r="BF241" s="232">
        <f>IF(N241="snížená",J241,0)</f>
        <v>0</v>
      </c>
      <c r="BG241" s="232">
        <f>IF(N241="zákl. přenesená",J241,0)</f>
        <v>0</v>
      </c>
      <c r="BH241" s="232">
        <f>IF(N241="sníž. přenesená",J241,0)</f>
        <v>0</v>
      </c>
      <c r="BI241" s="232">
        <f>IF(N241="nulová",J241,0)</f>
        <v>0</v>
      </c>
      <c r="BJ241" s="24" t="s">
        <v>84</v>
      </c>
      <c r="BK241" s="232">
        <f>ROUND(I241*H241,2)</f>
        <v>0</v>
      </c>
      <c r="BL241" s="24" t="s">
        <v>689</v>
      </c>
      <c r="BM241" s="24" t="s">
        <v>4024</v>
      </c>
    </row>
    <row r="242" spans="2:47" s="1" customFormat="1" ht="13.5">
      <c r="B242" s="46"/>
      <c r="C242" s="74"/>
      <c r="D242" s="233" t="s">
        <v>183</v>
      </c>
      <c r="E242" s="74"/>
      <c r="F242" s="234" t="s">
        <v>4025</v>
      </c>
      <c r="G242" s="74"/>
      <c r="H242" s="74"/>
      <c r="I242" s="191"/>
      <c r="J242" s="74"/>
      <c r="K242" s="74"/>
      <c r="L242" s="72"/>
      <c r="M242" s="235"/>
      <c r="N242" s="47"/>
      <c r="O242" s="47"/>
      <c r="P242" s="47"/>
      <c r="Q242" s="47"/>
      <c r="R242" s="47"/>
      <c r="S242" s="47"/>
      <c r="T242" s="95"/>
      <c r="AT242" s="24" t="s">
        <v>183</v>
      </c>
      <c r="AU242" s="24" t="s">
        <v>87</v>
      </c>
    </row>
    <row r="243" spans="2:47" s="1" customFormat="1" ht="13.5">
      <c r="B243" s="46"/>
      <c r="C243" s="74"/>
      <c r="D243" s="233" t="s">
        <v>184</v>
      </c>
      <c r="E243" s="74"/>
      <c r="F243" s="236" t="s">
        <v>4026</v>
      </c>
      <c r="G243" s="74"/>
      <c r="H243" s="74"/>
      <c r="I243" s="191"/>
      <c r="J243" s="74"/>
      <c r="K243" s="74"/>
      <c r="L243" s="72"/>
      <c r="M243" s="235"/>
      <c r="N243" s="47"/>
      <c r="O243" s="47"/>
      <c r="P243" s="47"/>
      <c r="Q243" s="47"/>
      <c r="R243" s="47"/>
      <c r="S243" s="47"/>
      <c r="T243" s="95"/>
      <c r="AT243" s="24" t="s">
        <v>184</v>
      </c>
      <c r="AU243" s="24" t="s">
        <v>87</v>
      </c>
    </row>
    <row r="244" spans="2:51" s="11" customFormat="1" ht="13.5">
      <c r="B244" s="240"/>
      <c r="C244" s="241"/>
      <c r="D244" s="233" t="s">
        <v>322</v>
      </c>
      <c r="E244" s="242" t="s">
        <v>23</v>
      </c>
      <c r="F244" s="243" t="s">
        <v>4027</v>
      </c>
      <c r="G244" s="241"/>
      <c r="H244" s="244">
        <v>8.343</v>
      </c>
      <c r="I244" s="245"/>
      <c r="J244" s="241"/>
      <c r="K244" s="241"/>
      <c r="L244" s="246"/>
      <c r="M244" s="247"/>
      <c r="N244" s="248"/>
      <c r="O244" s="248"/>
      <c r="P244" s="248"/>
      <c r="Q244" s="248"/>
      <c r="R244" s="248"/>
      <c r="S244" s="248"/>
      <c r="T244" s="249"/>
      <c r="AT244" s="250" t="s">
        <v>322</v>
      </c>
      <c r="AU244" s="250" t="s">
        <v>87</v>
      </c>
      <c r="AV244" s="11" t="s">
        <v>87</v>
      </c>
      <c r="AW244" s="11" t="s">
        <v>39</v>
      </c>
      <c r="AX244" s="11" t="s">
        <v>84</v>
      </c>
      <c r="AY244" s="250" t="s">
        <v>170</v>
      </c>
    </row>
    <row r="245" spans="2:65" s="1" customFormat="1" ht="16.5" customHeight="1">
      <c r="B245" s="46"/>
      <c r="C245" s="221" t="s">
        <v>735</v>
      </c>
      <c r="D245" s="221" t="s">
        <v>176</v>
      </c>
      <c r="E245" s="222" t="s">
        <v>4022</v>
      </c>
      <c r="F245" s="223" t="s">
        <v>4023</v>
      </c>
      <c r="G245" s="224" t="s">
        <v>292</v>
      </c>
      <c r="H245" s="225">
        <v>4.233</v>
      </c>
      <c r="I245" s="226"/>
      <c r="J245" s="227">
        <f>ROUND(I245*H245,2)</f>
        <v>0</v>
      </c>
      <c r="K245" s="223" t="s">
        <v>2441</v>
      </c>
      <c r="L245" s="72"/>
      <c r="M245" s="228" t="s">
        <v>23</v>
      </c>
      <c r="N245" s="229" t="s">
        <v>47</v>
      </c>
      <c r="O245" s="47"/>
      <c r="P245" s="230">
        <f>O245*H245</f>
        <v>0</v>
      </c>
      <c r="Q245" s="230">
        <v>2.25634</v>
      </c>
      <c r="R245" s="230">
        <f>Q245*H245</f>
        <v>9.551087219999998</v>
      </c>
      <c r="S245" s="230">
        <v>0</v>
      </c>
      <c r="T245" s="231">
        <f>S245*H245</f>
        <v>0</v>
      </c>
      <c r="AR245" s="24" t="s">
        <v>689</v>
      </c>
      <c r="AT245" s="24" t="s">
        <v>176</v>
      </c>
      <c r="AU245" s="24" t="s">
        <v>87</v>
      </c>
      <c r="AY245" s="24" t="s">
        <v>170</v>
      </c>
      <c r="BE245" s="232">
        <f>IF(N245="základní",J245,0)</f>
        <v>0</v>
      </c>
      <c r="BF245" s="232">
        <f>IF(N245="snížená",J245,0)</f>
        <v>0</v>
      </c>
      <c r="BG245" s="232">
        <f>IF(N245="zákl. přenesená",J245,0)</f>
        <v>0</v>
      </c>
      <c r="BH245" s="232">
        <f>IF(N245="sníž. přenesená",J245,0)</f>
        <v>0</v>
      </c>
      <c r="BI245" s="232">
        <f>IF(N245="nulová",J245,0)</f>
        <v>0</v>
      </c>
      <c r="BJ245" s="24" t="s">
        <v>84</v>
      </c>
      <c r="BK245" s="232">
        <f>ROUND(I245*H245,2)</f>
        <v>0</v>
      </c>
      <c r="BL245" s="24" t="s">
        <v>689</v>
      </c>
      <c r="BM245" s="24" t="s">
        <v>4028</v>
      </c>
    </row>
    <row r="246" spans="2:47" s="1" customFormat="1" ht="13.5">
      <c r="B246" s="46"/>
      <c r="C246" s="74"/>
      <c r="D246" s="233" t="s">
        <v>183</v>
      </c>
      <c r="E246" s="74"/>
      <c r="F246" s="234" t="s">
        <v>4025</v>
      </c>
      <c r="G246" s="74"/>
      <c r="H246" s="74"/>
      <c r="I246" s="191"/>
      <c r="J246" s="74"/>
      <c r="K246" s="74"/>
      <c r="L246" s="72"/>
      <c r="M246" s="235"/>
      <c r="N246" s="47"/>
      <c r="O246" s="47"/>
      <c r="P246" s="47"/>
      <c r="Q246" s="47"/>
      <c r="R246" s="47"/>
      <c r="S246" s="47"/>
      <c r="T246" s="95"/>
      <c r="AT246" s="24" t="s">
        <v>183</v>
      </c>
      <c r="AU246" s="24" t="s">
        <v>87</v>
      </c>
    </row>
    <row r="247" spans="2:47" s="1" customFormat="1" ht="13.5">
      <c r="B247" s="46"/>
      <c r="C247" s="74"/>
      <c r="D247" s="233" t="s">
        <v>184</v>
      </c>
      <c r="E247" s="74"/>
      <c r="F247" s="236" t="s">
        <v>4029</v>
      </c>
      <c r="G247" s="74"/>
      <c r="H247" s="74"/>
      <c r="I247" s="191"/>
      <c r="J247" s="74"/>
      <c r="K247" s="74"/>
      <c r="L247" s="72"/>
      <c r="M247" s="235"/>
      <c r="N247" s="47"/>
      <c r="O247" s="47"/>
      <c r="P247" s="47"/>
      <c r="Q247" s="47"/>
      <c r="R247" s="47"/>
      <c r="S247" s="47"/>
      <c r="T247" s="95"/>
      <c r="AT247" s="24" t="s">
        <v>184</v>
      </c>
      <c r="AU247" s="24" t="s">
        <v>87</v>
      </c>
    </row>
    <row r="248" spans="2:51" s="11" customFormat="1" ht="13.5">
      <c r="B248" s="240"/>
      <c r="C248" s="241"/>
      <c r="D248" s="233" t="s">
        <v>322</v>
      </c>
      <c r="E248" s="242" t="s">
        <v>23</v>
      </c>
      <c r="F248" s="243" t="s">
        <v>4030</v>
      </c>
      <c r="G248" s="241"/>
      <c r="H248" s="244">
        <v>4.233</v>
      </c>
      <c r="I248" s="245"/>
      <c r="J248" s="241"/>
      <c r="K248" s="241"/>
      <c r="L248" s="246"/>
      <c r="M248" s="247"/>
      <c r="N248" s="248"/>
      <c r="O248" s="248"/>
      <c r="P248" s="248"/>
      <c r="Q248" s="248"/>
      <c r="R248" s="248"/>
      <c r="S248" s="248"/>
      <c r="T248" s="249"/>
      <c r="AT248" s="250" t="s">
        <v>322</v>
      </c>
      <c r="AU248" s="250" t="s">
        <v>87</v>
      </c>
      <c r="AV248" s="11" t="s">
        <v>87</v>
      </c>
      <c r="AW248" s="11" t="s">
        <v>39</v>
      </c>
      <c r="AX248" s="11" t="s">
        <v>84</v>
      </c>
      <c r="AY248" s="250" t="s">
        <v>170</v>
      </c>
    </row>
    <row r="249" spans="2:65" s="1" customFormat="1" ht="25.5" customHeight="1">
      <c r="B249" s="46"/>
      <c r="C249" s="221" t="s">
        <v>742</v>
      </c>
      <c r="D249" s="221" t="s">
        <v>176</v>
      </c>
      <c r="E249" s="222" t="s">
        <v>4031</v>
      </c>
      <c r="F249" s="223" t="s">
        <v>4032</v>
      </c>
      <c r="G249" s="224" t="s">
        <v>340</v>
      </c>
      <c r="H249" s="225">
        <v>321</v>
      </c>
      <c r="I249" s="226"/>
      <c r="J249" s="227">
        <f>ROUND(I249*H249,2)</f>
        <v>0</v>
      </c>
      <c r="K249" s="223" t="s">
        <v>2441</v>
      </c>
      <c r="L249" s="72"/>
      <c r="M249" s="228" t="s">
        <v>23</v>
      </c>
      <c r="N249" s="229" t="s">
        <v>47</v>
      </c>
      <c r="O249" s="47"/>
      <c r="P249" s="230">
        <f>O249*H249</f>
        <v>0</v>
      </c>
      <c r="Q249" s="230">
        <v>0</v>
      </c>
      <c r="R249" s="230">
        <f>Q249*H249</f>
        <v>0</v>
      </c>
      <c r="S249" s="230">
        <v>0</v>
      </c>
      <c r="T249" s="231">
        <f>S249*H249</f>
        <v>0</v>
      </c>
      <c r="AR249" s="24" t="s">
        <v>689</v>
      </c>
      <c r="AT249" s="24" t="s">
        <v>176</v>
      </c>
      <c r="AU249" s="24" t="s">
        <v>87</v>
      </c>
      <c r="AY249" s="24" t="s">
        <v>170</v>
      </c>
      <c r="BE249" s="232">
        <f>IF(N249="základní",J249,0)</f>
        <v>0</v>
      </c>
      <c r="BF249" s="232">
        <f>IF(N249="snížená",J249,0)</f>
        <v>0</v>
      </c>
      <c r="BG249" s="232">
        <f>IF(N249="zákl. přenesená",J249,0)</f>
        <v>0</v>
      </c>
      <c r="BH249" s="232">
        <f>IF(N249="sníž. přenesená",J249,0)</f>
        <v>0</v>
      </c>
      <c r="BI249" s="232">
        <f>IF(N249="nulová",J249,0)</f>
        <v>0</v>
      </c>
      <c r="BJ249" s="24" t="s">
        <v>84</v>
      </c>
      <c r="BK249" s="232">
        <f>ROUND(I249*H249,2)</f>
        <v>0</v>
      </c>
      <c r="BL249" s="24" t="s">
        <v>689</v>
      </c>
      <c r="BM249" s="24" t="s">
        <v>4033</v>
      </c>
    </row>
    <row r="250" spans="2:47" s="1" customFormat="1" ht="13.5">
      <c r="B250" s="46"/>
      <c r="C250" s="74"/>
      <c r="D250" s="233" t="s">
        <v>183</v>
      </c>
      <c r="E250" s="74"/>
      <c r="F250" s="234" t="s">
        <v>4034</v>
      </c>
      <c r="G250" s="74"/>
      <c r="H250" s="74"/>
      <c r="I250" s="191"/>
      <c r="J250" s="74"/>
      <c r="K250" s="74"/>
      <c r="L250" s="72"/>
      <c r="M250" s="235"/>
      <c r="N250" s="47"/>
      <c r="O250" s="47"/>
      <c r="P250" s="47"/>
      <c r="Q250" s="47"/>
      <c r="R250" s="47"/>
      <c r="S250" s="47"/>
      <c r="T250" s="95"/>
      <c r="AT250" s="24" t="s">
        <v>183</v>
      </c>
      <c r="AU250" s="24" t="s">
        <v>87</v>
      </c>
    </row>
    <row r="251" spans="2:65" s="1" customFormat="1" ht="25.5" customHeight="1">
      <c r="B251" s="46"/>
      <c r="C251" s="221" t="s">
        <v>749</v>
      </c>
      <c r="D251" s="221" t="s">
        <v>176</v>
      </c>
      <c r="E251" s="222" t="s">
        <v>4035</v>
      </c>
      <c r="F251" s="223" t="s">
        <v>4036</v>
      </c>
      <c r="G251" s="224" t="s">
        <v>340</v>
      </c>
      <c r="H251" s="225">
        <v>51</v>
      </c>
      <c r="I251" s="226"/>
      <c r="J251" s="227">
        <f>ROUND(I251*H251,2)</f>
        <v>0</v>
      </c>
      <c r="K251" s="223" t="s">
        <v>2441</v>
      </c>
      <c r="L251" s="72"/>
      <c r="M251" s="228" t="s">
        <v>23</v>
      </c>
      <c r="N251" s="229" t="s">
        <v>47</v>
      </c>
      <c r="O251" s="47"/>
      <c r="P251" s="230">
        <f>O251*H251</f>
        <v>0</v>
      </c>
      <c r="Q251" s="230">
        <v>0</v>
      </c>
      <c r="R251" s="230">
        <f>Q251*H251</f>
        <v>0</v>
      </c>
      <c r="S251" s="230">
        <v>0</v>
      </c>
      <c r="T251" s="231">
        <f>S251*H251</f>
        <v>0</v>
      </c>
      <c r="AR251" s="24" t="s">
        <v>689</v>
      </c>
      <c r="AT251" s="24" t="s">
        <v>176</v>
      </c>
      <c r="AU251" s="24" t="s">
        <v>87</v>
      </c>
      <c r="AY251" s="24" t="s">
        <v>170</v>
      </c>
      <c r="BE251" s="232">
        <f>IF(N251="základní",J251,0)</f>
        <v>0</v>
      </c>
      <c r="BF251" s="232">
        <f>IF(N251="snížená",J251,0)</f>
        <v>0</v>
      </c>
      <c r="BG251" s="232">
        <f>IF(N251="zákl. přenesená",J251,0)</f>
        <v>0</v>
      </c>
      <c r="BH251" s="232">
        <f>IF(N251="sníž. přenesená",J251,0)</f>
        <v>0</v>
      </c>
      <c r="BI251" s="232">
        <f>IF(N251="nulová",J251,0)</f>
        <v>0</v>
      </c>
      <c r="BJ251" s="24" t="s">
        <v>84</v>
      </c>
      <c r="BK251" s="232">
        <f>ROUND(I251*H251,2)</f>
        <v>0</v>
      </c>
      <c r="BL251" s="24" t="s">
        <v>689</v>
      </c>
      <c r="BM251" s="24" t="s">
        <v>4037</v>
      </c>
    </row>
    <row r="252" spans="2:47" s="1" customFormat="1" ht="13.5">
      <c r="B252" s="46"/>
      <c r="C252" s="74"/>
      <c r="D252" s="233" t="s">
        <v>183</v>
      </c>
      <c r="E252" s="74"/>
      <c r="F252" s="234" t="s">
        <v>4038</v>
      </c>
      <c r="G252" s="74"/>
      <c r="H252" s="74"/>
      <c r="I252" s="191"/>
      <c r="J252" s="74"/>
      <c r="K252" s="74"/>
      <c r="L252" s="72"/>
      <c r="M252" s="235"/>
      <c r="N252" s="47"/>
      <c r="O252" s="47"/>
      <c r="P252" s="47"/>
      <c r="Q252" s="47"/>
      <c r="R252" s="47"/>
      <c r="S252" s="47"/>
      <c r="T252" s="95"/>
      <c r="AT252" s="24" t="s">
        <v>183</v>
      </c>
      <c r="AU252" s="24" t="s">
        <v>87</v>
      </c>
    </row>
    <row r="253" spans="2:65" s="1" customFormat="1" ht="25.5" customHeight="1">
      <c r="B253" s="46"/>
      <c r="C253" s="221" t="s">
        <v>757</v>
      </c>
      <c r="D253" s="221" t="s">
        <v>176</v>
      </c>
      <c r="E253" s="222" t="s">
        <v>4039</v>
      </c>
      <c r="F253" s="223" t="s">
        <v>4040</v>
      </c>
      <c r="G253" s="224" t="s">
        <v>340</v>
      </c>
      <c r="H253" s="225">
        <v>321</v>
      </c>
      <c r="I253" s="226"/>
      <c r="J253" s="227">
        <f>ROUND(I253*H253,2)</f>
        <v>0</v>
      </c>
      <c r="K253" s="223" t="s">
        <v>2441</v>
      </c>
      <c r="L253" s="72"/>
      <c r="M253" s="228" t="s">
        <v>23</v>
      </c>
      <c r="N253" s="229" t="s">
        <v>47</v>
      </c>
      <c r="O253" s="47"/>
      <c r="P253" s="230">
        <f>O253*H253</f>
        <v>0</v>
      </c>
      <c r="Q253" s="230">
        <v>0.00014</v>
      </c>
      <c r="R253" s="230">
        <f>Q253*H253</f>
        <v>0.044939999999999994</v>
      </c>
      <c r="S253" s="230">
        <v>0</v>
      </c>
      <c r="T253" s="231">
        <f>S253*H253</f>
        <v>0</v>
      </c>
      <c r="AR253" s="24" t="s">
        <v>689</v>
      </c>
      <c r="AT253" s="24" t="s">
        <v>176</v>
      </c>
      <c r="AU253" s="24" t="s">
        <v>87</v>
      </c>
      <c r="AY253" s="24" t="s">
        <v>170</v>
      </c>
      <c r="BE253" s="232">
        <f>IF(N253="základní",J253,0)</f>
        <v>0</v>
      </c>
      <c r="BF253" s="232">
        <f>IF(N253="snížená",J253,0)</f>
        <v>0</v>
      </c>
      <c r="BG253" s="232">
        <f>IF(N253="zákl. přenesená",J253,0)</f>
        <v>0</v>
      </c>
      <c r="BH253" s="232">
        <f>IF(N253="sníž. přenesená",J253,0)</f>
        <v>0</v>
      </c>
      <c r="BI253" s="232">
        <f>IF(N253="nulová",J253,0)</f>
        <v>0</v>
      </c>
      <c r="BJ253" s="24" t="s">
        <v>84</v>
      </c>
      <c r="BK253" s="232">
        <f>ROUND(I253*H253,2)</f>
        <v>0</v>
      </c>
      <c r="BL253" s="24" t="s">
        <v>689</v>
      </c>
      <c r="BM253" s="24" t="s">
        <v>4041</v>
      </c>
    </row>
    <row r="254" spans="2:47" s="1" customFormat="1" ht="13.5">
      <c r="B254" s="46"/>
      <c r="C254" s="74"/>
      <c r="D254" s="233" t="s">
        <v>183</v>
      </c>
      <c r="E254" s="74"/>
      <c r="F254" s="234" t="s">
        <v>4042</v>
      </c>
      <c r="G254" s="74"/>
      <c r="H254" s="74"/>
      <c r="I254" s="191"/>
      <c r="J254" s="74"/>
      <c r="K254" s="74"/>
      <c r="L254" s="72"/>
      <c r="M254" s="235"/>
      <c r="N254" s="47"/>
      <c r="O254" s="47"/>
      <c r="P254" s="47"/>
      <c r="Q254" s="47"/>
      <c r="R254" s="47"/>
      <c r="S254" s="47"/>
      <c r="T254" s="95"/>
      <c r="AT254" s="24" t="s">
        <v>183</v>
      </c>
      <c r="AU254" s="24" t="s">
        <v>87</v>
      </c>
    </row>
    <row r="255" spans="2:65" s="1" customFormat="1" ht="25.5" customHeight="1">
      <c r="B255" s="46"/>
      <c r="C255" s="221" t="s">
        <v>765</v>
      </c>
      <c r="D255" s="221" t="s">
        <v>176</v>
      </c>
      <c r="E255" s="222" t="s">
        <v>4043</v>
      </c>
      <c r="F255" s="223" t="s">
        <v>4044</v>
      </c>
      <c r="G255" s="224" t="s">
        <v>340</v>
      </c>
      <c r="H255" s="225">
        <v>330</v>
      </c>
      <c r="I255" s="226"/>
      <c r="J255" s="227">
        <f>ROUND(I255*H255,2)</f>
        <v>0</v>
      </c>
      <c r="K255" s="223" t="s">
        <v>2441</v>
      </c>
      <c r="L255" s="72"/>
      <c r="M255" s="228" t="s">
        <v>23</v>
      </c>
      <c r="N255" s="229" t="s">
        <v>47</v>
      </c>
      <c r="O255" s="47"/>
      <c r="P255" s="230">
        <f>O255*H255</f>
        <v>0</v>
      </c>
      <c r="Q255" s="230">
        <v>0</v>
      </c>
      <c r="R255" s="230">
        <f>Q255*H255</f>
        <v>0</v>
      </c>
      <c r="S255" s="230">
        <v>0</v>
      </c>
      <c r="T255" s="231">
        <f>S255*H255</f>
        <v>0</v>
      </c>
      <c r="AR255" s="24" t="s">
        <v>689</v>
      </c>
      <c r="AT255" s="24" t="s">
        <v>176</v>
      </c>
      <c r="AU255" s="24" t="s">
        <v>87</v>
      </c>
      <c r="AY255" s="24" t="s">
        <v>170</v>
      </c>
      <c r="BE255" s="232">
        <f>IF(N255="základní",J255,0)</f>
        <v>0</v>
      </c>
      <c r="BF255" s="232">
        <f>IF(N255="snížená",J255,0)</f>
        <v>0</v>
      </c>
      <c r="BG255" s="232">
        <f>IF(N255="zákl. přenesená",J255,0)</f>
        <v>0</v>
      </c>
      <c r="BH255" s="232">
        <f>IF(N255="sníž. přenesená",J255,0)</f>
        <v>0</v>
      </c>
      <c r="BI255" s="232">
        <f>IF(N255="nulová",J255,0)</f>
        <v>0</v>
      </c>
      <c r="BJ255" s="24" t="s">
        <v>84</v>
      </c>
      <c r="BK255" s="232">
        <f>ROUND(I255*H255,2)</f>
        <v>0</v>
      </c>
      <c r="BL255" s="24" t="s">
        <v>689</v>
      </c>
      <c r="BM255" s="24" t="s">
        <v>4045</v>
      </c>
    </row>
    <row r="256" spans="2:47" s="1" customFormat="1" ht="13.5">
      <c r="B256" s="46"/>
      <c r="C256" s="74"/>
      <c r="D256" s="233" t="s">
        <v>183</v>
      </c>
      <c r="E256" s="74"/>
      <c r="F256" s="234" t="s">
        <v>4046</v>
      </c>
      <c r="G256" s="74"/>
      <c r="H256" s="74"/>
      <c r="I256" s="191"/>
      <c r="J256" s="74"/>
      <c r="K256" s="74"/>
      <c r="L256" s="72"/>
      <c r="M256" s="235"/>
      <c r="N256" s="47"/>
      <c r="O256" s="47"/>
      <c r="P256" s="47"/>
      <c r="Q256" s="47"/>
      <c r="R256" s="47"/>
      <c r="S256" s="47"/>
      <c r="T256" s="95"/>
      <c r="AT256" s="24" t="s">
        <v>183</v>
      </c>
      <c r="AU256" s="24" t="s">
        <v>87</v>
      </c>
    </row>
    <row r="257" spans="2:65" s="1" customFormat="1" ht="16.5" customHeight="1">
      <c r="B257" s="46"/>
      <c r="C257" s="262" t="s">
        <v>771</v>
      </c>
      <c r="D257" s="262" t="s">
        <v>858</v>
      </c>
      <c r="E257" s="263" t="s">
        <v>4047</v>
      </c>
      <c r="F257" s="264" t="s">
        <v>4048</v>
      </c>
      <c r="G257" s="265" t="s">
        <v>340</v>
      </c>
      <c r="H257" s="266">
        <v>346.5</v>
      </c>
      <c r="I257" s="267"/>
      <c r="J257" s="268">
        <f>ROUND(I257*H257,2)</f>
        <v>0</v>
      </c>
      <c r="K257" s="264" t="s">
        <v>23</v>
      </c>
      <c r="L257" s="269"/>
      <c r="M257" s="270" t="s">
        <v>23</v>
      </c>
      <c r="N257" s="271" t="s">
        <v>47</v>
      </c>
      <c r="O257" s="47"/>
      <c r="P257" s="230">
        <f>O257*H257</f>
        <v>0</v>
      </c>
      <c r="Q257" s="230">
        <v>0</v>
      </c>
      <c r="R257" s="230">
        <f>Q257*H257</f>
        <v>0</v>
      </c>
      <c r="S257" s="230">
        <v>0</v>
      </c>
      <c r="T257" s="231">
        <f>S257*H257</f>
        <v>0</v>
      </c>
      <c r="AR257" s="24" t="s">
        <v>1032</v>
      </c>
      <c r="AT257" s="24" t="s">
        <v>858</v>
      </c>
      <c r="AU257" s="24" t="s">
        <v>87</v>
      </c>
      <c r="AY257" s="24" t="s">
        <v>170</v>
      </c>
      <c r="BE257" s="232">
        <f>IF(N257="základní",J257,0)</f>
        <v>0</v>
      </c>
      <c r="BF257" s="232">
        <f>IF(N257="snížená",J257,0)</f>
        <v>0</v>
      </c>
      <c r="BG257" s="232">
        <f>IF(N257="zákl. přenesená",J257,0)</f>
        <v>0</v>
      </c>
      <c r="BH257" s="232">
        <f>IF(N257="sníž. přenesená",J257,0)</f>
        <v>0</v>
      </c>
      <c r="BI257" s="232">
        <f>IF(N257="nulová",J257,0)</f>
        <v>0</v>
      </c>
      <c r="BJ257" s="24" t="s">
        <v>84</v>
      </c>
      <c r="BK257" s="232">
        <f>ROUND(I257*H257,2)</f>
        <v>0</v>
      </c>
      <c r="BL257" s="24" t="s">
        <v>689</v>
      </c>
      <c r="BM257" s="24" t="s">
        <v>4049</v>
      </c>
    </row>
    <row r="258" spans="2:47" s="1" customFormat="1" ht="13.5">
      <c r="B258" s="46"/>
      <c r="C258" s="74"/>
      <c r="D258" s="233" t="s">
        <v>183</v>
      </c>
      <c r="E258" s="74"/>
      <c r="F258" s="234" t="s">
        <v>4048</v>
      </c>
      <c r="G258" s="74"/>
      <c r="H258" s="74"/>
      <c r="I258" s="191"/>
      <c r="J258" s="74"/>
      <c r="K258" s="74"/>
      <c r="L258" s="72"/>
      <c r="M258" s="235"/>
      <c r="N258" s="47"/>
      <c r="O258" s="47"/>
      <c r="P258" s="47"/>
      <c r="Q258" s="47"/>
      <c r="R258" s="47"/>
      <c r="S258" s="47"/>
      <c r="T258" s="95"/>
      <c r="AT258" s="24" t="s">
        <v>183</v>
      </c>
      <c r="AU258" s="24" t="s">
        <v>87</v>
      </c>
    </row>
    <row r="259" spans="2:51" s="11" customFormat="1" ht="13.5">
      <c r="B259" s="240"/>
      <c r="C259" s="241"/>
      <c r="D259" s="233" t="s">
        <v>322</v>
      </c>
      <c r="E259" s="241"/>
      <c r="F259" s="243" t="s">
        <v>4050</v>
      </c>
      <c r="G259" s="241"/>
      <c r="H259" s="244">
        <v>346.5</v>
      </c>
      <c r="I259" s="245"/>
      <c r="J259" s="241"/>
      <c r="K259" s="241"/>
      <c r="L259" s="246"/>
      <c r="M259" s="247"/>
      <c r="N259" s="248"/>
      <c r="O259" s="248"/>
      <c r="P259" s="248"/>
      <c r="Q259" s="248"/>
      <c r="R259" s="248"/>
      <c r="S259" s="248"/>
      <c r="T259" s="249"/>
      <c r="AT259" s="250" t="s">
        <v>322</v>
      </c>
      <c r="AU259" s="250" t="s">
        <v>87</v>
      </c>
      <c r="AV259" s="11" t="s">
        <v>87</v>
      </c>
      <c r="AW259" s="11" t="s">
        <v>6</v>
      </c>
      <c r="AX259" s="11" t="s">
        <v>84</v>
      </c>
      <c r="AY259" s="250" t="s">
        <v>170</v>
      </c>
    </row>
    <row r="260" spans="2:65" s="1" customFormat="1" ht="25.5" customHeight="1">
      <c r="B260" s="46"/>
      <c r="C260" s="221" t="s">
        <v>779</v>
      </c>
      <c r="D260" s="221" t="s">
        <v>176</v>
      </c>
      <c r="E260" s="222" t="s">
        <v>4043</v>
      </c>
      <c r="F260" s="223" t="s">
        <v>4044</v>
      </c>
      <c r="G260" s="224" t="s">
        <v>340</v>
      </c>
      <c r="H260" s="225">
        <v>40</v>
      </c>
      <c r="I260" s="226"/>
      <c r="J260" s="227">
        <f>ROUND(I260*H260,2)</f>
        <v>0</v>
      </c>
      <c r="K260" s="223" t="s">
        <v>2441</v>
      </c>
      <c r="L260" s="72"/>
      <c r="M260" s="228" t="s">
        <v>23</v>
      </c>
      <c r="N260" s="229" t="s">
        <v>47</v>
      </c>
      <c r="O260" s="47"/>
      <c r="P260" s="230">
        <f>O260*H260</f>
        <v>0</v>
      </c>
      <c r="Q260" s="230">
        <v>0</v>
      </c>
      <c r="R260" s="230">
        <f>Q260*H260</f>
        <v>0</v>
      </c>
      <c r="S260" s="230">
        <v>0</v>
      </c>
      <c r="T260" s="231">
        <f>S260*H260</f>
        <v>0</v>
      </c>
      <c r="AR260" s="24" t="s">
        <v>689</v>
      </c>
      <c r="AT260" s="24" t="s">
        <v>176</v>
      </c>
      <c r="AU260" s="24" t="s">
        <v>87</v>
      </c>
      <c r="AY260" s="24" t="s">
        <v>170</v>
      </c>
      <c r="BE260" s="232">
        <f>IF(N260="základní",J260,0)</f>
        <v>0</v>
      </c>
      <c r="BF260" s="232">
        <f>IF(N260="snížená",J260,0)</f>
        <v>0</v>
      </c>
      <c r="BG260" s="232">
        <f>IF(N260="zákl. přenesená",J260,0)</f>
        <v>0</v>
      </c>
      <c r="BH260" s="232">
        <f>IF(N260="sníž. přenesená",J260,0)</f>
        <v>0</v>
      </c>
      <c r="BI260" s="232">
        <f>IF(N260="nulová",J260,0)</f>
        <v>0</v>
      </c>
      <c r="BJ260" s="24" t="s">
        <v>84</v>
      </c>
      <c r="BK260" s="232">
        <f>ROUND(I260*H260,2)</f>
        <v>0</v>
      </c>
      <c r="BL260" s="24" t="s">
        <v>689</v>
      </c>
      <c r="BM260" s="24" t="s">
        <v>4051</v>
      </c>
    </row>
    <row r="261" spans="2:47" s="1" customFormat="1" ht="13.5">
      <c r="B261" s="46"/>
      <c r="C261" s="74"/>
      <c r="D261" s="233" t="s">
        <v>183</v>
      </c>
      <c r="E261" s="74"/>
      <c r="F261" s="234" t="s">
        <v>4046</v>
      </c>
      <c r="G261" s="74"/>
      <c r="H261" s="74"/>
      <c r="I261" s="191"/>
      <c r="J261" s="74"/>
      <c r="K261" s="74"/>
      <c r="L261" s="72"/>
      <c r="M261" s="235"/>
      <c r="N261" s="47"/>
      <c r="O261" s="47"/>
      <c r="P261" s="47"/>
      <c r="Q261" s="47"/>
      <c r="R261" s="47"/>
      <c r="S261" s="47"/>
      <c r="T261" s="95"/>
      <c r="AT261" s="24" t="s">
        <v>183</v>
      </c>
      <c r="AU261" s="24" t="s">
        <v>87</v>
      </c>
    </row>
    <row r="262" spans="2:65" s="1" customFormat="1" ht="16.5" customHeight="1">
      <c r="B262" s="46"/>
      <c r="C262" s="262" t="s">
        <v>790</v>
      </c>
      <c r="D262" s="262" t="s">
        <v>858</v>
      </c>
      <c r="E262" s="263" t="s">
        <v>4052</v>
      </c>
      <c r="F262" s="264" t="s">
        <v>4053</v>
      </c>
      <c r="G262" s="265" t="s">
        <v>340</v>
      </c>
      <c r="H262" s="266">
        <v>42</v>
      </c>
      <c r="I262" s="267"/>
      <c r="J262" s="268">
        <f>ROUND(I262*H262,2)</f>
        <v>0</v>
      </c>
      <c r="K262" s="264" t="s">
        <v>23</v>
      </c>
      <c r="L262" s="269"/>
      <c r="M262" s="270" t="s">
        <v>23</v>
      </c>
      <c r="N262" s="271" t="s">
        <v>47</v>
      </c>
      <c r="O262" s="47"/>
      <c r="P262" s="230">
        <f>O262*H262</f>
        <v>0</v>
      </c>
      <c r="Q262" s="230">
        <v>0</v>
      </c>
      <c r="R262" s="230">
        <f>Q262*H262</f>
        <v>0</v>
      </c>
      <c r="S262" s="230">
        <v>0</v>
      </c>
      <c r="T262" s="231">
        <f>S262*H262</f>
        <v>0</v>
      </c>
      <c r="AR262" s="24" t="s">
        <v>1032</v>
      </c>
      <c r="AT262" s="24" t="s">
        <v>858</v>
      </c>
      <c r="AU262" s="24" t="s">
        <v>87</v>
      </c>
      <c r="AY262" s="24" t="s">
        <v>170</v>
      </c>
      <c r="BE262" s="232">
        <f>IF(N262="základní",J262,0)</f>
        <v>0</v>
      </c>
      <c r="BF262" s="232">
        <f>IF(N262="snížená",J262,0)</f>
        <v>0</v>
      </c>
      <c r="BG262" s="232">
        <f>IF(N262="zákl. přenesená",J262,0)</f>
        <v>0</v>
      </c>
      <c r="BH262" s="232">
        <f>IF(N262="sníž. přenesená",J262,0)</f>
        <v>0</v>
      </c>
      <c r="BI262" s="232">
        <f>IF(N262="nulová",J262,0)</f>
        <v>0</v>
      </c>
      <c r="BJ262" s="24" t="s">
        <v>84</v>
      </c>
      <c r="BK262" s="232">
        <f>ROUND(I262*H262,2)</f>
        <v>0</v>
      </c>
      <c r="BL262" s="24" t="s">
        <v>689</v>
      </c>
      <c r="BM262" s="24" t="s">
        <v>4054</v>
      </c>
    </row>
    <row r="263" spans="2:47" s="1" customFormat="1" ht="13.5">
      <c r="B263" s="46"/>
      <c r="C263" s="74"/>
      <c r="D263" s="233" t="s">
        <v>183</v>
      </c>
      <c r="E263" s="74"/>
      <c r="F263" s="234" t="s">
        <v>4053</v>
      </c>
      <c r="G263" s="74"/>
      <c r="H263" s="74"/>
      <c r="I263" s="191"/>
      <c r="J263" s="74"/>
      <c r="K263" s="74"/>
      <c r="L263" s="72"/>
      <c r="M263" s="235"/>
      <c r="N263" s="47"/>
      <c r="O263" s="47"/>
      <c r="P263" s="47"/>
      <c r="Q263" s="47"/>
      <c r="R263" s="47"/>
      <c r="S263" s="47"/>
      <c r="T263" s="95"/>
      <c r="AT263" s="24" t="s">
        <v>183</v>
      </c>
      <c r="AU263" s="24" t="s">
        <v>87</v>
      </c>
    </row>
    <row r="264" spans="2:51" s="11" customFormat="1" ht="13.5">
      <c r="B264" s="240"/>
      <c r="C264" s="241"/>
      <c r="D264" s="233" t="s">
        <v>322</v>
      </c>
      <c r="E264" s="241"/>
      <c r="F264" s="243" t="s">
        <v>4055</v>
      </c>
      <c r="G264" s="241"/>
      <c r="H264" s="244">
        <v>42</v>
      </c>
      <c r="I264" s="245"/>
      <c r="J264" s="241"/>
      <c r="K264" s="241"/>
      <c r="L264" s="246"/>
      <c r="M264" s="247"/>
      <c r="N264" s="248"/>
      <c r="O264" s="248"/>
      <c r="P264" s="248"/>
      <c r="Q264" s="248"/>
      <c r="R264" s="248"/>
      <c r="S264" s="248"/>
      <c r="T264" s="249"/>
      <c r="AT264" s="250" t="s">
        <v>322</v>
      </c>
      <c r="AU264" s="250" t="s">
        <v>87</v>
      </c>
      <c r="AV264" s="11" t="s">
        <v>87</v>
      </c>
      <c r="AW264" s="11" t="s">
        <v>6</v>
      </c>
      <c r="AX264" s="11" t="s">
        <v>84</v>
      </c>
      <c r="AY264" s="250" t="s">
        <v>170</v>
      </c>
    </row>
    <row r="265" spans="2:65" s="1" customFormat="1" ht="25.5" customHeight="1">
      <c r="B265" s="46"/>
      <c r="C265" s="221" t="s">
        <v>798</v>
      </c>
      <c r="D265" s="221" t="s">
        <v>176</v>
      </c>
      <c r="E265" s="222" t="s">
        <v>4056</v>
      </c>
      <c r="F265" s="223" t="s">
        <v>4057</v>
      </c>
      <c r="G265" s="224" t="s">
        <v>340</v>
      </c>
      <c r="H265" s="225">
        <v>51</v>
      </c>
      <c r="I265" s="226"/>
      <c r="J265" s="227">
        <f>ROUND(I265*H265,2)</f>
        <v>0</v>
      </c>
      <c r="K265" s="223" t="s">
        <v>2441</v>
      </c>
      <c r="L265" s="72"/>
      <c r="M265" s="228" t="s">
        <v>23</v>
      </c>
      <c r="N265" s="229" t="s">
        <v>47</v>
      </c>
      <c r="O265" s="47"/>
      <c r="P265" s="230">
        <f>O265*H265</f>
        <v>0</v>
      </c>
      <c r="Q265" s="230">
        <v>0.13538</v>
      </c>
      <c r="R265" s="230">
        <f>Q265*H265</f>
        <v>6.90438</v>
      </c>
      <c r="S265" s="230">
        <v>0</v>
      </c>
      <c r="T265" s="231">
        <f>S265*H265</f>
        <v>0</v>
      </c>
      <c r="AR265" s="24" t="s">
        <v>689</v>
      </c>
      <c r="AT265" s="24" t="s">
        <v>176</v>
      </c>
      <c r="AU265" s="24" t="s">
        <v>87</v>
      </c>
      <c r="AY265" s="24" t="s">
        <v>170</v>
      </c>
      <c r="BE265" s="232">
        <f>IF(N265="základní",J265,0)</f>
        <v>0</v>
      </c>
      <c r="BF265" s="232">
        <f>IF(N265="snížená",J265,0)</f>
        <v>0</v>
      </c>
      <c r="BG265" s="232">
        <f>IF(N265="zákl. přenesená",J265,0)</f>
        <v>0</v>
      </c>
      <c r="BH265" s="232">
        <f>IF(N265="sníž. přenesená",J265,0)</f>
        <v>0</v>
      </c>
      <c r="BI265" s="232">
        <f>IF(N265="nulová",J265,0)</f>
        <v>0</v>
      </c>
      <c r="BJ265" s="24" t="s">
        <v>84</v>
      </c>
      <c r="BK265" s="232">
        <f>ROUND(I265*H265,2)</f>
        <v>0</v>
      </c>
      <c r="BL265" s="24" t="s">
        <v>689</v>
      </c>
      <c r="BM265" s="24" t="s">
        <v>4058</v>
      </c>
    </row>
    <row r="266" spans="2:47" s="1" customFormat="1" ht="13.5">
      <c r="B266" s="46"/>
      <c r="C266" s="74"/>
      <c r="D266" s="233" t="s">
        <v>183</v>
      </c>
      <c r="E266" s="74"/>
      <c r="F266" s="234" t="s">
        <v>4059</v>
      </c>
      <c r="G266" s="74"/>
      <c r="H266" s="74"/>
      <c r="I266" s="191"/>
      <c r="J266" s="74"/>
      <c r="K266" s="74"/>
      <c r="L266" s="72"/>
      <c r="M266" s="235"/>
      <c r="N266" s="47"/>
      <c r="O266" s="47"/>
      <c r="P266" s="47"/>
      <c r="Q266" s="47"/>
      <c r="R266" s="47"/>
      <c r="S266" s="47"/>
      <c r="T266" s="95"/>
      <c r="AT266" s="24" t="s">
        <v>183</v>
      </c>
      <c r="AU266" s="24" t="s">
        <v>87</v>
      </c>
    </row>
    <row r="267" spans="2:65" s="1" customFormat="1" ht="16.5" customHeight="1">
      <c r="B267" s="46"/>
      <c r="C267" s="262" t="s">
        <v>806</v>
      </c>
      <c r="D267" s="262" t="s">
        <v>858</v>
      </c>
      <c r="E267" s="263" t="s">
        <v>4060</v>
      </c>
      <c r="F267" s="264" t="s">
        <v>4061</v>
      </c>
      <c r="G267" s="265" t="s">
        <v>340</v>
      </c>
      <c r="H267" s="266">
        <v>53.55</v>
      </c>
      <c r="I267" s="267"/>
      <c r="J267" s="268">
        <f>ROUND(I267*H267,2)</f>
        <v>0</v>
      </c>
      <c r="K267" s="264" t="s">
        <v>23</v>
      </c>
      <c r="L267" s="269"/>
      <c r="M267" s="270" t="s">
        <v>23</v>
      </c>
      <c r="N267" s="271" t="s">
        <v>47</v>
      </c>
      <c r="O267" s="47"/>
      <c r="P267" s="230">
        <f>O267*H267</f>
        <v>0</v>
      </c>
      <c r="Q267" s="230">
        <v>0</v>
      </c>
      <c r="R267" s="230">
        <f>Q267*H267</f>
        <v>0</v>
      </c>
      <c r="S267" s="230">
        <v>0</v>
      </c>
      <c r="T267" s="231">
        <f>S267*H267</f>
        <v>0</v>
      </c>
      <c r="AR267" s="24" t="s">
        <v>1032</v>
      </c>
      <c r="AT267" s="24" t="s">
        <v>858</v>
      </c>
      <c r="AU267" s="24" t="s">
        <v>87</v>
      </c>
      <c r="AY267" s="24" t="s">
        <v>170</v>
      </c>
      <c r="BE267" s="232">
        <f>IF(N267="základní",J267,0)</f>
        <v>0</v>
      </c>
      <c r="BF267" s="232">
        <f>IF(N267="snížená",J267,0)</f>
        <v>0</v>
      </c>
      <c r="BG267" s="232">
        <f>IF(N267="zákl. přenesená",J267,0)</f>
        <v>0</v>
      </c>
      <c r="BH267" s="232">
        <f>IF(N267="sníž. přenesená",J267,0)</f>
        <v>0</v>
      </c>
      <c r="BI267" s="232">
        <f>IF(N267="nulová",J267,0)</f>
        <v>0</v>
      </c>
      <c r="BJ267" s="24" t="s">
        <v>84</v>
      </c>
      <c r="BK267" s="232">
        <f>ROUND(I267*H267,2)</f>
        <v>0</v>
      </c>
      <c r="BL267" s="24" t="s">
        <v>689</v>
      </c>
      <c r="BM267" s="24" t="s">
        <v>4062</v>
      </c>
    </row>
    <row r="268" spans="2:47" s="1" customFormat="1" ht="13.5">
      <c r="B268" s="46"/>
      <c r="C268" s="74"/>
      <c r="D268" s="233" t="s">
        <v>183</v>
      </c>
      <c r="E268" s="74"/>
      <c r="F268" s="234" t="s">
        <v>4061</v>
      </c>
      <c r="G268" s="74"/>
      <c r="H268" s="74"/>
      <c r="I268" s="191"/>
      <c r="J268" s="74"/>
      <c r="K268" s="74"/>
      <c r="L268" s="72"/>
      <c r="M268" s="235"/>
      <c r="N268" s="47"/>
      <c r="O268" s="47"/>
      <c r="P268" s="47"/>
      <c r="Q268" s="47"/>
      <c r="R268" s="47"/>
      <c r="S268" s="47"/>
      <c r="T268" s="95"/>
      <c r="AT268" s="24" t="s">
        <v>183</v>
      </c>
      <c r="AU268" s="24" t="s">
        <v>87</v>
      </c>
    </row>
    <row r="269" spans="2:51" s="11" customFormat="1" ht="13.5">
      <c r="B269" s="240"/>
      <c r="C269" s="241"/>
      <c r="D269" s="233" t="s">
        <v>322</v>
      </c>
      <c r="E269" s="241"/>
      <c r="F269" s="243" t="s">
        <v>4063</v>
      </c>
      <c r="G269" s="241"/>
      <c r="H269" s="244">
        <v>53.55</v>
      </c>
      <c r="I269" s="245"/>
      <c r="J269" s="241"/>
      <c r="K269" s="241"/>
      <c r="L269" s="246"/>
      <c r="M269" s="247"/>
      <c r="N269" s="248"/>
      <c r="O269" s="248"/>
      <c r="P269" s="248"/>
      <c r="Q269" s="248"/>
      <c r="R269" s="248"/>
      <c r="S269" s="248"/>
      <c r="T269" s="249"/>
      <c r="AT269" s="250" t="s">
        <v>322</v>
      </c>
      <c r="AU269" s="250" t="s">
        <v>87</v>
      </c>
      <c r="AV269" s="11" t="s">
        <v>87</v>
      </c>
      <c r="AW269" s="11" t="s">
        <v>6</v>
      </c>
      <c r="AX269" s="11" t="s">
        <v>84</v>
      </c>
      <c r="AY269" s="250" t="s">
        <v>170</v>
      </c>
    </row>
    <row r="270" spans="2:65" s="1" customFormat="1" ht="16.5" customHeight="1">
      <c r="B270" s="46"/>
      <c r="C270" s="221" t="s">
        <v>815</v>
      </c>
      <c r="D270" s="221" t="s">
        <v>176</v>
      </c>
      <c r="E270" s="222" t="s">
        <v>4064</v>
      </c>
      <c r="F270" s="223" t="s">
        <v>4065</v>
      </c>
      <c r="G270" s="224" t="s">
        <v>340</v>
      </c>
      <c r="H270" s="225">
        <v>321</v>
      </c>
      <c r="I270" s="226"/>
      <c r="J270" s="227">
        <f>ROUND(I270*H270,2)</f>
        <v>0</v>
      </c>
      <c r="K270" s="223" t="s">
        <v>2441</v>
      </c>
      <c r="L270" s="72"/>
      <c r="M270" s="228" t="s">
        <v>23</v>
      </c>
      <c r="N270" s="229" t="s">
        <v>47</v>
      </c>
      <c r="O270" s="47"/>
      <c r="P270" s="230">
        <f>O270*H270</f>
        <v>0</v>
      </c>
      <c r="Q270" s="230">
        <v>0</v>
      </c>
      <c r="R270" s="230">
        <f>Q270*H270</f>
        <v>0</v>
      </c>
      <c r="S270" s="230">
        <v>0</v>
      </c>
      <c r="T270" s="231">
        <f>S270*H270</f>
        <v>0</v>
      </c>
      <c r="AR270" s="24" t="s">
        <v>689</v>
      </c>
      <c r="AT270" s="24" t="s">
        <v>176</v>
      </c>
      <c r="AU270" s="24" t="s">
        <v>87</v>
      </c>
      <c r="AY270" s="24" t="s">
        <v>170</v>
      </c>
      <c r="BE270" s="232">
        <f>IF(N270="základní",J270,0)</f>
        <v>0</v>
      </c>
      <c r="BF270" s="232">
        <f>IF(N270="snížená",J270,0)</f>
        <v>0</v>
      </c>
      <c r="BG270" s="232">
        <f>IF(N270="zákl. přenesená",J270,0)</f>
        <v>0</v>
      </c>
      <c r="BH270" s="232">
        <f>IF(N270="sníž. přenesená",J270,0)</f>
        <v>0</v>
      </c>
      <c r="BI270" s="232">
        <f>IF(N270="nulová",J270,0)</f>
        <v>0</v>
      </c>
      <c r="BJ270" s="24" t="s">
        <v>84</v>
      </c>
      <c r="BK270" s="232">
        <f>ROUND(I270*H270,2)</f>
        <v>0</v>
      </c>
      <c r="BL270" s="24" t="s">
        <v>689</v>
      </c>
      <c r="BM270" s="24" t="s">
        <v>4066</v>
      </c>
    </row>
    <row r="271" spans="2:47" s="1" customFormat="1" ht="13.5">
      <c r="B271" s="46"/>
      <c r="C271" s="74"/>
      <c r="D271" s="233" t="s">
        <v>183</v>
      </c>
      <c r="E271" s="74"/>
      <c r="F271" s="234" t="s">
        <v>4067</v>
      </c>
      <c r="G271" s="74"/>
      <c r="H271" s="74"/>
      <c r="I271" s="191"/>
      <c r="J271" s="74"/>
      <c r="K271" s="74"/>
      <c r="L271" s="72"/>
      <c r="M271" s="235"/>
      <c r="N271" s="47"/>
      <c r="O271" s="47"/>
      <c r="P271" s="47"/>
      <c r="Q271" s="47"/>
      <c r="R271" s="47"/>
      <c r="S271" s="47"/>
      <c r="T271" s="95"/>
      <c r="AT271" s="24" t="s">
        <v>183</v>
      </c>
      <c r="AU271" s="24" t="s">
        <v>87</v>
      </c>
    </row>
    <row r="272" spans="2:65" s="1" customFormat="1" ht="16.5" customHeight="1">
      <c r="B272" s="46"/>
      <c r="C272" s="221" t="s">
        <v>821</v>
      </c>
      <c r="D272" s="221" t="s">
        <v>176</v>
      </c>
      <c r="E272" s="222" t="s">
        <v>4068</v>
      </c>
      <c r="F272" s="223" t="s">
        <v>4069</v>
      </c>
      <c r="G272" s="224" t="s">
        <v>340</v>
      </c>
      <c r="H272" s="225">
        <v>51</v>
      </c>
      <c r="I272" s="226"/>
      <c r="J272" s="227">
        <f>ROUND(I272*H272,2)</f>
        <v>0</v>
      </c>
      <c r="K272" s="223" t="s">
        <v>2441</v>
      </c>
      <c r="L272" s="72"/>
      <c r="M272" s="228" t="s">
        <v>23</v>
      </c>
      <c r="N272" s="229" t="s">
        <v>47</v>
      </c>
      <c r="O272" s="47"/>
      <c r="P272" s="230">
        <f>O272*H272</f>
        <v>0</v>
      </c>
      <c r="Q272" s="230">
        <v>0</v>
      </c>
      <c r="R272" s="230">
        <f>Q272*H272</f>
        <v>0</v>
      </c>
      <c r="S272" s="230">
        <v>0</v>
      </c>
      <c r="T272" s="231">
        <f>S272*H272</f>
        <v>0</v>
      </c>
      <c r="AR272" s="24" t="s">
        <v>689</v>
      </c>
      <c r="AT272" s="24" t="s">
        <v>176</v>
      </c>
      <c r="AU272" s="24" t="s">
        <v>87</v>
      </c>
      <c r="AY272" s="24" t="s">
        <v>170</v>
      </c>
      <c r="BE272" s="232">
        <f>IF(N272="základní",J272,0)</f>
        <v>0</v>
      </c>
      <c r="BF272" s="232">
        <f>IF(N272="snížená",J272,0)</f>
        <v>0</v>
      </c>
      <c r="BG272" s="232">
        <f>IF(N272="zákl. přenesená",J272,0)</f>
        <v>0</v>
      </c>
      <c r="BH272" s="232">
        <f>IF(N272="sníž. přenesená",J272,0)</f>
        <v>0</v>
      </c>
      <c r="BI272" s="232">
        <f>IF(N272="nulová",J272,0)</f>
        <v>0</v>
      </c>
      <c r="BJ272" s="24" t="s">
        <v>84</v>
      </c>
      <c r="BK272" s="232">
        <f>ROUND(I272*H272,2)</f>
        <v>0</v>
      </c>
      <c r="BL272" s="24" t="s">
        <v>689</v>
      </c>
      <c r="BM272" s="24" t="s">
        <v>4070</v>
      </c>
    </row>
    <row r="273" spans="2:47" s="1" customFormat="1" ht="13.5">
      <c r="B273" s="46"/>
      <c r="C273" s="74"/>
      <c r="D273" s="233" t="s">
        <v>183</v>
      </c>
      <c r="E273" s="74"/>
      <c r="F273" s="234" t="s">
        <v>4071</v>
      </c>
      <c r="G273" s="74"/>
      <c r="H273" s="74"/>
      <c r="I273" s="191"/>
      <c r="J273" s="74"/>
      <c r="K273" s="74"/>
      <c r="L273" s="72"/>
      <c r="M273" s="235"/>
      <c r="N273" s="47"/>
      <c r="O273" s="47"/>
      <c r="P273" s="47"/>
      <c r="Q273" s="47"/>
      <c r="R273" s="47"/>
      <c r="S273" s="47"/>
      <c r="T273" s="95"/>
      <c r="AT273" s="24" t="s">
        <v>183</v>
      </c>
      <c r="AU273" s="24" t="s">
        <v>87</v>
      </c>
    </row>
    <row r="274" spans="2:65" s="1" customFormat="1" ht="16.5" customHeight="1">
      <c r="B274" s="46"/>
      <c r="C274" s="221" t="s">
        <v>828</v>
      </c>
      <c r="D274" s="221" t="s">
        <v>176</v>
      </c>
      <c r="E274" s="222" t="s">
        <v>4072</v>
      </c>
      <c r="F274" s="223" t="s">
        <v>4073</v>
      </c>
      <c r="G274" s="224" t="s">
        <v>292</v>
      </c>
      <c r="H274" s="225">
        <v>8.524</v>
      </c>
      <c r="I274" s="226"/>
      <c r="J274" s="227">
        <f>ROUND(I274*H274,2)</f>
        <v>0</v>
      </c>
      <c r="K274" s="223" t="s">
        <v>2441</v>
      </c>
      <c r="L274" s="72"/>
      <c r="M274" s="228" t="s">
        <v>23</v>
      </c>
      <c r="N274" s="229" t="s">
        <v>47</v>
      </c>
      <c r="O274" s="47"/>
      <c r="P274" s="230">
        <f>O274*H274</f>
        <v>0</v>
      </c>
      <c r="Q274" s="230">
        <v>0</v>
      </c>
      <c r="R274" s="230">
        <f>Q274*H274</f>
        <v>0</v>
      </c>
      <c r="S274" s="230">
        <v>0</v>
      </c>
      <c r="T274" s="231">
        <f>S274*H274</f>
        <v>0</v>
      </c>
      <c r="AR274" s="24" t="s">
        <v>689</v>
      </c>
      <c r="AT274" s="24" t="s">
        <v>176</v>
      </c>
      <c r="AU274" s="24" t="s">
        <v>87</v>
      </c>
      <c r="AY274" s="24" t="s">
        <v>170</v>
      </c>
      <c r="BE274" s="232">
        <f>IF(N274="základní",J274,0)</f>
        <v>0</v>
      </c>
      <c r="BF274" s="232">
        <f>IF(N274="snížená",J274,0)</f>
        <v>0</v>
      </c>
      <c r="BG274" s="232">
        <f>IF(N274="zákl. přenesená",J274,0)</f>
        <v>0</v>
      </c>
      <c r="BH274" s="232">
        <f>IF(N274="sníž. přenesená",J274,0)</f>
        <v>0</v>
      </c>
      <c r="BI274" s="232">
        <f>IF(N274="nulová",J274,0)</f>
        <v>0</v>
      </c>
      <c r="BJ274" s="24" t="s">
        <v>84</v>
      </c>
      <c r="BK274" s="232">
        <f>ROUND(I274*H274,2)</f>
        <v>0</v>
      </c>
      <c r="BL274" s="24" t="s">
        <v>689</v>
      </c>
      <c r="BM274" s="24" t="s">
        <v>4074</v>
      </c>
    </row>
    <row r="275" spans="2:47" s="1" customFormat="1" ht="13.5">
      <c r="B275" s="46"/>
      <c r="C275" s="74"/>
      <c r="D275" s="233" t="s">
        <v>183</v>
      </c>
      <c r="E275" s="74"/>
      <c r="F275" s="234" t="s">
        <v>4075</v>
      </c>
      <c r="G275" s="74"/>
      <c r="H275" s="74"/>
      <c r="I275" s="191"/>
      <c r="J275" s="74"/>
      <c r="K275" s="74"/>
      <c r="L275" s="72"/>
      <c r="M275" s="235"/>
      <c r="N275" s="47"/>
      <c r="O275" s="47"/>
      <c r="P275" s="47"/>
      <c r="Q275" s="47"/>
      <c r="R275" s="47"/>
      <c r="S275" s="47"/>
      <c r="T275" s="95"/>
      <c r="AT275" s="24" t="s">
        <v>183</v>
      </c>
      <c r="AU275" s="24" t="s">
        <v>87</v>
      </c>
    </row>
    <row r="276" spans="2:65" s="1" customFormat="1" ht="16.5" customHeight="1">
      <c r="B276" s="46"/>
      <c r="C276" s="221" t="s">
        <v>831</v>
      </c>
      <c r="D276" s="221" t="s">
        <v>176</v>
      </c>
      <c r="E276" s="222" t="s">
        <v>4076</v>
      </c>
      <c r="F276" s="223" t="s">
        <v>4077</v>
      </c>
      <c r="G276" s="224" t="s">
        <v>292</v>
      </c>
      <c r="H276" s="225">
        <v>852.4</v>
      </c>
      <c r="I276" s="226"/>
      <c r="J276" s="227">
        <f>ROUND(I276*H276,2)</f>
        <v>0</v>
      </c>
      <c r="K276" s="223" t="s">
        <v>2441</v>
      </c>
      <c r="L276" s="72"/>
      <c r="M276" s="228" t="s">
        <v>23</v>
      </c>
      <c r="N276" s="229" t="s">
        <v>47</v>
      </c>
      <c r="O276" s="47"/>
      <c r="P276" s="230">
        <f>O276*H276</f>
        <v>0</v>
      </c>
      <c r="Q276" s="230">
        <v>0</v>
      </c>
      <c r="R276" s="230">
        <f>Q276*H276</f>
        <v>0</v>
      </c>
      <c r="S276" s="230">
        <v>0</v>
      </c>
      <c r="T276" s="231">
        <f>S276*H276</f>
        <v>0</v>
      </c>
      <c r="AR276" s="24" t="s">
        <v>689</v>
      </c>
      <c r="AT276" s="24" t="s">
        <v>176</v>
      </c>
      <c r="AU276" s="24" t="s">
        <v>87</v>
      </c>
      <c r="AY276" s="24" t="s">
        <v>170</v>
      </c>
      <c r="BE276" s="232">
        <f>IF(N276="základní",J276,0)</f>
        <v>0</v>
      </c>
      <c r="BF276" s="232">
        <f>IF(N276="snížená",J276,0)</f>
        <v>0</v>
      </c>
      <c r="BG276" s="232">
        <f>IF(N276="zákl. přenesená",J276,0)</f>
        <v>0</v>
      </c>
      <c r="BH276" s="232">
        <f>IF(N276="sníž. přenesená",J276,0)</f>
        <v>0</v>
      </c>
      <c r="BI276" s="232">
        <f>IF(N276="nulová",J276,0)</f>
        <v>0</v>
      </c>
      <c r="BJ276" s="24" t="s">
        <v>84</v>
      </c>
      <c r="BK276" s="232">
        <f>ROUND(I276*H276,2)</f>
        <v>0</v>
      </c>
      <c r="BL276" s="24" t="s">
        <v>689</v>
      </c>
      <c r="BM276" s="24" t="s">
        <v>4078</v>
      </c>
    </row>
    <row r="277" spans="2:47" s="1" customFormat="1" ht="13.5">
      <c r="B277" s="46"/>
      <c r="C277" s="74"/>
      <c r="D277" s="233" t="s">
        <v>183</v>
      </c>
      <c r="E277" s="74"/>
      <c r="F277" s="234" t="s">
        <v>4079</v>
      </c>
      <c r="G277" s="74"/>
      <c r="H277" s="74"/>
      <c r="I277" s="191"/>
      <c r="J277" s="74"/>
      <c r="K277" s="74"/>
      <c r="L277" s="72"/>
      <c r="M277" s="235"/>
      <c r="N277" s="47"/>
      <c r="O277" s="47"/>
      <c r="P277" s="47"/>
      <c r="Q277" s="47"/>
      <c r="R277" s="47"/>
      <c r="S277" s="47"/>
      <c r="T277" s="95"/>
      <c r="AT277" s="24" t="s">
        <v>183</v>
      </c>
      <c r="AU277" s="24" t="s">
        <v>87</v>
      </c>
    </row>
    <row r="278" spans="2:63" s="10" customFormat="1" ht="37.4" customHeight="1">
      <c r="B278" s="205"/>
      <c r="C278" s="206"/>
      <c r="D278" s="207" t="s">
        <v>75</v>
      </c>
      <c r="E278" s="208" t="s">
        <v>4080</v>
      </c>
      <c r="F278" s="208" t="s">
        <v>4081</v>
      </c>
      <c r="G278" s="206"/>
      <c r="H278" s="206"/>
      <c r="I278" s="209"/>
      <c r="J278" s="210">
        <f>BK278</f>
        <v>0</v>
      </c>
      <c r="K278" s="206"/>
      <c r="L278" s="211"/>
      <c r="M278" s="212"/>
      <c r="N278" s="213"/>
      <c r="O278" s="213"/>
      <c r="P278" s="214">
        <f>SUM(P279:P284)</f>
        <v>0</v>
      </c>
      <c r="Q278" s="213"/>
      <c r="R278" s="214">
        <f>SUM(R279:R284)</f>
        <v>0</v>
      </c>
      <c r="S278" s="213"/>
      <c r="T278" s="215">
        <f>SUM(T279:T284)</f>
        <v>0</v>
      </c>
      <c r="AR278" s="216" t="s">
        <v>194</v>
      </c>
      <c r="AT278" s="217" t="s">
        <v>75</v>
      </c>
      <c r="AU278" s="217" t="s">
        <v>76</v>
      </c>
      <c r="AY278" s="216" t="s">
        <v>170</v>
      </c>
      <c r="BK278" s="218">
        <f>SUM(BK279:BK284)</f>
        <v>0</v>
      </c>
    </row>
    <row r="279" spans="2:65" s="1" customFormat="1" ht="16.5" customHeight="1">
      <c r="B279" s="46"/>
      <c r="C279" s="221" t="s">
        <v>835</v>
      </c>
      <c r="D279" s="221" t="s">
        <v>176</v>
      </c>
      <c r="E279" s="222" t="s">
        <v>4082</v>
      </c>
      <c r="F279" s="223" t="s">
        <v>4083</v>
      </c>
      <c r="G279" s="224" t="s">
        <v>1962</v>
      </c>
      <c r="H279" s="225">
        <v>40</v>
      </c>
      <c r="I279" s="226"/>
      <c r="J279" s="227">
        <f>ROUND(I279*H279,2)</f>
        <v>0</v>
      </c>
      <c r="K279" s="223" t="s">
        <v>23</v>
      </c>
      <c r="L279" s="72"/>
      <c r="M279" s="228" t="s">
        <v>23</v>
      </c>
      <c r="N279" s="229" t="s">
        <v>47</v>
      </c>
      <c r="O279" s="47"/>
      <c r="P279" s="230">
        <f>O279*H279</f>
        <v>0</v>
      </c>
      <c r="Q279" s="230">
        <v>0</v>
      </c>
      <c r="R279" s="230">
        <f>Q279*H279</f>
        <v>0</v>
      </c>
      <c r="S279" s="230">
        <v>0</v>
      </c>
      <c r="T279" s="231">
        <f>S279*H279</f>
        <v>0</v>
      </c>
      <c r="AR279" s="24" t="s">
        <v>1973</v>
      </c>
      <c r="AT279" s="24" t="s">
        <v>176</v>
      </c>
      <c r="AU279" s="24" t="s">
        <v>84</v>
      </c>
      <c r="AY279" s="24" t="s">
        <v>170</v>
      </c>
      <c r="BE279" s="232">
        <f>IF(N279="základní",J279,0)</f>
        <v>0</v>
      </c>
      <c r="BF279" s="232">
        <f>IF(N279="snížená",J279,0)</f>
        <v>0</v>
      </c>
      <c r="BG279" s="232">
        <f>IF(N279="zákl. přenesená",J279,0)</f>
        <v>0</v>
      </c>
      <c r="BH279" s="232">
        <f>IF(N279="sníž. přenesená",J279,0)</f>
        <v>0</v>
      </c>
      <c r="BI279" s="232">
        <f>IF(N279="nulová",J279,0)</f>
        <v>0</v>
      </c>
      <c r="BJ279" s="24" t="s">
        <v>84</v>
      </c>
      <c r="BK279" s="232">
        <f>ROUND(I279*H279,2)</f>
        <v>0</v>
      </c>
      <c r="BL279" s="24" t="s">
        <v>1973</v>
      </c>
      <c r="BM279" s="24" t="s">
        <v>4084</v>
      </c>
    </row>
    <row r="280" spans="2:47" s="1" customFormat="1" ht="13.5">
      <c r="B280" s="46"/>
      <c r="C280" s="74"/>
      <c r="D280" s="233" t="s">
        <v>183</v>
      </c>
      <c r="E280" s="74"/>
      <c r="F280" s="234" t="s">
        <v>4085</v>
      </c>
      <c r="G280" s="74"/>
      <c r="H280" s="74"/>
      <c r="I280" s="191"/>
      <c r="J280" s="74"/>
      <c r="K280" s="74"/>
      <c r="L280" s="72"/>
      <c r="M280" s="235"/>
      <c r="N280" s="47"/>
      <c r="O280" s="47"/>
      <c r="P280" s="47"/>
      <c r="Q280" s="47"/>
      <c r="R280" s="47"/>
      <c r="S280" s="47"/>
      <c r="T280" s="95"/>
      <c r="AT280" s="24" t="s">
        <v>183</v>
      </c>
      <c r="AU280" s="24" t="s">
        <v>84</v>
      </c>
    </row>
    <row r="281" spans="2:65" s="1" customFormat="1" ht="16.5" customHeight="1">
      <c r="B281" s="46"/>
      <c r="C281" s="221" t="s">
        <v>838</v>
      </c>
      <c r="D281" s="221" t="s">
        <v>176</v>
      </c>
      <c r="E281" s="222" t="s">
        <v>4086</v>
      </c>
      <c r="F281" s="223" t="s">
        <v>4087</v>
      </c>
      <c r="G281" s="224" t="s">
        <v>1962</v>
      </c>
      <c r="H281" s="225">
        <v>15</v>
      </c>
      <c r="I281" s="226"/>
      <c r="J281" s="227">
        <f>ROUND(I281*H281,2)</f>
        <v>0</v>
      </c>
      <c r="K281" s="223" t="s">
        <v>180</v>
      </c>
      <c r="L281" s="72"/>
      <c r="M281" s="228" t="s">
        <v>23</v>
      </c>
      <c r="N281" s="229" t="s">
        <v>47</v>
      </c>
      <c r="O281" s="47"/>
      <c r="P281" s="230">
        <f>O281*H281</f>
        <v>0</v>
      </c>
      <c r="Q281" s="230">
        <v>0</v>
      </c>
      <c r="R281" s="230">
        <f>Q281*H281</f>
        <v>0</v>
      </c>
      <c r="S281" s="230">
        <v>0</v>
      </c>
      <c r="T281" s="231">
        <f>S281*H281</f>
        <v>0</v>
      </c>
      <c r="AR281" s="24" t="s">
        <v>1973</v>
      </c>
      <c r="AT281" s="24" t="s">
        <v>176</v>
      </c>
      <c r="AU281" s="24" t="s">
        <v>84</v>
      </c>
      <c r="AY281" s="24" t="s">
        <v>170</v>
      </c>
      <c r="BE281" s="232">
        <f>IF(N281="základní",J281,0)</f>
        <v>0</v>
      </c>
      <c r="BF281" s="232">
        <f>IF(N281="snížená",J281,0)</f>
        <v>0</v>
      </c>
      <c r="BG281" s="232">
        <f>IF(N281="zákl. přenesená",J281,0)</f>
        <v>0</v>
      </c>
      <c r="BH281" s="232">
        <f>IF(N281="sníž. přenesená",J281,0)</f>
        <v>0</v>
      </c>
      <c r="BI281" s="232">
        <f>IF(N281="nulová",J281,0)</f>
        <v>0</v>
      </c>
      <c r="BJ281" s="24" t="s">
        <v>84</v>
      </c>
      <c r="BK281" s="232">
        <f>ROUND(I281*H281,2)</f>
        <v>0</v>
      </c>
      <c r="BL281" s="24" t="s">
        <v>1973</v>
      </c>
      <c r="BM281" s="24" t="s">
        <v>4088</v>
      </c>
    </row>
    <row r="282" spans="2:47" s="1" customFormat="1" ht="13.5">
      <c r="B282" s="46"/>
      <c r="C282" s="74"/>
      <c r="D282" s="233" t="s">
        <v>183</v>
      </c>
      <c r="E282" s="74"/>
      <c r="F282" s="234" t="s">
        <v>4089</v>
      </c>
      <c r="G282" s="74"/>
      <c r="H282" s="74"/>
      <c r="I282" s="191"/>
      <c r="J282" s="74"/>
      <c r="K282" s="74"/>
      <c r="L282" s="72"/>
      <c r="M282" s="235"/>
      <c r="N282" s="47"/>
      <c r="O282" s="47"/>
      <c r="P282" s="47"/>
      <c r="Q282" s="47"/>
      <c r="R282" s="47"/>
      <c r="S282" s="47"/>
      <c r="T282" s="95"/>
      <c r="AT282" s="24" t="s">
        <v>183</v>
      </c>
      <c r="AU282" s="24" t="s">
        <v>84</v>
      </c>
    </row>
    <row r="283" spans="2:65" s="1" customFormat="1" ht="16.5" customHeight="1">
      <c r="B283" s="46"/>
      <c r="C283" s="221" t="s">
        <v>841</v>
      </c>
      <c r="D283" s="221" t="s">
        <v>176</v>
      </c>
      <c r="E283" s="222" t="s">
        <v>4090</v>
      </c>
      <c r="F283" s="223" t="s">
        <v>4091</v>
      </c>
      <c r="G283" s="224" t="s">
        <v>1962</v>
      </c>
      <c r="H283" s="225">
        <v>20</v>
      </c>
      <c r="I283" s="226"/>
      <c r="J283" s="227">
        <f>ROUND(I283*H283,2)</f>
        <v>0</v>
      </c>
      <c r="K283" s="223" t="s">
        <v>180</v>
      </c>
      <c r="L283" s="72"/>
      <c r="M283" s="228" t="s">
        <v>23</v>
      </c>
      <c r="N283" s="229" t="s">
        <v>47</v>
      </c>
      <c r="O283" s="47"/>
      <c r="P283" s="230">
        <f>O283*H283</f>
        <v>0</v>
      </c>
      <c r="Q283" s="230">
        <v>0</v>
      </c>
      <c r="R283" s="230">
        <f>Q283*H283</f>
        <v>0</v>
      </c>
      <c r="S283" s="230">
        <v>0</v>
      </c>
      <c r="T283" s="231">
        <f>S283*H283</f>
        <v>0</v>
      </c>
      <c r="AR283" s="24" t="s">
        <v>1973</v>
      </c>
      <c r="AT283" s="24" t="s">
        <v>176</v>
      </c>
      <c r="AU283" s="24" t="s">
        <v>84</v>
      </c>
      <c r="AY283" s="24" t="s">
        <v>170</v>
      </c>
      <c r="BE283" s="232">
        <f>IF(N283="základní",J283,0)</f>
        <v>0</v>
      </c>
      <c r="BF283" s="232">
        <f>IF(N283="snížená",J283,0)</f>
        <v>0</v>
      </c>
      <c r="BG283" s="232">
        <f>IF(N283="zákl. přenesená",J283,0)</f>
        <v>0</v>
      </c>
      <c r="BH283" s="232">
        <f>IF(N283="sníž. přenesená",J283,0)</f>
        <v>0</v>
      </c>
      <c r="BI283" s="232">
        <f>IF(N283="nulová",J283,0)</f>
        <v>0</v>
      </c>
      <c r="BJ283" s="24" t="s">
        <v>84</v>
      </c>
      <c r="BK283" s="232">
        <f>ROUND(I283*H283,2)</f>
        <v>0</v>
      </c>
      <c r="BL283" s="24" t="s">
        <v>1973</v>
      </c>
      <c r="BM283" s="24" t="s">
        <v>4092</v>
      </c>
    </row>
    <row r="284" spans="2:47" s="1" customFormat="1" ht="13.5">
      <c r="B284" s="46"/>
      <c r="C284" s="74"/>
      <c r="D284" s="233" t="s">
        <v>183</v>
      </c>
      <c r="E284" s="74"/>
      <c r="F284" s="234" t="s">
        <v>4093</v>
      </c>
      <c r="G284" s="74"/>
      <c r="H284" s="74"/>
      <c r="I284" s="191"/>
      <c r="J284" s="74"/>
      <c r="K284" s="74"/>
      <c r="L284" s="72"/>
      <c r="M284" s="237"/>
      <c r="N284" s="238"/>
      <c r="O284" s="238"/>
      <c r="P284" s="238"/>
      <c r="Q284" s="238"/>
      <c r="R284" s="238"/>
      <c r="S284" s="238"/>
      <c r="T284" s="239"/>
      <c r="AT284" s="24" t="s">
        <v>183</v>
      </c>
      <c r="AU284" s="24" t="s">
        <v>84</v>
      </c>
    </row>
    <row r="285" spans="2:12" s="1" customFormat="1" ht="6.95" customHeight="1">
      <c r="B285" s="67"/>
      <c r="C285" s="68"/>
      <c r="D285" s="68"/>
      <c r="E285" s="68"/>
      <c r="F285" s="68"/>
      <c r="G285" s="68"/>
      <c r="H285" s="68"/>
      <c r="I285" s="166"/>
      <c r="J285" s="68"/>
      <c r="K285" s="68"/>
      <c r="L285" s="72"/>
    </row>
  </sheetData>
  <sheetProtection password="CC35" sheet="1" objects="1" scenarios="1" formatColumns="0" formatRows="0" autoFilter="0"/>
  <autoFilter ref="C81:K284"/>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123</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4094</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124</v>
      </c>
      <c r="G11" s="47"/>
      <c r="H11" s="47"/>
      <c r="I11" s="146" t="s">
        <v>22</v>
      </c>
      <c r="J11" s="35" t="s">
        <v>2407</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1035</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23</v>
      </c>
      <c r="K20" s="51"/>
    </row>
    <row r="21" spans="2:11" s="1" customFormat="1" ht="18" customHeight="1">
      <c r="B21" s="46"/>
      <c r="C21" s="47"/>
      <c r="D21" s="47"/>
      <c r="E21" s="35" t="s">
        <v>4095</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ROUND(SUM(BE82:BE162),2)</f>
        <v>0</v>
      </c>
      <c r="G30" s="47"/>
      <c r="H30" s="47"/>
      <c r="I30" s="158">
        <v>0.21</v>
      </c>
      <c r="J30" s="157">
        <f>ROUND(ROUND((SUM(BE82:BE162)),2)*I30,2)</f>
        <v>0</v>
      </c>
      <c r="K30" s="51"/>
    </row>
    <row r="31" spans="2:11" s="1" customFormat="1" ht="14.4" customHeight="1">
      <c r="B31" s="46"/>
      <c r="C31" s="47"/>
      <c r="D31" s="47"/>
      <c r="E31" s="55" t="s">
        <v>48</v>
      </c>
      <c r="F31" s="157">
        <f>ROUND(SUM(BF82:BF162),2)</f>
        <v>0</v>
      </c>
      <c r="G31" s="47"/>
      <c r="H31" s="47"/>
      <c r="I31" s="158">
        <v>0.15</v>
      </c>
      <c r="J31" s="157">
        <f>ROUND(ROUND((SUM(BF82:BF162)),2)*I31,2)</f>
        <v>0</v>
      </c>
      <c r="K31" s="51"/>
    </row>
    <row r="32" spans="2:11" s="1" customFormat="1" ht="14.4" customHeight="1" hidden="1">
      <c r="B32" s="46"/>
      <c r="C32" s="47"/>
      <c r="D32" s="47"/>
      <c r="E32" s="55" t="s">
        <v>49</v>
      </c>
      <c r="F32" s="157">
        <f>ROUND(SUM(BG82:BG162),2)</f>
        <v>0</v>
      </c>
      <c r="G32" s="47"/>
      <c r="H32" s="47"/>
      <c r="I32" s="158">
        <v>0.21</v>
      </c>
      <c r="J32" s="157">
        <v>0</v>
      </c>
      <c r="K32" s="51"/>
    </row>
    <row r="33" spans="2:11" s="1" customFormat="1" ht="14.4" customHeight="1" hidden="1">
      <c r="B33" s="46"/>
      <c r="C33" s="47"/>
      <c r="D33" s="47"/>
      <c r="E33" s="55" t="s">
        <v>50</v>
      </c>
      <c r="F33" s="157">
        <f>ROUND(SUM(BH82:BH162),2)</f>
        <v>0</v>
      </c>
      <c r="G33" s="47"/>
      <c r="H33" s="47"/>
      <c r="I33" s="158">
        <v>0.15</v>
      </c>
      <c r="J33" s="157">
        <v>0</v>
      </c>
      <c r="K33" s="51"/>
    </row>
    <row r="34" spans="2:11" s="1" customFormat="1" ht="14.4" customHeight="1" hidden="1">
      <c r="B34" s="46"/>
      <c r="C34" s="47"/>
      <c r="D34" s="47"/>
      <c r="E34" s="55" t="s">
        <v>51</v>
      </c>
      <c r="F34" s="157">
        <f>ROUND(SUM(BI82:BI162),2)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411a - Úprava slaboproudých rozvodů - přeložka kabelů CETIN</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Watecom</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J82</f>
        <v>0</v>
      </c>
      <c r="K56" s="51"/>
      <c r="AU56" s="24" t="s">
        <v>147</v>
      </c>
    </row>
    <row r="57" spans="2:11" s="7" customFormat="1" ht="24.95" customHeight="1">
      <c r="B57" s="177"/>
      <c r="C57" s="178"/>
      <c r="D57" s="179" t="s">
        <v>4096</v>
      </c>
      <c r="E57" s="180"/>
      <c r="F57" s="180"/>
      <c r="G57" s="180"/>
      <c r="H57" s="180"/>
      <c r="I57" s="181"/>
      <c r="J57" s="182">
        <f>J83</f>
        <v>0</v>
      </c>
      <c r="K57" s="183"/>
    </row>
    <row r="58" spans="2:11" s="7" customFormat="1" ht="24.95" customHeight="1">
      <c r="B58" s="177"/>
      <c r="C58" s="178"/>
      <c r="D58" s="179" t="s">
        <v>4097</v>
      </c>
      <c r="E58" s="180"/>
      <c r="F58" s="180"/>
      <c r="G58" s="180"/>
      <c r="H58" s="180"/>
      <c r="I58" s="181"/>
      <c r="J58" s="182">
        <f>J94</f>
        <v>0</v>
      </c>
      <c r="K58" s="183"/>
    </row>
    <row r="59" spans="2:11" s="7" customFormat="1" ht="24.95" customHeight="1">
      <c r="B59" s="177"/>
      <c r="C59" s="178"/>
      <c r="D59" s="179" t="s">
        <v>4098</v>
      </c>
      <c r="E59" s="180"/>
      <c r="F59" s="180"/>
      <c r="G59" s="180"/>
      <c r="H59" s="180"/>
      <c r="I59" s="181"/>
      <c r="J59" s="182">
        <f>J103</f>
        <v>0</v>
      </c>
      <c r="K59" s="183"/>
    </row>
    <row r="60" spans="2:11" s="7" customFormat="1" ht="24.95" customHeight="1">
      <c r="B60" s="177"/>
      <c r="C60" s="178"/>
      <c r="D60" s="179" t="s">
        <v>4099</v>
      </c>
      <c r="E60" s="180"/>
      <c r="F60" s="180"/>
      <c r="G60" s="180"/>
      <c r="H60" s="180"/>
      <c r="I60" s="181"/>
      <c r="J60" s="182">
        <f>J108</f>
        <v>0</v>
      </c>
      <c r="K60" s="183"/>
    </row>
    <row r="61" spans="2:11" s="7" customFormat="1" ht="24.95" customHeight="1">
      <c r="B61" s="177"/>
      <c r="C61" s="178"/>
      <c r="D61" s="179" t="s">
        <v>4100</v>
      </c>
      <c r="E61" s="180"/>
      <c r="F61" s="180"/>
      <c r="G61" s="180"/>
      <c r="H61" s="180"/>
      <c r="I61" s="181"/>
      <c r="J61" s="182">
        <f>J127</f>
        <v>0</v>
      </c>
      <c r="K61" s="183"/>
    </row>
    <row r="62" spans="2:11" s="7" customFormat="1" ht="24.95" customHeight="1">
      <c r="B62" s="177"/>
      <c r="C62" s="178"/>
      <c r="D62" s="179" t="s">
        <v>4101</v>
      </c>
      <c r="E62" s="180"/>
      <c r="F62" s="180"/>
      <c r="G62" s="180"/>
      <c r="H62" s="180"/>
      <c r="I62" s="181"/>
      <c r="J62" s="182">
        <f>J160</f>
        <v>0</v>
      </c>
      <c r="K62" s="183"/>
    </row>
    <row r="63" spans="2:11" s="1" customFormat="1" ht="21.8" customHeight="1">
      <c r="B63" s="46"/>
      <c r="C63" s="47"/>
      <c r="D63" s="47"/>
      <c r="E63" s="47"/>
      <c r="F63" s="47"/>
      <c r="G63" s="47"/>
      <c r="H63" s="47"/>
      <c r="I63" s="144"/>
      <c r="J63" s="47"/>
      <c r="K63" s="51"/>
    </row>
    <row r="64" spans="2:11" s="1" customFormat="1" ht="6.95" customHeight="1">
      <c r="B64" s="67"/>
      <c r="C64" s="68"/>
      <c r="D64" s="68"/>
      <c r="E64" s="68"/>
      <c r="F64" s="68"/>
      <c r="G64" s="68"/>
      <c r="H64" s="68"/>
      <c r="I64" s="166"/>
      <c r="J64" s="68"/>
      <c r="K64" s="69"/>
    </row>
    <row r="68" spans="2:12" s="1" customFormat="1" ht="6.95" customHeight="1">
      <c r="B68" s="70"/>
      <c r="C68" s="71"/>
      <c r="D68" s="71"/>
      <c r="E68" s="71"/>
      <c r="F68" s="71"/>
      <c r="G68" s="71"/>
      <c r="H68" s="71"/>
      <c r="I68" s="169"/>
      <c r="J68" s="71"/>
      <c r="K68" s="71"/>
      <c r="L68" s="72"/>
    </row>
    <row r="69" spans="2:12" s="1" customFormat="1" ht="36.95" customHeight="1">
      <c r="B69" s="46"/>
      <c r="C69" s="73" t="s">
        <v>155</v>
      </c>
      <c r="D69" s="74"/>
      <c r="E69" s="74"/>
      <c r="F69" s="74"/>
      <c r="G69" s="74"/>
      <c r="H69" s="74"/>
      <c r="I69" s="191"/>
      <c r="J69" s="74"/>
      <c r="K69" s="74"/>
      <c r="L69" s="72"/>
    </row>
    <row r="70" spans="2:12" s="1" customFormat="1" ht="6.95" customHeight="1">
      <c r="B70" s="46"/>
      <c r="C70" s="74"/>
      <c r="D70" s="74"/>
      <c r="E70" s="74"/>
      <c r="F70" s="74"/>
      <c r="G70" s="74"/>
      <c r="H70" s="74"/>
      <c r="I70" s="191"/>
      <c r="J70" s="74"/>
      <c r="K70" s="74"/>
      <c r="L70" s="72"/>
    </row>
    <row r="71" spans="2:12" s="1" customFormat="1" ht="14.4" customHeight="1">
      <c r="B71" s="46"/>
      <c r="C71" s="76" t="s">
        <v>18</v>
      </c>
      <c r="D71" s="74"/>
      <c r="E71" s="74"/>
      <c r="F71" s="74"/>
      <c r="G71" s="74"/>
      <c r="H71" s="74"/>
      <c r="I71" s="191"/>
      <c r="J71" s="74"/>
      <c r="K71" s="74"/>
      <c r="L71" s="72"/>
    </row>
    <row r="72" spans="2:12" s="1" customFormat="1" ht="16.5" customHeight="1">
      <c r="B72" s="46"/>
      <c r="C72" s="74"/>
      <c r="D72" s="74"/>
      <c r="E72" s="192" t="str">
        <f>E7</f>
        <v>II/233, Stavební úpravy Mohylové ulice, úsek Masarykova – Stará cesta</v>
      </c>
      <c r="F72" s="76"/>
      <c r="G72" s="76"/>
      <c r="H72" s="76"/>
      <c r="I72" s="191"/>
      <c r="J72" s="74"/>
      <c r="K72" s="74"/>
      <c r="L72" s="72"/>
    </row>
    <row r="73" spans="2:12" s="1" customFormat="1" ht="14.4" customHeight="1">
      <c r="B73" s="46"/>
      <c r="C73" s="76" t="s">
        <v>138</v>
      </c>
      <c r="D73" s="74"/>
      <c r="E73" s="74"/>
      <c r="F73" s="74"/>
      <c r="G73" s="74"/>
      <c r="H73" s="74"/>
      <c r="I73" s="191"/>
      <c r="J73" s="74"/>
      <c r="K73" s="74"/>
      <c r="L73" s="72"/>
    </row>
    <row r="74" spans="2:12" s="1" customFormat="1" ht="17.25" customHeight="1">
      <c r="B74" s="46"/>
      <c r="C74" s="74"/>
      <c r="D74" s="74"/>
      <c r="E74" s="82" t="str">
        <f>E9</f>
        <v>SO 411a - Úprava slaboproudých rozvodů - přeložka kabelů CETIN</v>
      </c>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8" customHeight="1">
      <c r="B76" s="46"/>
      <c r="C76" s="76" t="s">
        <v>24</v>
      </c>
      <c r="D76" s="74"/>
      <c r="E76" s="74"/>
      <c r="F76" s="193" t="str">
        <f>F12</f>
        <v>Plzeň</v>
      </c>
      <c r="G76" s="74"/>
      <c r="H76" s="74"/>
      <c r="I76" s="194" t="s">
        <v>26</v>
      </c>
      <c r="J76" s="85" t="str">
        <f>IF(J12="","",J12)</f>
        <v>19. 2. 2018</v>
      </c>
      <c r="K76" s="74"/>
      <c r="L76" s="72"/>
    </row>
    <row r="77" spans="2:12" s="1" customFormat="1" ht="6.95" customHeight="1">
      <c r="B77" s="46"/>
      <c r="C77" s="74"/>
      <c r="D77" s="74"/>
      <c r="E77" s="74"/>
      <c r="F77" s="74"/>
      <c r="G77" s="74"/>
      <c r="H77" s="74"/>
      <c r="I77" s="191"/>
      <c r="J77" s="74"/>
      <c r="K77" s="74"/>
      <c r="L77" s="72"/>
    </row>
    <row r="78" spans="2:12" s="1" customFormat="1" ht="13.5">
      <c r="B78" s="46"/>
      <c r="C78" s="76" t="s">
        <v>28</v>
      </c>
      <c r="D78" s="74"/>
      <c r="E78" s="74"/>
      <c r="F78" s="193" t="str">
        <f>E15</f>
        <v>Statutární město Plzeň</v>
      </c>
      <c r="G78" s="74"/>
      <c r="H78" s="74"/>
      <c r="I78" s="194" t="s">
        <v>35</v>
      </c>
      <c r="J78" s="193" t="str">
        <f>E21</f>
        <v>Watecom</v>
      </c>
      <c r="K78" s="74"/>
      <c r="L78" s="72"/>
    </row>
    <row r="79" spans="2:12" s="1" customFormat="1" ht="14.4" customHeight="1">
      <c r="B79" s="46"/>
      <c r="C79" s="76" t="s">
        <v>33</v>
      </c>
      <c r="D79" s="74"/>
      <c r="E79" s="74"/>
      <c r="F79" s="193" t="str">
        <f>IF(E18="","",E18)</f>
        <v/>
      </c>
      <c r="G79" s="74"/>
      <c r="H79" s="74"/>
      <c r="I79" s="191"/>
      <c r="J79" s="74"/>
      <c r="K79" s="74"/>
      <c r="L79" s="72"/>
    </row>
    <row r="80" spans="2:12" s="1" customFormat="1" ht="10.3" customHeight="1">
      <c r="B80" s="46"/>
      <c r="C80" s="74"/>
      <c r="D80" s="74"/>
      <c r="E80" s="74"/>
      <c r="F80" s="74"/>
      <c r="G80" s="74"/>
      <c r="H80" s="74"/>
      <c r="I80" s="191"/>
      <c r="J80" s="74"/>
      <c r="K80" s="74"/>
      <c r="L80" s="72"/>
    </row>
    <row r="81" spans="2:20" s="9" customFormat="1" ht="29.25" customHeight="1">
      <c r="B81" s="195"/>
      <c r="C81" s="196" t="s">
        <v>156</v>
      </c>
      <c r="D81" s="197" t="s">
        <v>61</v>
      </c>
      <c r="E81" s="197" t="s">
        <v>57</v>
      </c>
      <c r="F81" s="197" t="s">
        <v>157</v>
      </c>
      <c r="G81" s="197" t="s">
        <v>158</v>
      </c>
      <c r="H81" s="197" t="s">
        <v>159</v>
      </c>
      <c r="I81" s="198" t="s">
        <v>160</v>
      </c>
      <c r="J81" s="197" t="s">
        <v>145</v>
      </c>
      <c r="K81" s="199" t="s">
        <v>161</v>
      </c>
      <c r="L81" s="200"/>
      <c r="M81" s="102" t="s">
        <v>162</v>
      </c>
      <c r="N81" s="103" t="s">
        <v>46</v>
      </c>
      <c r="O81" s="103" t="s">
        <v>163</v>
      </c>
      <c r="P81" s="103" t="s">
        <v>164</v>
      </c>
      <c r="Q81" s="103" t="s">
        <v>165</v>
      </c>
      <c r="R81" s="103" t="s">
        <v>166</v>
      </c>
      <c r="S81" s="103" t="s">
        <v>167</v>
      </c>
      <c r="T81" s="104" t="s">
        <v>168</v>
      </c>
    </row>
    <row r="82" spans="2:63" s="1" customFormat="1" ht="29.25" customHeight="1">
      <c r="B82" s="46"/>
      <c r="C82" s="108" t="s">
        <v>146</v>
      </c>
      <c r="D82" s="74"/>
      <c r="E82" s="74"/>
      <c r="F82" s="74"/>
      <c r="G82" s="74"/>
      <c r="H82" s="74"/>
      <c r="I82" s="191"/>
      <c r="J82" s="201">
        <f>BK82</f>
        <v>0</v>
      </c>
      <c r="K82" s="74"/>
      <c r="L82" s="72"/>
      <c r="M82" s="105"/>
      <c r="N82" s="106"/>
      <c r="O82" s="106"/>
      <c r="P82" s="202">
        <f>P83+P94+P103+P108+P127+P160</f>
        <v>0</v>
      </c>
      <c r="Q82" s="106"/>
      <c r="R82" s="202">
        <f>R83+R94+R103+R108+R127+R160</f>
        <v>0</v>
      </c>
      <c r="S82" s="106"/>
      <c r="T82" s="203">
        <f>T83+T94+T103+T108+T127+T160</f>
        <v>0</v>
      </c>
      <c r="AT82" s="24" t="s">
        <v>75</v>
      </c>
      <c r="AU82" s="24" t="s">
        <v>147</v>
      </c>
      <c r="BK82" s="204">
        <f>BK83+BK94+BK103+BK108+BK127+BK160</f>
        <v>0</v>
      </c>
    </row>
    <row r="83" spans="2:63" s="10" customFormat="1" ht="37.4" customHeight="1">
      <c r="B83" s="205"/>
      <c r="C83" s="206"/>
      <c r="D83" s="207" t="s">
        <v>75</v>
      </c>
      <c r="E83" s="208" t="s">
        <v>4102</v>
      </c>
      <c r="F83" s="208" t="s">
        <v>4103</v>
      </c>
      <c r="G83" s="206"/>
      <c r="H83" s="206"/>
      <c r="I83" s="209"/>
      <c r="J83" s="210">
        <f>BK83</f>
        <v>0</v>
      </c>
      <c r="K83" s="206"/>
      <c r="L83" s="211"/>
      <c r="M83" s="212"/>
      <c r="N83" s="213"/>
      <c r="O83" s="213"/>
      <c r="P83" s="214">
        <f>SUM(P84:P93)</f>
        <v>0</v>
      </c>
      <c r="Q83" s="213"/>
      <c r="R83" s="214">
        <f>SUM(R84:R93)</f>
        <v>0</v>
      </c>
      <c r="S83" s="213"/>
      <c r="T83" s="215">
        <f>SUM(T84:T93)</f>
        <v>0</v>
      </c>
      <c r="AR83" s="216" t="s">
        <v>84</v>
      </c>
      <c r="AT83" s="217" t="s">
        <v>75</v>
      </c>
      <c r="AU83" s="217" t="s">
        <v>76</v>
      </c>
      <c r="AY83" s="216" t="s">
        <v>170</v>
      </c>
      <c r="BK83" s="218">
        <f>SUM(BK84:BK93)</f>
        <v>0</v>
      </c>
    </row>
    <row r="84" spans="2:65" s="1" customFormat="1" ht="25.5" customHeight="1">
      <c r="B84" s="46"/>
      <c r="C84" s="221" t="s">
        <v>84</v>
      </c>
      <c r="D84" s="221" t="s">
        <v>176</v>
      </c>
      <c r="E84" s="222" t="s">
        <v>4104</v>
      </c>
      <c r="F84" s="223" t="s">
        <v>4105</v>
      </c>
      <c r="G84" s="224" t="s">
        <v>858</v>
      </c>
      <c r="H84" s="225">
        <v>200</v>
      </c>
      <c r="I84" s="226"/>
      <c r="J84" s="227">
        <f>ROUND(I84*H84,2)</f>
        <v>0</v>
      </c>
      <c r="K84" s="223" t="s">
        <v>23</v>
      </c>
      <c r="L84" s="72"/>
      <c r="M84" s="228" t="s">
        <v>23</v>
      </c>
      <c r="N84" s="229" t="s">
        <v>47</v>
      </c>
      <c r="O84" s="47"/>
      <c r="P84" s="230">
        <f>O84*H84</f>
        <v>0</v>
      </c>
      <c r="Q84" s="230">
        <v>0</v>
      </c>
      <c r="R84" s="230">
        <f>Q84*H84</f>
        <v>0</v>
      </c>
      <c r="S84" s="230">
        <v>0</v>
      </c>
      <c r="T84" s="231">
        <f>S84*H84</f>
        <v>0</v>
      </c>
      <c r="AR84" s="24" t="s">
        <v>194</v>
      </c>
      <c r="AT84" s="24" t="s">
        <v>176</v>
      </c>
      <c r="AU84" s="24" t="s">
        <v>84</v>
      </c>
      <c r="AY84" s="24" t="s">
        <v>170</v>
      </c>
      <c r="BE84" s="232">
        <f>IF(N84="základní",J84,0)</f>
        <v>0</v>
      </c>
      <c r="BF84" s="232">
        <f>IF(N84="snížená",J84,0)</f>
        <v>0</v>
      </c>
      <c r="BG84" s="232">
        <f>IF(N84="zákl. přenesená",J84,0)</f>
        <v>0</v>
      </c>
      <c r="BH84" s="232">
        <f>IF(N84="sníž. přenesená",J84,0)</f>
        <v>0</v>
      </c>
      <c r="BI84" s="232">
        <f>IF(N84="nulová",J84,0)</f>
        <v>0</v>
      </c>
      <c r="BJ84" s="24" t="s">
        <v>84</v>
      </c>
      <c r="BK84" s="232">
        <f>ROUND(I84*H84,2)</f>
        <v>0</v>
      </c>
      <c r="BL84" s="24" t="s">
        <v>194</v>
      </c>
      <c r="BM84" s="24" t="s">
        <v>194</v>
      </c>
    </row>
    <row r="85" spans="2:47" s="1" customFormat="1" ht="13.5">
      <c r="B85" s="46"/>
      <c r="C85" s="74"/>
      <c r="D85" s="233" t="s">
        <v>183</v>
      </c>
      <c r="E85" s="74"/>
      <c r="F85" s="234" t="s">
        <v>4106</v>
      </c>
      <c r="G85" s="74"/>
      <c r="H85" s="74"/>
      <c r="I85" s="191"/>
      <c r="J85" s="74"/>
      <c r="K85" s="74"/>
      <c r="L85" s="72"/>
      <c r="M85" s="235"/>
      <c r="N85" s="47"/>
      <c r="O85" s="47"/>
      <c r="P85" s="47"/>
      <c r="Q85" s="47"/>
      <c r="R85" s="47"/>
      <c r="S85" s="47"/>
      <c r="T85" s="95"/>
      <c r="AT85" s="24" t="s">
        <v>183</v>
      </c>
      <c r="AU85" s="24" t="s">
        <v>84</v>
      </c>
    </row>
    <row r="86" spans="2:65" s="1" customFormat="1" ht="16.5" customHeight="1">
      <c r="B86" s="46"/>
      <c r="C86" s="221" t="s">
        <v>87</v>
      </c>
      <c r="D86" s="221" t="s">
        <v>176</v>
      </c>
      <c r="E86" s="222" t="s">
        <v>4107</v>
      </c>
      <c r="F86" s="223" t="s">
        <v>4108</v>
      </c>
      <c r="G86" s="224" t="s">
        <v>858</v>
      </c>
      <c r="H86" s="225">
        <v>60</v>
      </c>
      <c r="I86" s="226"/>
      <c r="J86" s="227">
        <f>ROUND(I86*H86,2)</f>
        <v>0</v>
      </c>
      <c r="K86" s="223" t="s">
        <v>23</v>
      </c>
      <c r="L86" s="72"/>
      <c r="M86" s="228" t="s">
        <v>23</v>
      </c>
      <c r="N86" s="229" t="s">
        <v>47</v>
      </c>
      <c r="O86" s="47"/>
      <c r="P86" s="230">
        <f>O86*H86</f>
        <v>0</v>
      </c>
      <c r="Q86" s="230">
        <v>0</v>
      </c>
      <c r="R86" s="230">
        <f>Q86*H86</f>
        <v>0</v>
      </c>
      <c r="S86" s="230">
        <v>0</v>
      </c>
      <c r="T86" s="231">
        <f>S86*H86</f>
        <v>0</v>
      </c>
      <c r="AR86" s="24" t="s">
        <v>194</v>
      </c>
      <c r="AT86" s="24" t="s">
        <v>176</v>
      </c>
      <c r="AU86" s="24" t="s">
        <v>84</v>
      </c>
      <c r="AY86" s="24" t="s">
        <v>170</v>
      </c>
      <c r="BE86" s="232">
        <f>IF(N86="základní",J86,0)</f>
        <v>0</v>
      </c>
      <c r="BF86" s="232">
        <f>IF(N86="snížená",J86,0)</f>
        <v>0</v>
      </c>
      <c r="BG86" s="232">
        <f>IF(N86="zákl. přenesená",J86,0)</f>
        <v>0</v>
      </c>
      <c r="BH86" s="232">
        <f>IF(N86="sníž. přenesená",J86,0)</f>
        <v>0</v>
      </c>
      <c r="BI86" s="232">
        <f>IF(N86="nulová",J86,0)</f>
        <v>0</v>
      </c>
      <c r="BJ86" s="24" t="s">
        <v>84</v>
      </c>
      <c r="BK86" s="232">
        <f>ROUND(I86*H86,2)</f>
        <v>0</v>
      </c>
      <c r="BL86" s="24" t="s">
        <v>194</v>
      </c>
      <c r="BM86" s="24" t="s">
        <v>4109</v>
      </c>
    </row>
    <row r="87" spans="2:47" s="1" customFormat="1" ht="13.5">
      <c r="B87" s="46"/>
      <c r="C87" s="74"/>
      <c r="D87" s="233" t="s">
        <v>183</v>
      </c>
      <c r="E87" s="74"/>
      <c r="F87" s="234" t="s">
        <v>4110</v>
      </c>
      <c r="G87" s="74"/>
      <c r="H87" s="74"/>
      <c r="I87" s="191"/>
      <c r="J87" s="74"/>
      <c r="K87" s="74"/>
      <c r="L87" s="72"/>
      <c r="M87" s="235"/>
      <c r="N87" s="47"/>
      <c r="O87" s="47"/>
      <c r="P87" s="47"/>
      <c r="Q87" s="47"/>
      <c r="R87" s="47"/>
      <c r="S87" s="47"/>
      <c r="T87" s="95"/>
      <c r="AT87" s="24" t="s">
        <v>183</v>
      </c>
      <c r="AU87" s="24" t="s">
        <v>84</v>
      </c>
    </row>
    <row r="88" spans="2:65" s="1" customFormat="1" ht="25.5" customHeight="1">
      <c r="B88" s="46"/>
      <c r="C88" s="221" t="s">
        <v>189</v>
      </c>
      <c r="D88" s="221" t="s">
        <v>176</v>
      </c>
      <c r="E88" s="222" t="s">
        <v>4111</v>
      </c>
      <c r="F88" s="223" t="s">
        <v>4112</v>
      </c>
      <c r="G88" s="224" t="s">
        <v>3817</v>
      </c>
      <c r="H88" s="225">
        <v>1</v>
      </c>
      <c r="I88" s="226"/>
      <c r="J88" s="227">
        <f>ROUND(I88*H88,2)</f>
        <v>0</v>
      </c>
      <c r="K88" s="223" t="s">
        <v>23</v>
      </c>
      <c r="L88" s="72"/>
      <c r="M88" s="228" t="s">
        <v>23</v>
      </c>
      <c r="N88" s="229" t="s">
        <v>47</v>
      </c>
      <c r="O88" s="47"/>
      <c r="P88" s="230">
        <f>O88*H88</f>
        <v>0</v>
      </c>
      <c r="Q88" s="230">
        <v>0</v>
      </c>
      <c r="R88" s="230">
        <f>Q88*H88</f>
        <v>0</v>
      </c>
      <c r="S88" s="230">
        <v>0</v>
      </c>
      <c r="T88" s="231">
        <f>S88*H88</f>
        <v>0</v>
      </c>
      <c r="AR88" s="24" t="s">
        <v>194</v>
      </c>
      <c r="AT88" s="24" t="s">
        <v>176</v>
      </c>
      <c r="AU88" s="24" t="s">
        <v>84</v>
      </c>
      <c r="AY88" s="24" t="s">
        <v>170</v>
      </c>
      <c r="BE88" s="232">
        <f>IF(N88="základní",J88,0)</f>
        <v>0</v>
      </c>
      <c r="BF88" s="232">
        <f>IF(N88="snížená",J88,0)</f>
        <v>0</v>
      </c>
      <c r="BG88" s="232">
        <f>IF(N88="zákl. přenesená",J88,0)</f>
        <v>0</v>
      </c>
      <c r="BH88" s="232">
        <f>IF(N88="sníž. přenesená",J88,0)</f>
        <v>0</v>
      </c>
      <c r="BI88" s="232">
        <f>IF(N88="nulová",J88,0)</f>
        <v>0</v>
      </c>
      <c r="BJ88" s="24" t="s">
        <v>84</v>
      </c>
      <c r="BK88" s="232">
        <f>ROUND(I88*H88,2)</f>
        <v>0</v>
      </c>
      <c r="BL88" s="24" t="s">
        <v>194</v>
      </c>
      <c r="BM88" s="24" t="s">
        <v>4113</v>
      </c>
    </row>
    <row r="89" spans="2:47" s="1" customFormat="1" ht="13.5">
      <c r="B89" s="46"/>
      <c r="C89" s="74"/>
      <c r="D89" s="233" t="s">
        <v>183</v>
      </c>
      <c r="E89" s="74"/>
      <c r="F89" s="234" t="s">
        <v>4112</v>
      </c>
      <c r="G89" s="74"/>
      <c r="H89" s="74"/>
      <c r="I89" s="191"/>
      <c r="J89" s="74"/>
      <c r="K89" s="74"/>
      <c r="L89" s="72"/>
      <c r="M89" s="235"/>
      <c r="N89" s="47"/>
      <c r="O89" s="47"/>
      <c r="P89" s="47"/>
      <c r="Q89" s="47"/>
      <c r="R89" s="47"/>
      <c r="S89" s="47"/>
      <c r="T89" s="95"/>
      <c r="AT89" s="24" t="s">
        <v>183</v>
      </c>
      <c r="AU89" s="24" t="s">
        <v>84</v>
      </c>
    </row>
    <row r="90" spans="2:65" s="1" customFormat="1" ht="38.25" customHeight="1">
      <c r="B90" s="46"/>
      <c r="C90" s="221" t="s">
        <v>194</v>
      </c>
      <c r="D90" s="221" t="s">
        <v>176</v>
      </c>
      <c r="E90" s="222" t="s">
        <v>4114</v>
      </c>
      <c r="F90" s="223" t="s">
        <v>4115</v>
      </c>
      <c r="G90" s="224" t="s">
        <v>3817</v>
      </c>
      <c r="H90" s="225">
        <v>1</v>
      </c>
      <c r="I90" s="226"/>
      <c r="J90" s="227">
        <f>ROUND(I90*H90,2)</f>
        <v>0</v>
      </c>
      <c r="K90" s="223" t="s">
        <v>23</v>
      </c>
      <c r="L90" s="72"/>
      <c r="M90" s="228" t="s">
        <v>23</v>
      </c>
      <c r="N90" s="229" t="s">
        <v>47</v>
      </c>
      <c r="O90" s="47"/>
      <c r="P90" s="230">
        <f>O90*H90</f>
        <v>0</v>
      </c>
      <c r="Q90" s="230">
        <v>0</v>
      </c>
      <c r="R90" s="230">
        <f>Q90*H90</f>
        <v>0</v>
      </c>
      <c r="S90" s="230">
        <v>0</v>
      </c>
      <c r="T90" s="231">
        <f>S90*H90</f>
        <v>0</v>
      </c>
      <c r="AR90" s="24" t="s">
        <v>194</v>
      </c>
      <c r="AT90" s="24" t="s">
        <v>176</v>
      </c>
      <c r="AU90" s="24" t="s">
        <v>84</v>
      </c>
      <c r="AY90" s="24" t="s">
        <v>170</v>
      </c>
      <c r="BE90" s="232">
        <f>IF(N90="základní",J90,0)</f>
        <v>0</v>
      </c>
      <c r="BF90" s="232">
        <f>IF(N90="snížená",J90,0)</f>
        <v>0</v>
      </c>
      <c r="BG90" s="232">
        <f>IF(N90="zákl. přenesená",J90,0)</f>
        <v>0</v>
      </c>
      <c r="BH90" s="232">
        <f>IF(N90="sníž. přenesená",J90,0)</f>
        <v>0</v>
      </c>
      <c r="BI90" s="232">
        <f>IF(N90="nulová",J90,0)</f>
        <v>0</v>
      </c>
      <c r="BJ90" s="24" t="s">
        <v>84</v>
      </c>
      <c r="BK90" s="232">
        <f>ROUND(I90*H90,2)</f>
        <v>0</v>
      </c>
      <c r="BL90" s="24" t="s">
        <v>194</v>
      </c>
      <c r="BM90" s="24" t="s">
        <v>4116</v>
      </c>
    </row>
    <row r="91" spans="2:47" s="1" customFormat="1" ht="13.5">
      <c r="B91" s="46"/>
      <c r="C91" s="74"/>
      <c r="D91" s="233" t="s">
        <v>183</v>
      </c>
      <c r="E91" s="74"/>
      <c r="F91" s="234" t="s">
        <v>4117</v>
      </c>
      <c r="G91" s="74"/>
      <c r="H91" s="74"/>
      <c r="I91" s="191"/>
      <c r="J91" s="74"/>
      <c r="K91" s="74"/>
      <c r="L91" s="72"/>
      <c r="M91" s="235"/>
      <c r="N91" s="47"/>
      <c r="O91" s="47"/>
      <c r="P91" s="47"/>
      <c r="Q91" s="47"/>
      <c r="R91" s="47"/>
      <c r="S91" s="47"/>
      <c r="T91" s="95"/>
      <c r="AT91" s="24" t="s">
        <v>183</v>
      </c>
      <c r="AU91" s="24" t="s">
        <v>84</v>
      </c>
    </row>
    <row r="92" spans="2:65" s="1" customFormat="1" ht="16.5" customHeight="1">
      <c r="B92" s="46"/>
      <c r="C92" s="221" t="s">
        <v>173</v>
      </c>
      <c r="D92" s="221" t="s">
        <v>176</v>
      </c>
      <c r="E92" s="222" t="s">
        <v>4118</v>
      </c>
      <c r="F92" s="223" t="s">
        <v>4119</v>
      </c>
      <c r="G92" s="224" t="s">
        <v>4120</v>
      </c>
      <c r="H92" s="225">
        <v>25</v>
      </c>
      <c r="I92" s="226"/>
      <c r="J92" s="227">
        <f>ROUND(I92*H92,2)</f>
        <v>0</v>
      </c>
      <c r="K92" s="223" t="s">
        <v>23</v>
      </c>
      <c r="L92" s="72"/>
      <c r="M92" s="228" t="s">
        <v>23</v>
      </c>
      <c r="N92" s="229" t="s">
        <v>47</v>
      </c>
      <c r="O92" s="47"/>
      <c r="P92" s="230">
        <f>O92*H92</f>
        <v>0</v>
      </c>
      <c r="Q92" s="230">
        <v>0</v>
      </c>
      <c r="R92" s="230">
        <f>Q92*H92</f>
        <v>0</v>
      </c>
      <c r="S92" s="230">
        <v>0</v>
      </c>
      <c r="T92" s="231">
        <f>S92*H92</f>
        <v>0</v>
      </c>
      <c r="AR92" s="24" t="s">
        <v>194</v>
      </c>
      <c r="AT92" s="24" t="s">
        <v>176</v>
      </c>
      <c r="AU92" s="24" t="s">
        <v>84</v>
      </c>
      <c r="AY92" s="24" t="s">
        <v>170</v>
      </c>
      <c r="BE92" s="232">
        <f>IF(N92="základní",J92,0)</f>
        <v>0</v>
      </c>
      <c r="BF92" s="232">
        <f>IF(N92="snížená",J92,0)</f>
        <v>0</v>
      </c>
      <c r="BG92" s="232">
        <f>IF(N92="zákl. přenesená",J92,0)</f>
        <v>0</v>
      </c>
      <c r="BH92" s="232">
        <f>IF(N92="sníž. přenesená",J92,0)</f>
        <v>0</v>
      </c>
      <c r="BI92" s="232">
        <f>IF(N92="nulová",J92,0)</f>
        <v>0</v>
      </c>
      <c r="BJ92" s="24" t="s">
        <v>84</v>
      </c>
      <c r="BK92" s="232">
        <f>ROUND(I92*H92,2)</f>
        <v>0</v>
      </c>
      <c r="BL92" s="24" t="s">
        <v>194</v>
      </c>
      <c r="BM92" s="24" t="s">
        <v>201</v>
      </c>
    </row>
    <row r="93" spans="2:47" s="1" customFormat="1" ht="13.5">
      <c r="B93" s="46"/>
      <c r="C93" s="74"/>
      <c r="D93" s="233" t="s">
        <v>183</v>
      </c>
      <c r="E93" s="74"/>
      <c r="F93" s="234" t="s">
        <v>4119</v>
      </c>
      <c r="G93" s="74"/>
      <c r="H93" s="74"/>
      <c r="I93" s="191"/>
      <c r="J93" s="74"/>
      <c r="K93" s="74"/>
      <c r="L93" s="72"/>
      <c r="M93" s="235"/>
      <c r="N93" s="47"/>
      <c r="O93" s="47"/>
      <c r="P93" s="47"/>
      <c r="Q93" s="47"/>
      <c r="R93" s="47"/>
      <c r="S93" s="47"/>
      <c r="T93" s="95"/>
      <c r="AT93" s="24" t="s">
        <v>183</v>
      </c>
      <c r="AU93" s="24" t="s">
        <v>84</v>
      </c>
    </row>
    <row r="94" spans="2:63" s="10" customFormat="1" ht="37.4" customHeight="1">
      <c r="B94" s="205"/>
      <c r="C94" s="206"/>
      <c r="D94" s="207" t="s">
        <v>75</v>
      </c>
      <c r="E94" s="208" t="s">
        <v>4121</v>
      </c>
      <c r="F94" s="208" t="s">
        <v>289</v>
      </c>
      <c r="G94" s="206"/>
      <c r="H94" s="206"/>
      <c r="I94" s="209"/>
      <c r="J94" s="210">
        <f>BK94</f>
        <v>0</v>
      </c>
      <c r="K94" s="206"/>
      <c r="L94" s="211"/>
      <c r="M94" s="212"/>
      <c r="N94" s="213"/>
      <c r="O94" s="213"/>
      <c r="P94" s="214">
        <f>SUM(P95:P102)</f>
        <v>0</v>
      </c>
      <c r="Q94" s="213"/>
      <c r="R94" s="214">
        <f>SUM(R95:R102)</f>
        <v>0</v>
      </c>
      <c r="S94" s="213"/>
      <c r="T94" s="215">
        <f>SUM(T95:T102)</f>
        <v>0</v>
      </c>
      <c r="AR94" s="216" t="s">
        <v>84</v>
      </c>
      <c r="AT94" s="217" t="s">
        <v>75</v>
      </c>
      <c r="AU94" s="217" t="s">
        <v>76</v>
      </c>
      <c r="AY94" s="216" t="s">
        <v>170</v>
      </c>
      <c r="BK94" s="218">
        <f>SUM(BK95:BK102)</f>
        <v>0</v>
      </c>
    </row>
    <row r="95" spans="2:65" s="1" customFormat="1" ht="25.5" customHeight="1">
      <c r="B95" s="46"/>
      <c r="C95" s="221" t="s">
        <v>201</v>
      </c>
      <c r="D95" s="221" t="s">
        <v>176</v>
      </c>
      <c r="E95" s="222" t="s">
        <v>4122</v>
      </c>
      <c r="F95" s="223" t="s">
        <v>4123</v>
      </c>
      <c r="G95" s="224" t="s">
        <v>4124</v>
      </c>
      <c r="H95" s="225">
        <v>5</v>
      </c>
      <c r="I95" s="226"/>
      <c r="J95" s="227">
        <f>ROUND(I95*H95,2)</f>
        <v>0</v>
      </c>
      <c r="K95" s="223" t="s">
        <v>23</v>
      </c>
      <c r="L95" s="72"/>
      <c r="M95" s="228" t="s">
        <v>23</v>
      </c>
      <c r="N95" s="229" t="s">
        <v>47</v>
      </c>
      <c r="O95" s="47"/>
      <c r="P95" s="230">
        <f>O95*H95</f>
        <v>0</v>
      </c>
      <c r="Q95" s="230">
        <v>0</v>
      </c>
      <c r="R95" s="230">
        <f>Q95*H95</f>
        <v>0</v>
      </c>
      <c r="S95" s="230">
        <v>0</v>
      </c>
      <c r="T95" s="231">
        <f>S95*H95</f>
        <v>0</v>
      </c>
      <c r="AR95" s="24" t="s">
        <v>194</v>
      </c>
      <c r="AT95" s="24" t="s">
        <v>176</v>
      </c>
      <c r="AU95" s="24" t="s">
        <v>84</v>
      </c>
      <c r="AY95" s="24" t="s">
        <v>170</v>
      </c>
      <c r="BE95" s="232">
        <f>IF(N95="základní",J95,0)</f>
        <v>0</v>
      </c>
      <c r="BF95" s="232">
        <f>IF(N95="snížená",J95,0)</f>
        <v>0</v>
      </c>
      <c r="BG95" s="232">
        <f>IF(N95="zákl. přenesená",J95,0)</f>
        <v>0</v>
      </c>
      <c r="BH95" s="232">
        <f>IF(N95="sníž. přenesená",J95,0)</f>
        <v>0</v>
      </c>
      <c r="BI95" s="232">
        <f>IF(N95="nulová",J95,0)</f>
        <v>0</v>
      </c>
      <c r="BJ95" s="24" t="s">
        <v>84</v>
      </c>
      <c r="BK95" s="232">
        <f>ROUND(I95*H95,2)</f>
        <v>0</v>
      </c>
      <c r="BL95" s="24" t="s">
        <v>194</v>
      </c>
      <c r="BM95" s="24" t="s">
        <v>4125</v>
      </c>
    </row>
    <row r="96" spans="2:47" s="1" customFormat="1" ht="13.5">
      <c r="B96" s="46"/>
      <c r="C96" s="74"/>
      <c r="D96" s="233" t="s">
        <v>183</v>
      </c>
      <c r="E96" s="74"/>
      <c r="F96" s="234" t="s">
        <v>4123</v>
      </c>
      <c r="G96" s="74"/>
      <c r="H96" s="74"/>
      <c r="I96" s="191"/>
      <c r="J96" s="74"/>
      <c r="K96" s="74"/>
      <c r="L96" s="72"/>
      <c r="M96" s="235"/>
      <c r="N96" s="47"/>
      <c r="O96" s="47"/>
      <c r="P96" s="47"/>
      <c r="Q96" s="47"/>
      <c r="R96" s="47"/>
      <c r="S96" s="47"/>
      <c r="T96" s="95"/>
      <c r="AT96" s="24" t="s">
        <v>183</v>
      </c>
      <c r="AU96" s="24" t="s">
        <v>84</v>
      </c>
    </row>
    <row r="97" spans="2:65" s="1" customFormat="1" ht="25.5" customHeight="1">
      <c r="B97" s="46"/>
      <c r="C97" s="221" t="s">
        <v>207</v>
      </c>
      <c r="D97" s="221" t="s">
        <v>176</v>
      </c>
      <c r="E97" s="222" t="s">
        <v>4126</v>
      </c>
      <c r="F97" s="223" t="s">
        <v>4127</v>
      </c>
      <c r="G97" s="224" t="s">
        <v>4124</v>
      </c>
      <c r="H97" s="225">
        <v>50</v>
      </c>
      <c r="I97" s="226"/>
      <c r="J97" s="227">
        <f>ROUND(I97*H97,2)</f>
        <v>0</v>
      </c>
      <c r="K97" s="223" t="s">
        <v>23</v>
      </c>
      <c r="L97" s="72"/>
      <c r="M97" s="228" t="s">
        <v>23</v>
      </c>
      <c r="N97" s="229" t="s">
        <v>47</v>
      </c>
      <c r="O97" s="47"/>
      <c r="P97" s="230">
        <f>O97*H97</f>
        <v>0</v>
      </c>
      <c r="Q97" s="230">
        <v>0</v>
      </c>
      <c r="R97" s="230">
        <f>Q97*H97</f>
        <v>0</v>
      </c>
      <c r="S97" s="230">
        <v>0</v>
      </c>
      <c r="T97" s="231">
        <f>S97*H97</f>
        <v>0</v>
      </c>
      <c r="AR97" s="24" t="s">
        <v>194</v>
      </c>
      <c r="AT97" s="24" t="s">
        <v>176</v>
      </c>
      <c r="AU97" s="24" t="s">
        <v>84</v>
      </c>
      <c r="AY97" s="24" t="s">
        <v>170</v>
      </c>
      <c r="BE97" s="232">
        <f>IF(N97="základní",J97,0)</f>
        <v>0</v>
      </c>
      <c r="BF97" s="232">
        <f>IF(N97="snížená",J97,0)</f>
        <v>0</v>
      </c>
      <c r="BG97" s="232">
        <f>IF(N97="zákl. přenesená",J97,0)</f>
        <v>0</v>
      </c>
      <c r="BH97" s="232">
        <f>IF(N97="sníž. přenesená",J97,0)</f>
        <v>0</v>
      </c>
      <c r="BI97" s="232">
        <f>IF(N97="nulová",J97,0)</f>
        <v>0</v>
      </c>
      <c r="BJ97" s="24" t="s">
        <v>84</v>
      </c>
      <c r="BK97" s="232">
        <f>ROUND(I97*H97,2)</f>
        <v>0</v>
      </c>
      <c r="BL97" s="24" t="s">
        <v>194</v>
      </c>
      <c r="BM97" s="24" t="s">
        <v>211</v>
      </c>
    </row>
    <row r="98" spans="2:47" s="1" customFormat="1" ht="13.5">
      <c r="B98" s="46"/>
      <c r="C98" s="74"/>
      <c r="D98" s="233" t="s">
        <v>183</v>
      </c>
      <c r="E98" s="74"/>
      <c r="F98" s="234" t="s">
        <v>4127</v>
      </c>
      <c r="G98" s="74"/>
      <c r="H98" s="74"/>
      <c r="I98" s="191"/>
      <c r="J98" s="74"/>
      <c r="K98" s="74"/>
      <c r="L98" s="72"/>
      <c r="M98" s="235"/>
      <c r="N98" s="47"/>
      <c r="O98" s="47"/>
      <c r="P98" s="47"/>
      <c r="Q98" s="47"/>
      <c r="R98" s="47"/>
      <c r="S98" s="47"/>
      <c r="T98" s="95"/>
      <c r="AT98" s="24" t="s">
        <v>183</v>
      </c>
      <c r="AU98" s="24" t="s">
        <v>84</v>
      </c>
    </row>
    <row r="99" spans="2:65" s="1" customFormat="1" ht="16.5" customHeight="1">
      <c r="B99" s="46"/>
      <c r="C99" s="221" t="s">
        <v>211</v>
      </c>
      <c r="D99" s="221" t="s">
        <v>176</v>
      </c>
      <c r="E99" s="222" t="s">
        <v>4128</v>
      </c>
      <c r="F99" s="223" t="s">
        <v>4129</v>
      </c>
      <c r="G99" s="224" t="s">
        <v>4124</v>
      </c>
      <c r="H99" s="225">
        <v>50</v>
      </c>
      <c r="I99" s="226"/>
      <c r="J99" s="227">
        <f>ROUND(I99*H99,2)</f>
        <v>0</v>
      </c>
      <c r="K99" s="223" t="s">
        <v>23</v>
      </c>
      <c r="L99" s="72"/>
      <c r="M99" s="228" t="s">
        <v>23</v>
      </c>
      <c r="N99" s="229" t="s">
        <v>47</v>
      </c>
      <c r="O99" s="47"/>
      <c r="P99" s="230">
        <f>O99*H99</f>
        <v>0</v>
      </c>
      <c r="Q99" s="230">
        <v>0</v>
      </c>
      <c r="R99" s="230">
        <f>Q99*H99</f>
        <v>0</v>
      </c>
      <c r="S99" s="230">
        <v>0</v>
      </c>
      <c r="T99" s="231">
        <f>S99*H99</f>
        <v>0</v>
      </c>
      <c r="AR99" s="24" t="s">
        <v>194</v>
      </c>
      <c r="AT99" s="24" t="s">
        <v>176</v>
      </c>
      <c r="AU99" s="24" t="s">
        <v>84</v>
      </c>
      <c r="AY99" s="24" t="s">
        <v>170</v>
      </c>
      <c r="BE99" s="232">
        <f>IF(N99="základní",J99,0)</f>
        <v>0</v>
      </c>
      <c r="BF99" s="232">
        <f>IF(N99="snížená",J99,0)</f>
        <v>0</v>
      </c>
      <c r="BG99" s="232">
        <f>IF(N99="zákl. přenesená",J99,0)</f>
        <v>0</v>
      </c>
      <c r="BH99" s="232">
        <f>IF(N99="sníž. přenesená",J99,0)</f>
        <v>0</v>
      </c>
      <c r="BI99" s="232">
        <f>IF(N99="nulová",J99,0)</f>
        <v>0</v>
      </c>
      <c r="BJ99" s="24" t="s">
        <v>84</v>
      </c>
      <c r="BK99" s="232">
        <f>ROUND(I99*H99,2)</f>
        <v>0</v>
      </c>
      <c r="BL99" s="24" t="s">
        <v>194</v>
      </c>
      <c r="BM99" s="24" t="s">
        <v>222</v>
      </c>
    </row>
    <row r="100" spans="2:47" s="1" customFormat="1" ht="13.5">
      <c r="B100" s="46"/>
      <c r="C100" s="74"/>
      <c r="D100" s="233" t="s">
        <v>183</v>
      </c>
      <c r="E100" s="74"/>
      <c r="F100" s="234" t="s">
        <v>4129</v>
      </c>
      <c r="G100" s="74"/>
      <c r="H100" s="74"/>
      <c r="I100" s="191"/>
      <c r="J100" s="74"/>
      <c r="K100" s="74"/>
      <c r="L100" s="72"/>
      <c r="M100" s="235"/>
      <c r="N100" s="47"/>
      <c r="O100" s="47"/>
      <c r="P100" s="47"/>
      <c r="Q100" s="47"/>
      <c r="R100" s="47"/>
      <c r="S100" s="47"/>
      <c r="T100" s="95"/>
      <c r="AT100" s="24" t="s">
        <v>183</v>
      </c>
      <c r="AU100" s="24" t="s">
        <v>84</v>
      </c>
    </row>
    <row r="101" spans="2:65" s="1" customFormat="1" ht="16.5" customHeight="1">
      <c r="B101" s="46"/>
      <c r="C101" s="221" t="s">
        <v>216</v>
      </c>
      <c r="D101" s="221" t="s">
        <v>176</v>
      </c>
      <c r="E101" s="222" t="s">
        <v>4130</v>
      </c>
      <c r="F101" s="223" t="s">
        <v>4131</v>
      </c>
      <c r="G101" s="224" t="s">
        <v>4132</v>
      </c>
      <c r="H101" s="225">
        <v>29</v>
      </c>
      <c r="I101" s="226"/>
      <c r="J101" s="227">
        <f>ROUND(I101*H101,2)</f>
        <v>0</v>
      </c>
      <c r="K101" s="223" t="s">
        <v>23</v>
      </c>
      <c r="L101" s="72"/>
      <c r="M101" s="228" t="s">
        <v>23</v>
      </c>
      <c r="N101" s="229" t="s">
        <v>47</v>
      </c>
      <c r="O101" s="47"/>
      <c r="P101" s="230">
        <f>O101*H101</f>
        <v>0</v>
      </c>
      <c r="Q101" s="230">
        <v>0</v>
      </c>
      <c r="R101" s="230">
        <f>Q101*H101</f>
        <v>0</v>
      </c>
      <c r="S101" s="230">
        <v>0</v>
      </c>
      <c r="T101" s="231">
        <f>S101*H101</f>
        <v>0</v>
      </c>
      <c r="AR101" s="24" t="s">
        <v>194</v>
      </c>
      <c r="AT101" s="24" t="s">
        <v>176</v>
      </c>
      <c r="AU101" s="24" t="s">
        <v>84</v>
      </c>
      <c r="AY101" s="24" t="s">
        <v>170</v>
      </c>
      <c r="BE101" s="232">
        <f>IF(N101="základní",J101,0)</f>
        <v>0</v>
      </c>
      <c r="BF101" s="232">
        <f>IF(N101="snížená",J101,0)</f>
        <v>0</v>
      </c>
      <c r="BG101" s="232">
        <f>IF(N101="zákl. přenesená",J101,0)</f>
        <v>0</v>
      </c>
      <c r="BH101" s="232">
        <f>IF(N101="sníž. přenesená",J101,0)</f>
        <v>0</v>
      </c>
      <c r="BI101" s="232">
        <f>IF(N101="nulová",J101,0)</f>
        <v>0</v>
      </c>
      <c r="BJ101" s="24" t="s">
        <v>84</v>
      </c>
      <c r="BK101" s="232">
        <f>ROUND(I101*H101,2)</f>
        <v>0</v>
      </c>
      <c r="BL101" s="24" t="s">
        <v>194</v>
      </c>
      <c r="BM101" s="24" t="s">
        <v>234</v>
      </c>
    </row>
    <row r="102" spans="2:47" s="1" customFormat="1" ht="13.5">
      <c r="B102" s="46"/>
      <c r="C102" s="74"/>
      <c r="D102" s="233" t="s">
        <v>183</v>
      </c>
      <c r="E102" s="74"/>
      <c r="F102" s="234" t="s">
        <v>4131</v>
      </c>
      <c r="G102" s="74"/>
      <c r="H102" s="74"/>
      <c r="I102" s="191"/>
      <c r="J102" s="74"/>
      <c r="K102" s="74"/>
      <c r="L102" s="72"/>
      <c r="M102" s="235"/>
      <c r="N102" s="47"/>
      <c r="O102" s="47"/>
      <c r="P102" s="47"/>
      <c r="Q102" s="47"/>
      <c r="R102" s="47"/>
      <c r="S102" s="47"/>
      <c r="T102" s="95"/>
      <c r="AT102" s="24" t="s">
        <v>183</v>
      </c>
      <c r="AU102" s="24" t="s">
        <v>84</v>
      </c>
    </row>
    <row r="103" spans="2:63" s="10" customFormat="1" ht="37.4" customHeight="1">
      <c r="B103" s="205"/>
      <c r="C103" s="206"/>
      <c r="D103" s="207" t="s">
        <v>75</v>
      </c>
      <c r="E103" s="208" t="s">
        <v>4133</v>
      </c>
      <c r="F103" s="208" t="s">
        <v>437</v>
      </c>
      <c r="G103" s="206"/>
      <c r="H103" s="206"/>
      <c r="I103" s="209"/>
      <c r="J103" s="210">
        <f>BK103</f>
        <v>0</v>
      </c>
      <c r="K103" s="206"/>
      <c r="L103" s="211"/>
      <c r="M103" s="212"/>
      <c r="N103" s="213"/>
      <c r="O103" s="213"/>
      <c r="P103" s="214">
        <f>SUM(P104:P107)</f>
        <v>0</v>
      </c>
      <c r="Q103" s="213"/>
      <c r="R103" s="214">
        <f>SUM(R104:R107)</f>
        <v>0</v>
      </c>
      <c r="S103" s="213"/>
      <c r="T103" s="215">
        <f>SUM(T104:T107)</f>
        <v>0</v>
      </c>
      <c r="AR103" s="216" t="s">
        <v>84</v>
      </c>
      <c r="AT103" s="217" t="s">
        <v>75</v>
      </c>
      <c r="AU103" s="217" t="s">
        <v>76</v>
      </c>
      <c r="AY103" s="216" t="s">
        <v>170</v>
      </c>
      <c r="BK103" s="218">
        <f>SUM(BK104:BK107)</f>
        <v>0</v>
      </c>
    </row>
    <row r="104" spans="2:65" s="1" customFormat="1" ht="25.5" customHeight="1">
      <c r="B104" s="46"/>
      <c r="C104" s="221" t="s">
        <v>222</v>
      </c>
      <c r="D104" s="221" t="s">
        <v>176</v>
      </c>
      <c r="E104" s="222" t="s">
        <v>4134</v>
      </c>
      <c r="F104" s="223" t="s">
        <v>4135</v>
      </c>
      <c r="G104" s="224" t="s">
        <v>4136</v>
      </c>
      <c r="H104" s="225">
        <v>6</v>
      </c>
      <c r="I104" s="226"/>
      <c r="J104" s="227">
        <f>ROUND(I104*H104,2)</f>
        <v>0</v>
      </c>
      <c r="K104" s="223" t="s">
        <v>23</v>
      </c>
      <c r="L104" s="72"/>
      <c r="M104" s="228" t="s">
        <v>23</v>
      </c>
      <c r="N104" s="229" t="s">
        <v>47</v>
      </c>
      <c r="O104" s="47"/>
      <c r="P104" s="230">
        <f>O104*H104</f>
        <v>0</v>
      </c>
      <c r="Q104" s="230">
        <v>0</v>
      </c>
      <c r="R104" s="230">
        <f>Q104*H104</f>
        <v>0</v>
      </c>
      <c r="S104" s="230">
        <v>0</v>
      </c>
      <c r="T104" s="231">
        <f>S104*H104</f>
        <v>0</v>
      </c>
      <c r="AR104" s="24" t="s">
        <v>194</v>
      </c>
      <c r="AT104" s="24" t="s">
        <v>176</v>
      </c>
      <c r="AU104" s="24" t="s">
        <v>84</v>
      </c>
      <c r="AY104" s="24" t="s">
        <v>170</v>
      </c>
      <c r="BE104" s="232">
        <f>IF(N104="základní",J104,0)</f>
        <v>0</v>
      </c>
      <c r="BF104" s="232">
        <f>IF(N104="snížená",J104,0)</f>
        <v>0</v>
      </c>
      <c r="BG104" s="232">
        <f>IF(N104="zákl. přenesená",J104,0)</f>
        <v>0</v>
      </c>
      <c r="BH104" s="232">
        <f>IF(N104="sníž. přenesená",J104,0)</f>
        <v>0</v>
      </c>
      <c r="BI104" s="232">
        <f>IF(N104="nulová",J104,0)</f>
        <v>0</v>
      </c>
      <c r="BJ104" s="24" t="s">
        <v>84</v>
      </c>
      <c r="BK104" s="232">
        <f>ROUND(I104*H104,2)</f>
        <v>0</v>
      </c>
      <c r="BL104" s="24" t="s">
        <v>194</v>
      </c>
      <c r="BM104" s="24" t="s">
        <v>244</v>
      </c>
    </row>
    <row r="105" spans="2:47" s="1" customFormat="1" ht="13.5">
      <c r="B105" s="46"/>
      <c r="C105" s="74"/>
      <c r="D105" s="233" t="s">
        <v>183</v>
      </c>
      <c r="E105" s="74"/>
      <c r="F105" s="234" t="s">
        <v>4137</v>
      </c>
      <c r="G105" s="74"/>
      <c r="H105" s="74"/>
      <c r="I105" s="191"/>
      <c r="J105" s="74"/>
      <c r="K105" s="74"/>
      <c r="L105" s="72"/>
      <c r="M105" s="235"/>
      <c r="N105" s="47"/>
      <c r="O105" s="47"/>
      <c r="P105" s="47"/>
      <c r="Q105" s="47"/>
      <c r="R105" s="47"/>
      <c r="S105" s="47"/>
      <c r="T105" s="95"/>
      <c r="AT105" s="24" t="s">
        <v>183</v>
      </c>
      <c r="AU105" s="24" t="s">
        <v>84</v>
      </c>
    </row>
    <row r="106" spans="2:65" s="1" customFormat="1" ht="25.5" customHeight="1">
      <c r="B106" s="46"/>
      <c r="C106" s="221" t="s">
        <v>226</v>
      </c>
      <c r="D106" s="221" t="s">
        <v>176</v>
      </c>
      <c r="E106" s="222" t="s">
        <v>4138</v>
      </c>
      <c r="F106" s="223" t="s">
        <v>4139</v>
      </c>
      <c r="G106" s="224" t="s">
        <v>4136</v>
      </c>
      <c r="H106" s="225">
        <v>6</v>
      </c>
      <c r="I106" s="226"/>
      <c r="J106" s="227">
        <f>ROUND(I106*H106,2)</f>
        <v>0</v>
      </c>
      <c r="K106" s="223" t="s">
        <v>23</v>
      </c>
      <c r="L106" s="72"/>
      <c r="M106" s="228" t="s">
        <v>23</v>
      </c>
      <c r="N106" s="229" t="s">
        <v>47</v>
      </c>
      <c r="O106" s="47"/>
      <c r="P106" s="230">
        <f>O106*H106</f>
        <v>0</v>
      </c>
      <c r="Q106" s="230">
        <v>0</v>
      </c>
      <c r="R106" s="230">
        <f>Q106*H106</f>
        <v>0</v>
      </c>
      <c r="S106" s="230">
        <v>0</v>
      </c>
      <c r="T106" s="231">
        <f>S106*H106</f>
        <v>0</v>
      </c>
      <c r="AR106" s="24" t="s">
        <v>194</v>
      </c>
      <c r="AT106" s="24" t="s">
        <v>176</v>
      </c>
      <c r="AU106" s="24" t="s">
        <v>84</v>
      </c>
      <c r="AY106" s="24" t="s">
        <v>170</v>
      </c>
      <c r="BE106" s="232">
        <f>IF(N106="základní",J106,0)</f>
        <v>0</v>
      </c>
      <c r="BF106" s="232">
        <f>IF(N106="snížená",J106,0)</f>
        <v>0</v>
      </c>
      <c r="BG106" s="232">
        <f>IF(N106="zákl. přenesená",J106,0)</f>
        <v>0</v>
      </c>
      <c r="BH106" s="232">
        <f>IF(N106="sníž. přenesená",J106,0)</f>
        <v>0</v>
      </c>
      <c r="BI106" s="232">
        <f>IF(N106="nulová",J106,0)</f>
        <v>0</v>
      </c>
      <c r="BJ106" s="24" t="s">
        <v>84</v>
      </c>
      <c r="BK106" s="232">
        <f>ROUND(I106*H106,2)</f>
        <v>0</v>
      </c>
      <c r="BL106" s="24" t="s">
        <v>194</v>
      </c>
      <c r="BM106" s="24" t="s">
        <v>254</v>
      </c>
    </row>
    <row r="107" spans="2:47" s="1" customFormat="1" ht="13.5">
      <c r="B107" s="46"/>
      <c r="C107" s="74"/>
      <c r="D107" s="233" t="s">
        <v>183</v>
      </c>
      <c r="E107" s="74"/>
      <c r="F107" s="234" t="s">
        <v>4140</v>
      </c>
      <c r="G107" s="74"/>
      <c r="H107" s="74"/>
      <c r="I107" s="191"/>
      <c r="J107" s="74"/>
      <c r="K107" s="74"/>
      <c r="L107" s="72"/>
      <c r="M107" s="235"/>
      <c r="N107" s="47"/>
      <c r="O107" s="47"/>
      <c r="P107" s="47"/>
      <c r="Q107" s="47"/>
      <c r="R107" s="47"/>
      <c r="S107" s="47"/>
      <c r="T107" s="95"/>
      <c r="AT107" s="24" t="s">
        <v>183</v>
      </c>
      <c r="AU107" s="24" t="s">
        <v>84</v>
      </c>
    </row>
    <row r="108" spans="2:63" s="10" customFormat="1" ht="37.4" customHeight="1">
      <c r="B108" s="205"/>
      <c r="C108" s="206"/>
      <c r="D108" s="207" t="s">
        <v>75</v>
      </c>
      <c r="E108" s="208" t="s">
        <v>4141</v>
      </c>
      <c r="F108" s="208" t="s">
        <v>4142</v>
      </c>
      <c r="G108" s="206"/>
      <c r="H108" s="206"/>
      <c r="I108" s="209"/>
      <c r="J108" s="210">
        <f>BK108</f>
        <v>0</v>
      </c>
      <c r="K108" s="206"/>
      <c r="L108" s="211"/>
      <c r="M108" s="212"/>
      <c r="N108" s="213"/>
      <c r="O108" s="213"/>
      <c r="P108" s="214">
        <f>SUM(P109:P126)</f>
        <v>0</v>
      </c>
      <c r="Q108" s="213"/>
      <c r="R108" s="214">
        <f>SUM(R109:R126)</f>
        <v>0</v>
      </c>
      <c r="S108" s="213"/>
      <c r="T108" s="215">
        <f>SUM(T109:T126)</f>
        <v>0</v>
      </c>
      <c r="AR108" s="216" t="s">
        <v>84</v>
      </c>
      <c r="AT108" s="217" t="s">
        <v>75</v>
      </c>
      <c r="AU108" s="217" t="s">
        <v>76</v>
      </c>
      <c r="AY108" s="216" t="s">
        <v>170</v>
      </c>
      <c r="BK108" s="218">
        <f>SUM(BK109:BK126)</f>
        <v>0</v>
      </c>
    </row>
    <row r="109" spans="2:65" s="1" customFormat="1" ht="16.5" customHeight="1">
      <c r="B109" s="46"/>
      <c r="C109" s="221" t="s">
        <v>234</v>
      </c>
      <c r="D109" s="221" t="s">
        <v>176</v>
      </c>
      <c r="E109" s="222" t="s">
        <v>4143</v>
      </c>
      <c r="F109" s="223" t="s">
        <v>4144</v>
      </c>
      <c r="G109" s="224" t="s">
        <v>858</v>
      </c>
      <c r="H109" s="225">
        <v>15</v>
      </c>
      <c r="I109" s="226"/>
      <c r="J109" s="227">
        <f>ROUND(I109*H109,2)</f>
        <v>0</v>
      </c>
      <c r="K109" s="223" t="s">
        <v>23</v>
      </c>
      <c r="L109" s="72"/>
      <c r="M109" s="228" t="s">
        <v>23</v>
      </c>
      <c r="N109" s="229" t="s">
        <v>47</v>
      </c>
      <c r="O109" s="47"/>
      <c r="P109" s="230">
        <f>O109*H109</f>
        <v>0</v>
      </c>
      <c r="Q109" s="230">
        <v>0</v>
      </c>
      <c r="R109" s="230">
        <f>Q109*H109</f>
        <v>0</v>
      </c>
      <c r="S109" s="230">
        <v>0</v>
      </c>
      <c r="T109" s="231">
        <f>S109*H109</f>
        <v>0</v>
      </c>
      <c r="AR109" s="24" t="s">
        <v>194</v>
      </c>
      <c r="AT109" s="24" t="s">
        <v>176</v>
      </c>
      <c r="AU109" s="24" t="s">
        <v>84</v>
      </c>
      <c r="AY109" s="24" t="s">
        <v>170</v>
      </c>
      <c r="BE109" s="232">
        <f>IF(N109="základní",J109,0)</f>
        <v>0</v>
      </c>
      <c r="BF109" s="232">
        <f>IF(N109="snížená",J109,0)</f>
        <v>0</v>
      </c>
      <c r="BG109" s="232">
        <f>IF(N109="zákl. přenesená",J109,0)</f>
        <v>0</v>
      </c>
      <c r="BH109" s="232">
        <f>IF(N109="sníž. přenesená",J109,0)</f>
        <v>0</v>
      </c>
      <c r="BI109" s="232">
        <f>IF(N109="nulová",J109,0)</f>
        <v>0</v>
      </c>
      <c r="BJ109" s="24" t="s">
        <v>84</v>
      </c>
      <c r="BK109" s="232">
        <f>ROUND(I109*H109,2)</f>
        <v>0</v>
      </c>
      <c r="BL109" s="24" t="s">
        <v>194</v>
      </c>
      <c r="BM109" s="24" t="s">
        <v>264</v>
      </c>
    </row>
    <row r="110" spans="2:47" s="1" customFormat="1" ht="13.5">
      <c r="B110" s="46"/>
      <c r="C110" s="74"/>
      <c r="D110" s="233" t="s">
        <v>183</v>
      </c>
      <c r="E110" s="74"/>
      <c r="F110" s="234" t="s">
        <v>4144</v>
      </c>
      <c r="G110" s="74"/>
      <c r="H110" s="74"/>
      <c r="I110" s="191"/>
      <c r="J110" s="74"/>
      <c r="K110" s="74"/>
      <c r="L110" s="72"/>
      <c r="M110" s="235"/>
      <c r="N110" s="47"/>
      <c r="O110" s="47"/>
      <c r="P110" s="47"/>
      <c r="Q110" s="47"/>
      <c r="R110" s="47"/>
      <c r="S110" s="47"/>
      <c r="T110" s="95"/>
      <c r="AT110" s="24" t="s">
        <v>183</v>
      </c>
      <c r="AU110" s="24" t="s">
        <v>84</v>
      </c>
    </row>
    <row r="111" spans="2:65" s="1" customFormat="1" ht="16.5" customHeight="1">
      <c r="B111" s="46"/>
      <c r="C111" s="221" t="s">
        <v>239</v>
      </c>
      <c r="D111" s="221" t="s">
        <v>176</v>
      </c>
      <c r="E111" s="222" t="s">
        <v>4145</v>
      </c>
      <c r="F111" s="223" t="s">
        <v>4146</v>
      </c>
      <c r="G111" s="224" t="s">
        <v>858</v>
      </c>
      <c r="H111" s="225">
        <v>71</v>
      </c>
      <c r="I111" s="226"/>
      <c r="J111" s="227">
        <f>ROUND(I111*H111,2)</f>
        <v>0</v>
      </c>
      <c r="K111" s="223" t="s">
        <v>23</v>
      </c>
      <c r="L111" s="72"/>
      <c r="M111" s="228" t="s">
        <v>23</v>
      </c>
      <c r="N111" s="229" t="s">
        <v>47</v>
      </c>
      <c r="O111" s="47"/>
      <c r="P111" s="230">
        <f>O111*H111</f>
        <v>0</v>
      </c>
      <c r="Q111" s="230">
        <v>0</v>
      </c>
      <c r="R111" s="230">
        <f>Q111*H111</f>
        <v>0</v>
      </c>
      <c r="S111" s="230">
        <v>0</v>
      </c>
      <c r="T111" s="231">
        <f>S111*H111</f>
        <v>0</v>
      </c>
      <c r="AR111" s="24" t="s">
        <v>194</v>
      </c>
      <c r="AT111" s="24" t="s">
        <v>176</v>
      </c>
      <c r="AU111" s="24" t="s">
        <v>84</v>
      </c>
      <c r="AY111" s="24" t="s">
        <v>170</v>
      </c>
      <c r="BE111" s="232">
        <f>IF(N111="základní",J111,0)</f>
        <v>0</v>
      </c>
      <c r="BF111" s="232">
        <f>IF(N111="snížená",J111,0)</f>
        <v>0</v>
      </c>
      <c r="BG111" s="232">
        <f>IF(N111="zákl. přenesená",J111,0)</f>
        <v>0</v>
      </c>
      <c r="BH111" s="232">
        <f>IF(N111="sníž. přenesená",J111,0)</f>
        <v>0</v>
      </c>
      <c r="BI111" s="232">
        <f>IF(N111="nulová",J111,0)</f>
        <v>0</v>
      </c>
      <c r="BJ111" s="24" t="s">
        <v>84</v>
      </c>
      <c r="BK111" s="232">
        <f>ROUND(I111*H111,2)</f>
        <v>0</v>
      </c>
      <c r="BL111" s="24" t="s">
        <v>194</v>
      </c>
      <c r="BM111" s="24" t="s">
        <v>4147</v>
      </c>
    </row>
    <row r="112" spans="2:47" s="1" customFormat="1" ht="13.5">
      <c r="B112" s="46"/>
      <c r="C112" s="74"/>
      <c r="D112" s="233" t="s">
        <v>183</v>
      </c>
      <c r="E112" s="74"/>
      <c r="F112" s="234" t="s">
        <v>4146</v>
      </c>
      <c r="G112" s="74"/>
      <c r="H112" s="74"/>
      <c r="I112" s="191"/>
      <c r="J112" s="74"/>
      <c r="K112" s="74"/>
      <c r="L112" s="72"/>
      <c r="M112" s="235"/>
      <c r="N112" s="47"/>
      <c r="O112" s="47"/>
      <c r="P112" s="47"/>
      <c r="Q112" s="47"/>
      <c r="R112" s="47"/>
      <c r="S112" s="47"/>
      <c r="T112" s="95"/>
      <c r="AT112" s="24" t="s">
        <v>183</v>
      </c>
      <c r="AU112" s="24" t="s">
        <v>84</v>
      </c>
    </row>
    <row r="113" spans="2:65" s="1" customFormat="1" ht="16.5" customHeight="1">
      <c r="B113" s="46"/>
      <c r="C113" s="221" t="s">
        <v>244</v>
      </c>
      <c r="D113" s="221" t="s">
        <v>176</v>
      </c>
      <c r="E113" s="222" t="s">
        <v>4148</v>
      </c>
      <c r="F113" s="223" t="s">
        <v>4149</v>
      </c>
      <c r="G113" s="224" t="s">
        <v>858</v>
      </c>
      <c r="H113" s="225">
        <v>58</v>
      </c>
      <c r="I113" s="226"/>
      <c r="J113" s="227">
        <f>ROUND(I113*H113,2)</f>
        <v>0</v>
      </c>
      <c r="K113" s="223" t="s">
        <v>23</v>
      </c>
      <c r="L113" s="72"/>
      <c r="M113" s="228" t="s">
        <v>23</v>
      </c>
      <c r="N113" s="229" t="s">
        <v>47</v>
      </c>
      <c r="O113" s="47"/>
      <c r="P113" s="230">
        <f>O113*H113</f>
        <v>0</v>
      </c>
      <c r="Q113" s="230">
        <v>0</v>
      </c>
      <c r="R113" s="230">
        <f>Q113*H113</f>
        <v>0</v>
      </c>
      <c r="S113" s="230">
        <v>0</v>
      </c>
      <c r="T113" s="231">
        <f>S113*H113</f>
        <v>0</v>
      </c>
      <c r="AR113" s="24" t="s">
        <v>194</v>
      </c>
      <c r="AT113" s="24" t="s">
        <v>176</v>
      </c>
      <c r="AU113" s="24" t="s">
        <v>84</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194</v>
      </c>
      <c r="BM113" s="24" t="s">
        <v>4150</v>
      </c>
    </row>
    <row r="114" spans="2:47" s="1" customFormat="1" ht="13.5">
      <c r="B114" s="46"/>
      <c r="C114" s="74"/>
      <c r="D114" s="233" t="s">
        <v>183</v>
      </c>
      <c r="E114" s="74"/>
      <c r="F114" s="234" t="s">
        <v>4149</v>
      </c>
      <c r="G114" s="74"/>
      <c r="H114" s="74"/>
      <c r="I114" s="191"/>
      <c r="J114" s="74"/>
      <c r="K114" s="74"/>
      <c r="L114" s="72"/>
      <c r="M114" s="235"/>
      <c r="N114" s="47"/>
      <c r="O114" s="47"/>
      <c r="P114" s="47"/>
      <c r="Q114" s="47"/>
      <c r="R114" s="47"/>
      <c r="S114" s="47"/>
      <c r="T114" s="95"/>
      <c r="AT114" s="24" t="s">
        <v>183</v>
      </c>
      <c r="AU114" s="24" t="s">
        <v>84</v>
      </c>
    </row>
    <row r="115" spans="2:65" s="1" customFormat="1" ht="16.5" customHeight="1">
      <c r="B115" s="46"/>
      <c r="C115" s="221" t="s">
        <v>10</v>
      </c>
      <c r="D115" s="221" t="s">
        <v>176</v>
      </c>
      <c r="E115" s="222" t="s">
        <v>4151</v>
      </c>
      <c r="F115" s="223" t="s">
        <v>4152</v>
      </c>
      <c r="G115" s="224" t="s">
        <v>858</v>
      </c>
      <c r="H115" s="225">
        <v>15</v>
      </c>
      <c r="I115" s="226"/>
      <c r="J115" s="227">
        <f>ROUND(I115*H115,2)</f>
        <v>0</v>
      </c>
      <c r="K115" s="223" t="s">
        <v>23</v>
      </c>
      <c r="L115" s="72"/>
      <c r="M115" s="228" t="s">
        <v>23</v>
      </c>
      <c r="N115" s="229" t="s">
        <v>47</v>
      </c>
      <c r="O115" s="47"/>
      <c r="P115" s="230">
        <f>O115*H115</f>
        <v>0</v>
      </c>
      <c r="Q115" s="230">
        <v>0</v>
      </c>
      <c r="R115" s="230">
        <f>Q115*H115</f>
        <v>0</v>
      </c>
      <c r="S115" s="230">
        <v>0</v>
      </c>
      <c r="T115" s="231">
        <f>S115*H115</f>
        <v>0</v>
      </c>
      <c r="AR115" s="24" t="s">
        <v>194</v>
      </c>
      <c r="AT115" s="24" t="s">
        <v>176</v>
      </c>
      <c r="AU115" s="24" t="s">
        <v>84</v>
      </c>
      <c r="AY115" s="24" t="s">
        <v>170</v>
      </c>
      <c r="BE115" s="232">
        <f>IF(N115="základní",J115,0)</f>
        <v>0</v>
      </c>
      <c r="BF115" s="232">
        <f>IF(N115="snížená",J115,0)</f>
        <v>0</v>
      </c>
      <c r="BG115" s="232">
        <f>IF(N115="zákl. přenesená",J115,0)</f>
        <v>0</v>
      </c>
      <c r="BH115" s="232">
        <f>IF(N115="sníž. přenesená",J115,0)</f>
        <v>0</v>
      </c>
      <c r="BI115" s="232">
        <f>IF(N115="nulová",J115,0)</f>
        <v>0</v>
      </c>
      <c r="BJ115" s="24" t="s">
        <v>84</v>
      </c>
      <c r="BK115" s="232">
        <f>ROUND(I115*H115,2)</f>
        <v>0</v>
      </c>
      <c r="BL115" s="24" t="s">
        <v>194</v>
      </c>
      <c r="BM115" s="24" t="s">
        <v>4153</v>
      </c>
    </row>
    <row r="116" spans="2:47" s="1" customFormat="1" ht="13.5">
      <c r="B116" s="46"/>
      <c r="C116" s="74"/>
      <c r="D116" s="233" t="s">
        <v>183</v>
      </c>
      <c r="E116" s="74"/>
      <c r="F116" s="234" t="s">
        <v>4152</v>
      </c>
      <c r="G116" s="74"/>
      <c r="H116" s="74"/>
      <c r="I116" s="191"/>
      <c r="J116" s="74"/>
      <c r="K116" s="74"/>
      <c r="L116" s="72"/>
      <c r="M116" s="235"/>
      <c r="N116" s="47"/>
      <c r="O116" s="47"/>
      <c r="P116" s="47"/>
      <c r="Q116" s="47"/>
      <c r="R116" s="47"/>
      <c r="S116" s="47"/>
      <c r="T116" s="95"/>
      <c r="AT116" s="24" t="s">
        <v>183</v>
      </c>
      <c r="AU116" s="24" t="s">
        <v>84</v>
      </c>
    </row>
    <row r="117" spans="2:65" s="1" customFormat="1" ht="16.5" customHeight="1">
      <c r="B117" s="46"/>
      <c r="C117" s="221" t="s">
        <v>254</v>
      </c>
      <c r="D117" s="221" t="s">
        <v>176</v>
      </c>
      <c r="E117" s="222" t="s">
        <v>4154</v>
      </c>
      <c r="F117" s="223" t="s">
        <v>4155</v>
      </c>
      <c r="G117" s="224" t="s">
        <v>858</v>
      </c>
      <c r="H117" s="225">
        <v>58</v>
      </c>
      <c r="I117" s="226"/>
      <c r="J117" s="227">
        <f>ROUND(I117*H117,2)</f>
        <v>0</v>
      </c>
      <c r="K117" s="223" t="s">
        <v>23</v>
      </c>
      <c r="L117" s="72"/>
      <c r="M117" s="228" t="s">
        <v>23</v>
      </c>
      <c r="N117" s="229" t="s">
        <v>47</v>
      </c>
      <c r="O117" s="47"/>
      <c r="P117" s="230">
        <f>O117*H117</f>
        <v>0</v>
      </c>
      <c r="Q117" s="230">
        <v>0</v>
      </c>
      <c r="R117" s="230">
        <f>Q117*H117</f>
        <v>0</v>
      </c>
      <c r="S117" s="230">
        <v>0</v>
      </c>
      <c r="T117" s="231">
        <f>S117*H117</f>
        <v>0</v>
      </c>
      <c r="AR117" s="24" t="s">
        <v>194</v>
      </c>
      <c r="AT117" s="24" t="s">
        <v>176</v>
      </c>
      <c r="AU117" s="24" t="s">
        <v>84</v>
      </c>
      <c r="AY117" s="24" t="s">
        <v>170</v>
      </c>
      <c r="BE117" s="232">
        <f>IF(N117="základní",J117,0)</f>
        <v>0</v>
      </c>
      <c r="BF117" s="232">
        <f>IF(N117="snížená",J117,0)</f>
        <v>0</v>
      </c>
      <c r="BG117" s="232">
        <f>IF(N117="zákl. přenesená",J117,0)</f>
        <v>0</v>
      </c>
      <c r="BH117" s="232">
        <f>IF(N117="sníž. přenesená",J117,0)</f>
        <v>0</v>
      </c>
      <c r="BI117" s="232">
        <f>IF(N117="nulová",J117,0)</f>
        <v>0</v>
      </c>
      <c r="BJ117" s="24" t="s">
        <v>84</v>
      </c>
      <c r="BK117" s="232">
        <f>ROUND(I117*H117,2)</f>
        <v>0</v>
      </c>
      <c r="BL117" s="24" t="s">
        <v>194</v>
      </c>
      <c r="BM117" s="24" t="s">
        <v>4156</v>
      </c>
    </row>
    <row r="118" spans="2:47" s="1" customFormat="1" ht="13.5">
      <c r="B118" s="46"/>
      <c r="C118" s="74"/>
      <c r="D118" s="233" t="s">
        <v>183</v>
      </c>
      <c r="E118" s="74"/>
      <c r="F118" s="234" t="s">
        <v>4155</v>
      </c>
      <c r="G118" s="74"/>
      <c r="H118" s="74"/>
      <c r="I118" s="191"/>
      <c r="J118" s="74"/>
      <c r="K118" s="74"/>
      <c r="L118" s="72"/>
      <c r="M118" s="235"/>
      <c r="N118" s="47"/>
      <c r="O118" s="47"/>
      <c r="P118" s="47"/>
      <c r="Q118" s="47"/>
      <c r="R118" s="47"/>
      <c r="S118" s="47"/>
      <c r="T118" s="95"/>
      <c r="AT118" s="24" t="s">
        <v>183</v>
      </c>
      <c r="AU118" s="24" t="s">
        <v>84</v>
      </c>
    </row>
    <row r="119" spans="2:65" s="1" customFormat="1" ht="16.5" customHeight="1">
      <c r="B119" s="46"/>
      <c r="C119" s="221" t="s">
        <v>259</v>
      </c>
      <c r="D119" s="221" t="s">
        <v>176</v>
      </c>
      <c r="E119" s="222" t="s">
        <v>4157</v>
      </c>
      <c r="F119" s="223" t="s">
        <v>4158</v>
      </c>
      <c r="G119" s="224" t="s">
        <v>3817</v>
      </c>
      <c r="H119" s="225">
        <v>60</v>
      </c>
      <c r="I119" s="226"/>
      <c r="J119" s="227">
        <f>ROUND(I119*H119,2)</f>
        <v>0</v>
      </c>
      <c r="K119" s="223" t="s">
        <v>23</v>
      </c>
      <c r="L119" s="72"/>
      <c r="M119" s="228" t="s">
        <v>23</v>
      </c>
      <c r="N119" s="229" t="s">
        <v>47</v>
      </c>
      <c r="O119" s="47"/>
      <c r="P119" s="230">
        <f>O119*H119</f>
        <v>0</v>
      </c>
      <c r="Q119" s="230">
        <v>0</v>
      </c>
      <c r="R119" s="230">
        <f>Q119*H119</f>
        <v>0</v>
      </c>
      <c r="S119" s="230">
        <v>0</v>
      </c>
      <c r="T119" s="231">
        <f>S119*H119</f>
        <v>0</v>
      </c>
      <c r="AR119" s="24" t="s">
        <v>194</v>
      </c>
      <c r="AT119" s="24" t="s">
        <v>176</v>
      </c>
      <c r="AU119" s="24" t="s">
        <v>84</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194</v>
      </c>
      <c r="BM119" s="24" t="s">
        <v>400</v>
      </c>
    </row>
    <row r="120" spans="2:47" s="1" customFormat="1" ht="13.5">
      <c r="B120" s="46"/>
      <c r="C120" s="74"/>
      <c r="D120" s="233" t="s">
        <v>183</v>
      </c>
      <c r="E120" s="74"/>
      <c r="F120" s="234" t="s">
        <v>4158</v>
      </c>
      <c r="G120" s="74"/>
      <c r="H120" s="74"/>
      <c r="I120" s="191"/>
      <c r="J120" s="74"/>
      <c r="K120" s="74"/>
      <c r="L120" s="72"/>
      <c r="M120" s="235"/>
      <c r="N120" s="47"/>
      <c r="O120" s="47"/>
      <c r="P120" s="47"/>
      <c r="Q120" s="47"/>
      <c r="R120" s="47"/>
      <c r="S120" s="47"/>
      <c r="T120" s="95"/>
      <c r="AT120" s="24" t="s">
        <v>183</v>
      </c>
      <c r="AU120" s="24" t="s">
        <v>84</v>
      </c>
    </row>
    <row r="121" spans="2:65" s="1" customFormat="1" ht="16.5" customHeight="1">
      <c r="B121" s="46"/>
      <c r="C121" s="221" t="s">
        <v>264</v>
      </c>
      <c r="D121" s="221" t="s">
        <v>176</v>
      </c>
      <c r="E121" s="222" t="s">
        <v>4159</v>
      </c>
      <c r="F121" s="223" t="s">
        <v>4160</v>
      </c>
      <c r="G121" s="224" t="s">
        <v>3817</v>
      </c>
      <c r="H121" s="225">
        <v>75</v>
      </c>
      <c r="I121" s="226"/>
      <c r="J121" s="227">
        <f>ROUND(I121*H121,2)</f>
        <v>0</v>
      </c>
      <c r="K121" s="223" t="s">
        <v>23</v>
      </c>
      <c r="L121" s="72"/>
      <c r="M121" s="228" t="s">
        <v>23</v>
      </c>
      <c r="N121" s="229" t="s">
        <v>47</v>
      </c>
      <c r="O121" s="47"/>
      <c r="P121" s="230">
        <f>O121*H121</f>
        <v>0</v>
      </c>
      <c r="Q121" s="230">
        <v>0</v>
      </c>
      <c r="R121" s="230">
        <f>Q121*H121</f>
        <v>0</v>
      </c>
      <c r="S121" s="230">
        <v>0</v>
      </c>
      <c r="T121" s="231">
        <f>S121*H121</f>
        <v>0</v>
      </c>
      <c r="AR121" s="24" t="s">
        <v>194</v>
      </c>
      <c r="AT121" s="24" t="s">
        <v>176</v>
      </c>
      <c r="AU121" s="24" t="s">
        <v>84</v>
      </c>
      <c r="AY121" s="24" t="s">
        <v>170</v>
      </c>
      <c r="BE121" s="232">
        <f>IF(N121="základní",J121,0)</f>
        <v>0</v>
      </c>
      <c r="BF121" s="232">
        <f>IF(N121="snížená",J121,0)</f>
        <v>0</v>
      </c>
      <c r="BG121" s="232">
        <f>IF(N121="zákl. přenesená",J121,0)</f>
        <v>0</v>
      </c>
      <c r="BH121" s="232">
        <f>IF(N121="sníž. přenesená",J121,0)</f>
        <v>0</v>
      </c>
      <c r="BI121" s="232">
        <f>IF(N121="nulová",J121,0)</f>
        <v>0</v>
      </c>
      <c r="BJ121" s="24" t="s">
        <v>84</v>
      </c>
      <c r="BK121" s="232">
        <f>ROUND(I121*H121,2)</f>
        <v>0</v>
      </c>
      <c r="BL121" s="24" t="s">
        <v>194</v>
      </c>
      <c r="BM121" s="24" t="s">
        <v>4161</v>
      </c>
    </row>
    <row r="122" spans="2:47" s="1" customFormat="1" ht="13.5">
      <c r="B122" s="46"/>
      <c r="C122" s="74"/>
      <c r="D122" s="233" t="s">
        <v>183</v>
      </c>
      <c r="E122" s="74"/>
      <c r="F122" s="234" t="s">
        <v>4160</v>
      </c>
      <c r="G122" s="74"/>
      <c r="H122" s="74"/>
      <c r="I122" s="191"/>
      <c r="J122" s="74"/>
      <c r="K122" s="74"/>
      <c r="L122" s="72"/>
      <c r="M122" s="235"/>
      <c r="N122" s="47"/>
      <c r="O122" s="47"/>
      <c r="P122" s="47"/>
      <c r="Q122" s="47"/>
      <c r="R122" s="47"/>
      <c r="S122" s="47"/>
      <c r="T122" s="95"/>
      <c r="AT122" s="24" t="s">
        <v>183</v>
      </c>
      <c r="AU122" s="24" t="s">
        <v>84</v>
      </c>
    </row>
    <row r="123" spans="2:65" s="1" customFormat="1" ht="16.5" customHeight="1">
      <c r="B123" s="46"/>
      <c r="C123" s="221" t="s">
        <v>271</v>
      </c>
      <c r="D123" s="221" t="s">
        <v>176</v>
      </c>
      <c r="E123" s="222" t="s">
        <v>4162</v>
      </c>
      <c r="F123" s="223" t="s">
        <v>4163</v>
      </c>
      <c r="G123" s="224" t="s">
        <v>3817</v>
      </c>
      <c r="H123" s="225">
        <v>125</v>
      </c>
      <c r="I123" s="226"/>
      <c r="J123" s="227">
        <f>ROUND(I123*H123,2)</f>
        <v>0</v>
      </c>
      <c r="K123" s="223" t="s">
        <v>23</v>
      </c>
      <c r="L123" s="72"/>
      <c r="M123" s="228" t="s">
        <v>23</v>
      </c>
      <c r="N123" s="229" t="s">
        <v>47</v>
      </c>
      <c r="O123" s="47"/>
      <c r="P123" s="230">
        <f>O123*H123</f>
        <v>0</v>
      </c>
      <c r="Q123" s="230">
        <v>0</v>
      </c>
      <c r="R123" s="230">
        <f>Q123*H123</f>
        <v>0</v>
      </c>
      <c r="S123" s="230">
        <v>0</v>
      </c>
      <c r="T123" s="231">
        <f>S123*H123</f>
        <v>0</v>
      </c>
      <c r="AR123" s="24" t="s">
        <v>194</v>
      </c>
      <c r="AT123" s="24" t="s">
        <v>176</v>
      </c>
      <c r="AU123" s="24" t="s">
        <v>84</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194</v>
      </c>
      <c r="BM123" s="24" t="s">
        <v>4164</v>
      </c>
    </row>
    <row r="124" spans="2:47" s="1" customFormat="1" ht="13.5">
      <c r="B124" s="46"/>
      <c r="C124" s="74"/>
      <c r="D124" s="233" t="s">
        <v>183</v>
      </c>
      <c r="E124" s="74"/>
      <c r="F124" s="234" t="s">
        <v>4163</v>
      </c>
      <c r="G124" s="74"/>
      <c r="H124" s="74"/>
      <c r="I124" s="191"/>
      <c r="J124" s="74"/>
      <c r="K124" s="74"/>
      <c r="L124" s="72"/>
      <c r="M124" s="235"/>
      <c r="N124" s="47"/>
      <c r="O124" s="47"/>
      <c r="P124" s="47"/>
      <c r="Q124" s="47"/>
      <c r="R124" s="47"/>
      <c r="S124" s="47"/>
      <c r="T124" s="95"/>
      <c r="AT124" s="24" t="s">
        <v>183</v>
      </c>
      <c r="AU124" s="24" t="s">
        <v>84</v>
      </c>
    </row>
    <row r="125" spans="2:65" s="1" customFormat="1" ht="16.5" customHeight="1">
      <c r="B125" s="46"/>
      <c r="C125" s="221" t="s">
        <v>400</v>
      </c>
      <c r="D125" s="221" t="s">
        <v>176</v>
      </c>
      <c r="E125" s="222" t="s">
        <v>4165</v>
      </c>
      <c r="F125" s="223" t="s">
        <v>4166</v>
      </c>
      <c r="G125" s="224" t="s">
        <v>858</v>
      </c>
      <c r="H125" s="225">
        <v>802</v>
      </c>
      <c r="I125" s="226"/>
      <c r="J125" s="227">
        <f>ROUND(I125*H125,2)</f>
        <v>0</v>
      </c>
      <c r="K125" s="223" t="s">
        <v>23</v>
      </c>
      <c r="L125" s="72"/>
      <c r="M125" s="228" t="s">
        <v>23</v>
      </c>
      <c r="N125" s="229" t="s">
        <v>47</v>
      </c>
      <c r="O125" s="47"/>
      <c r="P125" s="230">
        <f>O125*H125</f>
        <v>0</v>
      </c>
      <c r="Q125" s="230">
        <v>0</v>
      </c>
      <c r="R125" s="230">
        <f>Q125*H125</f>
        <v>0</v>
      </c>
      <c r="S125" s="230">
        <v>0</v>
      </c>
      <c r="T125" s="231">
        <f>S125*H125</f>
        <v>0</v>
      </c>
      <c r="AR125" s="24" t="s">
        <v>194</v>
      </c>
      <c r="AT125" s="24" t="s">
        <v>176</v>
      </c>
      <c r="AU125" s="24" t="s">
        <v>84</v>
      </c>
      <c r="AY125" s="24" t="s">
        <v>170</v>
      </c>
      <c r="BE125" s="232">
        <f>IF(N125="základní",J125,0)</f>
        <v>0</v>
      </c>
      <c r="BF125" s="232">
        <f>IF(N125="snížená",J125,0)</f>
        <v>0</v>
      </c>
      <c r="BG125" s="232">
        <f>IF(N125="zákl. přenesená",J125,0)</f>
        <v>0</v>
      </c>
      <c r="BH125" s="232">
        <f>IF(N125="sníž. přenesená",J125,0)</f>
        <v>0</v>
      </c>
      <c r="BI125" s="232">
        <f>IF(N125="nulová",J125,0)</f>
        <v>0</v>
      </c>
      <c r="BJ125" s="24" t="s">
        <v>84</v>
      </c>
      <c r="BK125" s="232">
        <f>ROUND(I125*H125,2)</f>
        <v>0</v>
      </c>
      <c r="BL125" s="24" t="s">
        <v>194</v>
      </c>
      <c r="BM125" s="24" t="s">
        <v>415</v>
      </c>
    </row>
    <row r="126" spans="2:47" s="1" customFormat="1" ht="13.5">
      <c r="B126" s="46"/>
      <c r="C126" s="74"/>
      <c r="D126" s="233" t="s">
        <v>183</v>
      </c>
      <c r="E126" s="74"/>
      <c r="F126" s="234" t="s">
        <v>4166</v>
      </c>
      <c r="G126" s="74"/>
      <c r="H126" s="74"/>
      <c r="I126" s="191"/>
      <c r="J126" s="74"/>
      <c r="K126" s="74"/>
      <c r="L126" s="72"/>
      <c r="M126" s="235"/>
      <c r="N126" s="47"/>
      <c r="O126" s="47"/>
      <c r="P126" s="47"/>
      <c r="Q126" s="47"/>
      <c r="R126" s="47"/>
      <c r="S126" s="47"/>
      <c r="T126" s="95"/>
      <c r="AT126" s="24" t="s">
        <v>183</v>
      </c>
      <c r="AU126" s="24" t="s">
        <v>84</v>
      </c>
    </row>
    <row r="127" spans="2:63" s="10" customFormat="1" ht="37.4" customHeight="1">
      <c r="B127" s="205"/>
      <c r="C127" s="206"/>
      <c r="D127" s="207" t="s">
        <v>75</v>
      </c>
      <c r="E127" s="208" t="s">
        <v>1464</v>
      </c>
      <c r="F127" s="208" t="s">
        <v>4167</v>
      </c>
      <c r="G127" s="206"/>
      <c r="H127" s="206"/>
      <c r="I127" s="209"/>
      <c r="J127" s="210">
        <f>BK127</f>
        <v>0</v>
      </c>
      <c r="K127" s="206"/>
      <c r="L127" s="211"/>
      <c r="M127" s="212"/>
      <c r="N127" s="213"/>
      <c r="O127" s="213"/>
      <c r="P127" s="214">
        <f>SUM(P128:P159)</f>
        <v>0</v>
      </c>
      <c r="Q127" s="213"/>
      <c r="R127" s="214">
        <f>SUM(R128:R159)</f>
        <v>0</v>
      </c>
      <c r="S127" s="213"/>
      <c r="T127" s="215">
        <f>SUM(T128:T159)</f>
        <v>0</v>
      </c>
      <c r="AR127" s="216" t="s">
        <v>87</v>
      </c>
      <c r="AT127" s="217" t="s">
        <v>75</v>
      </c>
      <c r="AU127" s="217" t="s">
        <v>76</v>
      </c>
      <c r="AY127" s="216" t="s">
        <v>170</v>
      </c>
      <c r="BK127" s="218">
        <f>SUM(BK128:BK159)</f>
        <v>0</v>
      </c>
    </row>
    <row r="128" spans="2:65" s="1" customFormat="1" ht="16.5" customHeight="1">
      <c r="B128" s="46"/>
      <c r="C128" s="221" t="s">
        <v>9</v>
      </c>
      <c r="D128" s="221" t="s">
        <v>176</v>
      </c>
      <c r="E128" s="222" t="s">
        <v>4168</v>
      </c>
      <c r="F128" s="223" t="s">
        <v>4169</v>
      </c>
      <c r="G128" s="224" t="s">
        <v>858</v>
      </c>
      <c r="H128" s="225">
        <v>5</v>
      </c>
      <c r="I128" s="226"/>
      <c r="J128" s="227">
        <f>ROUND(I128*H128,2)</f>
        <v>0</v>
      </c>
      <c r="K128" s="223" t="s">
        <v>23</v>
      </c>
      <c r="L128" s="72"/>
      <c r="M128" s="228" t="s">
        <v>23</v>
      </c>
      <c r="N128" s="229" t="s">
        <v>47</v>
      </c>
      <c r="O128" s="47"/>
      <c r="P128" s="230">
        <f>O128*H128</f>
        <v>0</v>
      </c>
      <c r="Q128" s="230">
        <v>0</v>
      </c>
      <c r="R128" s="230">
        <f>Q128*H128</f>
        <v>0</v>
      </c>
      <c r="S128" s="230">
        <v>0</v>
      </c>
      <c r="T128" s="231">
        <f>S128*H128</f>
        <v>0</v>
      </c>
      <c r="AR128" s="24" t="s">
        <v>194</v>
      </c>
      <c r="AT128" s="24" t="s">
        <v>176</v>
      </c>
      <c r="AU128" s="24" t="s">
        <v>84</v>
      </c>
      <c r="AY128" s="24" t="s">
        <v>170</v>
      </c>
      <c r="BE128" s="232">
        <f>IF(N128="základní",J128,0)</f>
        <v>0</v>
      </c>
      <c r="BF128" s="232">
        <f>IF(N128="snížená",J128,0)</f>
        <v>0</v>
      </c>
      <c r="BG128" s="232">
        <f>IF(N128="zákl. přenesená",J128,0)</f>
        <v>0</v>
      </c>
      <c r="BH128" s="232">
        <f>IF(N128="sníž. přenesená",J128,0)</f>
        <v>0</v>
      </c>
      <c r="BI128" s="232">
        <f>IF(N128="nulová",J128,0)</f>
        <v>0</v>
      </c>
      <c r="BJ128" s="24" t="s">
        <v>84</v>
      </c>
      <c r="BK128" s="232">
        <f>ROUND(I128*H128,2)</f>
        <v>0</v>
      </c>
      <c r="BL128" s="24" t="s">
        <v>194</v>
      </c>
      <c r="BM128" s="24" t="s">
        <v>4170</v>
      </c>
    </row>
    <row r="129" spans="2:47" s="1" customFormat="1" ht="13.5">
      <c r="B129" s="46"/>
      <c r="C129" s="74"/>
      <c r="D129" s="233" t="s">
        <v>183</v>
      </c>
      <c r="E129" s="74"/>
      <c r="F129" s="234" t="s">
        <v>4169</v>
      </c>
      <c r="G129" s="74"/>
      <c r="H129" s="74"/>
      <c r="I129" s="191"/>
      <c r="J129" s="74"/>
      <c r="K129" s="74"/>
      <c r="L129" s="72"/>
      <c r="M129" s="235"/>
      <c r="N129" s="47"/>
      <c r="O129" s="47"/>
      <c r="P129" s="47"/>
      <c r="Q129" s="47"/>
      <c r="R129" s="47"/>
      <c r="S129" s="47"/>
      <c r="T129" s="95"/>
      <c r="AT129" s="24" t="s">
        <v>183</v>
      </c>
      <c r="AU129" s="24" t="s">
        <v>84</v>
      </c>
    </row>
    <row r="130" spans="2:65" s="1" customFormat="1" ht="25.5" customHeight="1">
      <c r="B130" s="46"/>
      <c r="C130" s="221" t="s">
        <v>415</v>
      </c>
      <c r="D130" s="221" t="s">
        <v>176</v>
      </c>
      <c r="E130" s="222" t="s">
        <v>4171</v>
      </c>
      <c r="F130" s="223" t="s">
        <v>4172</v>
      </c>
      <c r="G130" s="224" t="s">
        <v>3817</v>
      </c>
      <c r="H130" s="225">
        <v>1</v>
      </c>
      <c r="I130" s="226"/>
      <c r="J130" s="227">
        <f>ROUND(I130*H130,2)</f>
        <v>0</v>
      </c>
      <c r="K130" s="223" t="s">
        <v>23</v>
      </c>
      <c r="L130" s="72"/>
      <c r="M130" s="228" t="s">
        <v>23</v>
      </c>
      <c r="N130" s="229" t="s">
        <v>47</v>
      </c>
      <c r="O130" s="47"/>
      <c r="P130" s="230">
        <f>O130*H130</f>
        <v>0</v>
      </c>
      <c r="Q130" s="230">
        <v>0</v>
      </c>
      <c r="R130" s="230">
        <f>Q130*H130</f>
        <v>0</v>
      </c>
      <c r="S130" s="230">
        <v>0</v>
      </c>
      <c r="T130" s="231">
        <f>S130*H130</f>
        <v>0</v>
      </c>
      <c r="AR130" s="24" t="s">
        <v>194</v>
      </c>
      <c r="AT130" s="24" t="s">
        <v>176</v>
      </c>
      <c r="AU130" s="24" t="s">
        <v>84</v>
      </c>
      <c r="AY130" s="24" t="s">
        <v>170</v>
      </c>
      <c r="BE130" s="232">
        <f>IF(N130="základní",J130,0)</f>
        <v>0</v>
      </c>
      <c r="BF130" s="232">
        <f>IF(N130="snížená",J130,0)</f>
        <v>0</v>
      </c>
      <c r="BG130" s="232">
        <f>IF(N130="zákl. přenesená",J130,0)</f>
        <v>0</v>
      </c>
      <c r="BH130" s="232">
        <f>IF(N130="sníž. přenesená",J130,0)</f>
        <v>0</v>
      </c>
      <c r="BI130" s="232">
        <f>IF(N130="nulová",J130,0)</f>
        <v>0</v>
      </c>
      <c r="BJ130" s="24" t="s">
        <v>84</v>
      </c>
      <c r="BK130" s="232">
        <f>ROUND(I130*H130,2)</f>
        <v>0</v>
      </c>
      <c r="BL130" s="24" t="s">
        <v>194</v>
      </c>
      <c r="BM130" s="24" t="s">
        <v>4173</v>
      </c>
    </row>
    <row r="131" spans="2:47" s="1" customFormat="1" ht="13.5">
      <c r="B131" s="46"/>
      <c r="C131" s="74"/>
      <c r="D131" s="233" t="s">
        <v>183</v>
      </c>
      <c r="E131" s="74"/>
      <c r="F131" s="234" t="s">
        <v>4172</v>
      </c>
      <c r="G131" s="74"/>
      <c r="H131" s="74"/>
      <c r="I131" s="191"/>
      <c r="J131" s="74"/>
      <c r="K131" s="74"/>
      <c r="L131" s="72"/>
      <c r="M131" s="235"/>
      <c r="N131" s="47"/>
      <c r="O131" s="47"/>
      <c r="P131" s="47"/>
      <c r="Q131" s="47"/>
      <c r="R131" s="47"/>
      <c r="S131" s="47"/>
      <c r="T131" s="95"/>
      <c r="AT131" s="24" t="s">
        <v>183</v>
      </c>
      <c r="AU131" s="24" t="s">
        <v>84</v>
      </c>
    </row>
    <row r="132" spans="2:65" s="1" customFormat="1" ht="25.5" customHeight="1">
      <c r="B132" s="46"/>
      <c r="C132" s="221" t="s">
        <v>423</v>
      </c>
      <c r="D132" s="221" t="s">
        <v>176</v>
      </c>
      <c r="E132" s="222" t="s">
        <v>4174</v>
      </c>
      <c r="F132" s="223" t="s">
        <v>4175</v>
      </c>
      <c r="G132" s="224" t="s">
        <v>858</v>
      </c>
      <c r="H132" s="225">
        <v>55</v>
      </c>
      <c r="I132" s="226"/>
      <c r="J132" s="227">
        <f>ROUND(I132*H132,2)</f>
        <v>0</v>
      </c>
      <c r="K132" s="223" t="s">
        <v>23</v>
      </c>
      <c r="L132" s="72"/>
      <c r="M132" s="228" t="s">
        <v>23</v>
      </c>
      <c r="N132" s="229" t="s">
        <v>47</v>
      </c>
      <c r="O132" s="47"/>
      <c r="P132" s="230">
        <f>O132*H132</f>
        <v>0</v>
      </c>
      <c r="Q132" s="230">
        <v>0</v>
      </c>
      <c r="R132" s="230">
        <f>Q132*H132</f>
        <v>0</v>
      </c>
      <c r="S132" s="230">
        <v>0</v>
      </c>
      <c r="T132" s="231">
        <f>S132*H132</f>
        <v>0</v>
      </c>
      <c r="AR132" s="24" t="s">
        <v>194</v>
      </c>
      <c r="AT132" s="24" t="s">
        <v>176</v>
      </c>
      <c r="AU132" s="24" t="s">
        <v>84</v>
      </c>
      <c r="AY132" s="24" t="s">
        <v>170</v>
      </c>
      <c r="BE132" s="232">
        <f>IF(N132="základní",J132,0)</f>
        <v>0</v>
      </c>
      <c r="BF132" s="232">
        <f>IF(N132="snížená",J132,0)</f>
        <v>0</v>
      </c>
      <c r="BG132" s="232">
        <f>IF(N132="zákl. přenesená",J132,0)</f>
        <v>0</v>
      </c>
      <c r="BH132" s="232">
        <f>IF(N132="sníž. přenesená",J132,0)</f>
        <v>0</v>
      </c>
      <c r="BI132" s="232">
        <f>IF(N132="nulová",J132,0)</f>
        <v>0</v>
      </c>
      <c r="BJ132" s="24" t="s">
        <v>84</v>
      </c>
      <c r="BK132" s="232">
        <f>ROUND(I132*H132,2)</f>
        <v>0</v>
      </c>
      <c r="BL132" s="24" t="s">
        <v>194</v>
      </c>
      <c r="BM132" s="24" t="s">
        <v>4176</v>
      </c>
    </row>
    <row r="133" spans="2:47" s="1" customFormat="1" ht="13.5">
      <c r="B133" s="46"/>
      <c r="C133" s="74"/>
      <c r="D133" s="233" t="s">
        <v>183</v>
      </c>
      <c r="E133" s="74"/>
      <c r="F133" s="234" t="s">
        <v>4175</v>
      </c>
      <c r="G133" s="74"/>
      <c r="H133" s="74"/>
      <c r="I133" s="191"/>
      <c r="J133" s="74"/>
      <c r="K133" s="74"/>
      <c r="L133" s="72"/>
      <c r="M133" s="235"/>
      <c r="N133" s="47"/>
      <c r="O133" s="47"/>
      <c r="P133" s="47"/>
      <c r="Q133" s="47"/>
      <c r="R133" s="47"/>
      <c r="S133" s="47"/>
      <c r="T133" s="95"/>
      <c r="AT133" s="24" t="s">
        <v>183</v>
      </c>
      <c r="AU133" s="24" t="s">
        <v>84</v>
      </c>
    </row>
    <row r="134" spans="2:65" s="1" customFormat="1" ht="25.5" customHeight="1">
      <c r="B134" s="46"/>
      <c r="C134" s="221" t="s">
        <v>432</v>
      </c>
      <c r="D134" s="221" t="s">
        <v>176</v>
      </c>
      <c r="E134" s="222" t="s">
        <v>4177</v>
      </c>
      <c r="F134" s="223" t="s">
        <v>4178</v>
      </c>
      <c r="G134" s="224" t="s">
        <v>858</v>
      </c>
      <c r="H134" s="225">
        <v>70</v>
      </c>
      <c r="I134" s="226"/>
      <c r="J134" s="227">
        <f>ROUND(I134*H134,2)</f>
        <v>0</v>
      </c>
      <c r="K134" s="223" t="s">
        <v>23</v>
      </c>
      <c r="L134" s="72"/>
      <c r="M134" s="228" t="s">
        <v>23</v>
      </c>
      <c r="N134" s="229" t="s">
        <v>47</v>
      </c>
      <c r="O134" s="47"/>
      <c r="P134" s="230">
        <f>O134*H134</f>
        <v>0</v>
      </c>
      <c r="Q134" s="230">
        <v>0</v>
      </c>
      <c r="R134" s="230">
        <f>Q134*H134</f>
        <v>0</v>
      </c>
      <c r="S134" s="230">
        <v>0</v>
      </c>
      <c r="T134" s="231">
        <f>S134*H134</f>
        <v>0</v>
      </c>
      <c r="AR134" s="24" t="s">
        <v>194</v>
      </c>
      <c r="AT134" s="24" t="s">
        <v>176</v>
      </c>
      <c r="AU134" s="24" t="s">
        <v>84</v>
      </c>
      <c r="AY134" s="24" t="s">
        <v>170</v>
      </c>
      <c r="BE134" s="232">
        <f>IF(N134="základní",J134,0)</f>
        <v>0</v>
      </c>
      <c r="BF134" s="232">
        <f>IF(N134="snížená",J134,0)</f>
        <v>0</v>
      </c>
      <c r="BG134" s="232">
        <f>IF(N134="zákl. přenesená",J134,0)</f>
        <v>0</v>
      </c>
      <c r="BH134" s="232">
        <f>IF(N134="sníž. přenesená",J134,0)</f>
        <v>0</v>
      </c>
      <c r="BI134" s="232">
        <f>IF(N134="nulová",J134,0)</f>
        <v>0</v>
      </c>
      <c r="BJ134" s="24" t="s">
        <v>84</v>
      </c>
      <c r="BK134" s="232">
        <f>ROUND(I134*H134,2)</f>
        <v>0</v>
      </c>
      <c r="BL134" s="24" t="s">
        <v>194</v>
      </c>
      <c r="BM134" s="24" t="s">
        <v>4179</v>
      </c>
    </row>
    <row r="135" spans="2:47" s="1" customFormat="1" ht="13.5">
      <c r="B135" s="46"/>
      <c r="C135" s="74"/>
      <c r="D135" s="233" t="s">
        <v>183</v>
      </c>
      <c r="E135" s="74"/>
      <c r="F135" s="234" t="s">
        <v>4178</v>
      </c>
      <c r="G135" s="74"/>
      <c r="H135" s="74"/>
      <c r="I135" s="191"/>
      <c r="J135" s="74"/>
      <c r="K135" s="74"/>
      <c r="L135" s="72"/>
      <c r="M135" s="235"/>
      <c r="N135" s="47"/>
      <c r="O135" s="47"/>
      <c r="P135" s="47"/>
      <c r="Q135" s="47"/>
      <c r="R135" s="47"/>
      <c r="S135" s="47"/>
      <c r="T135" s="95"/>
      <c r="AT135" s="24" t="s">
        <v>183</v>
      </c>
      <c r="AU135" s="24" t="s">
        <v>84</v>
      </c>
    </row>
    <row r="136" spans="2:65" s="1" customFormat="1" ht="25.5" customHeight="1">
      <c r="B136" s="46"/>
      <c r="C136" s="221" t="s">
        <v>438</v>
      </c>
      <c r="D136" s="221" t="s">
        <v>176</v>
      </c>
      <c r="E136" s="222" t="s">
        <v>4180</v>
      </c>
      <c r="F136" s="223" t="s">
        <v>4181</v>
      </c>
      <c r="G136" s="224" t="s">
        <v>858</v>
      </c>
      <c r="H136" s="225">
        <v>75</v>
      </c>
      <c r="I136" s="226"/>
      <c r="J136" s="227">
        <f>ROUND(I136*H136,2)</f>
        <v>0</v>
      </c>
      <c r="K136" s="223" t="s">
        <v>23</v>
      </c>
      <c r="L136" s="72"/>
      <c r="M136" s="228" t="s">
        <v>23</v>
      </c>
      <c r="N136" s="229" t="s">
        <v>47</v>
      </c>
      <c r="O136" s="47"/>
      <c r="P136" s="230">
        <f>O136*H136</f>
        <v>0</v>
      </c>
      <c r="Q136" s="230">
        <v>0</v>
      </c>
      <c r="R136" s="230">
        <f>Q136*H136</f>
        <v>0</v>
      </c>
      <c r="S136" s="230">
        <v>0</v>
      </c>
      <c r="T136" s="231">
        <f>S136*H136</f>
        <v>0</v>
      </c>
      <c r="AR136" s="24" t="s">
        <v>194</v>
      </c>
      <c r="AT136" s="24" t="s">
        <v>176</v>
      </c>
      <c r="AU136" s="24" t="s">
        <v>84</v>
      </c>
      <c r="AY136" s="24" t="s">
        <v>170</v>
      </c>
      <c r="BE136" s="232">
        <f>IF(N136="základní",J136,0)</f>
        <v>0</v>
      </c>
      <c r="BF136" s="232">
        <f>IF(N136="snížená",J136,0)</f>
        <v>0</v>
      </c>
      <c r="BG136" s="232">
        <f>IF(N136="zákl. přenesená",J136,0)</f>
        <v>0</v>
      </c>
      <c r="BH136" s="232">
        <f>IF(N136="sníž. přenesená",J136,0)</f>
        <v>0</v>
      </c>
      <c r="BI136" s="232">
        <f>IF(N136="nulová",J136,0)</f>
        <v>0</v>
      </c>
      <c r="BJ136" s="24" t="s">
        <v>84</v>
      </c>
      <c r="BK136" s="232">
        <f>ROUND(I136*H136,2)</f>
        <v>0</v>
      </c>
      <c r="BL136" s="24" t="s">
        <v>194</v>
      </c>
      <c r="BM136" s="24" t="s">
        <v>4182</v>
      </c>
    </row>
    <row r="137" spans="2:47" s="1" customFormat="1" ht="13.5">
      <c r="B137" s="46"/>
      <c r="C137" s="74"/>
      <c r="D137" s="233" t="s">
        <v>183</v>
      </c>
      <c r="E137" s="74"/>
      <c r="F137" s="234" t="s">
        <v>4181</v>
      </c>
      <c r="G137" s="74"/>
      <c r="H137" s="74"/>
      <c r="I137" s="191"/>
      <c r="J137" s="74"/>
      <c r="K137" s="74"/>
      <c r="L137" s="72"/>
      <c r="M137" s="235"/>
      <c r="N137" s="47"/>
      <c r="O137" s="47"/>
      <c r="P137" s="47"/>
      <c r="Q137" s="47"/>
      <c r="R137" s="47"/>
      <c r="S137" s="47"/>
      <c r="T137" s="95"/>
      <c r="AT137" s="24" t="s">
        <v>183</v>
      </c>
      <c r="AU137" s="24" t="s">
        <v>84</v>
      </c>
    </row>
    <row r="138" spans="2:65" s="1" customFormat="1" ht="25.5" customHeight="1">
      <c r="B138" s="46"/>
      <c r="C138" s="221" t="s">
        <v>446</v>
      </c>
      <c r="D138" s="221" t="s">
        <v>176</v>
      </c>
      <c r="E138" s="222" t="s">
        <v>4183</v>
      </c>
      <c r="F138" s="223" t="s">
        <v>4184</v>
      </c>
      <c r="G138" s="224" t="s">
        <v>858</v>
      </c>
      <c r="H138" s="225">
        <v>60</v>
      </c>
      <c r="I138" s="226"/>
      <c r="J138" s="227">
        <f>ROUND(I138*H138,2)</f>
        <v>0</v>
      </c>
      <c r="K138" s="223" t="s">
        <v>23</v>
      </c>
      <c r="L138" s="72"/>
      <c r="M138" s="228" t="s">
        <v>23</v>
      </c>
      <c r="N138" s="229" t="s">
        <v>47</v>
      </c>
      <c r="O138" s="47"/>
      <c r="P138" s="230">
        <f>O138*H138</f>
        <v>0</v>
      </c>
      <c r="Q138" s="230">
        <v>0</v>
      </c>
      <c r="R138" s="230">
        <f>Q138*H138</f>
        <v>0</v>
      </c>
      <c r="S138" s="230">
        <v>0</v>
      </c>
      <c r="T138" s="231">
        <f>S138*H138</f>
        <v>0</v>
      </c>
      <c r="AR138" s="24" t="s">
        <v>194</v>
      </c>
      <c r="AT138" s="24" t="s">
        <v>176</v>
      </c>
      <c r="AU138" s="24" t="s">
        <v>84</v>
      </c>
      <c r="AY138" s="24" t="s">
        <v>170</v>
      </c>
      <c r="BE138" s="232">
        <f>IF(N138="základní",J138,0)</f>
        <v>0</v>
      </c>
      <c r="BF138" s="232">
        <f>IF(N138="snížená",J138,0)</f>
        <v>0</v>
      </c>
      <c r="BG138" s="232">
        <f>IF(N138="zákl. přenesená",J138,0)</f>
        <v>0</v>
      </c>
      <c r="BH138" s="232">
        <f>IF(N138="sníž. přenesená",J138,0)</f>
        <v>0</v>
      </c>
      <c r="BI138" s="232">
        <f>IF(N138="nulová",J138,0)</f>
        <v>0</v>
      </c>
      <c r="BJ138" s="24" t="s">
        <v>84</v>
      </c>
      <c r="BK138" s="232">
        <f>ROUND(I138*H138,2)</f>
        <v>0</v>
      </c>
      <c r="BL138" s="24" t="s">
        <v>194</v>
      </c>
      <c r="BM138" s="24" t="s">
        <v>4185</v>
      </c>
    </row>
    <row r="139" spans="2:47" s="1" customFormat="1" ht="13.5">
      <c r="B139" s="46"/>
      <c r="C139" s="74"/>
      <c r="D139" s="233" t="s">
        <v>183</v>
      </c>
      <c r="E139" s="74"/>
      <c r="F139" s="234" t="s">
        <v>4184</v>
      </c>
      <c r="G139" s="74"/>
      <c r="H139" s="74"/>
      <c r="I139" s="191"/>
      <c r="J139" s="74"/>
      <c r="K139" s="74"/>
      <c r="L139" s="72"/>
      <c r="M139" s="235"/>
      <c r="N139" s="47"/>
      <c r="O139" s="47"/>
      <c r="P139" s="47"/>
      <c r="Q139" s="47"/>
      <c r="R139" s="47"/>
      <c r="S139" s="47"/>
      <c r="T139" s="95"/>
      <c r="AT139" s="24" t="s">
        <v>183</v>
      </c>
      <c r="AU139" s="24" t="s">
        <v>84</v>
      </c>
    </row>
    <row r="140" spans="2:65" s="1" customFormat="1" ht="25.5" customHeight="1">
      <c r="B140" s="46"/>
      <c r="C140" s="221" t="s">
        <v>454</v>
      </c>
      <c r="D140" s="221" t="s">
        <v>176</v>
      </c>
      <c r="E140" s="222" t="s">
        <v>4186</v>
      </c>
      <c r="F140" s="223" t="s">
        <v>4187</v>
      </c>
      <c r="G140" s="224" t="s">
        <v>3817</v>
      </c>
      <c r="H140" s="225">
        <v>3</v>
      </c>
      <c r="I140" s="226"/>
      <c r="J140" s="227">
        <f>ROUND(I140*H140,2)</f>
        <v>0</v>
      </c>
      <c r="K140" s="223" t="s">
        <v>23</v>
      </c>
      <c r="L140" s="72"/>
      <c r="M140" s="228" t="s">
        <v>23</v>
      </c>
      <c r="N140" s="229" t="s">
        <v>47</v>
      </c>
      <c r="O140" s="47"/>
      <c r="P140" s="230">
        <f>O140*H140</f>
        <v>0</v>
      </c>
      <c r="Q140" s="230">
        <v>0</v>
      </c>
      <c r="R140" s="230">
        <f>Q140*H140</f>
        <v>0</v>
      </c>
      <c r="S140" s="230">
        <v>0</v>
      </c>
      <c r="T140" s="231">
        <f>S140*H140</f>
        <v>0</v>
      </c>
      <c r="AR140" s="24" t="s">
        <v>194</v>
      </c>
      <c r="AT140" s="24" t="s">
        <v>176</v>
      </c>
      <c r="AU140" s="24" t="s">
        <v>84</v>
      </c>
      <c r="AY140" s="24" t="s">
        <v>170</v>
      </c>
      <c r="BE140" s="232">
        <f>IF(N140="základní",J140,0)</f>
        <v>0</v>
      </c>
      <c r="BF140" s="232">
        <f>IF(N140="snížená",J140,0)</f>
        <v>0</v>
      </c>
      <c r="BG140" s="232">
        <f>IF(N140="zákl. přenesená",J140,0)</f>
        <v>0</v>
      </c>
      <c r="BH140" s="232">
        <f>IF(N140="sníž. přenesená",J140,0)</f>
        <v>0</v>
      </c>
      <c r="BI140" s="232">
        <f>IF(N140="nulová",J140,0)</f>
        <v>0</v>
      </c>
      <c r="BJ140" s="24" t="s">
        <v>84</v>
      </c>
      <c r="BK140" s="232">
        <f>ROUND(I140*H140,2)</f>
        <v>0</v>
      </c>
      <c r="BL140" s="24" t="s">
        <v>194</v>
      </c>
      <c r="BM140" s="24" t="s">
        <v>4188</v>
      </c>
    </row>
    <row r="141" spans="2:47" s="1" customFormat="1" ht="13.5">
      <c r="B141" s="46"/>
      <c r="C141" s="74"/>
      <c r="D141" s="233" t="s">
        <v>183</v>
      </c>
      <c r="E141" s="74"/>
      <c r="F141" s="234" t="s">
        <v>4187</v>
      </c>
      <c r="G141" s="74"/>
      <c r="H141" s="74"/>
      <c r="I141" s="191"/>
      <c r="J141" s="74"/>
      <c r="K141" s="74"/>
      <c r="L141" s="72"/>
      <c r="M141" s="235"/>
      <c r="N141" s="47"/>
      <c r="O141" s="47"/>
      <c r="P141" s="47"/>
      <c r="Q141" s="47"/>
      <c r="R141" s="47"/>
      <c r="S141" s="47"/>
      <c r="T141" s="95"/>
      <c r="AT141" s="24" t="s">
        <v>183</v>
      </c>
      <c r="AU141" s="24" t="s">
        <v>84</v>
      </c>
    </row>
    <row r="142" spans="2:65" s="1" customFormat="1" ht="25.5" customHeight="1">
      <c r="B142" s="46"/>
      <c r="C142" s="221" t="s">
        <v>459</v>
      </c>
      <c r="D142" s="221" t="s">
        <v>176</v>
      </c>
      <c r="E142" s="222" t="s">
        <v>4189</v>
      </c>
      <c r="F142" s="223" t="s">
        <v>4190</v>
      </c>
      <c r="G142" s="224" t="s">
        <v>3817</v>
      </c>
      <c r="H142" s="225">
        <v>2</v>
      </c>
      <c r="I142" s="226"/>
      <c r="J142" s="227">
        <f>ROUND(I142*H142,2)</f>
        <v>0</v>
      </c>
      <c r="K142" s="223" t="s">
        <v>23</v>
      </c>
      <c r="L142" s="72"/>
      <c r="M142" s="228" t="s">
        <v>23</v>
      </c>
      <c r="N142" s="229" t="s">
        <v>47</v>
      </c>
      <c r="O142" s="47"/>
      <c r="P142" s="230">
        <f>O142*H142</f>
        <v>0</v>
      </c>
      <c r="Q142" s="230">
        <v>0</v>
      </c>
      <c r="R142" s="230">
        <f>Q142*H142</f>
        <v>0</v>
      </c>
      <c r="S142" s="230">
        <v>0</v>
      </c>
      <c r="T142" s="231">
        <f>S142*H142</f>
        <v>0</v>
      </c>
      <c r="AR142" s="24" t="s">
        <v>194</v>
      </c>
      <c r="AT142" s="24" t="s">
        <v>176</v>
      </c>
      <c r="AU142" s="24" t="s">
        <v>84</v>
      </c>
      <c r="AY142" s="24" t="s">
        <v>170</v>
      </c>
      <c r="BE142" s="232">
        <f>IF(N142="základní",J142,0)</f>
        <v>0</v>
      </c>
      <c r="BF142" s="232">
        <f>IF(N142="snížená",J142,0)</f>
        <v>0</v>
      </c>
      <c r="BG142" s="232">
        <f>IF(N142="zákl. přenesená",J142,0)</f>
        <v>0</v>
      </c>
      <c r="BH142" s="232">
        <f>IF(N142="sníž. přenesená",J142,0)</f>
        <v>0</v>
      </c>
      <c r="BI142" s="232">
        <f>IF(N142="nulová",J142,0)</f>
        <v>0</v>
      </c>
      <c r="BJ142" s="24" t="s">
        <v>84</v>
      </c>
      <c r="BK142" s="232">
        <f>ROUND(I142*H142,2)</f>
        <v>0</v>
      </c>
      <c r="BL142" s="24" t="s">
        <v>194</v>
      </c>
      <c r="BM142" s="24" t="s">
        <v>4191</v>
      </c>
    </row>
    <row r="143" spans="2:47" s="1" customFormat="1" ht="13.5">
      <c r="B143" s="46"/>
      <c r="C143" s="74"/>
      <c r="D143" s="233" t="s">
        <v>183</v>
      </c>
      <c r="E143" s="74"/>
      <c r="F143" s="234" t="s">
        <v>4192</v>
      </c>
      <c r="G143" s="74"/>
      <c r="H143" s="74"/>
      <c r="I143" s="191"/>
      <c r="J143" s="74"/>
      <c r="K143" s="74"/>
      <c r="L143" s="72"/>
      <c r="M143" s="235"/>
      <c r="N143" s="47"/>
      <c r="O143" s="47"/>
      <c r="P143" s="47"/>
      <c r="Q143" s="47"/>
      <c r="R143" s="47"/>
      <c r="S143" s="47"/>
      <c r="T143" s="95"/>
      <c r="AT143" s="24" t="s">
        <v>183</v>
      </c>
      <c r="AU143" s="24" t="s">
        <v>84</v>
      </c>
    </row>
    <row r="144" spans="2:65" s="1" customFormat="1" ht="25.5" customHeight="1">
      <c r="B144" s="46"/>
      <c r="C144" s="221" t="s">
        <v>466</v>
      </c>
      <c r="D144" s="221" t="s">
        <v>176</v>
      </c>
      <c r="E144" s="222" t="s">
        <v>4193</v>
      </c>
      <c r="F144" s="223" t="s">
        <v>4194</v>
      </c>
      <c r="G144" s="224" t="s">
        <v>3817</v>
      </c>
      <c r="H144" s="225">
        <v>1</v>
      </c>
      <c r="I144" s="226"/>
      <c r="J144" s="227">
        <f>ROUND(I144*H144,2)</f>
        <v>0</v>
      </c>
      <c r="K144" s="223" t="s">
        <v>23</v>
      </c>
      <c r="L144" s="72"/>
      <c r="M144" s="228" t="s">
        <v>23</v>
      </c>
      <c r="N144" s="229" t="s">
        <v>47</v>
      </c>
      <c r="O144" s="47"/>
      <c r="P144" s="230">
        <f>O144*H144</f>
        <v>0</v>
      </c>
      <c r="Q144" s="230">
        <v>0</v>
      </c>
      <c r="R144" s="230">
        <f>Q144*H144</f>
        <v>0</v>
      </c>
      <c r="S144" s="230">
        <v>0</v>
      </c>
      <c r="T144" s="231">
        <f>S144*H144</f>
        <v>0</v>
      </c>
      <c r="AR144" s="24" t="s">
        <v>194</v>
      </c>
      <c r="AT144" s="24" t="s">
        <v>176</v>
      </c>
      <c r="AU144" s="24" t="s">
        <v>84</v>
      </c>
      <c r="AY144" s="24" t="s">
        <v>170</v>
      </c>
      <c r="BE144" s="232">
        <f>IF(N144="základní",J144,0)</f>
        <v>0</v>
      </c>
      <c r="BF144" s="232">
        <f>IF(N144="snížená",J144,0)</f>
        <v>0</v>
      </c>
      <c r="BG144" s="232">
        <f>IF(N144="zákl. přenesená",J144,0)</f>
        <v>0</v>
      </c>
      <c r="BH144" s="232">
        <f>IF(N144="sníž. přenesená",J144,0)</f>
        <v>0</v>
      </c>
      <c r="BI144" s="232">
        <f>IF(N144="nulová",J144,0)</f>
        <v>0</v>
      </c>
      <c r="BJ144" s="24" t="s">
        <v>84</v>
      </c>
      <c r="BK144" s="232">
        <f>ROUND(I144*H144,2)</f>
        <v>0</v>
      </c>
      <c r="BL144" s="24" t="s">
        <v>194</v>
      </c>
      <c r="BM144" s="24" t="s">
        <v>4195</v>
      </c>
    </row>
    <row r="145" spans="2:47" s="1" customFormat="1" ht="13.5">
      <c r="B145" s="46"/>
      <c r="C145" s="74"/>
      <c r="D145" s="233" t="s">
        <v>183</v>
      </c>
      <c r="E145" s="74"/>
      <c r="F145" s="234" t="s">
        <v>4194</v>
      </c>
      <c r="G145" s="74"/>
      <c r="H145" s="74"/>
      <c r="I145" s="191"/>
      <c r="J145" s="74"/>
      <c r="K145" s="74"/>
      <c r="L145" s="72"/>
      <c r="M145" s="235"/>
      <c r="N145" s="47"/>
      <c r="O145" s="47"/>
      <c r="P145" s="47"/>
      <c r="Q145" s="47"/>
      <c r="R145" s="47"/>
      <c r="S145" s="47"/>
      <c r="T145" s="95"/>
      <c r="AT145" s="24" t="s">
        <v>183</v>
      </c>
      <c r="AU145" s="24" t="s">
        <v>84</v>
      </c>
    </row>
    <row r="146" spans="2:65" s="1" customFormat="1" ht="25.5" customHeight="1">
      <c r="B146" s="46"/>
      <c r="C146" s="221" t="s">
        <v>472</v>
      </c>
      <c r="D146" s="221" t="s">
        <v>176</v>
      </c>
      <c r="E146" s="222" t="s">
        <v>4196</v>
      </c>
      <c r="F146" s="223" t="s">
        <v>4197</v>
      </c>
      <c r="G146" s="224" t="s">
        <v>3817</v>
      </c>
      <c r="H146" s="225">
        <v>2</v>
      </c>
      <c r="I146" s="226"/>
      <c r="J146" s="227">
        <f>ROUND(I146*H146,2)</f>
        <v>0</v>
      </c>
      <c r="K146" s="223" t="s">
        <v>23</v>
      </c>
      <c r="L146" s="72"/>
      <c r="M146" s="228" t="s">
        <v>23</v>
      </c>
      <c r="N146" s="229" t="s">
        <v>47</v>
      </c>
      <c r="O146" s="47"/>
      <c r="P146" s="230">
        <f>O146*H146</f>
        <v>0</v>
      </c>
      <c r="Q146" s="230">
        <v>0</v>
      </c>
      <c r="R146" s="230">
        <f>Q146*H146</f>
        <v>0</v>
      </c>
      <c r="S146" s="230">
        <v>0</v>
      </c>
      <c r="T146" s="231">
        <f>S146*H146</f>
        <v>0</v>
      </c>
      <c r="AR146" s="24" t="s">
        <v>194</v>
      </c>
      <c r="AT146" s="24" t="s">
        <v>176</v>
      </c>
      <c r="AU146" s="24" t="s">
        <v>84</v>
      </c>
      <c r="AY146" s="24" t="s">
        <v>170</v>
      </c>
      <c r="BE146" s="232">
        <f>IF(N146="základní",J146,0)</f>
        <v>0</v>
      </c>
      <c r="BF146" s="232">
        <f>IF(N146="snížená",J146,0)</f>
        <v>0</v>
      </c>
      <c r="BG146" s="232">
        <f>IF(N146="zákl. přenesená",J146,0)</f>
        <v>0</v>
      </c>
      <c r="BH146" s="232">
        <f>IF(N146="sníž. přenesená",J146,0)</f>
        <v>0</v>
      </c>
      <c r="BI146" s="232">
        <f>IF(N146="nulová",J146,0)</f>
        <v>0</v>
      </c>
      <c r="BJ146" s="24" t="s">
        <v>84</v>
      </c>
      <c r="BK146" s="232">
        <f>ROUND(I146*H146,2)</f>
        <v>0</v>
      </c>
      <c r="BL146" s="24" t="s">
        <v>194</v>
      </c>
      <c r="BM146" s="24" t="s">
        <v>4198</v>
      </c>
    </row>
    <row r="147" spans="2:47" s="1" customFormat="1" ht="13.5">
      <c r="B147" s="46"/>
      <c r="C147" s="74"/>
      <c r="D147" s="233" t="s">
        <v>183</v>
      </c>
      <c r="E147" s="74"/>
      <c r="F147" s="234" t="s">
        <v>4197</v>
      </c>
      <c r="G147" s="74"/>
      <c r="H147" s="74"/>
      <c r="I147" s="191"/>
      <c r="J147" s="74"/>
      <c r="K147" s="74"/>
      <c r="L147" s="72"/>
      <c r="M147" s="235"/>
      <c r="N147" s="47"/>
      <c r="O147" s="47"/>
      <c r="P147" s="47"/>
      <c r="Q147" s="47"/>
      <c r="R147" s="47"/>
      <c r="S147" s="47"/>
      <c r="T147" s="95"/>
      <c r="AT147" s="24" t="s">
        <v>183</v>
      </c>
      <c r="AU147" s="24" t="s">
        <v>84</v>
      </c>
    </row>
    <row r="148" spans="2:65" s="1" customFormat="1" ht="16.5" customHeight="1">
      <c r="B148" s="46"/>
      <c r="C148" s="221" t="s">
        <v>479</v>
      </c>
      <c r="D148" s="221" t="s">
        <v>176</v>
      </c>
      <c r="E148" s="222" t="s">
        <v>4199</v>
      </c>
      <c r="F148" s="223" t="s">
        <v>4200</v>
      </c>
      <c r="G148" s="224" t="s">
        <v>858</v>
      </c>
      <c r="H148" s="225">
        <v>100</v>
      </c>
      <c r="I148" s="226"/>
      <c r="J148" s="227">
        <f>ROUND(I148*H148,2)</f>
        <v>0</v>
      </c>
      <c r="K148" s="223" t="s">
        <v>23</v>
      </c>
      <c r="L148" s="72"/>
      <c r="M148" s="228" t="s">
        <v>23</v>
      </c>
      <c r="N148" s="229" t="s">
        <v>47</v>
      </c>
      <c r="O148" s="47"/>
      <c r="P148" s="230">
        <f>O148*H148</f>
        <v>0</v>
      </c>
      <c r="Q148" s="230">
        <v>0</v>
      </c>
      <c r="R148" s="230">
        <f>Q148*H148</f>
        <v>0</v>
      </c>
      <c r="S148" s="230">
        <v>0</v>
      </c>
      <c r="T148" s="231">
        <f>S148*H148</f>
        <v>0</v>
      </c>
      <c r="AR148" s="24" t="s">
        <v>194</v>
      </c>
      <c r="AT148" s="24" t="s">
        <v>176</v>
      </c>
      <c r="AU148" s="24" t="s">
        <v>84</v>
      </c>
      <c r="AY148" s="24" t="s">
        <v>170</v>
      </c>
      <c r="BE148" s="232">
        <f>IF(N148="základní",J148,0)</f>
        <v>0</v>
      </c>
      <c r="BF148" s="232">
        <f>IF(N148="snížená",J148,0)</f>
        <v>0</v>
      </c>
      <c r="BG148" s="232">
        <f>IF(N148="zákl. přenesená",J148,0)</f>
        <v>0</v>
      </c>
      <c r="BH148" s="232">
        <f>IF(N148="sníž. přenesená",J148,0)</f>
        <v>0</v>
      </c>
      <c r="BI148" s="232">
        <f>IF(N148="nulová",J148,0)</f>
        <v>0</v>
      </c>
      <c r="BJ148" s="24" t="s">
        <v>84</v>
      </c>
      <c r="BK148" s="232">
        <f>ROUND(I148*H148,2)</f>
        <v>0</v>
      </c>
      <c r="BL148" s="24" t="s">
        <v>194</v>
      </c>
      <c r="BM148" s="24" t="s">
        <v>4201</v>
      </c>
    </row>
    <row r="149" spans="2:47" s="1" customFormat="1" ht="13.5">
      <c r="B149" s="46"/>
      <c r="C149" s="74"/>
      <c r="D149" s="233" t="s">
        <v>183</v>
      </c>
      <c r="E149" s="74"/>
      <c r="F149" s="234" t="s">
        <v>4200</v>
      </c>
      <c r="G149" s="74"/>
      <c r="H149" s="74"/>
      <c r="I149" s="191"/>
      <c r="J149" s="74"/>
      <c r="K149" s="74"/>
      <c r="L149" s="72"/>
      <c r="M149" s="235"/>
      <c r="N149" s="47"/>
      <c r="O149" s="47"/>
      <c r="P149" s="47"/>
      <c r="Q149" s="47"/>
      <c r="R149" s="47"/>
      <c r="S149" s="47"/>
      <c r="T149" s="95"/>
      <c r="AT149" s="24" t="s">
        <v>183</v>
      </c>
      <c r="AU149" s="24" t="s">
        <v>84</v>
      </c>
    </row>
    <row r="150" spans="2:65" s="1" customFormat="1" ht="16.5" customHeight="1">
      <c r="B150" s="46"/>
      <c r="C150" s="221" t="s">
        <v>486</v>
      </c>
      <c r="D150" s="221" t="s">
        <v>176</v>
      </c>
      <c r="E150" s="222" t="s">
        <v>4202</v>
      </c>
      <c r="F150" s="223" t="s">
        <v>4203</v>
      </c>
      <c r="G150" s="224" t="s">
        <v>858</v>
      </c>
      <c r="H150" s="225">
        <v>100</v>
      </c>
      <c r="I150" s="226"/>
      <c r="J150" s="227">
        <f>ROUND(I150*H150,2)</f>
        <v>0</v>
      </c>
      <c r="K150" s="223" t="s">
        <v>23</v>
      </c>
      <c r="L150" s="72"/>
      <c r="M150" s="228" t="s">
        <v>23</v>
      </c>
      <c r="N150" s="229" t="s">
        <v>47</v>
      </c>
      <c r="O150" s="47"/>
      <c r="P150" s="230">
        <f>O150*H150</f>
        <v>0</v>
      </c>
      <c r="Q150" s="230">
        <v>0</v>
      </c>
      <c r="R150" s="230">
        <f>Q150*H150</f>
        <v>0</v>
      </c>
      <c r="S150" s="230">
        <v>0</v>
      </c>
      <c r="T150" s="231">
        <f>S150*H150</f>
        <v>0</v>
      </c>
      <c r="AR150" s="24" t="s">
        <v>194</v>
      </c>
      <c r="AT150" s="24" t="s">
        <v>176</v>
      </c>
      <c r="AU150" s="24" t="s">
        <v>84</v>
      </c>
      <c r="AY150" s="24" t="s">
        <v>170</v>
      </c>
      <c r="BE150" s="232">
        <f>IF(N150="základní",J150,0)</f>
        <v>0</v>
      </c>
      <c r="BF150" s="232">
        <f>IF(N150="snížená",J150,0)</f>
        <v>0</v>
      </c>
      <c r="BG150" s="232">
        <f>IF(N150="zákl. přenesená",J150,0)</f>
        <v>0</v>
      </c>
      <c r="BH150" s="232">
        <f>IF(N150="sníž. přenesená",J150,0)</f>
        <v>0</v>
      </c>
      <c r="BI150" s="232">
        <f>IF(N150="nulová",J150,0)</f>
        <v>0</v>
      </c>
      <c r="BJ150" s="24" t="s">
        <v>84</v>
      </c>
      <c r="BK150" s="232">
        <f>ROUND(I150*H150,2)</f>
        <v>0</v>
      </c>
      <c r="BL150" s="24" t="s">
        <v>194</v>
      </c>
      <c r="BM150" s="24" t="s">
        <v>4204</v>
      </c>
    </row>
    <row r="151" spans="2:47" s="1" customFormat="1" ht="13.5">
      <c r="B151" s="46"/>
      <c r="C151" s="74"/>
      <c r="D151" s="233" t="s">
        <v>183</v>
      </c>
      <c r="E151" s="74"/>
      <c r="F151" s="234" t="s">
        <v>4203</v>
      </c>
      <c r="G151" s="74"/>
      <c r="H151" s="74"/>
      <c r="I151" s="191"/>
      <c r="J151" s="74"/>
      <c r="K151" s="74"/>
      <c r="L151" s="72"/>
      <c r="M151" s="235"/>
      <c r="N151" s="47"/>
      <c r="O151" s="47"/>
      <c r="P151" s="47"/>
      <c r="Q151" s="47"/>
      <c r="R151" s="47"/>
      <c r="S151" s="47"/>
      <c r="T151" s="95"/>
      <c r="AT151" s="24" t="s">
        <v>183</v>
      </c>
      <c r="AU151" s="24" t="s">
        <v>84</v>
      </c>
    </row>
    <row r="152" spans="2:65" s="1" customFormat="1" ht="25.5" customHeight="1">
      <c r="B152" s="46"/>
      <c r="C152" s="221" t="s">
        <v>492</v>
      </c>
      <c r="D152" s="221" t="s">
        <v>176</v>
      </c>
      <c r="E152" s="222" t="s">
        <v>4205</v>
      </c>
      <c r="F152" s="223" t="s">
        <v>4206</v>
      </c>
      <c r="G152" s="224" t="s">
        <v>4207</v>
      </c>
      <c r="H152" s="225">
        <v>460</v>
      </c>
      <c r="I152" s="226"/>
      <c r="J152" s="227">
        <f>ROUND(I152*H152,2)</f>
        <v>0</v>
      </c>
      <c r="K152" s="223" t="s">
        <v>23</v>
      </c>
      <c r="L152" s="72"/>
      <c r="M152" s="228" t="s">
        <v>23</v>
      </c>
      <c r="N152" s="229" t="s">
        <v>47</v>
      </c>
      <c r="O152" s="47"/>
      <c r="P152" s="230">
        <f>O152*H152</f>
        <v>0</v>
      </c>
      <c r="Q152" s="230">
        <v>0</v>
      </c>
      <c r="R152" s="230">
        <f>Q152*H152</f>
        <v>0</v>
      </c>
      <c r="S152" s="230">
        <v>0</v>
      </c>
      <c r="T152" s="231">
        <f>S152*H152</f>
        <v>0</v>
      </c>
      <c r="AR152" s="24" t="s">
        <v>194</v>
      </c>
      <c r="AT152" s="24" t="s">
        <v>176</v>
      </c>
      <c r="AU152" s="24" t="s">
        <v>84</v>
      </c>
      <c r="AY152" s="24" t="s">
        <v>170</v>
      </c>
      <c r="BE152" s="232">
        <f>IF(N152="základní",J152,0)</f>
        <v>0</v>
      </c>
      <c r="BF152" s="232">
        <f>IF(N152="snížená",J152,0)</f>
        <v>0</v>
      </c>
      <c r="BG152" s="232">
        <f>IF(N152="zákl. přenesená",J152,0)</f>
        <v>0</v>
      </c>
      <c r="BH152" s="232">
        <f>IF(N152="sníž. přenesená",J152,0)</f>
        <v>0</v>
      </c>
      <c r="BI152" s="232">
        <f>IF(N152="nulová",J152,0)</f>
        <v>0</v>
      </c>
      <c r="BJ152" s="24" t="s">
        <v>84</v>
      </c>
      <c r="BK152" s="232">
        <f>ROUND(I152*H152,2)</f>
        <v>0</v>
      </c>
      <c r="BL152" s="24" t="s">
        <v>194</v>
      </c>
      <c r="BM152" s="24" t="s">
        <v>4208</v>
      </c>
    </row>
    <row r="153" spans="2:47" s="1" customFormat="1" ht="13.5">
      <c r="B153" s="46"/>
      <c r="C153" s="74"/>
      <c r="D153" s="233" t="s">
        <v>183</v>
      </c>
      <c r="E153" s="74"/>
      <c r="F153" s="234" t="s">
        <v>4206</v>
      </c>
      <c r="G153" s="74"/>
      <c r="H153" s="74"/>
      <c r="I153" s="191"/>
      <c r="J153" s="74"/>
      <c r="K153" s="74"/>
      <c r="L153" s="72"/>
      <c r="M153" s="235"/>
      <c r="N153" s="47"/>
      <c r="O153" s="47"/>
      <c r="P153" s="47"/>
      <c r="Q153" s="47"/>
      <c r="R153" s="47"/>
      <c r="S153" s="47"/>
      <c r="T153" s="95"/>
      <c r="AT153" s="24" t="s">
        <v>183</v>
      </c>
      <c r="AU153" s="24" t="s">
        <v>84</v>
      </c>
    </row>
    <row r="154" spans="2:65" s="1" customFormat="1" ht="25.5" customHeight="1">
      <c r="B154" s="46"/>
      <c r="C154" s="221" t="s">
        <v>499</v>
      </c>
      <c r="D154" s="221" t="s">
        <v>176</v>
      </c>
      <c r="E154" s="222" t="s">
        <v>4209</v>
      </c>
      <c r="F154" s="223" t="s">
        <v>4210</v>
      </c>
      <c r="G154" s="224" t="s">
        <v>4207</v>
      </c>
      <c r="H154" s="225">
        <v>460</v>
      </c>
      <c r="I154" s="226"/>
      <c r="J154" s="227">
        <f>ROUND(I154*H154,2)</f>
        <v>0</v>
      </c>
      <c r="K154" s="223" t="s">
        <v>23</v>
      </c>
      <c r="L154" s="72"/>
      <c r="M154" s="228" t="s">
        <v>23</v>
      </c>
      <c r="N154" s="229" t="s">
        <v>47</v>
      </c>
      <c r="O154" s="47"/>
      <c r="P154" s="230">
        <f>O154*H154</f>
        <v>0</v>
      </c>
      <c r="Q154" s="230">
        <v>0</v>
      </c>
      <c r="R154" s="230">
        <f>Q154*H154</f>
        <v>0</v>
      </c>
      <c r="S154" s="230">
        <v>0</v>
      </c>
      <c r="T154" s="231">
        <f>S154*H154</f>
        <v>0</v>
      </c>
      <c r="AR154" s="24" t="s">
        <v>194</v>
      </c>
      <c r="AT154" s="24" t="s">
        <v>176</v>
      </c>
      <c r="AU154" s="24" t="s">
        <v>84</v>
      </c>
      <c r="AY154" s="24" t="s">
        <v>170</v>
      </c>
      <c r="BE154" s="232">
        <f>IF(N154="základní",J154,0)</f>
        <v>0</v>
      </c>
      <c r="BF154" s="232">
        <f>IF(N154="snížená",J154,0)</f>
        <v>0</v>
      </c>
      <c r="BG154" s="232">
        <f>IF(N154="zákl. přenesená",J154,0)</f>
        <v>0</v>
      </c>
      <c r="BH154" s="232">
        <f>IF(N154="sníž. přenesená",J154,0)</f>
        <v>0</v>
      </c>
      <c r="BI154" s="232">
        <f>IF(N154="nulová",J154,0)</f>
        <v>0</v>
      </c>
      <c r="BJ154" s="24" t="s">
        <v>84</v>
      </c>
      <c r="BK154" s="232">
        <f>ROUND(I154*H154,2)</f>
        <v>0</v>
      </c>
      <c r="BL154" s="24" t="s">
        <v>194</v>
      </c>
      <c r="BM154" s="24" t="s">
        <v>4211</v>
      </c>
    </row>
    <row r="155" spans="2:47" s="1" customFormat="1" ht="13.5">
      <c r="B155" s="46"/>
      <c r="C155" s="74"/>
      <c r="D155" s="233" t="s">
        <v>183</v>
      </c>
      <c r="E155" s="74"/>
      <c r="F155" s="234" t="s">
        <v>4210</v>
      </c>
      <c r="G155" s="74"/>
      <c r="H155" s="74"/>
      <c r="I155" s="191"/>
      <c r="J155" s="74"/>
      <c r="K155" s="74"/>
      <c r="L155" s="72"/>
      <c r="M155" s="235"/>
      <c r="N155" s="47"/>
      <c r="O155" s="47"/>
      <c r="P155" s="47"/>
      <c r="Q155" s="47"/>
      <c r="R155" s="47"/>
      <c r="S155" s="47"/>
      <c r="T155" s="95"/>
      <c r="AT155" s="24" t="s">
        <v>183</v>
      </c>
      <c r="AU155" s="24" t="s">
        <v>84</v>
      </c>
    </row>
    <row r="156" spans="2:65" s="1" customFormat="1" ht="16.5" customHeight="1">
      <c r="B156" s="46"/>
      <c r="C156" s="221" t="s">
        <v>506</v>
      </c>
      <c r="D156" s="221" t="s">
        <v>176</v>
      </c>
      <c r="E156" s="222" t="s">
        <v>4212</v>
      </c>
      <c r="F156" s="223" t="s">
        <v>4213</v>
      </c>
      <c r="G156" s="224" t="s">
        <v>858</v>
      </c>
      <c r="H156" s="225">
        <v>470</v>
      </c>
      <c r="I156" s="226"/>
      <c r="J156" s="227">
        <f>ROUND(I156*H156,2)</f>
        <v>0</v>
      </c>
      <c r="K156" s="223" t="s">
        <v>23</v>
      </c>
      <c r="L156" s="72"/>
      <c r="M156" s="228" t="s">
        <v>23</v>
      </c>
      <c r="N156" s="229" t="s">
        <v>47</v>
      </c>
      <c r="O156" s="47"/>
      <c r="P156" s="230">
        <f>O156*H156</f>
        <v>0</v>
      </c>
      <c r="Q156" s="230">
        <v>0</v>
      </c>
      <c r="R156" s="230">
        <f>Q156*H156</f>
        <v>0</v>
      </c>
      <c r="S156" s="230">
        <v>0</v>
      </c>
      <c r="T156" s="231">
        <f>S156*H156</f>
        <v>0</v>
      </c>
      <c r="AR156" s="24" t="s">
        <v>194</v>
      </c>
      <c r="AT156" s="24" t="s">
        <v>176</v>
      </c>
      <c r="AU156" s="24" t="s">
        <v>84</v>
      </c>
      <c r="AY156" s="24" t="s">
        <v>170</v>
      </c>
      <c r="BE156" s="232">
        <f>IF(N156="základní",J156,0)</f>
        <v>0</v>
      </c>
      <c r="BF156" s="232">
        <f>IF(N156="snížená",J156,0)</f>
        <v>0</v>
      </c>
      <c r="BG156" s="232">
        <f>IF(N156="zákl. přenesená",J156,0)</f>
        <v>0</v>
      </c>
      <c r="BH156" s="232">
        <f>IF(N156="sníž. přenesená",J156,0)</f>
        <v>0</v>
      </c>
      <c r="BI156" s="232">
        <f>IF(N156="nulová",J156,0)</f>
        <v>0</v>
      </c>
      <c r="BJ156" s="24" t="s">
        <v>84</v>
      </c>
      <c r="BK156" s="232">
        <f>ROUND(I156*H156,2)</f>
        <v>0</v>
      </c>
      <c r="BL156" s="24" t="s">
        <v>194</v>
      </c>
      <c r="BM156" s="24" t="s">
        <v>4214</v>
      </c>
    </row>
    <row r="157" spans="2:47" s="1" customFormat="1" ht="13.5">
      <c r="B157" s="46"/>
      <c r="C157" s="74"/>
      <c r="D157" s="233" t="s">
        <v>183</v>
      </c>
      <c r="E157" s="74"/>
      <c r="F157" s="234" t="s">
        <v>4213</v>
      </c>
      <c r="G157" s="74"/>
      <c r="H157" s="74"/>
      <c r="I157" s="191"/>
      <c r="J157" s="74"/>
      <c r="K157" s="74"/>
      <c r="L157" s="72"/>
      <c r="M157" s="235"/>
      <c r="N157" s="47"/>
      <c r="O157" s="47"/>
      <c r="P157" s="47"/>
      <c r="Q157" s="47"/>
      <c r="R157" s="47"/>
      <c r="S157" s="47"/>
      <c r="T157" s="95"/>
      <c r="AT157" s="24" t="s">
        <v>183</v>
      </c>
      <c r="AU157" s="24" t="s">
        <v>84</v>
      </c>
    </row>
    <row r="158" spans="2:65" s="1" customFormat="1" ht="25.5" customHeight="1">
      <c r="B158" s="46"/>
      <c r="C158" s="221" t="s">
        <v>513</v>
      </c>
      <c r="D158" s="221" t="s">
        <v>176</v>
      </c>
      <c r="E158" s="222" t="s">
        <v>4215</v>
      </c>
      <c r="F158" s="223" t="s">
        <v>4216</v>
      </c>
      <c r="G158" s="224" t="s">
        <v>4136</v>
      </c>
      <c r="H158" s="225">
        <v>1</v>
      </c>
      <c r="I158" s="226"/>
      <c r="J158" s="227">
        <f>ROUND(I158*H158,2)</f>
        <v>0</v>
      </c>
      <c r="K158" s="223" t="s">
        <v>23</v>
      </c>
      <c r="L158" s="72"/>
      <c r="M158" s="228" t="s">
        <v>23</v>
      </c>
      <c r="N158" s="229" t="s">
        <v>47</v>
      </c>
      <c r="O158" s="47"/>
      <c r="P158" s="230">
        <f>O158*H158</f>
        <v>0</v>
      </c>
      <c r="Q158" s="230">
        <v>0</v>
      </c>
      <c r="R158" s="230">
        <f>Q158*H158</f>
        <v>0</v>
      </c>
      <c r="S158" s="230">
        <v>0</v>
      </c>
      <c r="T158" s="231">
        <f>S158*H158</f>
        <v>0</v>
      </c>
      <c r="AR158" s="24" t="s">
        <v>194</v>
      </c>
      <c r="AT158" s="24" t="s">
        <v>176</v>
      </c>
      <c r="AU158" s="24" t="s">
        <v>84</v>
      </c>
      <c r="AY158" s="24" t="s">
        <v>170</v>
      </c>
      <c r="BE158" s="232">
        <f>IF(N158="základní",J158,0)</f>
        <v>0</v>
      </c>
      <c r="BF158" s="232">
        <f>IF(N158="snížená",J158,0)</f>
        <v>0</v>
      </c>
      <c r="BG158" s="232">
        <f>IF(N158="zákl. přenesená",J158,0)</f>
        <v>0</v>
      </c>
      <c r="BH158" s="232">
        <f>IF(N158="sníž. přenesená",J158,0)</f>
        <v>0</v>
      </c>
      <c r="BI158" s="232">
        <f>IF(N158="nulová",J158,0)</f>
        <v>0</v>
      </c>
      <c r="BJ158" s="24" t="s">
        <v>84</v>
      </c>
      <c r="BK158" s="232">
        <f>ROUND(I158*H158,2)</f>
        <v>0</v>
      </c>
      <c r="BL158" s="24" t="s">
        <v>194</v>
      </c>
      <c r="BM158" s="24" t="s">
        <v>4217</v>
      </c>
    </row>
    <row r="159" spans="2:47" s="1" customFormat="1" ht="13.5">
      <c r="B159" s="46"/>
      <c r="C159" s="74"/>
      <c r="D159" s="233" t="s">
        <v>183</v>
      </c>
      <c r="E159" s="74"/>
      <c r="F159" s="234" t="s">
        <v>4218</v>
      </c>
      <c r="G159" s="74"/>
      <c r="H159" s="74"/>
      <c r="I159" s="191"/>
      <c r="J159" s="74"/>
      <c r="K159" s="74"/>
      <c r="L159" s="72"/>
      <c r="M159" s="235"/>
      <c r="N159" s="47"/>
      <c r="O159" s="47"/>
      <c r="P159" s="47"/>
      <c r="Q159" s="47"/>
      <c r="R159" s="47"/>
      <c r="S159" s="47"/>
      <c r="T159" s="95"/>
      <c r="AT159" s="24" t="s">
        <v>183</v>
      </c>
      <c r="AU159" s="24" t="s">
        <v>84</v>
      </c>
    </row>
    <row r="160" spans="2:63" s="10" customFormat="1" ht="37.4" customHeight="1">
      <c r="B160" s="205"/>
      <c r="C160" s="206"/>
      <c r="D160" s="207" t="s">
        <v>75</v>
      </c>
      <c r="E160" s="208" t="s">
        <v>4219</v>
      </c>
      <c r="F160" s="208" t="s">
        <v>4220</v>
      </c>
      <c r="G160" s="206"/>
      <c r="H160" s="206"/>
      <c r="I160" s="209"/>
      <c r="J160" s="210">
        <f>BK160</f>
        <v>0</v>
      </c>
      <c r="K160" s="206"/>
      <c r="L160" s="211"/>
      <c r="M160" s="212"/>
      <c r="N160" s="213"/>
      <c r="O160" s="213"/>
      <c r="P160" s="214">
        <f>SUM(P161:P162)</f>
        <v>0</v>
      </c>
      <c r="Q160" s="213"/>
      <c r="R160" s="214">
        <f>SUM(R161:R162)</f>
        <v>0</v>
      </c>
      <c r="S160" s="213"/>
      <c r="T160" s="215">
        <f>SUM(T161:T162)</f>
        <v>0</v>
      </c>
      <c r="AR160" s="216" t="s">
        <v>194</v>
      </c>
      <c r="AT160" s="217" t="s">
        <v>75</v>
      </c>
      <c r="AU160" s="217" t="s">
        <v>76</v>
      </c>
      <c r="AY160" s="216" t="s">
        <v>170</v>
      </c>
      <c r="BK160" s="218">
        <f>SUM(BK161:BK162)</f>
        <v>0</v>
      </c>
    </row>
    <row r="161" spans="2:65" s="1" customFormat="1" ht="16.5" customHeight="1">
      <c r="B161" s="46"/>
      <c r="C161" s="221" t="s">
        <v>520</v>
      </c>
      <c r="D161" s="221" t="s">
        <v>176</v>
      </c>
      <c r="E161" s="222" t="s">
        <v>4221</v>
      </c>
      <c r="F161" s="223" t="s">
        <v>4222</v>
      </c>
      <c r="G161" s="224" t="s">
        <v>3817</v>
      </c>
      <c r="H161" s="225">
        <v>3</v>
      </c>
      <c r="I161" s="226"/>
      <c r="J161" s="227">
        <f>ROUND(I161*H161,2)</f>
        <v>0</v>
      </c>
      <c r="K161" s="223" t="s">
        <v>23</v>
      </c>
      <c r="L161" s="72"/>
      <c r="M161" s="228" t="s">
        <v>23</v>
      </c>
      <c r="N161" s="229" t="s">
        <v>47</v>
      </c>
      <c r="O161" s="47"/>
      <c r="P161" s="230">
        <f>O161*H161</f>
        <v>0</v>
      </c>
      <c r="Q161" s="230">
        <v>0</v>
      </c>
      <c r="R161" s="230">
        <f>Q161*H161</f>
        <v>0</v>
      </c>
      <c r="S161" s="230">
        <v>0</v>
      </c>
      <c r="T161" s="231">
        <f>S161*H161</f>
        <v>0</v>
      </c>
      <c r="AR161" s="24" t="s">
        <v>194</v>
      </c>
      <c r="AT161" s="24" t="s">
        <v>176</v>
      </c>
      <c r="AU161" s="24" t="s">
        <v>84</v>
      </c>
      <c r="AY161" s="24" t="s">
        <v>170</v>
      </c>
      <c r="BE161" s="232">
        <f>IF(N161="základní",J161,0)</f>
        <v>0</v>
      </c>
      <c r="BF161" s="232">
        <f>IF(N161="snížená",J161,0)</f>
        <v>0</v>
      </c>
      <c r="BG161" s="232">
        <f>IF(N161="zákl. přenesená",J161,0)</f>
        <v>0</v>
      </c>
      <c r="BH161" s="232">
        <f>IF(N161="sníž. přenesená",J161,0)</f>
        <v>0</v>
      </c>
      <c r="BI161" s="232">
        <f>IF(N161="nulová",J161,0)</f>
        <v>0</v>
      </c>
      <c r="BJ161" s="24" t="s">
        <v>84</v>
      </c>
      <c r="BK161" s="232">
        <f>ROUND(I161*H161,2)</f>
        <v>0</v>
      </c>
      <c r="BL161" s="24" t="s">
        <v>194</v>
      </c>
      <c r="BM161" s="24" t="s">
        <v>432</v>
      </c>
    </row>
    <row r="162" spans="2:47" s="1" customFormat="1" ht="13.5">
      <c r="B162" s="46"/>
      <c r="C162" s="74"/>
      <c r="D162" s="233" t="s">
        <v>183</v>
      </c>
      <c r="E162" s="74"/>
      <c r="F162" s="234" t="s">
        <v>4222</v>
      </c>
      <c r="G162" s="74"/>
      <c r="H162" s="74"/>
      <c r="I162" s="191"/>
      <c r="J162" s="74"/>
      <c r="K162" s="74"/>
      <c r="L162" s="72"/>
      <c r="M162" s="237"/>
      <c r="N162" s="238"/>
      <c r="O162" s="238"/>
      <c r="P162" s="238"/>
      <c r="Q162" s="238"/>
      <c r="R162" s="238"/>
      <c r="S162" s="238"/>
      <c r="T162" s="239"/>
      <c r="AT162" s="24" t="s">
        <v>183</v>
      </c>
      <c r="AU162" s="24" t="s">
        <v>84</v>
      </c>
    </row>
    <row r="163" spans="2:12" s="1" customFormat="1" ht="6.95" customHeight="1">
      <c r="B163" s="67"/>
      <c r="C163" s="68"/>
      <c r="D163" s="68"/>
      <c r="E163" s="68"/>
      <c r="F163" s="68"/>
      <c r="G163" s="68"/>
      <c r="H163" s="68"/>
      <c r="I163" s="166"/>
      <c r="J163" s="68"/>
      <c r="K163" s="68"/>
      <c r="L163" s="72"/>
    </row>
  </sheetData>
  <sheetProtection password="CC35" sheet="1" objects="1" scenarios="1" formatColumns="0" formatRows="0" autoFilter="0"/>
  <autoFilter ref="C81:K16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0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127</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4223</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124</v>
      </c>
      <c r="G11" s="47"/>
      <c r="H11" s="47"/>
      <c r="I11" s="146" t="s">
        <v>22</v>
      </c>
      <c r="J11" s="35" t="s">
        <v>2407</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1035</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23</v>
      </c>
      <c r="K20" s="51"/>
    </row>
    <row r="21" spans="2:11" s="1" customFormat="1" ht="18" customHeight="1">
      <c r="B21" s="46"/>
      <c r="C21" s="47"/>
      <c r="D21" s="47"/>
      <c r="E21" s="35" t="s">
        <v>4095</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ROUND(SUM(BE80:BE106),2)</f>
        <v>0</v>
      </c>
      <c r="G30" s="47"/>
      <c r="H30" s="47"/>
      <c r="I30" s="158">
        <v>0.21</v>
      </c>
      <c r="J30" s="157">
        <f>ROUND(ROUND((SUM(BE80:BE106)),2)*I30,2)</f>
        <v>0</v>
      </c>
      <c r="K30" s="51"/>
    </row>
    <row r="31" spans="2:11" s="1" customFormat="1" ht="14.4" customHeight="1">
      <c r="B31" s="46"/>
      <c r="C31" s="47"/>
      <c r="D31" s="47"/>
      <c r="E31" s="55" t="s">
        <v>48</v>
      </c>
      <c r="F31" s="157">
        <f>ROUND(SUM(BF80:BF106),2)</f>
        <v>0</v>
      </c>
      <c r="G31" s="47"/>
      <c r="H31" s="47"/>
      <c r="I31" s="158">
        <v>0.15</v>
      </c>
      <c r="J31" s="157">
        <f>ROUND(ROUND((SUM(BF80:BF106)),2)*I31,2)</f>
        <v>0</v>
      </c>
      <c r="K31" s="51"/>
    </row>
    <row r="32" spans="2:11" s="1" customFormat="1" ht="14.4" customHeight="1" hidden="1">
      <c r="B32" s="46"/>
      <c r="C32" s="47"/>
      <c r="D32" s="47"/>
      <c r="E32" s="55" t="s">
        <v>49</v>
      </c>
      <c r="F32" s="157">
        <f>ROUND(SUM(BG80:BG106),2)</f>
        <v>0</v>
      </c>
      <c r="G32" s="47"/>
      <c r="H32" s="47"/>
      <c r="I32" s="158">
        <v>0.21</v>
      </c>
      <c r="J32" s="157">
        <v>0</v>
      </c>
      <c r="K32" s="51"/>
    </row>
    <row r="33" spans="2:11" s="1" customFormat="1" ht="14.4" customHeight="1" hidden="1">
      <c r="B33" s="46"/>
      <c r="C33" s="47"/>
      <c r="D33" s="47"/>
      <c r="E33" s="55" t="s">
        <v>50</v>
      </c>
      <c r="F33" s="157">
        <f>ROUND(SUM(BH80:BH106),2)</f>
        <v>0</v>
      </c>
      <c r="G33" s="47"/>
      <c r="H33" s="47"/>
      <c r="I33" s="158">
        <v>0.15</v>
      </c>
      <c r="J33" s="157">
        <v>0</v>
      </c>
      <c r="K33" s="51"/>
    </row>
    <row r="34" spans="2:11" s="1" customFormat="1" ht="14.4" customHeight="1" hidden="1">
      <c r="B34" s="46"/>
      <c r="C34" s="47"/>
      <c r="D34" s="47"/>
      <c r="E34" s="55" t="s">
        <v>51</v>
      </c>
      <c r="F34" s="157">
        <f>ROUND(SUM(BI80:BI106),2)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411b - Úprava slaboproudých rozvodů - přeložka vedení UPC</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Watecom</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J80</f>
        <v>0</v>
      </c>
      <c r="K56" s="51"/>
      <c r="AU56" s="24" t="s">
        <v>147</v>
      </c>
    </row>
    <row r="57" spans="2:11" s="7" customFormat="1" ht="24.95" customHeight="1">
      <c r="B57" s="177"/>
      <c r="C57" s="178"/>
      <c r="D57" s="179" t="s">
        <v>4096</v>
      </c>
      <c r="E57" s="180"/>
      <c r="F57" s="180"/>
      <c r="G57" s="180"/>
      <c r="H57" s="180"/>
      <c r="I57" s="181"/>
      <c r="J57" s="182">
        <f>J81</f>
        <v>0</v>
      </c>
      <c r="K57" s="183"/>
    </row>
    <row r="58" spans="2:11" s="7" customFormat="1" ht="24.95" customHeight="1">
      <c r="B58" s="177"/>
      <c r="C58" s="178"/>
      <c r="D58" s="179" t="s">
        <v>4097</v>
      </c>
      <c r="E58" s="180"/>
      <c r="F58" s="180"/>
      <c r="G58" s="180"/>
      <c r="H58" s="180"/>
      <c r="I58" s="181"/>
      <c r="J58" s="182">
        <f>J86</f>
        <v>0</v>
      </c>
      <c r="K58" s="183"/>
    </row>
    <row r="59" spans="2:11" s="7" customFormat="1" ht="24.95" customHeight="1">
      <c r="B59" s="177"/>
      <c r="C59" s="178"/>
      <c r="D59" s="179" t="s">
        <v>4098</v>
      </c>
      <c r="E59" s="180"/>
      <c r="F59" s="180"/>
      <c r="G59" s="180"/>
      <c r="H59" s="180"/>
      <c r="I59" s="181"/>
      <c r="J59" s="182">
        <f>J93</f>
        <v>0</v>
      </c>
      <c r="K59" s="183"/>
    </row>
    <row r="60" spans="2:11" s="7" customFormat="1" ht="24.95" customHeight="1">
      <c r="B60" s="177"/>
      <c r="C60" s="178"/>
      <c r="D60" s="179" t="s">
        <v>4099</v>
      </c>
      <c r="E60" s="180"/>
      <c r="F60" s="180"/>
      <c r="G60" s="180"/>
      <c r="H60" s="180"/>
      <c r="I60" s="181"/>
      <c r="J60" s="182">
        <f>J98</f>
        <v>0</v>
      </c>
      <c r="K60" s="183"/>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155</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II/233, Stavební úpravy Mohylové ulice, úsek Masarykova – Stará cesta</v>
      </c>
      <c r="F70" s="76"/>
      <c r="G70" s="76"/>
      <c r="H70" s="76"/>
      <c r="I70" s="191"/>
      <c r="J70" s="74"/>
      <c r="K70" s="74"/>
      <c r="L70" s="72"/>
    </row>
    <row r="71" spans="2:12" s="1" customFormat="1" ht="14.4" customHeight="1">
      <c r="B71" s="46"/>
      <c r="C71" s="76" t="s">
        <v>138</v>
      </c>
      <c r="D71" s="74"/>
      <c r="E71" s="74"/>
      <c r="F71" s="74"/>
      <c r="G71" s="74"/>
      <c r="H71" s="74"/>
      <c r="I71" s="191"/>
      <c r="J71" s="74"/>
      <c r="K71" s="74"/>
      <c r="L71" s="72"/>
    </row>
    <row r="72" spans="2:12" s="1" customFormat="1" ht="17.25" customHeight="1">
      <c r="B72" s="46"/>
      <c r="C72" s="74"/>
      <c r="D72" s="74"/>
      <c r="E72" s="82" t="str">
        <f>E9</f>
        <v>SO 411b - Úprava slaboproudých rozvodů - přeložka vedení UPC</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24</v>
      </c>
      <c r="D74" s="74"/>
      <c r="E74" s="74"/>
      <c r="F74" s="193" t="str">
        <f>F12</f>
        <v>Plzeň</v>
      </c>
      <c r="G74" s="74"/>
      <c r="H74" s="74"/>
      <c r="I74" s="194" t="s">
        <v>26</v>
      </c>
      <c r="J74" s="85" t="str">
        <f>IF(J12="","",J12)</f>
        <v>19. 2. 2018</v>
      </c>
      <c r="K74" s="74"/>
      <c r="L74" s="72"/>
    </row>
    <row r="75" spans="2:12" s="1" customFormat="1" ht="6.95" customHeight="1">
      <c r="B75" s="46"/>
      <c r="C75" s="74"/>
      <c r="D75" s="74"/>
      <c r="E75" s="74"/>
      <c r="F75" s="74"/>
      <c r="G75" s="74"/>
      <c r="H75" s="74"/>
      <c r="I75" s="191"/>
      <c r="J75" s="74"/>
      <c r="K75" s="74"/>
      <c r="L75" s="72"/>
    </row>
    <row r="76" spans="2:12" s="1" customFormat="1" ht="13.5">
      <c r="B76" s="46"/>
      <c r="C76" s="76" t="s">
        <v>28</v>
      </c>
      <c r="D76" s="74"/>
      <c r="E76" s="74"/>
      <c r="F76" s="193" t="str">
        <f>E15</f>
        <v>Statutární město Plzeň</v>
      </c>
      <c r="G76" s="74"/>
      <c r="H76" s="74"/>
      <c r="I76" s="194" t="s">
        <v>35</v>
      </c>
      <c r="J76" s="193" t="str">
        <f>E21</f>
        <v>Watecom</v>
      </c>
      <c r="K76" s="74"/>
      <c r="L76" s="72"/>
    </row>
    <row r="77" spans="2:12" s="1" customFormat="1" ht="14.4" customHeight="1">
      <c r="B77" s="46"/>
      <c r="C77" s="76" t="s">
        <v>33</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156</v>
      </c>
      <c r="D79" s="197" t="s">
        <v>61</v>
      </c>
      <c r="E79" s="197" t="s">
        <v>57</v>
      </c>
      <c r="F79" s="197" t="s">
        <v>157</v>
      </c>
      <c r="G79" s="197" t="s">
        <v>158</v>
      </c>
      <c r="H79" s="197" t="s">
        <v>159</v>
      </c>
      <c r="I79" s="198" t="s">
        <v>160</v>
      </c>
      <c r="J79" s="197" t="s">
        <v>145</v>
      </c>
      <c r="K79" s="199" t="s">
        <v>161</v>
      </c>
      <c r="L79" s="200"/>
      <c r="M79" s="102" t="s">
        <v>162</v>
      </c>
      <c r="N79" s="103" t="s">
        <v>46</v>
      </c>
      <c r="O79" s="103" t="s">
        <v>163</v>
      </c>
      <c r="P79" s="103" t="s">
        <v>164</v>
      </c>
      <c r="Q79" s="103" t="s">
        <v>165</v>
      </c>
      <c r="R79" s="103" t="s">
        <v>166</v>
      </c>
      <c r="S79" s="103" t="s">
        <v>167</v>
      </c>
      <c r="T79" s="104" t="s">
        <v>168</v>
      </c>
    </row>
    <row r="80" spans="2:63" s="1" customFormat="1" ht="29.25" customHeight="1">
      <c r="B80" s="46"/>
      <c r="C80" s="108" t="s">
        <v>146</v>
      </c>
      <c r="D80" s="74"/>
      <c r="E80" s="74"/>
      <c r="F80" s="74"/>
      <c r="G80" s="74"/>
      <c r="H80" s="74"/>
      <c r="I80" s="191"/>
      <c r="J80" s="201">
        <f>BK80</f>
        <v>0</v>
      </c>
      <c r="K80" s="74"/>
      <c r="L80" s="72"/>
      <c r="M80" s="105"/>
      <c r="N80" s="106"/>
      <c r="O80" s="106"/>
      <c r="P80" s="202">
        <f>P81+P86+P93+P98</f>
        <v>0</v>
      </c>
      <c r="Q80" s="106"/>
      <c r="R80" s="202">
        <f>R81+R86+R93+R98</f>
        <v>0</v>
      </c>
      <c r="S80" s="106"/>
      <c r="T80" s="203">
        <f>T81+T86+T93+T98</f>
        <v>0</v>
      </c>
      <c r="AT80" s="24" t="s">
        <v>75</v>
      </c>
      <c r="AU80" s="24" t="s">
        <v>147</v>
      </c>
      <c r="BK80" s="204">
        <f>BK81+BK86+BK93+BK98</f>
        <v>0</v>
      </c>
    </row>
    <row r="81" spans="2:63" s="10" customFormat="1" ht="37.4" customHeight="1">
      <c r="B81" s="205"/>
      <c r="C81" s="206"/>
      <c r="D81" s="207" t="s">
        <v>75</v>
      </c>
      <c r="E81" s="208" t="s">
        <v>4102</v>
      </c>
      <c r="F81" s="208" t="s">
        <v>4103</v>
      </c>
      <c r="G81" s="206"/>
      <c r="H81" s="206"/>
      <c r="I81" s="209"/>
      <c r="J81" s="210">
        <f>BK81</f>
        <v>0</v>
      </c>
      <c r="K81" s="206"/>
      <c r="L81" s="211"/>
      <c r="M81" s="212"/>
      <c r="N81" s="213"/>
      <c r="O81" s="213"/>
      <c r="P81" s="214">
        <f>SUM(P82:P85)</f>
        <v>0</v>
      </c>
      <c r="Q81" s="213"/>
      <c r="R81" s="214">
        <f>SUM(R82:R85)</f>
        <v>0</v>
      </c>
      <c r="S81" s="213"/>
      <c r="T81" s="215">
        <f>SUM(T82:T85)</f>
        <v>0</v>
      </c>
      <c r="AR81" s="216" t="s">
        <v>84</v>
      </c>
      <c r="AT81" s="217" t="s">
        <v>75</v>
      </c>
      <c r="AU81" s="217" t="s">
        <v>76</v>
      </c>
      <c r="AY81" s="216" t="s">
        <v>170</v>
      </c>
      <c r="BK81" s="218">
        <f>SUM(BK82:BK85)</f>
        <v>0</v>
      </c>
    </row>
    <row r="82" spans="2:65" s="1" customFormat="1" ht="25.5" customHeight="1">
      <c r="B82" s="46"/>
      <c r="C82" s="221" t="s">
        <v>84</v>
      </c>
      <c r="D82" s="221" t="s">
        <v>176</v>
      </c>
      <c r="E82" s="222" t="s">
        <v>4104</v>
      </c>
      <c r="F82" s="223" t="s">
        <v>4224</v>
      </c>
      <c r="G82" s="224" t="s">
        <v>858</v>
      </c>
      <c r="H82" s="225">
        <v>200</v>
      </c>
      <c r="I82" s="226"/>
      <c r="J82" s="227">
        <f>ROUND(I82*H82,2)</f>
        <v>0</v>
      </c>
      <c r="K82" s="223" t="s">
        <v>23</v>
      </c>
      <c r="L82" s="72"/>
      <c r="M82" s="228" t="s">
        <v>23</v>
      </c>
      <c r="N82" s="229" t="s">
        <v>47</v>
      </c>
      <c r="O82" s="47"/>
      <c r="P82" s="230">
        <f>O82*H82</f>
        <v>0</v>
      </c>
      <c r="Q82" s="230">
        <v>0</v>
      </c>
      <c r="R82" s="230">
        <f>Q82*H82</f>
        <v>0</v>
      </c>
      <c r="S82" s="230">
        <v>0</v>
      </c>
      <c r="T82" s="231">
        <f>S82*H82</f>
        <v>0</v>
      </c>
      <c r="AR82" s="24" t="s">
        <v>194</v>
      </c>
      <c r="AT82" s="24" t="s">
        <v>176</v>
      </c>
      <c r="AU82" s="24" t="s">
        <v>84</v>
      </c>
      <c r="AY82" s="24" t="s">
        <v>170</v>
      </c>
      <c r="BE82" s="232">
        <f>IF(N82="základní",J82,0)</f>
        <v>0</v>
      </c>
      <c r="BF82" s="232">
        <f>IF(N82="snížená",J82,0)</f>
        <v>0</v>
      </c>
      <c r="BG82" s="232">
        <f>IF(N82="zákl. přenesená",J82,0)</f>
        <v>0</v>
      </c>
      <c r="BH82" s="232">
        <f>IF(N82="sníž. přenesená",J82,0)</f>
        <v>0</v>
      </c>
      <c r="BI82" s="232">
        <f>IF(N82="nulová",J82,0)</f>
        <v>0</v>
      </c>
      <c r="BJ82" s="24" t="s">
        <v>84</v>
      </c>
      <c r="BK82" s="232">
        <f>ROUND(I82*H82,2)</f>
        <v>0</v>
      </c>
      <c r="BL82" s="24" t="s">
        <v>194</v>
      </c>
      <c r="BM82" s="24" t="s">
        <v>194</v>
      </c>
    </row>
    <row r="83" spans="2:47" s="1" customFormat="1" ht="13.5">
      <c r="B83" s="46"/>
      <c r="C83" s="74"/>
      <c r="D83" s="233" t="s">
        <v>183</v>
      </c>
      <c r="E83" s="74"/>
      <c r="F83" s="234" t="s">
        <v>4225</v>
      </c>
      <c r="G83" s="74"/>
      <c r="H83" s="74"/>
      <c r="I83" s="191"/>
      <c r="J83" s="74"/>
      <c r="K83" s="74"/>
      <c r="L83" s="72"/>
      <c r="M83" s="235"/>
      <c r="N83" s="47"/>
      <c r="O83" s="47"/>
      <c r="P83" s="47"/>
      <c r="Q83" s="47"/>
      <c r="R83" s="47"/>
      <c r="S83" s="47"/>
      <c r="T83" s="95"/>
      <c r="AT83" s="24" t="s">
        <v>183</v>
      </c>
      <c r="AU83" s="24" t="s">
        <v>84</v>
      </c>
    </row>
    <row r="84" spans="2:65" s="1" customFormat="1" ht="16.5" customHeight="1">
      <c r="B84" s="46"/>
      <c r="C84" s="221" t="s">
        <v>87</v>
      </c>
      <c r="D84" s="221" t="s">
        <v>176</v>
      </c>
      <c r="E84" s="222" t="s">
        <v>4118</v>
      </c>
      <c r="F84" s="223" t="s">
        <v>4119</v>
      </c>
      <c r="G84" s="224" t="s">
        <v>4120</v>
      </c>
      <c r="H84" s="225">
        <v>8</v>
      </c>
      <c r="I84" s="226"/>
      <c r="J84" s="227">
        <f>ROUND(I84*H84,2)</f>
        <v>0</v>
      </c>
      <c r="K84" s="223" t="s">
        <v>23</v>
      </c>
      <c r="L84" s="72"/>
      <c r="M84" s="228" t="s">
        <v>23</v>
      </c>
      <c r="N84" s="229" t="s">
        <v>47</v>
      </c>
      <c r="O84" s="47"/>
      <c r="P84" s="230">
        <f>O84*H84</f>
        <v>0</v>
      </c>
      <c r="Q84" s="230">
        <v>0</v>
      </c>
      <c r="R84" s="230">
        <f>Q84*H84</f>
        <v>0</v>
      </c>
      <c r="S84" s="230">
        <v>0</v>
      </c>
      <c r="T84" s="231">
        <f>S84*H84</f>
        <v>0</v>
      </c>
      <c r="AR84" s="24" t="s">
        <v>194</v>
      </c>
      <c r="AT84" s="24" t="s">
        <v>176</v>
      </c>
      <c r="AU84" s="24" t="s">
        <v>84</v>
      </c>
      <c r="AY84" s="24" t="s">
        <v>170</v>
      </c>
      <c r="BE84" s="232">
        <f>IF(N84="základní",J84,0)</f>
        <v>0</v>
      </c>
      <c r="BF84" s="232">
        <f>IF(N84="snížená",J84,0)</f>
        <v>0</v>
      </c>
      <c r="BG84" s="232">
        <f>IF(N84="zákl. přenesená",J84,0)</f>
        <v>0</v>
      </c>
      <c r="BH84" s="232">
        <f>IF(N84="sníž. přenesená",J84,0)</f>
        <v>0</v>
      </c>
      <c r="BI84" s="232">
        <f>IF(N84="nulová",J84,0)</f>
        <v>0</v>
      </c>
      <c r="BJ84" s="24" t="s">
        <v>84</v>
      </c>
      <c r="BK84" s="232">
        <f>ROUND(I84*H84,2)</f>
        <v>0</v>
      </c>
      <c r="BL84" s="24" t="s">
        <v>194</v>
      </c>
      <c r="BM84" s="24" t="s">
        <v>201</v>
      </c>
    </row>
    <row r="85" spans="2:47" s="1" customFormat="1" ht="13.5">
      <c r="B85" s="46"/>
      <c r="C85" s="74"/>
      <c r="D85" s="233" t="s">
        <v>183</v>
      </c>
      <c r="E85" s="74"/>
      <c r="F85" s="234" t="s">
        <v>4119</v>
      </c>
      <c r="G85" s="74"/>
      <c r="H85" s="74"/>
      <c r="I85" s="191"/>
      <c r="J85" s="74"/>
      <c r="K85" s="74"/>
      <c r="L85" s="72"/>
      <c r="M85" s="235"/>
      <c r="N85" s="47"/>
      <c r="O85" s="47"/>
      <c r="P85" s="47"/>
      <c r="Q85" s="47"/>
      <c r="R85" s="47"/>
      <c r="S85" s="47"/>
      <c r="T85" s="95"/>
      <c r="AT85" s="24" t="s">
        <v>183</v>
      </c>
      <c r="AU85" s="24" t="s">
        <v>84</v>
      </c>
    </row>
    <row r="86" spans="2:63" s="10" customFormat="1" ht="37.4" customHeight="1">
      <c r="B86" s="205"/>
      <c r="C86" s="206"/>
      <c r="D86" s="207" t="s">
        <v>75</v>
      </c>
      <c r="E86" s="208" t="s">
        <v>4121</v>
      </c>
      <c r="F86" s="208" t="s">
        <v>289</v>
      </c>
      <c r="G86" s="206"/>
      <c r="H86" s="206"/>
      <c r="I86" s="209"/>
      <c r="J86" s="210">
        <f>BK86</f>
        <v>0</v>
      </c>
      <c r="K86" s="206"/>
      <c r="L86" s="211"/>
      <c r="M86" s="212"/>
      <c r="N86" s="213"/>
      <c r="O86" s="213"/>
      <c r="P86" s="214">
        <f>SUM(P87:P92)</f>
        <v>0</v>
      </c>
      <c r="Q86" s="213"/>
      <c r="R86" s="214">
        <f>SUM(R87:R92)</f>
        <v>0</v>
      </c>
      <c r="S86" s="213"/>
      <c r="T86" s="215">
        <f>SUM(T87:T92)</f>
        <v>0</v>
      </c>
      <c r="AR86" s="216" t="s">
        <v>84</v>
      </c>
      <c r="AT86" s="217" t="s">
        <v>75</v>
      </c>
      <c r="AU86" s="217" t="s">
        <v>76</v>
      </c>
      <c r="AY86" s="216" t="s">
        <v>170</v>
      </c>
      <c r="BK86" s="218">
        <f>SUM(BK87:BK92)</f>
        <v>0</v>
      </c>
    </row>
    <row r="87" spans="2:65" s="1" customFormat="1" ht="25.5" customHeight="1">
      <c r="B87" s="46"/>
      <c r="C87" s="221" t="s">
        <v>189</v>
      </c>
      <c r="D87" s="221" t="s">
        <v>176</v>
      </c>
      <c r="E87" s="222" t="s">
        <v>4126</v>
      </c>
      <c r="F87" s="223" t="s">
        <v>4127</v>
      </c>
      <c r="G87" s="224" t="s">
        <v>4124</v>
      </c>
      <c r="H87" s="225">
        <v>46</v>
      </c>
      <c r="I87" s="226"/>
      <c r="J87" s="227">
        <f>ROUND(I87*H87,2)</f>
        <v>0</v>
      </c>
      <c r="K87" s="223" t="s">
        <v>23</v>
      </c>
      <c r="L87" s="72"/>
      <c r="M87" s="228" t="s">
        <v>23</v>
      </c>
      <c r="N87" s="229" t="s">
        <v>47</v>
      </c>
      <c r="O87" s="47"/>
      <c r="P87" s="230">
        <f>O87*H87</f>
        <v>0</v>
      </c>
      <c r="Q87" s="230">
        <v>0</v>
      </c>
      <c r="R87" s="230">
        <f>Q87*H87</f>
        <v>0</v>
      </c>
      <c r="S87" s="230">
        <v>0</v>
      </c>
      <c r="T87" s="231">
        <f>S87*H87</f>
        <v>0</v>
      </c>
      <c r="AR87" s="24" t="s">
        <v>194</v>
      </c>
      <c r="AT87" s="24" t="s">
        <v>176</v>
      </c>
      <c r="AU87" s="24" t="s">
        <v>84</v>
      </c>
      <c r="AY87" s="24" t="s">
        <v>170</v>
      </c>
      <c r="BE87" s="232">
        <f>IF(N87="základní",J87,0)</f>
        <v>0</v>
      </c>
      <c r="BF87" s="232">
        <f>IF(N87="snížená",J87,0)</f>
        <v>0</v>
      </c>
      <c r="BG87" s="232">
        <f>IF(N87="zákl. přenesená",J87,0)</f>
        <v>0</v>
      </c>
      <c r="BH87" s="232">
        <f>IF(N87="sníž. přenesená",J87,0)</f>
        <v>0</v>
      </c>
      <c r="BI87" s="232">
        <f>IF(N87="nulová",J87,0)</f>
        <v>0</v>
      </c>
      <c r="BJ87" s="24" t="s">
        <v>84</v>
      </c>
      <c r="BK87" s="232">
        <f>ROUND(I87*H87,2)</f>
        <v>0</v>
      </c>
      <c r="BL87" s="24" t="s">
        <v>194</v>
      </c>
      <c r="BM87" s="24" t="s">
        <v>211</v>
      </c>
    </row>
    <row r="88" spans="2:47" s="1" customFormat="1" ht="13.5">
      <c r="B88" s="46"/>
      <c r="C88" s="74"/>
      <c r="D88" s="233" t="s">
        <v>183</v>
      </c>
      <c r="E88" s="74"/>
      <c r="F88" s="234" t="s">
        <v>4127</v>
      </c>
      <c r="G88" s="74"/>
      <c r="H88" s="74"/>
      <c r="I88" s="191"/>
      <c r="J88" s="74"/>
      <c r="K88" s="74"/>
      <c r="L88" s="72"/>
      <c r="M88" s="235"/>
      <c r="N88" s="47"/>
      <c r="O88" s="47"/>
      <c r="P88" s="47"/>
      <c r="Q88" s="47"/>
      <c r="R88" s="47"/>
      <c r="S88" s="47"/>
      <c r="T88" s="95"/>
      <c r="AT88" s="24" t="s">
        <v>183</v>
      </c>
      <c r="AU88" s="24" t="s">
        <v>84</v>
      </c>
    </row>
    <row r="89" spans="2:65" s="1" customFormat="1" ht="16.5" customHeight="1">
      <c r="B89" s="46"/>
      <c r="C89" s="221" t="s">
        <v>194</v>
      </c>
      <c r="D89" s="221" t="s">
        <v>176</v>
      </c>
      <c r="E89" s="222" t="s">
        <v>4128</v>
      </c>
      <c r="F89" s="223" t="s">
        <v>4129</v>
      </c>
      <c r="G89" s="224" t="s">
        <v>4124</v>
      </c>
      <c r="H89" s="225">
        <v>46</v>
      </c>
      <c r="I89" s="226"/>
      <c r="J89" s="227">
        <f>ROUND(I89*H89,2)</f>
        <v>0</v>
      </c>
      <c r="K89" s="223" t="s">
        <v>23</v>
      </c>
      <c r="L89" s="72"/>
      <c r="M89" s="228" t="s">
        <v>23</v>
      </c>
      <c r="N89" s="229" t="s">
        <v>47</v>
      </c>
      <c r="O89" s="47"/>
      <c r="P89" s="230">
        <f>O89*H89</f>
        <v>0</v>
      </c>
      <c r="Q89" s="230">
        <v>0</v>
      </c>
      <c r="R89" s="230">
        <f>Q89*H89</f>
        <v>0</v>
      </c>
      <c r="S89" s="230">
        <v>0</v>
      </c>
      <c r="T89" s="231">
        <f>S89*H89</f>
        <v>0</v>
      </c>
      <c r="AR89" s="24" t="s">
        <v>194</v>
      </c>
      <c r="AT89" s="24" t="s">
        <v>176</v>
      </c>
      <c r="AU89" s="24" t="s">
        <v>84</v>
      </c>
      <c r="AY89" s="24" t="s">
        <v>170</v>
      </c>
      <c r="BE89" s="232">
        <f>IF(N89="základní",J89,0)</f>
        <v>0</v>
      </c>
      <c r="BF89" s="232">
        <f>IF(N89="snížená",J89,0)</f>
        <v>0</v>
      </c>
      <c r="BG89" s="232">
        <f>IF(N89="zákl. přenesená",J89,0)</f>
        <v>0</v>
      </c>
      <c r="BH89" s="232">
        <f>IF(N89="sníž. přenesená",J89,0)</f>
        <v>0</v>
      </c>
      <c r="BI89" s="232">
        <f>IF(N89="nulová",J89,0)</f>
        <v>0</v>
      </c>
      <c r="BJ89" s="24" t="s">
        <v>84</v>
      </c>
      <c r="BK89" s="232">
        <f>ROUND(I89*H89,2)</f>
        <v>0</v>
      </c>
      <c r="BL89" s="24" t="s">
        <v>194</v>
      </c>
      <c r="BM89" s="24" t="s">
        <v>222</v>
      </c>
    </row>
    <row r="90" spans="2:47" s="1" customFormat="1" ht="13.5">
      <c r="B90" s="46"/>
      <c r="C90" s="74"/>
      <c r="D90" s="233" t="s">
        <v>183</v>
      </c>
      <c r="E90" s="74"/>
      <c r="F90" s="234" t="s">
        <v>4129</v>
      </c>
      <c r="G90" s="74"/>
      <c r="H90" s="74"/>
      <c r="I90" s="191"/>
      <c r="J90" s="74"/>
      <c r="K90" s="74"/>
      <c r="L90" s="72"/>
      <c r="M90" s="235"/>
      <c r="N90" s="47"/>
      <c r="O90" s="47"/>
      <c r="P90" s="47"/>
      <c r="Q90" s="47"/>
      <c r="R90" s="47"/>
      <c r="S90" s="47"/>
      <c r="T90" s="95"/>
      <c r="AT90" s="24" t="s">
        <v>183</v>
      </c>
      <c r="AU90" s="24" t="s">
        <v>84</v>
      </c>
    </row>
    <row r="91" spans="2:65" s="1" customFormat="1" ht="16.5" customHeight="1">
      <c r="B91" s="46"/>
      <c r="C91" s="221" t="s">
        <v>173</v>
      </c>
      <c r="D91" s="221" t="s">
        <v>176</v>
      </c>
      <c r="E91" s="222" t="s">
        <v>4130</v>
      </c>
      <c r="F91" s="223" t="s">
        <v>4131</v>
      </c>
      <c r="G91" s="224" t="s">
        <v>4132</v>
      </c>
      <c r="H91" s="225">
        <v>42</v>
      </c>
      <c r="I91" s="226"/>
      <c r="J91" s="227">
        <f>ROUND(I91*H91,2)</f>
        <v>0</v>
      </c>
      <c r="K91" s="223" t="s">
        <v>23</v>
      </c>
      <c r="L91" s="72"/>
      <c r="M91" s="228" t="s">
        <v>23</v>
      </c>
      <c r="N91" s="229" t="s">
        <v>47</v>
      </c>
      <c r="O91" s="47"/>
      <c r="P91" s="230">
        <f>O91*H91</f>
        <v>0</v>
      </c>
      <c r="Q91" s="230">
        <v>0</v>
      </c>
      <c r="R91" s="230">
        <f>Q91*H91</f>
        <v>0</v>
      </c>
      <c r="S91" s="230">
        <v>0</v>
      </c>
      <c r="T91" s="231">
        <f>S91*H91</f>
        <v>0</v>
      </c>
      <c r="AR91" s="24" t="s">
        <v>194</v>
      </c>
      <c r="AT91" s="24" t="s">
        <v>176</v>
      </c>
      <c r="AU91" s="24" t="s">
        <v>84</v>
      </c>
      <c r="AY91" s="24" t="s">
        <v>170</v>
      </c>
      <c r="BE91" s="232">
        <f>IF(N91="základní",J91,0)</f>
        <v>0</v>
      </c>
      <c r="BF91" s="232">
        <f>IF(N91="snížená",J91,0)</f>
        <v>0</v>
      </c>
      <c r="BG91" s="232">
        <f>IF(N91="zákl. přenesená",J91,0)</f>
        <v>0</v>
      </c>
      <c r="BH91" s="232">
        <f>IF(N91="sníž. přenesená",J91,0)</f>
        <v>0</v>
      </c>
      <c r="BI91" s="232">
        <f>IF(N91="nulová",J91,0)</f>
        <v>0</v>
      </c>
      <c r="BJ91" s="24" t="s">
        <v>84</v>
      </c>
      <c r="BK91" s="232">
        <f>ROUND(I91*H91,2)</f>
        <v>0</v>
      </c>
      <c r="BL91" s="24" t="s">
        <v>194</v>
      </c>
      <c r="BM91" s="24" t="s">
        <v>234</v>
      </c>
    </row>
    <row r="92" spans="2:47" s="1" customFormat="1" ht="13.5">
      <c r="B92" s="46"/>
      <c r="C92" s="74"/>
      <c r="D92" s="233" t="s">
        <v>183</v>
      </c>
      <c r="E92" s="74"/>
      <c r="F92" s="234" t="s">
        <v>4131</v>
      </c>
      <c r="G92" s="74"/>
      <c r="H92" s="74"/>
      <c r="I92" s="191"/>
      <c r="J92" s="74"/>
      <c r="K92" s="74"/>
      <c r="L92" s="72"/>
      <c r="M92" s="235"/>
      <c r="N92" s="47"/>
      <c r="O92" s="47"/>
      <c r="P92" s="47"/>
      <c r="Q92" s="47"/>
      <c r="R92" s="47"/>
      <c r="S92" s="47"/>
      <c r="T92" s="95"/>
      <c r="AT92" s="24" t="s">
        <v>183</v>
      </c>
      <c r="AU92" s="24" t="s">
        <v>84</v>
      </c>
    </row>
    <row r="93" spans="2:63" s="10" customFormat="1" ht="37.4" customHeight="1">
      <c r="B93" s="205"/>
      <c r="C93" s="206"/>
      <c r="D93" s="207" t="s">
        <v>75</v>
      </c>
      <c r="E93" s="208" t="s">
        <v>4133</v>
      </c>
      <c r="F93" s="208" t="s">
        <v>437</v>
      </c>
      <c r="G93" s="206"/>
      <c r="H93" s="206"/>
      <c r="I93" s="209"/>
      <c r="J93" s="210">
        <f>BK93</f>
        <v>0</v>
      </c>
      <c r="K93" s="206"/>
      <c r="L93" s="211"/>
      <c r="M93" s="212"/>
      <c r="N93" s="213"/>
      <c r="O93" s="213"/>
      <c r="P93" s="214">
        <f>SUM(P94:P97)</f>
        <v>0</v>
      </c>
      <c r="Q93" s="213"/>
      <c r="R93" s="214">
        <f>SUM(R94:R97)</f>
        <v>0</v>
      </c>
      <c r="S93" s="213"/>
      <c r="T93" s="215">
        <f>SUM(T94:T97)</f>
        <v>0</v>
      </c>
      <c r="AR93" s="216" t="s">
        <v>84</v>
      </c>
      <c r="AT93" s="217" t="s">
        <v>75</v>
      </c>
      <c r="AU93" s="217" t="s">
        <v>76</v>
      </c>
      <c r="AY93" s="216" t="s">
        <v>170</v>
      </c>
      <c r="BK93" s="218">
        <f>SUM(BK94:BK97)</f>
        <v>0</v>
      </c>
    </row>
    <row r="94" spans="2:65" s="1" customFormat="1" ht="25.5" customHeight="1">
      <c r="B94" s="46"/>
      <c r="C94" s="221" t="s">
        <v>201</v>
      </c>
      <c r="D94" s="221" t="s">
        <v>176</v>
      </c>
      <c r="E94" s="222" t="s">
        <v>4134</v>
      </c>
      <c r="F94" s="223" t="s">
        <v>4135</v>
      </c>
      <c r="G94" s="224" t="s">
        <v>4136</v>
      </c>
      <c r="H94" s="225">
        <v>2</v>
      </c>
      <c r="I94" s="226"/>
      <c r="J94" s="227">
        <f>ROUND(I94*H94,2)</f>
        <v>0</v>
      </c>
      <c r="K94" s="223" t="s">
        <v>23</v>
      </c>
      <c r="L94" s="72"/>
      <c r="M94" s="228" t="s">
        <v>23</v>
      </c>
      <c r="N94" s="229" t="s">
        <v>47</v>
      </c>
      <c r="O94" s="47"/>
      <c r="P94" s="230">
        <f>O94*H94</f>
        <v>0</v>
      </c>
      <c r="Q94" s="230">
        <v>0</v>
      </c>
      <c r="R94" s="230">
        <f>Q94*H94</f>
        <v>0</v>
      </c>
      <c r="S94" s="230">
        <v>0</v>
      </c>
      <c r="T94" s="231">
        <f>S94*H94</f>
        <v>0</v>
      </c>
      <c r="AR94" s="24" t="s">
        <v>194</v>
      </c>
      <c r="AT94" s="24" t="s">
        <v>176</v>
      </c>
      <c r="AU94" s="24" t="s">
        <v>84</v>
      </c>
      <c r="AY94" s="24" t="s">
        <v>170</v>
      </c>
      <c r="BE94" s="232">
        <f>IF(N94="základní",J94,0)</f>
        <v>0</v>
      </c>
      <c r="BF94" s="232">
        <f>IF(N94="snížená",J94,0)</f>
        <v>0</v>
      </c>
      <c r="BG94" s="232">
        <f>IF(N94="zákl. přenesená",J94,0)</f>
        <v>0</v>
      </c>
      <c r="BH94" s="232">
        <f>IF(N94="sníž. přenesená",J94,0)</f>
        <v>0</v>
      </c>
      <c r="BI94" s="232">
        <f>IF(N94="nulová",J94,0)</f>
        <v>0</v>
      </c>
      <c r="BJ94" s="24" t="s">
        <v>84</v>
      </c>
      <c r="BK94" s="232">
        <f>ROUND(I94*H94,2)</f>
        <v>0</v>
      </c>
      <c r="BL94" s="24" t="s">
        <v>194</v>
      </c>
      <c r="BM94" s="24" t="s">
        <v>244</v>
      </c>
    </row>
    <row r="95" spans="2:47" s="1" customFormat="1" ht="13.5">
      <c r="B95" s="46"/>
      <c r="C95" s="74"/>
      <c r="D95" s="233" t="s">
        <v>183</v>
      </c>
      <c r="E95" s="74"/>
      <c r="F95" s="234" t="s">
        <v>4137</v>
      </c>
      <c r="G95" s="74"/>
      <c r="H95" s="74"/>
      <c r="I95" s="191"/>
      <c r="J95" s="74"/>
      <c r="K95" s="74"/>
      <c r="L95" s="72"/>
      <c r="M95" s="235"/>
      <c r="N95" s="47"/>
      <c r="O95" s="47"/>
      <c r="P95" s="47"/>
      <c r="Q95" s="47"/>
      <c r="R95" s="47"/>
      <c r="S95" s="47"/>
      <c r="T95" s="95"/>
      <c r="AT95" s="24" t="s">
        <v>183</v>
      </c>
      <c r="AU95" s="24" t="s">
        <v>84</v>
      </c>
    </row>
    <row r="96" spans="2:65" s="1" customFormat="1" ht="25.5" customHeight="1">
      <c r="B96" s="46"/>
      <c r="C96" s="221" t="s">
        <v>207</v>
      </c>
      <c r="D96" s="221" t="s">
        <v>176</v>
      </c>
      <c r="E96" s="222" t="s">
        <v>4138</v>
      </c>
      <c r="F96" s="223" t="s">
        <v>4139</v>
      </c>
      <c r="G96" s="224" t="s">
        <v>4136</v>
      </c>
      <c r="H96" s="225">
        <v>2</v>
      </c>
      <c r="I96" s="226"/>
      <c r="J96" s="227">
        <f>ROUND(I96*H96,2)</f>
        <v>0</v>
      </c>
      <c r="K96" s="223" t="s">
        <v>23</v>
      </c>
      <c r="L96" s="72"/>
      <c r="M96" s="228" t="s">
        <v>23</v>
      </c>
      <c r="N96" s="229" t="s">
        <v>47</v>
      </c>
      <c r="O96" s="47"/>
      <c r="P96" s="230">
        <f>O96*H96</f>
        <v>0</v>
      </c>
      <c r="Q96" s="230">
        <v>0</v>
      </c>
      <c r="R96" s="230">
        <f>Q96*H96</f>
        <v>0</v>
      </c>
      <c r="S96" s="230">
        <v>0</v>
      </c>
      <c r="T96" s="231">
        <f>S96*H96</f>
        <v>0</v>
      </c>
      <c r="AR96" s="24" t="s">
        <v>194</v>
      </c>
      <c r="AT96" s="24" t="s">
        <v>176</v>
      </c>
      <c r="AU96" s="24" t="s">
        <v>84</v>
      </c>
      <c r="AY96" s="24" t="s">
        <v>170</v>
      </c>
      <c r="BE96" s="232">
        <f>IF(N96="základní",J96,0)</f>
        <v>0</v>
      </c>
      <c r="BF96" s="232">
        <f>IF(N96="snížená",J96,0)</f>
        <v>0</v>
      </c>
      <c r="BG96" s="232">
        <f>IF(N96="zákl. přenesená",J96,0)</f>
        <v>0</v>
      </c>
      <c r="BH96" s="232">
        <f>IF(N96="sníž. přenesená",J96,0)</f>
        <v>0</v>
      </c>
      <c r="BI96" s="232">
        <f>IF(N96="nulová",J96,0)</f>
        <v>0</v>
      </c>
      <c r="BJ96" s="24" t="s">
        <v>84</v>
      </c>
      <c r="BK96" s="232">
        <f>ROUND(I96*H96,2)</f>
        <v>0</v>
      </c>
      <c r="BL96" s="24" t="s">
        <v>194</v>
      </c>
      <c r="BM96" s="24" t="s">
        <v>254</v>
      </c>
    </row>
    <row r="97" spans="2:47" s="1" customFormat="1" ht="13.5">
      <c r="B97" s="46"/>
      <c r="C97" s="74"/>
      <c r="D97" s="233" t="s">
        <v>183</v>
      </c>
      <c r="E97" s="74"/>
      <c r="F97" s="234" t="s">
        <v>4140</v>
      </c>
      <c r="G97" s="74"/>
      <c r="H97" s="74"/>
      <c r="I97" s="191"/>
      <c r="J97" s="74"/>
      <c r="K97" s="74"/>
      <c r="L97" s="72"/>
      <c r="M97" s="235"/>
      <c r="N97" s="47"/>
      <c r="O97" s="47"/>
      <c r="P97" s="47"/>
      <c r="Q97" s="47"/>
      <c r="R97" s="47"/>
      <c r="S97" s="47"/>
      <c r="T97" s="95"/>
      <c r="AT97" s="24" t="s">
        <v>183</v>
      </c>
      <c r="AU97" s="24" t="s">
        <v>84</v>
      </c>
    </row>
    <row r="98" spans="2:63" s="10" customFormat="1" ht="37.4" customHeight="1">
      <c r="B98" s="205"/>
      <c r="C98" s="206"/>
      <c r="D98" s="207" t="s">
        <v>75</v>
      </c>
      <c r="E98" s="208" t="s">
        <v>4141</v>
      </c>
      <c r="F98" s="208" t="s">
        <v>4142</v>
      </c>
      <c r="G98" s="206"/>
      <c r="H98" s="206"/>
      <c r="I98" s="209"/>
      <c r="J98" s="210">
        <f>BK98</f>
        <v>0</v>
      </c>
      <c r="K98" s="206"/>
      <c r="L98" s="211"/>
      <c r="M98" s="212"/>
      <c r="N98" s="213"/>
      <c r="O98" s="213"/>
      <c r="P98" s="214">
        <f>SUM(P99:P106)</f>
        <v>0</v>
      </c>
      <c r="Q98" s="213"/>
      <c r="R98" s="214">
        <f>SUM(R99:R106)</f>
        <v>0</v>
      </c>
      <c r="S98" s="213"/>
      <c r="T98" s="215">
        <f>SUM(T99:T106)</f>
        <v>0</v>
      </c>
      <c r="AR98" s="216" t="s">
        <v>84</v>
      </c>
      <c r="AT98" s="217" t="s">
        <v>75</v>
      </c>
      <c r="AU98" s="217" t="s">
        <v>76</v>
      </c>
      <c r="AY98" s="216" t="s">
        <v>170</v>
      </c>
      <c r="BK98" s="218">
        <f>SUM(BK99:BK106)</f>
        <v>0</v>
      </c>
    </row>
    <row r="99" spans="2:65" s="1" customFormat="1" ht="16.5" customHeight="1">
      <c r="B99" s="46"/>
      <c r="C99" s="221" t="s">
        <v>211</v>
      </c>
      <c r="D99" s="221" t="s">
        <v>176</v>
      </c>
      <c r="E99" s="222" t="s">
        <v>4143</v>
      </c>
      <c r="F99" s="223" t="s">
        <v>4144</v>
      </c>
      <c r="G99" s="224" t="s">
        <v>858</v>
      </c>
      <c r="H99" s="225">
        <v>120</v>
      </c>
      <c r="I99" s="226"/>
      <c r="J99" s="227">
        <f>ROUND(I99*H99,2)</f>
        <v>0</v>
      </c>
      <c r="K99" s="223" t="s">
        <v>23</v>
      </c>
      <c r="L99" s="72"/>
      <c r="M99" s="228" t="s">
        <v>23</v>
      </c>
      <c r="N99" s="229" t="s">
        <v>47</v>
      </c>
      <c r="O99" s="47"/>
      <c r="P99" s="230">
        <f>O99*H99</f>
        <v>0</v>
      </c>
      <c r="Q99" s="230">
        <v>0</v>
      </c>
      <c r="R99" s="230">
        <f>Q99*H99</f>
        <v>0</v>
      </c>
      <c r="S99" s="230">
        <v>0</v>
      </c>
      <c r="T99" s="231">
        <f>S99*H99</f>
        <v>0</v>
      </c>
      <c r="AR99" s="24" t="s">
        <v>194</v>
      </c>
      <c r="AT99" s="24" t="s">
        <v>176</v>
      </c>
      <c r="AU99" s="24" t="s">
        <v>84</v>
      </c>
      <c r="AY99" s="24" t="s">
        <v>170</v>
      </c>
      <c r="BE99" s="232">
        <f>IF(N99="základní",J99,0)</f>
        <v>0</v>
      </c>
      <c r="BF99" s="232">
        <f>IF(N99="snížená",J99,0)</f>
        <v>0</v>
      </c>
      <c r="BG99" s="232">
        <f>IF(N99="zákl. přenesená",J99,0)</f>
        <v>0</v>
      </c>
      <c r="BH99" s="232">
        <f>IF(N99="sníž. přenesená",J99,0)</f>
        <v>0</v>
      </c>
      <c r="BI99" s="232">
        <f>IF(N99="nulová",J99,0)</f>
        <v>0</v>
      </c>
      <c r="BJ99" s="24" t="s">
        <v>84</v>
      </c>
      <c r="BK99" s="232">
        <f>ROUND(I99*H99,2)</f>
        <v>0</v>
      </c>
      <c r="BL99" s="24" t="s">
        <v>194</v>
      </c>
      <c r="BM99" s="24" t="s">
        <v>264</v>
      </c>
    </row>
    <row r="100" spans="2:47" s="1" customFormat="1" ht="13.5">
      <c r="B100" s="46"/>
      <c r="C100" s="74"/>
      <c r="D100" s="233" t="s">
        <v>183</v>
      </c>
      <c r="E100" s="74"/>
      <c r="F100" s="234" t="s">
        <v>4144</v>
      </c>
      <c r="G100" s="74"/>
      <c r="H100" s="74"/>
      <c r="I100" s="191"/>
      <c r="J100" s="74"/>
      <c r="K100" s="74"/>
      <c r="L100" s="72"/>
      <c r="M100" s="235"/>
      <c r="N100" s="47"/>
      <c r="O100" s="47"/>
      <c r="P100" s="47"/>
      <c r="Q100" s="47"/>
      <c r="R100" s="47"/>
      <c r="S100" s="47"/>
      <c r="T100" s="95"/>
      <c r="AT100" s="24" t="s">
        <v>183</v>
      </c>
      <c r="AU100" s="24" t="s">
        <v>84</v>
      </c>
    </row>
    <row r="101" spans="2:65" s="1" customFormat="1" ht="25.5" customHeight="1">
      <c r="B101" s="46"/>
      <c r="C101" s="221" t="s">
        <v>216</v>
      </c>
      <c r="D101" s="221" t="s">
        <v>176</v>
      </c>
      <c r="E101" s="222" t="s">
        <v>4157</v>
      </c>
      <c r="F101" s="223" t="s">
        <v>4226</v>
      </c>
      <c r="G101" s="224" t="s">
        <v>858</v>
      </c>
      <c r="H101" s="225">
        <v>120</v>
      </c>
      <c r="I101" s="226"/>
      <c r="J101" s="227">
        <f>ROUND(I101*H101,2)</f>
        <v>0</v>
      </c>
      <c r="K101" s="223" t="s">
        <v>23</v>
      </c>
      <c r="L101" s="72"/>
      <c r="M101" s="228" t="s">
        <v>23</v>
      </c>
      <c r="N101" s="229" t="s">
        <v>47</v>
      </c>
      <c r="O101" s="47"/>
      <c r="P101" s="230">
        <f>O101*H101</f>
        <v>0</v>
      </c>
      <c r="Q101" s="230">
        <v>0</v>
      </c>
      <c r="R101" s="230">
        <f>Q101*H101</f>
        <v>0</v>
      </c>
      <c r="S101" s="230">
        <v>0</v>
      </c>
      <c r="T101" s="231">
        <f>S101*H101</f>
        <v>0</v>
      </c>
      <c r="AR101" s="24" t="s">
        <v>194</v>
      </c>
      <c r="AT101" s="24" t="s">
        <v>176</v>
      </c>
      <c r="AU101" s="24" t="s">
        <v>84</v>
      </c>
      <c r="AY101" s="24" t="s">
        <v>170</v>
      </c>
      <c r="BE101" s="232">
        <f>IF(N101="základní",J101,0)</f>
        <v>0</v>
      </c>
      <c r="BF101" s="232">
        <f>IF(N101="snížená",J101,0)</f>
        <v>0</v>
      </c>
      <c r="BG101" s="232">
        <f>IF(N101="zákl. přenesená",J101,0)</f>
        <v>0</v>
      </c>
      <c r="BH101" s="232">
        <f>IF(N101="sníž. přenesená",J101,0)</f>
        <v>0</v>
      </c>
      <c r="BI101" s="232">
        <f>IF(N101="nulová",J101,0)</f>
        <v>0</v>
      </c>
      <c r="BJ101" s="24" t="s">
        <v>84</v>
      </c>
      <c r="BK101" s="232">
        <f>ROUND(I101*H101,2)</f>
        <v>0</v>
      </c>
      <c r="BL101" s="24" t="s">
        <v>194</v>
      </c>
      <c r="BM101" s="24" t="s">
        <v>400</v>
      </c>
    </row>
    <row r="102" spans="2:47" s="1" customFormat="1" ht="13.5">
      <c r="B102" s="46"/>
      <c r="C102" s="74"/>
      <c r="D102" s="233" t="s">
        <v>183</v>
      </c>
      <c r="E102" s="74"/>
      <c r="F102" s="234" t="s">
        <v>4226</v>
      </c>
      <c r="G102" s="74"/>
      <c r="H102" s="74"/>
      <c r="I102" s="191"/>
      <c r="J102" s="74"/>
      <c r="K102" s="74"/>
      <c r="L102" s="72"/>
      <c r="M102" s="235"/>
      <c r="N102" s="47"/>
      <c r="O102" s="47"/>
      <c r="P102" s="47"/>
      <c r="Q102" s="47"/>
      <c r="R102" s="47"/>
      <c r="S102" s="47"/>
      <c r="T102" s="95"/>
      <c r="AT102" s="24" t="s">
        <v>183</v>
      </c>
      <c r="AU102" s="24" t="s">
        <v>84</v>
      </c>
    </row>
    <row r="103" spans="2:65" s="1" customFormat="1" ht="16.5" customHeight="1">
      <c r="B103" s="46"/>
      <c r="C103" s="221" t="s">
        <v>222</v>
      </c>
      <c r="D103" s="221" t="s">
        <v>176</v>
      </c>
      <c r="E103" s="222" t="s">
        <v>4165</v>
      </c>
      <c r="F103" s="223" t="s">
        <v>4166</v>
      </c>
      <c r="G103" s="224" t="s">
        <v>858</v>
      </c>
      <c r="H103" s="225">
        <v>120</v>
      </c>
      <c r="I103" s="226"/>
      <c r="J103" s="227">
        <f>ROUND(I103*H103,2)</f>
        <v>0</v>
      </c>
      <c r="K103" s="223" t="s">
        <v>23</v>
      </c>
      <c r="L103" s="72"/>
      <c r="M103" s="228" t="s">
        <v>23</v>
      </c>
      <c r="N103" s="229" t="s">
        <v>47</v>
      </c>
      <c r="O103" s="47"/>
      <c r="P103" s="230">
        <f>O103*H103</f>
        <v>0</v>
      </c>
      <c r="Q103" s="230">
        <v>0</v>
      </c>
      <c r="R103" s="230">
        <f>Q103*H103</f>
        <v>0</v>
      </c>
      <c r="S103" s="230">
        <v>0</v>
      </c>
      <c r="T103" s="231">
        <f>S103*H103</f>
        <v>0</v>
      </c>
      <c r="AR103" s="24" t="s">
        <v>194</v>
      </c>
      <c r="AT103" s="24" t="s">
        <v>176</v>
      </c>
      <c r="AU103" s="24" t="s">
        <v>84</v>
      </c>
      <c r="AY103" s="24" t="s">
        <v>170</v>
      </c>
      <c r="BE103" s="232">
        <f>IF(N103="základní",J103,0)</f>
        <v>0</v>
      </c>
      <c r="BF103" s="232">
        <f>IF(N103="snížená",J103,0)</f>
        <v>0</v>
      </c>
      <c r="BG103" s="232">
        <f>IF(N103="zákl. přenesená",J103,0)</f>
        <v>0</v>
      </c>
      <c r="BH103" s="232">
        <f>IF(N103="sníž. přenesená",J103,0)</f>
        <v>0</v>
      </c>
      <c r="BI103" s="232">
        <f>IF(N103="nulová",J103,0)</f>
        <v>0</v>
      </c>
      <c r="BJ103" s="24" t="s">
        <v>84</v>
      </c>
      <c r="BK103" s="232">
        <f>ROUND(I103*H103,2)</f>
        <v>0</v>
      </c>
      <c r="BL103" s="24" t="s">
        <v>194</v>
      </c>
      <c r="BM103" s="24" t="s">
        <v>415</v>
      </c>
    </row>
    <row r="104" spans="2:47" s="1" customFormat="1" ht="13.5">
      <c r="B104" s="46"/>
      <c r="C104" s="74"/>
      <c r="D104" s="233" t="s">
        <v>183</v>
      </c>
      <c r="E104" s="74"/>
      <c r="F104" s="234" t="s">
        <v>4166</v>
      </c>
      <c r="G104" s="74"/>
      <c r="H104" s="74"/>
      <c r="I104" s="191"/>
      <c r="J104" s="74"/>
      <c r="K104" s="74"/>
      <c r="L104" s="72"/>
      <c r="M104" s="235"/>
      <c r="N104" s="47"/>
      <c r="O104" s="47"/>
      <c r="P104" s="47"/>
      <c r="Q104" s="47"/>
      <c r="R104" s="47"/>
      <c r="S104" s="47"/>
      <c r="T104" s="95"/>
      <c r="AT104" s="24" t="s">
        <v>183</v>
      </c>
      <c r="AU104" s="24" t="s">
        <v>84</v>
      </c>
    </row>
    <row r="105" spans="2:65" s="1" customFormat="1" ht="16.5" customHeight="1">
      <c r="B105" s="46"/>
      <c r="C105" s="221" t="s">
        <v>226</v>
      </c>
      <c r="D105" s="221" t="s">
        <v>176</v>
      </c>
      <c r="E105" s="222" t="s">
        <v>4221</v>
      </c>
      <c r="F105" s="223" t="s">
        <v>4222</v>
      </c>
      <c r="G105" s="224" t="s">
        <v>3817</v>
      </c>
      <c r="H105" s="225">
        <v>2</v>
      </c>
      <c r="I105" s="226"/>
      <c r="J105" s="227">
        <f>ROUND(I105*H105,2)</f>
        <v>0</v>
      </c>
      <c r="K105" s="223" t="s">
        <v>23</v>
      </c>
      <c r="L105" s="72"/>
      <c r="M105" s="228" t="s">
        <v>23</v>
      </c>
      <c r="N105" s="229" t="s">
        <v>47</v>
      </c>
      <c r="O105" s="47"/>
      <c r="P105" s="230">
        <f>O105*H105</f>
        <v>0</v>
      </c>
      <c r="Q105" s="230">
        <v>0</v>
      </c>
      <c r="R105" s="230">
        <f>Q105*H105</f>
        <v>0</v>
      </c>
      <c r="S105" s="230">
        <v>0</v>
      </c>
      <c r="T105" s="231">
        <f>S105*H105</f>
        <v>0</v>
      </c>
      <c r="AR105" s="24" t="s">
        <v>194</v>
      </c>
      <c r="AT105" s="24" t="s">
        <v>176</v>
      </c>
      <c r="AU105" s="24" t="s">
        <v>84</v>
      </c>
      <c r="AY105" s="24" t="s">
        <v>170</v>
      </c>
      <c r="BE105" s="232">
        <f>IF(N105="základní",J105,0)</f>
        <v>0</v>
      </c>
      <c r="BF105" s="232">
        <f>IF(N105="snížená",J105,0)</f>
        <v>0</v>
      </c>
      <c r="BG105" s="232">
        <f>IF(N105="zákl. přenesená",J105,0)</f>
        <v>0</v>
      </c>
      <c r="BH105" s="232">
        <f>IF(N105="sníž. přenesená",J105,0)</f>
        <v>0</v>
      </c>
      <c r="BI105" s="232">
        <f>IF(N105="nulová",J105,0)</f>
        <v>0</v>
      </c>
      <c r="BJ105" s="24" t="s">
        <v>84</v>
      </c>
      <c r="BK105" s="232">
        <f>ROUND(I105*H105,2)</f>
        <v>0</v>
      </c>
      <c r="BL105" s="24" t="s">
        <v>194</v>
      </c>
      <c r="BM105" s="24" t="s">
        <v>432</v>
      </c>
    </row>
    <row r="106" spans="2:47" s="1" customFormat="1" ht="13.5">
      <c r="B106" s="46"/>
      <c r="C106" s="74"/>
      <c r="D106" s="233" t="s">
        <v>183</v>
      </c>
      <c r="E106" s="74"/>
      <c r="F106" s="234" t="s">
        <v>4222</v>
      </c>
      <c r="G106" s="74"/>
      <c r="H106" s="74"/>
      <c r="I106" s="191"/>
      <c r="J106" s="74"/>
      <c r="K106" s="74"/>
      <c r="L106" s="72"/>
      <c r="M106" s="237"/>
      <c r="N106" s="238"/>
      <c r="O106" s="238"/>
      <c r="P106" s="238"/>
      <c r="Q106" s="238"/>
      <c r="R106" s="238"/>
      <c r="S106" s="238"/>
      <c r="T106" s="239"/>
      <c r="AT106" s="24" t="s">
        <v>183</v>
      </c>
      <c r="AU106" s="24" t="s">
        <v>84</v>
      </c>
    </row>
    <row r="107" spans="2:12" s="1" customFormat="1" ht="6.95" customHeight="1">
      <c r="B107" s="67"/>
      <c r="C107" s="68"/>
      <c r="D107" s="68"/>
      <c r="E107" s="68"/>
      <c r="F107" s="68"/>
      <c r="G107" s="68"/>
      <c r="H107" s="68"/>
      <c r="I107" s="166"/>
      <c r="J107" s="68"/>
      <c r="K107" s="68"/>
      <c r="L107" s="72"/>
    </row>
  </sheetData>
  <sheetProtection password="CC35" sheet="1" objects="1" scenarios="1" formatColumns="0" formatRows="0" autoFilter="0"/>
  <autoFilter ref="C79:K10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33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130</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4227</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131</v>
      </c>
      <c r="G11" s="47"/>
      <c r="H11" s="47"/>
      <c r="I11" s="146" t="s">
        <v>22</v>
      </c>
      <c r="J11" s="35" t="s">
        <v>432</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1035</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23</v>
      </c>
      <c r="K20" s="51"/>
    </row>
    <row r="21" spans="2:11" s="1" customFormat="1" ht="18" customHeight="1">
      <c r="B21" s="46"/>
      <c r="C21" s="47"/>
      <c r="D21" s="47"/>
      <c r="E21" s="35" t="s">
        <v>4228</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4229</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ROUND(J78,2)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ROUND(SUM(BE78:BE331),2)</f>
        <v>0</v>
      </c>
      <c r="G30" s="47"/>
      <c r="H30" s="47"/>
      <c r="I30" s="158">
        <v>0.21</v>
      </c>
      <c r="J30" s="157">
        <f>ROUND(ROUND((SUM(BE78:BE331)),2)*I30,2)</f>
        <v>0</v>
      </c>
      <c r="K30" s="51"/>
    </row>
    <row r="31" spans="2:11" s="1" customFormat="1" ht="14.4" customHeight="1">
      <c r="B31" s="46"/>
      <c r="C31" s="47"/>
      <c r="D31" s="47"/>
      <c r="E31" s="55" t="s">
        <v>48</v>
      </c>
      <c r="F31" s="157">
        <f>ROUND(SUM(BF78:BF331),2)</f>
        <v>0</v>
      </c>
      <c r="G31" s="47"/>
      <c r="H31" s="47"/>
      <c r="I31" s="158">
        <v>0.15</v>
      </c>
      <c r="J31" s="157">
        <f>ROUND(ROUND((SUM(BF78:BF331)),2)*I31,2)</f>
        <v>0</v>
      </c>
      <c r="K31" s="51"/>
    </row>
    <row r="32" spans="2:11" s="1" customFormat="1" ht="14.4" customHeight="1" hidden="1">
      <c r="B32" s="46"/>
      <c r="C32" s="47"/>
      <c r="D32" s="47"/>
      <c r="E32" s="55" t="s">
        <v>49</v>
      </c>
      <c r="F32" s="157">
        <f>ROUND(SUM(BG78:BG331),2)</f>
        <v>0</v>
      </c>
      <c r="G32" s="47"/>
      <c r="H32" s="47"/>
      <c r="I32" s="158">
        <v>0.21</v>
      </c>
      <c r="J32" s="157">
        <v>0</v>
      </c>
      <c r="K32" s="51"/>
    </row>
    <row r="33" spans="2:11" s="1" customFormat="1" ht="14.4" customHeight="1" hidden="1">
      <c r="B33" s="46"/>
      <c r="C33" s="47"/>
      <c r="D33" s="47"/>
      <c r="E33" s="55" t="s">
        <v>50</v>
      </c>
      <c r="F33" s="157">
        <f>ROUND(SUM(BH78:BH331),2)</f>
        <v>0</v>
      </c>
      <c r="G33" s="47"/>
      <c r="H33" s="47"/>
      <c r="I33" s="158">
        <v>0.15</v>
      </c>
      <c r="J33" s="157">
        <v>0</v>
      </c>
      <c r="K33" s="51"/>
    </row>
    <row r="34" spans="2:11" s="1" customFormat="1" ht="14.4" customHeight="1" hidden="1">
      <c r="B34" s="46"/>
      <c r="C34" s="47"/>
      <c r="D34" s="47"/>
      <c r="E34" s="55" t="s">
        <v>51</v>
      </c>
      <c r="F34" s="157">
        <f>ROUND(SUM(BI78:BI331),2)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810 - Sadovnické úpravy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Bc. Jana Kadlecová, DiS.</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J78</f>
        <v>0</v>
      </c>
      <c r="K56" s="51"/>
      <c r="AU56" s="24" t="s">
        <v>147</v>
      </c>
    </row>
    <row r="57" spans="2:11" s="7" customFormat="1" ht="24.95" customHeight="1">
      <c r="B57" s="177"/>
      <c r="C57" s="178"/>
      <c r="D57" s="179" t="s">
        <v>277</v>
      </c>
      <c r="E57" s="180"/>
      <c r="F57" s="180"/>
      <c r="G57" s="180"/>
      <c r="H57" s="180"/>
      <c r="I57" s="181"/>
      <c r="J57" s="182">
        <f>J79</f>
        <v>0</v>
      </c>
      <c r="K57" s="183"/>
    </row>
    <row r="58" spans="2:11" s="8" customFormat="1" ht="19.9" customHeight="1">
      <c r="B58" s="184"/>
      <c r="C58" s="185"/>
      <c r="D58" s="186" t="s">
        <v>278</v>
      </c>
      <c r="E58" s="187"/>
      <c r="F58" s="187"/>
      <c r="G58" s="187"/>
      <c r="H58" s="187"/>
      <c r="I58" s="188"/>
      <c r="J58" s="189">
        <f>J80</f>
        <v>0</v>
      </c>
      <c r="K58" s="190"/>
    </row>
    <row r="59" spans="2:11" s="1" customFormat="1" ht="21.8" customHeight="1">
      <c r="B59" s="46"/>
      <c r="C59" s="47"/>
      <c r="D59" s="47"/>
      <c r="E59" s="47"/>
      <c r="F59" s="47"/>
      <c r="G59" s="47"/>
      <c r="H59" s="47"/>
      <c r="I59" s="144"/>
      <c r="J59" s="47"/>
      <c r="K59" s="51"/>
    </row>
    <row r="60" spans="2:11" s="1" customFormat="1" ht="6.95" customHeight="1">
      <c r="B60" s="67"/>
      <c r="C60" s="68"/>
      <c r="D60" s="68"/>
      <c r="E60" s="68"/>
      <c r="F60" s="68"/>
      <c r="G60" s="68"/>
      <c r="H60" s="68"/>
      <c r="I60" s="166"/>
      <c r="J60" s="68"/>
      <c r="K60" s="69"/>
    </row>
    <row r="64" spans="2:12" s="1" customFormat="1" ht="6.95" customHeight="1">
      <c r="B64" s="70"/>
      <c r="C64" s="71"/>
      <c r="D64" s="71"/>
      <c r="E64" s="71"/>
      <c r="F64" s="71"/>
      <c r="G64" s="71"/>
      <c r="H64" s="71"/>
      <c r="I64" s="169"/>
      <c r="J64" s="71"/>
      <c r="K64" s="71"/>
      <c r="L64" s="72"/>
    </row>
    <row r="65" spans="2:12" s="1" customFormat="1" ht="36.95" customHeight="1">
      <c r="B65" s="46"/>
      <c r="C65" s="73" t="s">
        <v>155</v>
      </c>
      <c r="D65" s="74"/>
      <c r="E65" s="74"/>
      <c r="F65" s="74"/>
      <c r="G65" s="74"/>
      <c r="H65" s="74"/>
      <c r="I65" s="191"/>
      <c r="J65" s="74"/>
      <c r="K65" s="74"/>
      <c r="L65" s="72"/>
    </row>
    <row r="66" spans="2:12" s="1" customFormat="1" ht="6.95" customHeight="1">
      <c r="B66" s="46"/>
      <c r="C66" s="74"/>
      <c r="D66" s="74"/>
      <c r="E66" s="74"/>
      <c r="F66" s="74"/>
      <c r="G66" s="74"/>
      <c r="H66" s="74"/>
      <c r="I66" s="191"/>
      <c r="J66" s="74"/>
      <c r="K66" s="74"/>
      <c r="L66" s="72"/>
    </row>
    <row r="67" spans="2:12" s="1" customFormat="1" ht="14.4" customHeight="1">
      <c r="B67" s="46"/>
      <c r="C67" s="76" t="s">
        <v>18</v>
      </c>
      <c r="D67" s="74"/>
      <c r="E67" s="74"/>
      <c r="F67" s="74"/>
      <c r="G67" s="74"/>
      <c r="H67" s="74"/>
      <c r="I67" s="191"/>
      <c r="J67" s="74"/>
      <c r="K67" s="74"/>
      <c r="L67" s="72"/>
    </row>
    <row r="68" spans="2:12" s="1" customFormat="1" ht="16.5" customHeight="1">
      <c r="B68" s="46"/>
      <c r="C68" s="74"/>
      <c r="D68" s="74"/>
      <c r="E68" s="192" t="str">
        <f>E7</f>
        <v>II/233, Stavební úpravy Mohylové ulice, úsek Masarykova – Stará cesta</v>
      </c>
      <c r="F68" s="76"/>
      <c r="G68" s="76"/>
      <c r="H68" s="76"/>
      <c r="I68" s="191"/>
      <c r="J68" s="74"/>
      <c r="K68" s="74"/>
      <c r="L68" s="72"/>
    </row>
    <row r="69" spans="2:12" s="1" customFormat="1" ht="14.4" customHeight="1">
      <c r="B69" s="46"/>
      <c r="C69" s="76" t="s">
        <v>138</v>
      </c>
      <c r="D69" s="74"/>
      <c r="E69" s="74"/>
      <c r="F69" s="74"/>
      <c r="G69" s="74"/>
      <c r="H69" s="74"/>
      <c r="I69" s="191"/>
      <c r="J69" s="74"/>
      <c r="K69" s="74"/>
      <c r="L69" s="72"/>
    </row>
    <row r="70" spans="2:12" s="1" customFormat="1" ht="17.25" customHeight="1">
      <c r="B70" s="46"/>
      <c r="C70" s="74"/>
      <c r="D70" s="74"/>
      <c r="E70" s="82" t="str">
        <f>E9</f>
        <v>SO 810 - Sadovnické úpravy</v>
      </c>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8" customHeight="1">
      <c r="B72" s="46"/>
      <c r="C72" s="76" t="s">
        <v>24</v>
      </c>
      <c r="D72" s="74"/>
      <c r="E72" s="74"/>
      <c r="F72" s="193" t="str">
        <f>F12</f>
        <v>Plzeň</v>
      </c>
      <c r="G72" s="74"/>
      <c r="H72" s="74"/>
      <c r="I72" s="194" t="s">
        <v>26</v>
      </c>
      <c r="J72" s="85" t="str">
        <f>IF(J12="","",J12)</f>
        <v>19. 2. 2018</v>
      </c>
      <c r="K72" s="74"/>
      <c r="L72" s="72"/>
    </row>
    <row r="73" spans="2:12" s="1" customFormat="1" ht="6.95" customHeight="1">
      <c r="B73" s="46"/>
      <c r="C73" s="74"/>
      <c r="D73" s="74"/>
      <c r="E73" s="74"/>
      <c r="F73" s="74"/>
      <c r="G73" s="74"/>
      <c r="H73" s="74"/>
      <c r="I73" s="191"/>
      <c r="J73" s="74"/>
      <c r="K73" s="74"/>
      <c r="L73" s="72"/>
    </row>
    <row r="74" spans="2:12" s="1" customFormat="1" ht="13.5">
      <c r="B74" s="46"/>
      <c r="C74" s="76" t="s">
        <v>28</v>
      </c>
      <c r="D74" s="74"/>
      <c r="E74" s="74"/>
      <c r="F74" s="193" t="str">
        <f>E15</f>
        <v>Statutární město Plzeň</v>
      </c>
      <c r="G74" s="74"/>
      <c r="H74" s="74"/>
      <c r="I74" s="194" t="s">
        <v>35</v>
      </c>
      <c r="J74" s="193" t="str">
        <f>E21</f>
        <v>Bc. Jana Kadlecová, DiS.</v>
      </c>
      <c r="K74" s="74"/>
      <c r="L74" s="72"/>
    </row>
    <row r="75" spans="2:12" s="1" customFormat="1" ht="14.4" customHeight="1">
      <c r="B75" s="46"/>
      <c r="C75" s="76" t="s">
        <v>33</v>
      </c>
      <c r="D75" s="74"/>
      <c r="E75" s="74"/>
      <c r="F75" s="193" t="str">
        <f>IF(E18="","",E18)</f>
        <v/>
      </c>
      <c r="G75" s="74"/>
      <c r="H75" s="74"/>
      <c r="I75" s="191"/>
      <c r="J75" s="74"/>
      <c r="K75" s="74"/>
      <c r="L75" s="72"/>
    </row>
    <row r="76" spans="2:12" s="1" customFormat="1" ht="10.3" customHeight="1">
      <c r="B76" s="46"/>
      <c r="C76" s="74"/>
      <c r="D76" s="74"/>
      <c r="E76" s="74"/>
      <c r="F76" s="74"/>
      <c r="G76" s="74"/>
      <c r="H76" s="74"/>
      <c r="I76" s="191"/>
      <c r="J76" s="74"/>
      <c r="K76" s="74"/>
      <c r="L76" s="72"/>
    </row>
    <row r="77" spans="2:20" s="9" customFormat="1" ht="29.25" customHeight="1">
      <c r="B77" s="195"/>
      <c r="C77" s="196" t="s">
        <v>156</v>
      </c>
      <c r="D77" s="197" t="s">
        <v>61</v>
      </c>
      <c r="E77" s="197" t="s">
        <v>57</v>
      </c>
      <c r="F77" s="197" t="s">
        <v>157</v>
      </c>
      <c r="G77" s="197" t="s">
        <v>158</v>
      </c>
      <c r="H77" s="197" t="s">
        <v>159</v>
      </c>
      <c r="I77" s="198" t="s">
        <v>160</v>
      </c>
      <c r="J77" s="197" t="s">
        <v>145</v>
      </c>
      <c r="K77" s="199" t="s">
        <v>161</v>
      </c>
      <c r="L77" s="200"/>
      <c r="M77" s="102" t="s">
        <v>162</v>
      </c>
      <c r="N77" s="103" t="s">
        <v>46</v>
      </c>
      <c r="O77" s="103" t="s">
        <v>163</v>
      </c>
      <c r="P77" s="103" t="s">
        <v>164</v>
      </c>
      <c r="Q77" s="103" t="s">
        <v>165</v>
      </c>
      <c r="R77" s="103" t="s">
        <v>166</v>
      </c>
      <c r="S77" s="103" t="s">
        <v>167</v>
      </c>
      <c r="T77" s="104" t="s">
        <v>168</v>
      </c>
    </row>
    <row r="78" spans="2:63" s="1" customFormat="1" ht="29.25" customHeight="1">
      <c r="B78" s="46"/>
      <c r="C78" s="108" t="s">
        <v>146</v>
      </c>
      <c r="D78" s="74"/>
      <c r="E78" s="74"/>
      <c r="F78" s="74"/>
      <c r="G78" s="74"/>
      <c r="H78" s="74"/>
      <c r="I78" s="191"/>
      <c r="J78" s="201">
        <f>BK78</f>
        <v>0</v>
      </c>
      <c r="K78" s="74"/>
      <c r="L78" s="72"/>
      <c r="M78" s="105"/>
      <c r="N78" s="106"/>
      <c r="O78" s="106"/>
      <c r="P78" s="202">
        <f>P79</f>
        <v>0</v>
      </c>
      <c r="Q78" s="106"/>
      <c r="R78" s="202">
        <f>R79</f>
        <v>15.946394999999999</v>
      </c>
      <c r="S78" s="106"/>
      <c r="T78" s="203">
        <f>T79</f>
        <v>0</v>
      </c>
      <c r="AT78" s="24" t="s">
        <v>75</v>
      </c>
      <c r="AU78" s="24" t="s">
        <v>147</v>
      </c>
      <c r="BK78" s="204">
        <f>BK79</f>
        <v>0</v>
      </c>
    </row>
    <row r="79" spans="2:63" s="10" customFormat="1" ht="37.4" customHeight="1">
      <c r="B79" s="205"/>
      <c r="C79" s="206"/>
      <c r="D79" s="207" t="s">
        <v>75</v>
      </c>
      <c r="E79" s="208" t="s">
        <v>169</v>
      </c>
      <c r="F79" s="208" t="s">
        <v>288</v>
      </c>
      <c r="G79" s="206"/>
      <c r="H79" s="206"/>
      <c r="I79" s="209"/>
      <c r="J79" s="210">
        <f>BK79</f>
        <v>0</v>
      </c>
      <c r="K79" s="206"/>
      <c r="L79" s="211"/>
      <c r="M79" s="212"/>
      <c r="N79" s="213"/>
      <c r="O79" s="213"/>
      <c r="P79" s="214">
        <f>P80</f>
        <v>0</v>
      </c>
      <c r="Q79" s="213"/>
      <c r="R79" s="214">
        <f>R80</f>
        <v>15.946394999999999</v>
      </c>
      <c r="S79" s="213"/>
      <c r="T79" s="215">
        <f>T80</f>
        <v>0</v>
      </c>
      <c r="AR79" s="216" t="s">
        <v>84</v>
      </c>
      <c r="AT79" s="217" t="s">
        <v>75</v>
      </c>
      <c r="AU79" s="217" t="s">
        <v>76</v>
      </c>
      <c r="AY79" s="216" t="s">
        <v>170</v>
      </c>
      <c r="BK79" s="218">
        <f>BK80</f>
        <v>0</v>
      </c>
    </row>
    <row r="80" spans="2:63" s="10" customFormat="1" ht="19.9" customHeight="1">
      <c r="B80" s="205"/>
      <c r="C80" s="206"/>
      <c r="D80" s="207" t="s">
        <v>75</v>
      </c>
      <c r="E80" s="219" t="s">
        <v>84</v>
      </c>
      <c r="F80" s="219" t="s">
        <v>289</v>
      </c>
      <c r="G80" s="206"/>
      <c r="H80" s="206"/>
      <c r="I80" s="209"/>
      <c r="J80" s="220">
        <f>BK80</f>
        <v>0</v>
      </c>
      <c r="K80" s="206"/>
      <c r="L80" s="211"/>
      <c r="M80" s="212"/>
      <c r="N80" s="213"/>
      <c r="O80" s="213"/>
      <c r="P80" s="214">
        <f>SUM(P81:P331)</f>
        <v>0</v>
      </c>
      <c r="Q80" s="213"/>
      <c r="R80" s="214">
        <f>SUM(R81:R331)</f>
        <v>15.946394999999999</v>
      </c>
      <c r="S80" s="213"/>
      <c r="T80" s="215">
        <f>SUM(T81:T331)</f>
        <v>0</v>
      </c>
      <c r="AR80" s="216" t="s">
        <v>84</v>
      </c>
      <c r="AT80" s="217" t="s">
        <v>75</v>
      </c>
      <c r="AU80" s="217" t="s">
        <v>84</v>
      </c>
      <c r="AY80" s="216" t="s">
        <v>170</v>
      </c>
      <c r="BK80" s="218">
        <f>SUM(BK81:BK331)</f>
        <v>0</v>
      </c>
    </row>
    <row r="81" spans="2:65" s="1" customFormat="1" ht="25.5" customHeight="1">
      <c r="B81" s="46"/>
      <c r="C81" s="221" t="s">
        <v>84</v>
      </c>
      <c r="D81" s="221" t="s">
        <v>176</v>
      </c>
      <c r="E81" s="222" t="s">
        <v>4230</v>
      </c>
      <c r="F81" s="223" t="s">
        <v>4231</v>
      </c>
      <c r="G81" s="224" t="s">
        <v>219</v>
      </c>
      <c r="H81" s="225">
        <v>33</v>
      </c>
      <c r="I81" s="226"/>
      <c r="J81" s="227">
        <f>ROUND(I81*H81,2)</f>
        <v>0</v>
      </c>
      <c r="K81" s="223" t="s">
        <v>3772</v>
      </c>
      <c r="L81" s="72"/>
      <c r="M81" s="228" t="s">
        <v>23</v>
      </c>
      <c r="N81" s="229" t="s">
        <v>47</v>
      </c>
      <c r="O81" s="47"/>
      <c r="P81" s="230">
        <f>O81*H81</f>
        <v>0</v>
      </c>
      <c r="Q81" s="230">
        <v>0</v>
      </c>
      <c r="R81" s="230">
        <f>Q81*H81</f>
        <v>0</v>
      </c>
      <c r="S81" s="230">
        <v>0</v>
      </c>
      <c r="T81" s="231">
        <f>S81*H81</f>
        <v>0</v>
      </c>
      <c r="AR81" s="24" t="s">
        <v>194</v>
      </c>
      <c r="AT81" s="24" t="s">
        <v>176</v>
      </c>
      <c r="AU81" s="24" t="s">
        <v>87</v>
      </c>
      <c r="AY81" s="24" t="s">
        <v>170</v>
      </c>
      <c r="BE81" s="232">
        <f>IF(N81="základní",J81,0)</f>
        <v>0</v>
      </c>
      <c r="BF81" s="232">
        <f>IF(N81="snížená",J81,0)</f>
        <v>0</v>
      </c>
      <c r="BG81" s="232">
        <f>IF(N81="zákl. přenesená",J81,0)</f>
        <v>0</v>
      </c>
      <c r="BH81" s="232">
        <f>IF(N81="sníž. přenesená",J81,0)</f>
        <v>0</v>
      </c>
      <c r="BI81" s="232">
        <f>IF(N81="nulová",J81,0)</f>
        <v>0</v>
      </c>
      <c r="BJ81" s="24" t="s">
        <v>84</v>
      </c>
      <c r="BK81" s="232">
        <f>ROUND(I81*H81,2)</f>
        <v>0</v>
      </c>
      <c r="BL81" s="24" t="s">
        <v>194</v>
      </c>
      <c r="BM81" s="24" t="s">
        <v>4232</v>
      </c>
    </row>
    <row r="82" spans="2:47" s="1" customFormat="1" ht="13.5">
      <c r="B82" s="46"/>
      <c r="C82" s="74"/>
      <c r="D82" s="233" t="s">
        <v>183</v>
      </c>
      <c r="E82" s="74"/>
      <c r="F82" s="234" t="s">
        <v>4233</v>
      </c>
      <c r="G82" s="74"/>
      <c r="H82" s="74"/>
      <c r="I82" s="191"/>
      <c r="J82" s="74"/>
      <c r="K82" s="74"/>
      <c r="L82" s="72"/>
      <c r="M82" s="235"/>
      <c r="N82" s="47"/>
      <c r="O82" s="47"/>
      <c r="P82" s="47"/>
      <c r="Q82" s="47"/>
      <c r="R82" s="47"/>
      <c r="S82" s="47"/>
      <c r="T82" s="95"/>
      <c r="AT82" s="24" t="s">
        <v>183</v>
      </c>
      <c r="AU82" s="24" t="s">
        <v>87</v>
      </c>
    </row>
    <row r="83" spans="2:47" s="1" customFormat="1" ht="13.5">
      <c r="B83" s="46"/>
      <c r="C83" s="74"/>
      <c r="D83" s="233" t="s">
        <v>295</v>
      </c>
      <c r="E83" s="74"/>
      <c r="F83" s="236" t="s">
        <v>4234</v>
      </c>
      <c r="G83" s="74"/>
      <c r="H83" s="74"/>
      <c r="I83" s="191"/>
      <c r="J83" s="74"/>
      <c r="K83" s="74"/>
      <c r="L83" s="72"/>
      <c r="M83" s="235"/>
      <c r="N83" s="47"/>
      <c r="O83" s="47"/>
      <c r="P83" s="47"/>
      <c r="Q83" s="47"/>
      <c r="R83" s="47"/>
      <c r="S83" s="47"/>
      <c r="T83" s="95"/>
      <c r="AT83" s="24" t="s">
        <v>295</v>
      </c>
      <c r="AU83" s="24" t="s">
        <v>87</v>
      </c>
    </row>
    <row r="84" spans="2:65" s="1" customFormat="1" ht="16.5" customHeight="1">
      <c r="B84" s="46"/>
      <c r="C84" s="221" t="s">
        <v>87</v>
      </c>
      <c r="D84" s="221" t="s">
        <v>176</v>
      </c>
      <c r="E84" s="222" t="s">
        <v>4235</v>
      </c>
      <c r="F84" s="223" t="s">
        <v>4236</v>
      </c>
      <c r="G84" s="224" t="s">
        <v>304</v>
      </c>
      <c r="H84" s="225">
        <v>1</v>
      </c>
      <c r="I84" s="226"/>
      <c r="J84" s="227">
        <f>ROUND(I84*H84,2)</f>
        <v>0</v>
      </c>
      <c r="K84" s="223" t="s">
        <v>3772</v>
      </c>
      <c r="L84" s="72"/>
      <c r="M84" s="228" t="s">
        <v>23</v>
      </c>
      <c r="N84" s="229" t="s">
        <v>47</v>
      </c>
      <c r="O84" s="47"/>
      <c r="P84" s="230">
        <f>O84*H84</f>
        <v>0</v>
      </c>
      <c r="Q84" s="230">
        <v>0</v>
      </c>
      <c r="R84" s="230">
        <f>Q84*H84</f>
        <v>0</v>
      </c>
      <c r="S84" s="230">
        <v>0</v>
      </c>
      <c r="T84" s="231">
        <f>S84*H84</f>
        <v>0</v>
      </c>
      <c r="AR84" s="24" t="s">
        <v>194</v>
      </c>
      <c r="AT84" s="24" t="s">
        <v>176</v>
      </c>
      <c r="AU84" s="24" t="s">
        <v>87</v>
      </c>
      <c r="AY84" s="24" t="s">
        <v>170</v>
      </c>
      <c r="BE84" s="232">
        <f>IF(N84="základní",J84,0)</f>
        <v>0</v>
      </c>
      <c r="BF84" s="232">
        <f>IF(N84="snížená",J84,0)</f>
        <v>0</v>
      </c>
      <c r="BG84" s="232">
        <f>IF(N84="zákl. přenesená",J84,0)</f>
        <v>0</v>
      </c>
      <c r="BH84" s="232">
        <f>IF(N84="sníž. přenesená",J84,0)</f>
        <v>0</v>
      </c>
      <c r="BI84" s="232">
        <f>IF(N84="nulová",J84,0)</f>
        <v>0</v>
      </c>
      <c r="BJ84" s="24" t="s">
        <v>84</v>
      </c>
      <c r="BK84" s="232">
        <f>ROUND(I84*H84,2)</f>
        <v>0</v>
      </c>
      <c r="BL84" s="24" t="s">
        <v>194</v>
      </c>
      <c r="BM84" s="24" t="s">
        <v>4237</v>
      </c>
    </row>
    <row r="85" spans="2:47" s="1" customFormat="1" ht="13.5">
      <c r="B85" s="46"/>
      <c r="C85" s="74"/>
      <c r="D85" s="233" t="s">
        <v>183</v>
      </c>
      <c r="E85" s="74"/>
      <c r="F85" s="234" t="s">
        <v>4238</v>
      </c>
      <c r="G85" s="74"/>
      <c r="H85" s="74"/>
      <c r="I85" s="191"/>
      <c r="J85" s="74"/>
      <c r="K85" s="74"/>
      <c r="L85" s="72"/>
      <c r="M85" s="235"/>
      <c r="N85" s="47"/>
      <c r="O85" s="47"/>
      <c r="P85" s="47"/>
      <c r="Q85" s="47"/>
      <c r="R85" s="47"/>
      <c r="S85" s="47"/>
      <c r="T85" s="95"/>
      <c r="AT85" s="24" t="s">
        <v>183</v>
      </c>
      <c r="AU85" s="24" t="s">
        <v>87</v>
      </c>
    </row>
    <row r="86" spans="2:47" s="1" customFormat="1" ht="13.5">
      <c r="B86" s="46"/>
      <c r="C86" s="74"/>
      <c r="D86" s="233" t="s">
        <v>295</v>
      </c>
      <c r="E86" s="74"/>
      <c r="F86" s="236" t="s">
        <v>4239</v>
      </c>
      <c r="G86" s="74"/>
      <c r="H86" s="74"/>
      <c r="I86" s="191"/>
      <c r="J86" s="74"/>
      <c r="K86" s="74"/>
      <c r="L86" s="72"/>
      <c r="M86" s="235"/>
      <c r="N86" s="47"/>
      <c r="O86" s="47"/>
      <c r="P86" s="47"/>
      <c r="Q86" s="47"/>
      <c r="R86" s="47"/>
      <c r="S86" s="47"/>
      <c r="T86" s="95"/>
      <c r="AT86" s="24" t="s">
        <v>295</v>
      </c>
      <c r="AU86" s="24" t="s">
        <v>87</v>
      </c>
    </row>
    <row r="87" spans="2:47" s="1" customFormat="1" ht="13.5">
      <c r="B87" s="46"/>
      <c r="C87" s="74"/>
      <c r="D87" s="233" t="s">
        <v>184</v>
      </c>
      <c r="E87" s="74"/>
      <c r="F87" s="236" t="s">
        <v>4240</v>
      </c>
      <c r="G87" s="74"/>
      <c r="H87" s="74"/>
      <c r="I87" s="191"/>
      <c r="J87" s="74"/>
      <c r="K87" s="74"/>
      <c r="L87" s="72"/>
      <c r="M87" s="235"/>
      <c r="N87" s="47"/>
      <c r="O87" s="47"/>
      <c r="P87" s="47"/>
      <c r="Q87" s="47"/>
      <c r="R87" s="47"/>
      <c r="S87" s="47"/>
      <c r="T87" s="95"/>
      <c r="AT87" s="24" t="s">
        <v>184</v>
      </c>
      <c r="AU87" s="24" t="s">
        <v>87</v>
      </c>
    </row>
    <row r="88" spans="2:65" s="1" customFormat="1" ht="16.5" customHeight="1">
      <c r="B88" s="46"/>
      <c r="C88" s="221" t="s">
        <v>189</v>
      </c>
      <c r="D88" s="221" t="s">
        <v>176</v>
      </c>
      <c r="E88" s="222" t="s">
        <v>4241</v>
      </c>
      <c r="F88" s="223" t="s">
        <v>4242</v>
      </c>
      <c r="G88" s="224" t="s">
        <v>304</v>
      </c>
      <c r="H88" s="225">
        <v>4</v>
      </c>
      <c r="I88" s="226"/>
      <c r="J88" s="227">
        <f>ROUND(I88*H88,2)</f>
        <v>0</v>
      </c>
      <c r="K88" s="223" t="s">
        <v>3772</v>
      </c>
      <c r="L88" s="72"/>
      <c r="M88" s="228" t="s">
        <v>23</v>
      </c>
      <c r="N88" s="229" t="s">
        <v>47</v>
      </c>
      <c r="O88" s="47"/>
      <c r="P88" s="230">
        <f>O88*H88</f>
        <v>0</v>
      </c>
      <c r="Q88" s="230">
        <v>0</v>
      </c>
      <c r="R88" s="230">
        <f>Q88*H88</f>
        <v>0</v>
      </c>
      <c r="S88" s="230">
        <v>0</v>
      </c>
      <c r="T88" s="231">
        <f>S88*H88</f>
        <v>0</v>
      </c>
      <c r="AR88" s="24" t="s">
        <v>194</v>
      </c>
      <c r="AT88" s="24" t="s">
        <v>176</v>
      </c>
      <c r="AU88" s="24" t="s">
        <v>87</v>
      </c>
      <c r="AY88" s="24" t="s">
        <v>170</v>
      </c>
      <c r="BE88" s="232">
        <f>IF(N88="základní",J88,0)</f>
        <v>0</v>
      </c>
      <c r="BF88" s="232">
        <f>IF(N88="snížená",J88,0)</f>
        <v>0</v>
      </c>
      <c r="BG88" s="232">
        <f>IF(N88="zákl. přenesená",J88,0)</f>
        <v>0</v>
      </c>
      <c r="BH88" s="232">
        <f>IF(N88="sníž. přenesená",J88,0)</f>
        <v>0</v>
      </c>
      <c r="BI88" s="232">
        <f>IF(N88="nulová",J88,0)</f>
        <v>0</v>
      </c>
      <c r="BJ88" s="24" t="s">
        <v>84</v>
      </c>
      <c r="BK88" s="232">
        <f>ROUND(I88*H88,2)</f>
        <v>0</v>
      </c>
      <c r="BL88" s="24" t="s">
        <v>194</v>
      </c>
      <c r="BM88" s="24" t="s">
        <v>4243</v>
      </c>
    </row>
    <row r="89" spans="2:47" s="1" customFormat="1" ht="13.5">
      <c r="B89" s="46"/>
      <c r="C89" s="74"/>
      <c r="D89" s="233" t="s">
        <v>183</v>
      </c>
      <c r="E89" s="74"/>
      <c r="F89" s="234" t="s">
        <v>4244</v>
      </c>
      <c r="G89" s="74"/>
      <c r="H89" s="74"/>
      <c r="I89" s="191"/>
      <c r="J89" s="74"/>
      <c r="K89" s="74"/>
      <c r="L89" s="72"/>
      <c r="M89" s="235"/>
      <c r="N89" s="47"/>
      <c r="O89" s="47"/>
      <c r="P89" s="47"/>
      <c r="Q89" s="47"/>
      <c r="R89" s="47"/>
      <c r="S89" s="47"/>
      <c r="T89" s="95"/>
      <c r="AT89" s="24" t="s">
        <v>183</v>
      </c>
      <c r="AU89" s="24" t="s">
        <v>87</v>
      </c>
    </row>
    <row r="90" spans="2:47" s="1" customFormat="1" ht="13.5">
      <c r="B90" s="46"/>
      <c r="C90" s="74"/>
      <c r="D90" s="233" t="s">
        <v>295</v>
      </c>
      <c r="E90" s="74"/>
      <c r="F90" s="236" t="s">
        <v>4239</v>
      </c>
      <c r="G90" s="74"/>
      <c r="H90" s="74"/>
      <c r="I90" s="191"/>
      <c r="J90" s="74"/>
      <c r="K90" s="74"/>
      <c r="L90" s="72"/>
      <c r="M90" s="235"/>
      <c r="N90" s="47"/>
      <c r="O90" s="47"/>
      <c r="P90" s="47"/>
      <c r="Q90" s="47"/>
      <c r="R90" s="47"/>
      <c r="S90" s="47"/>
      <c r="T90" s="95"/>
      <c r="AT90" s="24" t="s">
        <v>295</v>
      </c>
      <c r="AU90" s="24" t="s">
        <v>87</v>
      </c>
    </row>
    <row r="91" spans="2:47" s="1" customFormat="1" ht="13.5">
      <c r="B91" s="46"/>
      <c r="C91" s="74"/>
      <c r="D91" s="233" t="s">
        <v>184</v>
      </c>
      <c r="E91" s="74"/>
      <c r="F91" s="236" t="s">
        <v>4245</v>
      </c>
      <c r="G91" s="74"/>
      <c r="H91" s="74"/>
      <c r="I91" s="191"/>
      <c r="J91" s="74"/>
      <c r="K91" s="74"/>
      <c r="L91" s="72"/>
      <c r="M91" s="235"/>
      <c r="N91" s="47"/>
      <c r="O91" s="47"/>
      <c r="P91" s="47"/>
      <c r="Q91" s="47"/>
      <c r="R91" s="47"/>
      <c r="S91" s="47"/>
      <c r="T91" s="95"/>
      <c r="AT91" s="24" t="s">
        <v>184</v>
      </c>
      <c r="AU91" s="24" t="s">
        <v>87</v>
      </c>
    </row>
    <row r="92" spans="2:65" s="1" customFormat="1" ht="16.5" customHeight="1">
      <c r="B92" s="46"/>
      <c r="C92" s="221" t="s">
        <v>194</v>
      </c>
      <c r="D92" s="221" t="s">
        <v>176</v>
      </c>
      <c r="E92" s="222" t="s">
        <v>4246</v>
      </c>
      <c r="F92" s="223" t="s">
        <v>4247</v>
      </c>
      <c r="G92" s="224" t="s">
        <v>304</v>
      </c>
      <c r="H92" s="225">
        <v>1</v>
      </c>
      <c r="I92" s="226"/>
      <c r="J92" s="227">
        <f>ROUND(I92*H92,2)</f>
        <v>0</v>
      </c>
      <c r="K92" s="223" t="s">
        <v>3772</v>
      </c>
      <c r="L92" s="72"/>
      <c r="M92" s="228" t="s">
        <v>23</v>
      </c>
      <c r="N92" s="229" t="s">
        <v>47</v>
      </c>
      <c r="O92" s="47"/>
      <c r="P92" s="230">
        <f>O92*H92</f>
        <v>0</v>
      </c>
      <c r="Q92" s="230">
        <v>0</v>
      </c>
      <c r="R92" s="230">
        <f>Q92*H92</f>
        <v>0</v>
      </c>
      <c r="S92" s="230">
        <v>0</v>
      </c>
      <c r="T92" s="231">
        <f>S92*H92</f>
        <v>0</v>
      </c>
      <c r="AR92" s="24" t="s">
        <v>194</v>
      </c>
      <c r="AT92" s="24" t="s">
        <v>176</v>
      </c>
      <c r="AU92" s="24" t="s">
        <v>87</v>
      </c>
      <c r="AY92" s="24" t="s">
        <v>170</v>
      </c>
      <c r="BE92" s="232">
        <f>IF(N92="základní",J92,0)</f>
        <v>0</v>
      </c>
      <c r="BF92" s="232">
        <f>IF(N92="snížená",J92,0)</f>
        <v>0</v>
      </c>
      <c r="BG92" s="232">
        <f>IF(N92="zákl. přenesená",J92,0)</f>
        <v>0</v>
      </c>
      <c r="BH92" s="232">
        <f>IF(N92="sníž. přenesená",J92,0)</f>
        <v>0</v>
      </c>
      <c r="BI92" s="232">
        <f>IF(N92="nulová",J92,0)</f>
        <v>0</v>
      </c>
      <c r="BJ92" s="24" t="s">
        <v>84</v>
      </c>
      <c r="BK92" s="232">
        <f>ROUND(I92*H92,2)</f>
        <v>0</v>
      </c>
      <c r="BL92" s="24" t="s">
        <v>194</v>
      </c>
      <c r="BM92" s="24" t="s">
        <v>4248</v>
      </c>
    </row>
    <row r="93" spans="2:47" s="1" customFormat="1" ht="13.5">
      <c r="B93" s="46"/>
      <c r="C93" s="74"/>
      <c r="D93" s="233" t="s">
        <v>183</v>
      </c>
      <c r="E93" s="74"/>
      <c r="F93" s="234" t="s">
        <v>4249</v>
      </c>
      <c r="G93" s="74"/>
      <c r="H93" s="74"/>
      <c r="I93" s="191"/>
      <c r="J93" s="74"/>
      <c r="K93" s="74"/>
      <c r="L93" s="72"/>
      <c r="M93" s="235"/>
      <c r="N93" s="47"/>
      <c r="O93" s="47"/>
      <c r="P93" s="47"/>
      <c r="Q93" s="47"/>
      <c r="R93" s="47"/>
      <c r="S93" s="47"/>
      <c r="T93" s="95"/>
      <c r="AT93" s="24" t="s">
        <v>183</v>
      </c>
      <c r="AU93" s="24" t="s">
        <v>87</v>
      </c>
    </row>
    <row r="94" spans="2:47" s="1" customFormat="1" ht="13.5">
      <c r="B94" s="46"/>
      <c r="C94" s="74"/>
      <c r="D94" s="233" t="s">
        <v>295</v>
      </c>
      <c r="E94" s="74"/>
      <c r="F94" s="236" t="s">
        <v>4239</v>
      </c>
      <c r="G94" s="74"/>
      <c r="H94" s="74"/>
      <c r="I94" s="191"/>
      <c r="J94" s="74"/>
      <c r="K94" s="74"/>
      <c r="L94" s="72"/>
      <c r="M94" s="235"/>
      <c r="N94" s="47"/>
      <c r="O94" s="47"/>
      <c r="P94" s="47"/>
      <c r="Q94" s="47"/>
      <c r="R94" s="47"/>
      <c r="S94" s="47"/>
      <c r="T94" s="95"/>
      <c r="AT94" s="24" t="s">
        <v>295</v>
      </c>
      <c r="AU94" s="24" t="s">
        <v>87</v>
      </c>
    </row>
    <row r="95" spans="2:47" s="1" customFormat="1" ht="13.5">
      <c r="B95" s="46"/>
      <c r="C95" s="74"/>
      <c r="D95" s="233" t="s">
        <v>184</v>
      </c>
      <c r="E95" s="74"/>
      <c r="F95" s="236" t="s">
        <v>4250</v>
      </c>
      <c r="G95" s="74"/>
      <c r="H95" s="74"/>
      <c r="I95" s="191"/>
      <c r="J95" s="74"/>
      <c r="K95" s="74"/>
      <c r="L95" s="72"/>
      <c r="M95" s="235"/>
      <c r="N95" s="47"/>
      <c r="O95" s="47"/>
      <c r="P95" s="47"/>
      <c r="Q95" s="47"/>
      <c r="R95" s="47"/>
      <c r="S95" s="47"/>
      <c r="T95" s="95"/>
      <c r="AT95" s="24" t="s">
        <v>184</v>
      </c>
      <c r="AU95" s="24" t="s">
        <v>87</v>
      </c>
    </row>
    <row r="96" spans="2:65" s="1" customFormat="1" ht="16.5" customHeight="1">
      <c r="B96" s="46"/>
      <c r="C96" s="221" t="s">
        <v>173</v>
      </c>
      <c r="D96" s="221" t="s">
        <v>176</v>
      </c>
      <c r="E96" s="222" t="s">
        <v>4251</v>
      </c>
      <c r="F96" s="223" t="s">
        <v>4252</v>
      </c>
      <c r="G96" s="224" t="s">
        <v>304</v>
      </c>
      <c r="H96" s="225">
        <v>1</v>
      </c>
      <c r="I96" s="226"/>
      <c r="J96" s="227">
        <f>ROUND(I96*H96,2)</f>
        <v>0</v>
      </c>
      <c r="K96" s="223" t="s">
        <v>3772</v>
      </c>
      <c r="L96" s="72"/>
      <c r="M96" s="228" t="s">
        <v>23</v>
      </c>
      <c r="N96" s="229" t="s">
        <v>47</v>
      </c>
      <c r="O96" s="47"/>
      <c r="P96" s="230">
        <f>O96*H96</f>
        <v>0</v>
      </c>
      <c r="Q96" s="230">
        <v>0</v>
      </c>
      <c r="R96" s="230">
        <f>Q96*H96</f>
        <v>0</v>
      </c>
      <c r="S96" s="230">
        <v>0</v>
      </c>
      <c r="T96" s="231">
        <f>S96*H96</f>
        <v>0</v>
      </c>
      <c r="AR96" s="24" t="s">
        <v>194</v>
      </c>
      <c r="AT96" s="24" t="s">
        <v>176</v>
      </c>
      <c r="AU96" s="24" t="s">
        <v>87</v>
      </c>
      <c r="AY96" s="24" t="s">
        <v>170</v>
      </c>
      <c r="BE96" s="232">
        <f>IF(N96="základní",J96,0)</f>
        <v>0</v>
      </c>
      <c r="BF96" s="232">
        <f>IF(N96="snížená",J96,0)</f>
        <v>0</v>
      </c>
      <c r="BG96" s="232">
        <f>IF(N96="zákl. přenesená",J96,0)</f>
        <v>0</v>
      </c>
      <c r="BH96" s="232">
        <f>IF(N96="sníž. přenesená",J96,0)</f>
        <v>0</v>
      </c>
      <c r="BI96" s="232">
        <f>IF(N96="nulová",J96,0)</f>
        <v>0</v>
      </c>
      <c r="BJ96" s="24" t="s">
        <v>84</v>
      </c>
      <c r="BK96" s="232">
        <f>ROUND(I96*H96,2)</f>
        <v>0</v>
      </c>
      <c r="BL96" s="24" t="s">
        <v>194</v>
      </c>
      <c r="BM96" s="24" t="s">
        <v>4253</v>
      </c>
    </row>
    <row r="97" spans="2:47" s="1" customFormat="1" ht="13.5">
      <c r="B97" s="46"/>
      <c r="C97" s="74"/>
      <c r="D97" s="233" t="s">
        <v>183</v>
      </c>
      <c r="E97" s="74"/>
      <c r="F97" s="234" t="s">
        <v>4254</v>
      </c>
      <c r="G97" s="74"/>
      <c r="H97" s="74"/>
      <c r="I97" s="191"/>
      <c r="J97" s="74"/>
      <c r="K97" s="74"/>
      <c r="L97" s="72"/>
      <c r="M97" s="235"/>
      <c r="N97" s="47"/>
      <c r="O97" s="47"/>
      <c r="P97" s="47"/>
      <c r="Q97" s="47"/>
      <c r="R97" s="47"/>
      <c r="S97" s="47"/>
      <c r="T97" s="95"/>
      <c r="AT97" s="24" t="s">
        <v>183</v>
      </c>
      <c r="AU97" s="24" t="s">
        <v>87</v>
      </c>
    </row>
    <row r="98" spans="2:47" s="1" customFormat="1" ht="13.5">
      <c r="B98" s="46"/>
      <c r="C98" s="74"/>
      <c r="D98" s="233" t="s">
        <v>295</v>
      </c>
      <c r="E98" s="74"/>
      <c r="F98" s="236" t="s">
        <v>4239</v>
      </c>
      <c r="G98" s="74"/>
      <c r="H98" s="74"/>
      <c r="I98" s="191"/>
      <c r="J98" s="74"/>
      <c r="K98" s="74"/>
      <c r="L98" s="72"/>
      <c r="M98" s="235"/>
      <c r="N98" s="47"/>
      <c r="O98" s="47"/>
      <c r="P98" s="47"/>
      <c r="Q98" s="47"/>
      <c r="R98" s="47"/>
      <c r="S98" s="47"/>
      <c r="T98" s="95"/>
      <c r="AT98" s="24" t="s">
        <v>295</v>
      </c>
      <c r="AU98" s="24" t="s">
        <v>87</v>
      </c>
    </row>
    <row r="99" spans="2:47" s="1" customFormat="1" ht="13.5">
      <c r="B99" s="46"/>
      <c r="C99" s="74"/>
      <c r="D99" s="233" t="s">
        <v>184</v>
      </c>
      <c r="E99" s="74"/>
      <c r="F99" s="236" t="s">
        <v>4255</v>
      </c>
      <c r="G99" s="74"/>
      <c r="H99" s="74"/>
      <c r="I99" s="191"/>
      <c r="J99" s="74"/>
      <c r="K99" s="74"/>
      <c r="L99" s="72"/>
      <c r="M99" s="235"/>
      <c r="N99" s="47"/>
      <c r="O99" s="47"/>
      <c r="P99" s="47"/>
      <c r="Q99" s="47"/>
      <c r="R99" s="47"/>
      <c r="S99" s="47"/>
      <c r="T99" s="95"/>
      <c r="AT99" s="24" t="s">
        <v>184</v>
      </c>
      <c r="AU99" s="24" t="s">
        <v>87</v>
      </c>
    </row>
    <row r="100" spans="2:65" s="1" customFormat="1" ht="16.5" customHeight="1">
      <c r="B100" s="46"/>
      <c r="C100" s="221" t="s">
        <v>201</v>
      </c>
      <c r="D100" s="221" t="s">
        <v>176</v>
      </c>
      <c r="E100" s="222" t="s">
        <v>4256</v>
      </c>
      <c r="F100" s="223" t="s">
        <v>4257</v>
      </c>
      <c r="G100" s="224" t="s">
        <v>304</v>
      </c>
      <c r="H100" s="225">
        <v>1</v>
      </c>
      <c r="I100" s="226"/>
      <c r="J100" s="227">
        <f>ROUND(I100*H100,2)</f>
        <v>0</v>
      </c>
      <c r="K100" s="223" t="s">
        <v>3772</v>
      </c>
      <c r="L100" s="72"/>
      <c r="M100" s="228" t="s">
        <v>23</v>
      </c>
      <c r="N100" s="229" t="s">
        <v>47</v>
      </c>
      <c r="O100" s="47"/>
      <c r="P100" s="230">
        <f>O100*H100</f>
        <v>0</v>
      </c>
      <c r="Q100" s="230">
        <v>0</v>
      </c>
      <c r="R100" s="230">
        <f>Q100*H100</f>
        <v>0</v>
      </c>
      <c r="S100" s="230">
        <v>0</v>
      </c>
      <c r="T100" s="231">
        <f>S100*H100</f>
        <v>0</v>
      </c>
      <c r="AR100" s="24" t="s">
        <v>194</v>
      </c>
      <c r="AT100" s="24" t="s">
        <v>176</v>
      </c>
      <c r="AU100" s="24" t="s">
        <v>87</v>
      </c>
      <c r="AY100" s="24" t="s">
        <v>170</v>
      </c>
      <c r="BE100" s="232">
        <f>IF(N100="základní",J100,0)</f>
        <v>0</v>
      </c>
      <c r="BF100" s="232">
        <f>IF(N100="snížená",J100,0)</f>
        <v>0</v>
      </c>
      <c r="BG100" s="232">
        <f>IF(N100="zákl. přenesená",J100,0)</f>
        <v>0</v>
      </c>
      <c r="BH100" s="232">
        <f>IF(N100="sníž. přenesená",J100,0)</f>
        <v>0</v>
      </c>
      <c r="BI100" s="232">
        <f>IF(N100="nulová",J100,0)</f>
        <v>0</v>
      </c>
      <c r="BJ100" s="24" t="s">
        <v>84</v>
      </c>
      <c r="BK100" s="232">
        <f>ROUND(I100*H100,2)</f>
        <v>0</v>
      </c>
      <c r="BL100" s="24" t="s">
        <v>194</v>
      </c>
      <c r="BM100" s="24" t="s">
        <v>4258</v>
      </c>
    </row>
    <row r="101" spans="2:47" s="1" customFormat="1" ht="13.5">
      <c r="B101" s="46"/>
      <c r="C101" s="74"/>
      <c r="D101" s="233" t="s">
        <v>183</v>
      </c>
      <c r="E101" s="74"/>
      <c r="F101" s="234" t="s">
        <v>4259</v>
      </c>
      <c r="G101" s="74"/>
      <c r="H101" s="74"/>
      <c r="I101" s="191"/>
      <c r="J101" s="74"/>
      <c r="K101" s="74"/>
      <c r="L101" s="72"/>
      <c r="M101" s="235"/>
      <c r="N101" s="47"/>
      <c r="O101" s="47"/>
      <c r="P101" s="47"/>
      <c r="Q101" s="47"/>
      <c r="R101" s="47"/>
      <c r="S101" s="47"/>
      <c r="T101" s="95"/>
      <c r="AT101" s="24" t="s">
        <v>183</v>
      </c>
      <c r="AU101" s="24" t="s">
        <v>87</v>
      </c>
    </row>
    <row r="102" spans="2:47" s="1" customFormat="1" ht="13.5">
      <c r="B102" s="46"/>
      <c r="C102" s="74"/>
      <c r="D102" s="233" t="s">
        <v>295</v>
      </c>
      <c r="E102" s="74"/>
      <c r="F102" s="236" t="s">
        <v>4239</v>
      </c>
      <c r="G102" s="74"/>
      <c r="H102" s="74"/>
      <c r="I102" s="191"/>
      <c r="J102" s="74"/>
      <c r="K102" s="74"/>
      <c r="L102" s="72"/>
      <c r="M102" s="235"/>
      <c r="N102" s="47"/>
      <c r="O102" s="47"/>
      <c r="P102" s="47"/>
      <c r="Q102" s="47"/>
      <c r="R102" s="47"/>
      <c r="S102" s="47"/>
      <c r="T102" s="95"/>
      <c r="AT102" s="24" t="s">
        <v>295</v>
      </c>
      <c r="AU102" s="24" t="s">
        <v>87</v>
      </c>
    </row>
    <row r="103" spans="2:47" s="1" customFormat="1" ht="13.5">
      <c r="B103" s="46"/>
      <c r="C103" s="74"/>
      <c r="D103" s="233" t="s">
        <v>184</v>
      </c>
      <c r="E103" s="74"/>
      <c r="F103" s="236" t="s">
        <v>4260</v>
      </c>
      <c r="G103" s="74"/>
      <c r="H103" s="74"/>
      <c r="I103" s="191"/>
      <c r="J103" s="74"/>
      <c r="K103" s="74"/>
      <c r="L103" s="72"/>
      <c r="M103" s="235"/>
      <c r="N103" s="47"/>
      <c r="O103" s="47"/>
      <c r="P103" s="47"/>
      <c r="Q103" s="47"/>
      <c r="R103" s="47"/>
      <c r="S103" s="47"/>
      <c r="T103" s="95"/>
      <c r="AT103" s="24" t="s">
        <v>184</v>
      </c>
      <c r="AU103" s="24" t="s">
        <v>87</v>
      </c>
    </row>
    <row r="104" spans="2:65" s="1" customFormat="1" ht="25.5" customHeight="1">
      <c r="B104" s="46"/>
      <c r="C104" s="221" t="s">
        <v>207</v>
      </c>
      <c r="D104" s="221" t="s">
        <v>176</v>
      </c>
      <c r="E104" s="222" t="s">
        <v>4261</v>
      </c>
      <c r="F104" s="223" t="s">
        <v>4262</v>
      </c>
      <c r="G104" s="224" t="s">
        <v>304</v>
      </c>
      <c r="H104" s="225">
        <v>1</v>
      </c>
      <c r="I104" s="226"/>
      <c r="J104" s="227">
        <f>ROUND(I104*H104,2)</f>
        <v>0</v>
      </c>
      <c r="K104" s="223" t="s">
        <v>3772</v>
      </c>
      <c r="L104" s="72"/>
      <c r="M104" s="228" t="s">
        <v>23</v>
      </c>
      <c r="N104" s="229" t="s">
        <v>47</v>
      </c>
      <c r="O104" s="47"/>
      <c r="P104" s="230">
        <f>O104*H104</f>
        <v>0</v>
      </c>
      <c r="Q104" s="230">
        <v>0</v>
      </c>
      <c r="R104" s="230">
        <f>Q104*H104</f>
        <v>0</v>
      </c>
      <c r="S104" s="230">
        <v>0</v>
      </c>
      <c r="T104" s="231">
        <f>S104*H104</f>
        <v>0</v>
      </c>
      <c r="AR104" s="24" t="s">
        <v>194</v>
      </c>
      <c r="AT104" s="24" t="s">
        <v>176</v>
      </c>
      <c r="AU104" s="24" t="s">
        <v>87</v>
      </c>
      <c r="AY104" s="24" t="s">
        <v>170</v>
      </c>
      <c r="BE104" s="232">
        <f>IF(N104="základní",J104,0)</f>
        <v>0</v>
      </c>
      <c r="BF104" s="232">
        <f>IF(N104="snížená",J104,0)</f>
        <v>0</v>
      </c>
      <c r="BG104" s="232">
        <f>IF(N104="zákl. přenesená",J104,0)</f>
        <v>0</v>
      </c>
      <c r="BH104" s="232">
        <f>IF(N104="sníž. přenesená",J104,0)</f>
        <v>0</v>
      </c>
      <c r="BI104" s="232">
        <f>IF(N104="nulová",J104,0)</f>
        <v>0</v>
      </c>
      <c r="BJ104" s="24" t="s">
        <v>84</v>
      </c>
      <c r="BK104" s="232">
        <f>ROUND(I104*H104,2)</f>
        <v>0</v>
      </c>
      <c r="BL104" s="24" t="s">
        <v>194</v>
      </c>
      <c r="BM104" s="24" t="s">
        <v>4263</v>
      </c>
    </row>
    <row r="105" spans="2:47" s="1" customFormat="1" ht="13.5">
      <c r="B105" s="46"/>
      <c r="C105" s="74"/>
      <c r="D105" s="233" t="s">
        <v>183</v>
      </c>
      <c r="E105" s="74"/>
      <c r="F105" s="234" t="s">
        <v>4264</v>
      </c>
      <c r="G105" s="74"/>
      <c r="H105" s="74"/>
      <c r="I105" s="191"/>
      <c r="J105" s="74"/>
      <c r="K105" s="74"/>
      <c r="L105" s="72"/>
      <c r="M105" s="235"/>
      <c r="N105" s="47"/>
      <c r="O105" s="47"/>
      <c r="P105" s="47"/>
      <c r="Q105" s="47"/>
      <c r="R105" s="47"/>
      <c r="S105" s="47"/>
      <c r="T105" s="95"/>
      <c r="AT105" s="24" t="s">
        <v>183</v>
      </c>
      <c r="AU105" s="24" t="s">
        <v>87</v>
      </c>
    </row>
    <row r="106" spans="2:47" s="1" customFormat="1" ht="13.5">
      <c r="B106" s="46"/>
      <c r="C106" s="74"/>
      <c r="D106" s="233" t="s">
        <v>295</v>
      </c>
      <c r="E106" s="74"/>
      <c r="F106" s="236" t="s">
        <v>4265</v>
      </c>
      <c r="G106" s="74"/>
      <c r="H106" s="74"/>
      <c r="I106" s="191"/>
      <c r="J106" s="74"/>
      <c r="K106" s="74"/>
      <c r="L106" s="72"/>
      <c r="M106" s="235"/>
      <c r="N106" s="47"/>
      <c r="O106" s="47"/>
      <c r="P106" s="47"/>
      <c r="Q106" s="47"/>
      <c r="R106" s="47"/>
      <c r="S106" s="47"/>
      <c r="T106" s="95"/>
      <c r="AT106" s="24" t="s">
        <v>295</v>
      </c>
      <c r="AU106" s="24" t="s">
        <v>87</v>
      </c>
    </row>
    <row r="107" spans="2:65" s="1" customFormat="1" ht="25.5" customHeight="1">
      <c r="B107" s="46"/>
      <c r="C107" s="221" t="s">
        <v>211</v>
      </c>
      <c r="D107" s="221" t="s">
        <v>176</v>
      </c>
      <c r="E107" s="222" t="s">
        <v>4266</v>
      </c>
      <c r="F107" s="223" t="s">
        <v>4267</v>
      </c>
      <c r="G107" s="224" t="s">
        <v>304</v>
      </c>
      <c r="H107" s="225">
        <v>4</v>
      </c>
      <c r="I107" s="226"/>
      <c r="J107" s="227">
        <f>ROUND(I107*H107,2)</f>
        <v>0</v>
      </c>
      <c r="K107" s="223" t="s">
        <v>3772</v>
      </c>
      <c r="L107" s="72"/>
      <c r="M107" s="228" t="s">
        <v>23</v>
      </c>
      <c r="N107" s="229" t="s">
        <v>47</v>
      </c>
      <c r="O107" s="47"/>
      <c r="P107" s="230">
        <f>O107*H107</f>
        <v>0</v>
      </c>
      <c r="Q107" s="230">
        <v>0</v>
      </c>
      <c r="R107" s="230">
        <f>Q107*H107</f>
        <v>0</v>
      </c>
      <c r="S107" s="230">
        <v>0</v>
      </c>
      <c r="T107" s="231">
        <f>S107*H107</f>
        <v>0</v>
      </c>
      <c r="AR107" s="24" t="s">
        <v>194</v>
      </c>
      <c r="AT107" s="24" t="s">
        <v>176</v>
      </c>
      <c r="AU107" s="24" t="s">
        <v>87</v>
      </c>
      <c r="AY107" s="24" t="s">
        <v>170</v>
      </c>
      <c r="BE107" s="232">
        <f>IF(N107="základní",J107,0)</f>
        <v>0</v>
      </c>
      <c r="BF107" s="232">
        <f>IF(N107="snížená",J107,0)</f>
        <v>0</v>
      </c>
      <c r="BG107" s="232">
        <f>IF(N107="zákl. přenesená",J107,0)</f>
        <v>0</v>
      </c>
      <c r="BH107" s="232">
        <f>IF(N107="sníž. přenesená",J107,0)</f>
        <v>0</v>
      </c>
      <c r="BI107" s="232">
        <f>IF(N107="nulová",J107,0)</f>
        <v>0</v>
      </c>
      <c r="BJ107" s="24" t="s">
        <v>84</v>
      </c>
      <c r="BK107" s="232">
        <f>ROUND(I107*H107,2)</f>
        <v>0</v>
      </c>
      <c r="BL107" s="24" t="s">
        <v>194</v>
      </c>
      <c r="BM107" s="24" t="s">
        <v>4268</v>
      </c>
    </row>
    <row r="108" spans="2:47" s="1" customFormat="1" ht="13.5">
      <c r="B108" s="46"/>
      <c r="C108" s="74"/>
      <c r="D108" s="233" t="s">
        <v>183</v>
      </c>
      <c r="E108" s="74"/>
      <c r="F108" s="234" t="s">
        <v>4269</v>
      </c>
      <c r="G108" s="74"/>
      <c r="H108" s="74"/>
      <c r="I108" s="191"/>
      <c r="J108" s="74"/>
      <c r="K108" s="74"/>
      <c r="L108" s="72"/>
      <c r="M108" s="235"/>
      <c r="N108" s="47"/>
      <c r="O108" s="47"/>
      <c r="P108" s="47"/>
      <c r="Q108" s="47"/>
      <c r="R108" s="47"/>
      <c r="S108" s="47"/>
      <c r="T108" s="95"/>
      <c r="AT108" s="24" t="s">
        <v>183</v>
      </c>
      <c r="AU108" s="24" t="s">
        <v>87</v>
      </c>
    </row>
    <row r="109" spans="2:47" s="1" customFormat="1" ht="13.5">
      <c r="B109" s="46"/>
      <c r="C109" s="74"/>
      <c r="D109" s="233" t="s">
        <v>295</v>
      </c>
      <c r="E109" s="74"/>
      <c r="F109" s="236" t="s">
        <v>4265</v>
      </c>
      <c r="G109" s="74"/>
      <c r="H109" s="74"/>
      <c r="I109" s="191"/>
      <c r="J109" s="74"/>
      <c r="K109" s="74"/>
      <c r="L109" s="72"/>
      <c r="M109" s="235"/>
      <c r="N109" s="47"/>
      <c r="O109" s="47"/>
      <c r="P109" s="47"/>
      <c r="Q109" s="47"/>
      <c r="R109" s="47"/>
      <c r="S109" s="47"/>
      <c r="T109" s="95"/>
      <c r="AT109" s="24" t="s">
        <v>295</v>
      </c>
      <c r="AU109" s="24" t="s">
        <v>87</v>
      </c>
    </row>
    <row r="110" spans="2:65" s="1" customFormat="1" ht="25.5" customHeight="1">
      <c r="B110" s="46"/>
      <c r="C110" s="221" t="s">
        <v>216</v>
      </c>
      <c r="D110" s="221" t="s">
        <v>176</v>
      </c>
      <c r="E110" s="222" t="s">
        <v>4270</v>
      </c>
      <c r="F110" s="223" t="s">
        <v>4271</v>
      </c>
      <c r="G110" s="224" t="s">
        <v>304</v>
      </c>
      <c r="H110" s="225">
        <v>1</v>
      </c>
      <c r="I110" s="226"/>
      <c r="J110" s="227">
        <f>ROUND(I110*H110,2)</f>
        <v>0</v>
      </c>
      <c r="K110" s="223" t="s">
        <v>3772</v>
      </c>
      <c r="L110" s="72"/>
      <c r="M110" s="228" t="s">
        <v>23</v>
      </c>
      <c r="N110" s="229" t="s">
        <v>47</v>
      </c>
      <c r="O110" s="47"/>
      <c r="P110" s="230">
        <f>O110*H110</f>
        <v>0</v>
      </c>
      <c r="Q110" s="230">
        <v>0</v>
      </c>
      <c r="R110" s="230">
        <f>Q110*H110</f>
        <v>0</v>
      </c>
      <c r="S110" s="230">
        <v>0</v>
      </c>
      <c r="T110" s="231">
        <f>S110*H110</f>
        <v>0</v>
      </c>
      <c r="AR110" s="24" t="s">
        <v>194</v>
      </c>
      <c r="AT110" s="24" t="s">
        <v>176</v>
      </c>
      <c r="AU110" s="24" t="s">
        <v>87</v>
      </c>
      <c r="AY110" s="24" t="s">
        <v>170</v>
      </c>
      <c r="BE110" s="232">
        <f>IF(N110="základní",J110,0)</f>
        <v>0</v>
      </c>
      <c r="BF110" s="232">
        <f>IF(N110="snížená",J110,0)</f>
        <v>0</v>
      </c>
      <c r="BG110" s="232">
        <f>IF(N110="zákl. přenesená",J110,0)</f>
        <v>0</v>
      </c>
      <c r="BH110" s="232">
        <f>IF(N110="sníž. přenesená",J110,0)</f>
        <v>0</v>
      </c>
      <c r="BI110" s="232">
        <f>IF(N110="nulová",J110,0)</f>
        <v>0</v>
      </c>
      <c r="BJ110" s="24" t="s">
        <v>84</v>
      </c>
      <c r="BK110" s="232">
        <f>ROUND(I110*H110,2)</f>
        <v>0</v>
      </c>
      <c r="BL110" s="24" t="s">
        <v>194</v>
      </c>
      <c r="BM110" s="24" t="s">
        <v>4272</v>
      </c>
    </row>
    <row r="111" spans="2:47" s="1" customFormat="1" ht="13.5">
      <c r="B111" s="46"/>
      <c r="C111" s="74"/>
      <c r="D111" s="233" t="s">
        <v>183</v>
      </c>
      <c r="E111" s="74"/>
      <c r="F111" s="234" t="s">
        <v>4273</v>
      </c>
      <c r="G111" s="74"/>
      <c r="H111" s="74"/>
      <c r="I111" s="191"/>
      <c r="J111" s="74"/>
      <c r="K111" s="74"/>
      <c r="L111" s="72"/>
      <c r="M111" s="235"/>
      <c r="N111" s="47"/>
      <c r="O111" s="47"/>
      <c r="P111" s="47"/>
      <c r="Q111" s="47"/>
      <c r="R111" s="47"/>
      <c r="S111" s="47"/>
      <c r="T111" s="95"/>
      <c r="AT111" s="24" t="s">
        <v>183</v>
      </c>
      <c r="AU111" s="24" t="s">
        <v>87</v>
      </c>
    </row>
    <row r="112" spans="2:47" s="1" customFormat="1" ht="13.5">
      <c r="B112" s="46"/>
      <c r="C112" s="74"/>
      <c r="D112" s="233" t="s">
        <v>295</v>
      </c>
      <c r="E112" s="74"/>
      <c r="F112" s="236" t="s">
        <v>4265</v>
      </c>
      <c r="G112" s="74"/>
      <c r="H112" s="74"/>
      <c r="I112" s="191"/>
      <c r="J112" s="74"/>
      <c r="K112" s="74"/>
      <c r="L112" s="72"/>
      <c r="M112" s="235"/>
      <c r="N112" s="47"/>
      <c r="O112" s="47"/>
      <c r="P112" s="47"/>
      <c r="Q112" s="47"/>
      <c r="R112" s="47"/>
      <c r="S112" s="47"/>
      <c r="T112" s="95"/>
      <c r="AT112" s="24" t="s">
        <v>295</v>
      </c>
      <c r="AU112" s="24" t="s">
        <v>87</v>
      </c>
    </row>
    <row r="113" spans="2:65" s="1" customFormat="1" ht="25.5" customHeight="1">
      <c r="B113" s="46"/>
      <c r="C113" s="221" t="s">
        <v>222</v>
      </c>
      <c r="D113" s="221" t="s">
        <v>176</v>
      </c>
      <c r="E113" s="222" t="s">
        <v>4274</v>
      </c>
      <c r="F113" s="223" t="s">
        <v>4275</v>
      </c>
      <c r="G113" s="224" t="s">
        <v>304</v>
      </c>
      <c r="H113" s="225">
        <v>1</v>
      </c>
      <c r="I113" s="226"/>
      <c r="J113" s="227">
        <f>ROUND(I113*H113,2)</f>
        <v>0</v>
      </c>
      <c r="K113" s="223" t="s">
        <v>3772</v>
      </c>
      <c r="L113" s="72"/>
      <c r="M113" s="228" t="s">
        <v>23</v>
      </c>
      <c r="N113" s="229" t="s">
        <v>47</v>
      </c>
      <c r="O113" s="47"/>
      <c r="P113" s="230">
        <f>O113*H113</f>
        <v>0</v>
      </c>
      <c r="Q113" s="230">
        <v>0</v>
      </c>
      <c r="R113" s="230">
        <f>Q113*H113</f>
        <v>0</v>
      </c>
      <c r="S113" s="230">
        <v>0</v>
      </c>
      <c r="T113" s="231">
        <f>S113*H113</f>
        <v>0</v>
      </c>
      <c r="AR113" s="24" t="s">
        <v>194</v>
      </c>
      <c r="AT113" s="24" t="s">
        <v>176</v>
      </c>
      <c r="AU113" s="24" t="s">
        <v>87</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194</v>
      </c>
      <c r="BM113" s="24" t="s">
        <v>4276</v>
      </c>
    </row>
    <row r="114" spans="2:47" s="1" customFormat="1" ht="13.5">
      <c r="B114" s="46"/>
      <c r="C114" s="74"/>
      <c r="D114" s="233" t="s">
        <v>183</v>
      </c>
      <c r="E114" s="74"/>
      <c r="F114" s="234" t="s">
        <v>4277</v>
      </c>
      <c r="G114" s="74"/>
      <c r="H114" s="74"/>
      <c r="I114" s="191"/>
      <c r="J114" s="74"/>
      <c r="K114" s="74"/>
      <c r="L114" s="72"/>
      <c r="M114" s="235"/>
      <c r="N114" s="47"/>
      <c r="O114" s="47"/>
      <c r="P114" s="47"/>
      <c r="Q114" s="47"/>
      <c r="R114" s="47"/>
      <c r="S114" s="47"/>
      <c r="T114" s="95"/>
      <c r="AT114" s="24" t="s">
        <v>183</v>
      </c>
      <c r="AU114" s="24" t="s">
        <v>87</v>
      </c>
    </row>
    <row r="115" spans="2:47" s="1" customFormat="1" ht="13.5">
      <c r="B115" s="46"/>
      <c r="C115" s="74"/>
      <c r="D115" s="233" t="s">
        <v>295</v>
      </c>
      <c r="E115" s="74"/>
      <c r="F115" s="236" t="s">
        <v>4265</v>
      </c>
      <c r="G115" s="74"/>
      <c r="H115" s="74"/>
      <c r="I115" s="191"/>
      <c r="J115" s="74"/>
      <c r="K115" s="74"/>
      <c r="L115" s="72"/>
      <c r="M115" s="235"/>
      <c r="N115" s="47"/>
      <c r="O115" s="47"/>
      <c r="P115" s="47"/>
      <c r="Q115" s="47"/>
      <c r="R115" s="47"/>
      <c r="S115" s="47"/>
      <c r="T115" s="95"/>
      <c r="AT115" s="24" t="s">
        <v>295</v>
      </c>
      <c r="AU115" s="24" t="s">
        <v>87</v>
      </c>
    </row>
    <row r="116" spans="2:65" s="1" customFormat="1" ht="25.5" customHeight="1">
      <c r="B116" s="46"/>
      <c r="C116" s="221" t="s">
        <v>226</v>
      </c>
      <c r="D116" s="221" t="s">
        <v>176</v>
      </c>
      <c r="E116" s="222" t="s">
        <v>4278</v>
      </c>
      <c r="F116" s="223" t="s">
        <v>4279</v>
      </c>
      <c r="G116" s="224" t="s">
        <v>304</v>
      </c>
      <c r="H116" s="225">
        <v>1</v>
      </c>
      <c r="I116" s="226"/>
      <c r="J116" s="227">
        <f>ROUND(I116*H116,2)</f>
        <v>0</v>
      </c>
      <c r="K116" s="223" t="s">
        <v>3772</v>
      </c>
      <c r="L116" s="72"/>
      <c r="M116" s="228" t="s">
        <v>23</v>
      </c>
      <c r="N116" s="229" t="s">
        <v>47</v>
      </c>
      <c r="O116" s="47"/>
      <c r="P116" s="230">
        <f>O116*H116</f>
        <v>0</v>
      </c>
      <c r="Q116" s="230">
        <v>0</v>
      </c>
      <c r="R116" s="230">
        <f>Q116*H116</f>
        <v>0</v>
      </c>
      <c r="S116" s="230">
        <v>0</v>
      </c>
      <c r="T116" s="231">
        <f>S116*H116</f>
        <v>0</v>
      </c>
      <c r="AR116" s="24" t="s">
        <v>194</v>
      </c>
      <c r="AT116" s="24" t="s">
        <v>176</v>
      </c>
      <c r="AU116" s="24" t="s">
        <v>87</v>
      </c>
      <c r="AY116" s="24" t="s">
        <v>170</v>
      </c>
      <c r="BE116" s="232">
        <f>IF(N116="základní",J116,0)</f>
        <v>0</v>
      </c>
      <c r="BF116" s="232">
        <f>IF(N116="snížená",J116,0)</f>
        <v>0</v>
      </c>
      <c r="BG116" s="232">
        <f>IF(N116="zákl. přenesená",J116,0)</f>
        <v>0</v>
      </c>
      <c r="BH116" s="232">
        <f>IF(N116="sníž. přenesená",J116,0)</f>
        <v>0</v>
      </c>
      <c r="BI116" s="232">
        <f>IF(N116="nulová",J116,0)</f>
        <v>0</v>
      </c>
      <c r="BJ116" s="24" t="s">
        <v>84</v>
      </c>
      <c r="BK116" s="232">
        <f>ROUND(I116*H116,2)</f>
        <v>0</v>
      </c>
      <c r="BL116" s="24" t="s">
        <v>194</v>
      </c>
      <c r="BM116" s="24" t="s">
        <v>4280</v>
      </c>
    </row>
    <row r="117" spans="2:47" s="1" customFormat="1" ht="13.5">
      <c r="B117" s="46"/>
      <c r="C117" s="74"/>
      <c r="D117" s="233" t="s">
        <v>183</v>
      </c>
      <c r="E117" s="74"/>
      <c r="F117" s="234" t="s">
        <v>4281</v>
      </c>
      <c r="G117" s="74"/>
      <c r="H117" s="74"/>
      <c r="I117" s="191"/>
      <c r="J117" s="74"/>
      <c r="K117" s="74"/>
      <c r="L117" s="72"/>
      <c r="M117" s="235"/>
      <c r="N117" s="47"/>
      <c r="O117" s="47"/>
      <c r="P117" s="47"/>
      <c r="Q117" s="47"/>
      <c r="R117" s="47"/>
      <c r="S117" s="47"/>
      <c r="T117" s="95"/>
      <c r="AT117" s="24" t="s">
        <v>183</v>
      </c>
      <c r="AU117" s="24" t="s">
        <v>87</v>
      </c>
    </row>
    <row r="118" spans="2:47" s="1" customFormat="1" ht="13.5">
      <c r="B118" s="46"/>
      <c r="C118" s="74"/>
      <c r="D118" s="233" t="s">
        <v>295</v>
      </c>
      <c r="E118" s="74"/>
      <c r="F118" s="236" t="s">
        <v>4265</v>
      </c>
      <c r="G118" s="74"/>
      <c r="H118" s="74"/>
      <c r="I118" s="191"/>
      <c r="J118" s="74"/>
      <c r="K118" s="74"/>
      <c r="L118" s="72"/>
      <c r="M118" s="235"/>
      <c r="N118" s="47"/>
      <c r="O118" s="47"/>
      <c r="P118" s="47"/>
      <c r="Q118" s="47"/>
      <c r="R118" s="47"/>
      <c r="S118" s="47"/>
      <c r="T118" s="95"/>
      <c r="AT118" s="24" t="s">
        <v>295</v>
      </c>
      <c r="AU118" s="24" t="s">
        <v>87</v>
      </c>
    </row>
    <row r="119" spans="2:65" s="1" customFormat="1" ht="16.5" customHeight="1">
      <c r="B119" s="46"/>
      <c r="C119" s="221" t="s">
        <v>234</v>
      </c>
      <c r="D119" s="221" t="s">
        <v>176</v>
      </c>
      <c r="E119" s="222" t="s">
        <v>4282</v>
      </c>
      <c r="F119" s="223" t="s">
        <v>4283</v>
      </c>
      <c r="G119" s="224" t="s">
        <v>292</v>
      </c>
      <c r="H119" s="225">
        <v>1</v>
      </c>
      <c r="I119" s="226"/>
      <c r="J119" s="227">
        <f>ROUND(I119*H119,2)</f>
        <v>0</v>
      </c>
      <c r="K119" s="223" t="s">
        <v>3772</v>
      </c>
      <c r="L119" s="72"/>
      <c r="M119" s="228" t="s">
        <v>23</v>
      </c>
      <c r="N119" s="229" t="s">
        <v>47</v>
      </c>
      <c r="O119" s="47"/>
      <c r="P119" s="230">
        <f>O119*H119</f>
        <v>0</v>
      </c>
      <c r="Q119" s="230">
        <v>0</v>
      </c>
      <c r="R119" s="230">
        <f>Q119*H119</f>
        <v>0</v>
      </c>
      <c r="S119" s="230">
        <v>0</v>
      </c>
      <c r="T119" s="231">
        <f>S119*H119</f>
        <v>0</v>
      </c>
      <c r="AR119" s="24" t="s">
        <v>194</v>
      </c>
      <c r="AT119" s="24" t="s">
        <v>176</v>
      </c>
      <c r="AU119" s="24" t="s">
        <v>87</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194</v>
      </c>
      <c r="BM119" s="24" t="s">
        <v>4284</v>
      </c>
    </row>
    <row r="120" spans="2:47" s="1" customFormat="1" ht="13.5">
      <c r="B120" s="46"/>
      <c r="C120" s="74"/>
      <c r="D120" s="233" t="s">
        <v>183</v>
      </c>
      <c r="E120" s="74"/>
      <c r="F120" s="234" t="s">
        <v>4285</v>
      </c>
      <c r="G120" s="74"/>
      <c r="H120" s="74"/>
      <c r="I120" s="191"/>
      <c r="J120" s="74"/>
      <c r="K120" s="74"/>
      <c r="L120" s="72"/>
      <c r="M120" s="235"/>
      <c r="N120" s="47"/>
      <c r="O120" s="47"/>
      <c r="P120" s="47"/>
      <c r="Q120" s="47"/>
      <c r="R120" s="47"/>
      <c r="S120" s="47"/>
      <c r="T120" s="95"/>
      <c r="AT120" s="24" t="s">
        <v>183</v>
      </c>
      <c r="AU120" s="24" t="s">
        <v>87</v>
      </c>
    </row>
    <row r="121" spans="2:47" s="1" customFormat="1" ht="13.5">
      <c r="B121" s="46"/>
      <c r="C121" s="74"/>
      <c r="D121" s="233" t="s">
        <v>295</v>
      </c>
      <c r="E121" s="74"/>
      <c r="F121" s="236" t="s">
        <v>4286</v>
      </c>
      <c r="G121" s="74"/>
      <c r="H121" s="74"/>
      <c r="I121" s="191"/>
      <c r="J121" s="74"/>
      <c r="K121" s="74"/>
      <c r="L121" s="72"/>
      <c r="M121" s="235"/>
      <c r="N121" s="47"/>
      <c r="O121" s="47"/>
      <c r="P121" s="47"/>
      <c r="Q121" s="47"/>
      <c r="R121" s="47"/>
      <c r="S121" s="47"/>
      <c r="T121" s="95"/>
      <c r="AT121" s="24" t="s">
        <v>295</v>
      </c>
      <c r="AU121" s="24" t="s">
        <v>87</v>
      </c>
    </row>
    <row r="122" spans="2:47" s="1" customFormat="1" ht="13.5">
      <c r="B122" s="46"/>
      <c r="C122" s="74"/>
      <c r="D122" s="233" t="s">
        <v>184</v>
      </c>
      <c r="E122" s="74"/>
      <c r="F122" s="236" t="s">
        <v>4287</v>
      </c>
      <c r="G122" s="74"/>
      <c r="H122" s="74"/>
      <c r="I122" s="191"/>
      <c r="J122" s="74"/>
      <c r="K122" s="74"/>
      <c r="L122" s="72"/>
      <c r="M122" s="235"/>
      <c r="N122" s="47"/>
      <c r="O122" s="47"/>
      <c r="P122" s="47"/>
      <c r="Q122" s="47"/>
      <c r="R122" s="47"/>
      <c r="S122" s="47"/>
      <c r="T122" s="95"/>
      <c r="AT122" s="24" t="s">
        <v>184</v>
      </c>
      <c r="AU122" s="24" t="s">
        <v>87</v>
      </c>
    </row>
    <row r="123" spans="2:65" s="1" customFormat="1" ht="16.5" customHeight="1">
      <c r="B123" s="46"/>
      <c r="C123" s="221" t="s">
        <v>239</v>
      </c>
      <c r="D123" s="221" t="s">
        <v>176</v>
      </c>
      <c r="E123" s="222" t="s">
        <v>2814</v>
      </c>
      <c r="F123" s="223" t="s">
        <v>2815</v>
      </c>
      <c r="G123" s="224" t="s">
        <v>292</v>
      </c>
      <c r="H123" s="225">
        <v>176</v>
      </c>
      <c r="I123" s="226"/>
      <c r="J123" s="227">
        <f>ROUND(I123*H123,2)</f>
        <v>0</v>
      </c>
      <c r="K123" s="223" t="s">
        <v>3772</v>
      </c>
      <c r="L123" s="72"/>
      <c r="M123" s="228" t="s">
        <v>23</v>
      </c>
      <c r="N123" s="229" t="s">
        <v>47</v>
      </c>
      <c r="O123" s="47"/>
      <c r="P123" s="230">
        <f>O123*H123</f>
        <v>0</v>
      </c>
      <c r="Q123" s="230">
        <v>0</v>
      </c>
      <c r="R123" s="230">
        <f>Q123*H123</f>
        <v>0</v>
      </c>
      <c r="S123" s="230">
        <v>0</v>
      </c>
      <c r="T123" s="231">
        <f>S123*H123</f>
        <v>0</v>
      </c>
      <c r="AR123" s="24" t="s">
        <v>194</v>
      </c>
      <c r="AT123" s="24" t="s">
        <v>176</v>
      </c>
      <c r="AU123" s="24" t="s">
        <v>87</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194</v>
      </c>
      <c r="BM123" s="24" t="s">
        <v>4288</v>
      </c>
    </row>
    <row r="124" spans="2:47" s="1" customFormat="1" ht="13.5">
      <c r="B124" s="46"/>
      <c r="C124" s="74"/>
      <c r="D124" s="233" t="s">
        <v>183</v>
      </c>
      <c r="E124" s="74"/>
      <c r="F124" s="234" t="s">
        <v>2817</v>
      </c>
      <c r="G124" s="74"/>
      <c r="H124" s="74"/>
      <c r="I124" s="191"/>
      <c r="J124" s="74"/>
      <c r="K124" s="74"/>
      <c r="L124" s="72"/>
      <c r="M124" s="235"/>
      <c r="N124" s="47"/>
      <c r="O124" s="47"/>
      <c r="P124" s="47"/>
      <c r="Q124" s="47"/>
      <c r="R124" s="47"/>
      <c r="S124" s="47"/>
      <c r="T124" s="95"/>
      <c r="AT124" s="24" t="s">
        <v>183</v>
      </c>
      <c r="AU124" s="24" t="s">
        <v>87</v>
      </c>
    </row>
    <row r="125" spans="2:47" s="1" customFormat="1" ht="13.5">
      <c r="B125" s="46"/>
      <c r="C125" s="74"/>
      <c r="D125" s="233" t="s">
        <v>295</v>
      </c>
      <c r="E125" s="74"/>
      <c r="F125" s="236" t="s">
        <v>2818</v>
      </c>
      <c r="G125" s="74"/>
      <c r="H125" s="74"/>
      <c r="I125" s="191"/>
      <c r="J125" s="74"/>
      <c r="K125" s="74"/>
      <c r="L125" s="72"/>
      <c r="M125" s="235"/>
      <c r="N125" s="47"/>
      <c r="O125" s="47"/>
      <c r="P125" s="47"/>
      <c r="Q125" s="47"/>
      <c r="R125" s="47"/>
      <c r="S125" s="47"/>
      <c r="T125" s="95"/>
      <c r="AT125" s="24" t="s">
        <v>295</v>
      </c>
      <c r="AU125" s="24" t="s">
        <v>87</v>
      </c>
    </row>
    <row r="126" spans="2:65" s="1" customFormat="1" ht="25.5" customHeight="1">
      <c r="B126" s="46"/>
      <c r="C126" s="221" t="s">
        <v>244</v>
      </c>
      <c r="D126" s="221" t="s">
        <v>176</v>
      </c>
      <c r="E126" s="222" t="s">
        <v>4289</v>
      </c>
      <c r="F126" s="223" t="s">
        <v>4290</v>
      </c>
      <c r="G126" s="224" t="s">
        <v>304</v>
      </c>
      <c r="H126" s="225">
        <v>4</v>
      </c>
      <c r="I126" s="226"/>
      <c r="J126" s="227">
        <f>ROUND(I126*H126,2)</f>
        <v>0</v>
      </c>
      <c r="K126" s="223" t="s">
        <v>3772</v>
      </c>
      <c r="L126" s="72"/>
      <c r="M126" s="228" t="s">
        <v>23</v>
      </c>
      <c r="N126" s="229" t="s">
        <v>47</v>
      </c>
      <c r="O126" s="47"/>
      <c r="P126" s="230">
        <f>O126*H126</f>
        <v>0</v>
      </c>
      <c r="Q126" s="230">
        <v>0</v>
      </c>
      <c r="R126" s="230">
        <f>Q126*H126</f>
        <v>0</v>
      </c>
      <c r="S126" s="230">
        <v>0</v>
      </c>
      <c r="T126" s="231">
        <f>S126*H126</f>
        <v>0</v>
      </c>
      <c r="AR126" s="24" t="s">
        <v>194</v>
      </c>
      <c r="AT126" s="24" t="s">
        <v>176</v>
      </c>
      <c r="AU126" s="24" t="s">
        <v>87</v>
      </c>
      <c r="AY126" s="24" t="s">
        <v>170</v>
      </c>
      <c r="BE126" s="232">
        <f>IF(N126="základní",J126,0)</f>
        <v>0</v>
      </c>
      <c r="BF126" s="232">
        <f>IF(N126="snížená",J126,0)</f>
        <v>0</v>
      </c>
      <c r="BG126" s="232">
        <f>IF(N126="zákl. přenesená",J126,0)</f>
        <v>0</v>
      </c>
      <c r="BH126" s="232">
        <f>IF(N126="sníž. přenesená",J126,0)</f>
        <v>0</v>
      </c>
      <c r="BI126" s="232">
        <f>IF(N126="nulová",J126,0)</f>
        <v>0</v>
      </c>
      <c r="BJ126" s="24" t="s">
        <v>84</v>
      </c>
      <c r="BK126" s="232">
        <f>ROUND(I126*H126,2)</f>
        <v>0</v>
      </c>
      <c r="BL126" s="24" t="s">
        <v>194</v>
      </c>
      <c r="BM126" s="24" t="s">
        <v>4291</v>
      </c>
    </row>
    <row r="127" spans="2:47" s="1" customFormat="1" ht="13.5">
      <c r="B127" s="46"/>
      <c r="C127" s="74"/>
      <c r="D127" s="233" t="s">
        <v>183</v>
      </c>
      <c r="E127" s="74"/>
      <c r="F127" s="234" t="s">
        <v>4292</v>
      </c>
      <c r="G127" s="74"/>
      <c r="H127" s="74"/>
      <c r="I127" s="191"/>
      <c r="J127" s="74"/>
      <c r="K127" s="74"/>
      <c r="L127" s="72"/>
      <c r="M127" s="235"/>
      <c r="N127" s="47"/>
      <c r="O127" s="47"/>
      <c r="P127" s="47"/>
      <c r="Q127" s="47"/>
      <c r="R127" s="47"/>
      <c r="S127" s="47"/>
      <c r="T127" s="95"/>
      <c r="AT127" s="24" t="s">
        <v>183</v>
      </c>
      <c r="AU127" s="24" t="s">
        <v>87</v>
      </c>
    </row>
    <row r="128" spans="2:47" s="1" customFormat="1" ht="13.5">
      <c r="B128" s="46"/>
      <c r="C128" s="74"/>
      <c r="D128" s="233" t="s">
        <v>295</v>
      </c>
      <c r="E128" s="74"/>
      <c r="F128" s="236" t="s">
        <v>4293</v>
      </c>
      <c r="G128" s="74"/>
      <c r="H128" s="74"/>
      <c r="I128" s="191"/>
      <c r="J128" s="74"/>
      <c r="K128" s="74"/>
      <c r="L128" s="72"/>
      <c r="M128" s="235"/>
      <c r="N128" s="47"/>
      <c r="O128" s="47"/>
      <c r="P128" s="47"/>
      <c r="Q128" s="47"/>
      <c r="R128" s="47"/>
      <c r="S128" s="47"/>
      <c r="T128" s="95"/>
      <c r="AT128" s="24" t="s">
        <v>295</v>
      </c>
      <c r="AU128" s="24" t="s">
        <v>87</v>
      </c>
    </row>
    <row r="129" spans="2:65" s="1" customFormat="1" ht="25.5" customHeight="1">
      <c r="B129" s="46"/>
      <c r="C129" s="221" t="s">
        <v>10</v>
      </c>
      <c r="D129" s="221" t="s">
        <v>176</v>
      </c>
      <c r="E129" s="222" t="s">
        <v>4294</v>
      </c>
      <c r="F129" s="223" t="s">
        <v>4295</v>
      </c>
      <c r="G129" s="224" t="s">
        <v>304</v>
      </c>
      <c r="H129" s="225">
        <v>1</v>
      </c>
      <c r="I129" s="226"/>
      <c r="J129" s="227">
        <f>ROUND(I129*H129,2)</f>
        <v>0</v>
      </c>
      <c r="K129" s="223" t="s">
        <v>3772</v>
      </c>
      <c r="L129" s="72"/>
      <c r="M129" s="228" t="s">
        <v>23</v>
      </c>
      <c r="N129" s="229" t="s">
        <v>47</v>
      </c>
      <c r="O129" s="47"/>
      <c r="P129" s="230">
        <f>O129*H129</f>
        <v>0</v>
      </c>
      <c r="Q129" s="230">
        <v>0</v>
      </c>
      <c r="R129" s="230">
        <f>Q129*H129</f>
        <v>0</v>
      </c>
      <c r="S129" s="230">
        <v>0</v>
      </c>
      <c r="T129" s="231">
        <f>S129*H129</f>
        <v>0</v>
      </c>
      <c r="AR129" s="24" t="s">
        <v>194</v>
      </c>
      <c r="AT129" s="24" t="s">
        <v>176</v>
      </c>
      <c r="AU129" s="24" t="s">
        <v>87</v>
      </c>
      <c r="AY129" s="24" t="s">
        <v>170</v>
      </c>
      <c r="BE129" s="232">
        <f>IF(N129="základní",J129,0)</f>
        <v>0</v>
      </c>
      <c r="BF129" s="232">
        <f>IF(N129="snížená",J129,0)</f>
        <v>0</v>
      </c>
      <c r="BG129" s="232">
        <f>IF(N129="zákl. přenesená",J129,0)</f>
        <v>0</v>
      </c>
      <c r="BH129" s="232">
        <f>IF(N129="sníž. přenesená",J129,0)</f>
        <v>0</v>
      </c>
      <c r="BI129" s="232">
        <f>IF(N129="nulová",J129,0)</f>
        <v>0</v>
      </c>
      <c r="BJ129" s="24" t="s">
        <v>84</v>
      </c>
      <c r="BK129" s="232">
        <f>ROUND(I129*H129,2)</f>
        <v>0</v>
      </c>
      <c r="BL129" s="24" t="s">
        <v>194</v>
      </c>
      <c r="BM129" s="24" t="s">
        <v>4296</v>
      </c>
    </row>
    <row r="130" spans="2:47" s="1" customFormat="1" ht="13.5">
      <c r="B130" s="46"/>
      <c r="C130" s="74"/>
      <c r="D130" s="233" t="s">
        <v>183</v>
      </c>
      <c r="E130" s="74"/>
      <c r="F130" s="234" t="s">
        <v>4297</v>
      </c>
      <c r="G130" s="74"/>
      <c r="H130" s="74"/>
      <c r="I130" s="191"/>
      <c r="J130" s="74"/>
      <c r="K130" s="74"/>
      <c r="L130" s="72"/>
      <c r="M130" s="235"/>
      <c r="N130" s="47"/>
      <c r="O130" s="47"/>
      <c r="P130" s="47"/>
      <c r="Q130" s="47"/>
      <c r="R130" s="47"/>
      <c r="S130" s="47"/>
      <c r="T130" s="95"/>
      <c r="AT130" s="24" t="s">
        <v>183</v>
      </c>
      <c r="AU130" s="24" t="s">
        <v>87</v>
      </c>
    </row>
    <row r="131" spans="2:47" s="1" customFormat="1" ht="13.5">
      <c r="B131" s="46"/>
      <c r="C131" s="74"/>
      <c r="D131" s="233" t="s">
        <v>295</v>
      </c>
      <c r="E131" s="74"/>
      <c r="F131" s="236" t="s">
        <v>4293</v>
      </c>
      <c r="G131" s="74"/>
      <c r="H131" s="74"/>
      <c r="I131" s="191"/>
      <c r="J131" s="74"/>
      <c r="K131" s="74"/>
      <c r="L131" s="72"/>
      <c r="M131" s="235"/>
      <c r="N131" s="47"/>
      <c r="O131" s="47"/>
      <c r="P131" s="47"/>
      <c r="Q131" s="47"/>
      <c r="R131" s="47"/>
      <c r="S131" s="47"/>
      <c r="T131" s="95"/>
      <c r="AT131" s="24" t="s">
        <v>295</v>
      </c>
      <c r="AU131" s="24" t="s">
        <v>87</v>
      </c>
    </row>
    <row r="132" spans="2:65" s="1" customFormat="1" ht="25.5" customHeight="1">
      <c r="B132" s="46"/>
      <c r="C132" s="221" t="s">
        <v>254</v>
      </c>
      <c r="D132" s="221" t="s">
        <v>176</v>
      </c>
      <c r="E132" s="222" t="s">
        <v>4298</v>
      </c>
      <c r="F132" s="223" t="s">
        <v>4299</v>
      </c>
      <c r="G132" s="224" t="s">
        <v>304</v>
      </c>
      <c r="H132" s="225">
        <v>1</v>
      </c>
      <c r="I132" s="226"/>
      <c r="J132" s="227">
        <f>ROUND(I132*H132,2)</f>
        <v>0</v>
      </c>
      <c r="K132" s="223" t="s">
        <v>3772</v>
      </c>
      <c r="L132" s="72"/>
      <c r="M132" s="228" t="s">
        <v>23</v>
      </c>
      <c r="N132" s="229" t="s">
        <v>47</v>
      </c>
      <c r="O132" s="47"/>
      <c r="P132" s="230">
        <f>O132*H132</f>
        <v>0</v>
      </c>
      <c r="Q132" s="230">
        <v>0</v>
      </c>
      <c r="R132" s="230">
        <f>Q132*H132</f>
        <v>0</v>
      </c>
      <c r="S132" s="230">
        <v>0</v>
      </c>
      <c r="T132" s="231">
        <f>S132*H132</f>
        <v>0</v>
      </c>
      <c r="AR132" s="24" t="s">
        <v>194</v>
      </c>
      <c r="AT132" s="24" t="s">
        <v>176</v>
      </c>
      <c r="AU132" s="24" t="s">
        <v>87</v>
      </c>
      <c r="AY132" s="24" t="s">
        <v>170</v>
      </c>
      <c r="BE132" s="232">
        <f>IF(N132="základní",J132,0)</f>
        <v>0</v>
      </c>
      <c r="BF132" s="232">
        <f>IF(N132="snížená",J132,0)</f>
        <v>0</v>
      </c>
      <c r="BG132" s="232">
        <f>IF(N132="zákl. přenesená",J132,0)</f>
        <v>0</v>
      </c>
      <c r="BH132" s="232">
        <f>IF(N132="sníž. přenesená",J132,0)</f>
        <v>0</v>
      </c>
      <c r="BI132" s="232">
        <f>IF(N132="nulová",J132,0)</f>
        <v>0</v>
      </c>
      <c r="BJ132" s="24" t="s">
        <v>84</v>
      </c>
      <c r="BK132" s="232">
        <f>ROUND(I132*H132,2)</f>
        <v>0</v>
      </c>
      <c r="BL132" s="24" t="s">
        <v>194</v>
      </c>
      <c r="BM132" s="24" t="s">
        <v>4300</v>
      </c>
    </row>
    <row r="133" spans="2:47" s="1" customFormat="1" ht="13.5">
      <c r="B133" s="46"/>
      <c r="C133" s="74"/>
      <c r="D133" s="233" t="s">
        <v>183</v>
      </c>
      <c r="E133" s="74"/>
      <c r="F133" s="234" t="s">
        <v>4301</v>
      </c>
      <c r="G133" s="74"/>
      <c r="H133" s="74"/>
      <c r="I133" s="191"/>
      <c r="J133" s="74"/>
      <c r="K133" s="74"/>
      <c r="L133" s="72"/>
      <c r="M133" s="235"/>
      <c r="N133" s="47"/>
      <c r="O133" s="47"/>
      <c r="P133" s="47"/>
      <c r="Q133" s="47"/>
      <c r="R133" s="47"/>
      <c r="S133" s="47"/>
      <c r="T133" s="95"/>
      <c r="AT133" s="24" t="s">
        <v>183</v>
      </c>
      <c r="AU133" s="24" t="s">
        <v>87</v>
      </c>
    </row>
    <row r="134" spans="2:47" s="1" customFormat="1" ht="13.5">
      <c r="B134" s="46"/>
      <c r="C134" s="74"/>
      <c r="D134" s="233" t="s">
        <v>295</v>
      </c>
      <c r="E134" s="74"/>
      <c r="F134" s="236" t="s">
        <v>4293</v>
      </c>
      <c r="G134" s="74"/>
      <c r="H134" s="74"/>
      <c r="I134" s="191"/>
      <c r="J134" s="74"/>
      <c r="K134" s="74"/>
      <c r="L134" s="72"/>
      <c r="M134" s="235"/>
      <c r="N134" s="47"/>
      <c r="O134" s="47"/>
      <c r="P134" s="47"/>
      <c r="Q134" s="47"/>
      <c r="R134" s="47"/>
      <c r="S134" s="47"/>
      <c r="T134" s="95"/>
      <c r="AT134" s="24" t="s">
        <v>295</v>
      </c>
      <c r="AU134" s="24" t="s">
        <v>87</v>
      </c>
    </row>
    <row r="135" spans="2:65" s="1" customFormat="1" ht="25.5" customHeight="1">
      <c r="B135" s="46"/>
      <c r="C135" s="221" t="s">
        <v>259</v>
      </c>
      <c r="D135" s="221" t="s">
        <v>176</v>
      </c>
      <c r="E135" s="222" t="s">
        <v>4302</v>
      </c>
      <c r="F135" s="223" t="s">
        <v>4303</v>
      </c>
      <c r="G135" s="224" t="s">
        <v>304</v>
      </c>
      <c r="H135" s="225">
        <v>1</v>
      </c>
      <c r="I135" s="226"/>
      <c r="J135" s="227">
        <f>ROUND(I135*H135,2)</f>
        <v>0</v>
      </c>
      <c r="K135" s="223" t="s">
        <v>3772</v>
      </c>
      <c r="L135" s="72"/>
      <c r="M135" s="228" t="s">
        <v>23</v>
      </c>
      <c r="N135" s="229" t="s">
        <v>47</v>
      </c>
      <c r="O135" s="47"/>
      <c r="P135" s="230">
        <f>O135*H135</f>
        <v>0</v>
      </c>
      <c r="Q135" s="230">
        <v>0</v>
      </c>
      <c r="R135" s="230">
        <f>Q135*H135</f>
        <v>0</v>
      </c>
      <c r="S135" s="230">
        <v>0</v>
      </c>
      <c r="T135" s="231">
        <f>S135*H135</f>
        <v>0</v>
      </c>
      <c r="AR135" s="24" t="s">
        <v>194</v>
      </c>
      <c r="AT135" s="24" t="s">
        <v>176</v>
      </c>
      <c r="AU135" s="24" t="s">
        <v>87</v>
      </c>
      <c r="AY135" s="24" t="s">
        <v>170</v>
      </c>
      <c r="BE135" s="232">
        <f>IF(N135="základní",J135,0)</f>
        <v>0</v>
      </c>
      <c r="BF135" s="232">
        <f>IF(N135="snížená",J135,0)</f>
        <v>0</v>
      </c>
      <c r="BG135" s="232">
        <f>IF(N135="zákl. přenesená",J135,0)</f>
        <v>0</v>
      </c>
      <c r="BH135" s="232">
        <f>IF(N135="sníž. přenesená",J135,0)</f>
        <v>0</v>
      </c>
      <c r="BI135" s="232">
        <f>IF(N135="nulová",J135,0)</f>
        <v>0</v>
      </c>
      <c r="BJ135" s="24" t="s">
        <v>84</v>
      </c>
      <c r="BK135" s="232">
        <f>ROUND(I135*H135,2)</f>
        <v>0</v>
      </c>
      <c r="BL135" s="24" t="s">
        <v>194</v>
      </c>
      <c r="BM135" s="24" t="s">
        <v>4304</v>
      </c>
    </row>
    <row r="136" spans="2:47" s="1" customFormat="1" ht="13.5">
      <c r="B136" s="46"/>
      <c r="C136" s="74"/>
      <c r="D136" s="233" t="s">
        <v>183</v>
      </c>
      <c r="E136" s="74"/>
      <c r="F136" s="234" t="s">
        <v>4305</v>
      </c>
      <c r="G136" s="74"/>
      <c r="H136" s="74"/>
      <c r="I136" s="191"/>
      <c r="J136" s="74"/>
      <c r="K136" s="74"/>
      <c r="L136" s="72"/>
      <c r="M136" s="235"/>
      <c r="N136" s="47"/>
      <c r="O136" s="47"/>
      <c r="P136" s="47"/>
      <c r="Q136" s="47"/>
      <c r="R136" s="47"/>
      <c r="S136" s="47"/>
      <c r="T136" s="95"/>
      <c r="AT136" s="24" t="s">
        <v>183</v>
      </c>
      <c r="AU136" s="24" t="s">
        <v>87</v>
      </c>
    </row>
    <row r="137" spans="2:47" s="1" customFormat="1" ht="13.5">
      <c r="B137" s="46"/>
      <c r="C137" s="74"/>
      <c r="D137" s="233" t="s">
        <v>295</v>
      </c>
      <c r="E137" s="74"/>
      <c r="F137" s="236" t="s">
        <v>4293</v>
      </c>
      <c r="G137" s="74"/>
      <c r="H137" s="74"/>
      <c r="I137" s="191"/>
      <c r="J137" s="74"/>
      <c r="K137" s="74"/>
      <c r="L137" s="72"/>
      <c r="M137" s="235"/>
      <c r="N137" s="47"/>
      <c r="O137" s="47"/>
      <c r="P137" s="47"/>
      <c r="Q137" s="47"/>
      <c r="R137" s="47"/>
      <c r="S137" s="47"/>
      <c r="T137" s="95"/>
      <c r="AT137" s="24" t="s">
        <v>295</v>
      </c>
      <c r="AU137" s="24" t="s">
        <v>87</v>
      </c>
    </row>
    <row r="138" spans="2:65" s="1" customFormat="1" ht="25.5" customHeight="1">
      <c r="B138" s="46"/>
      <c r="C138" s="221" t="s">
        <v>264</v>
      </c>
      <c r="D138" s="221" t="s">
        <v>176</v>
      </c>
      <c r="E138" s="222" t="s">
        <v>4306</v>
      </c>
      <c r="F138" s="223" t="s">
        <v>4307</v>
      </c>
      <c r="G138" s="224" t="s">
        <v>304</v>
      </c>
      <c r="H138" s="225">
        <v>1</v>
      </c>
      <c r="I138" s="226"/>
      <c r="J138" s="227">
        <f>ROUND(I138*H138,2)</f>
        <v>0</v>
      </c>
      <c r="K138" s="223" t="s">
        <v>3772</v>
      </c>
      <c r="L138" s="72"/>
      <c r="M138" s="228" t="s">
        <v>23</v>
      </c>
      <c r="N138" s="229" t="s">
        <v>47</v>
      </c>
      <c r="O138" s="47"/>
      <c r="P138" s="230">
        <f>O138*H138</f>
        <v>0</v>
      </c>
      <c r="Q138" s="230">
        <v>0</v>
      </c>
      <c r="R138" s="230">
        <f>Q138*H138</f>
        <v>0</v>
      </c>
      <c r="S138" s="230">
        <v>0</v>
      </c>
      <c r="T138" s="231">
        <f>S138*H138</f>
        <v>0</v>
      </c>
      <c r="AR138" s="24" t="s">
        <v>194</v>
      </c>
      <c r="AT138" s="24" t="s">
        <v>176</v>
      </c>
      <c r="AU138" s="24" t="s">
        <v>87</v>
      </c>
      <c r="AY138" s="24" t="s">
        <v>170</v>
      </c>
      <c r="BE138" s="232">
        <f>IF(N138="základní",J138,0)</f>
        <v>0</v>
      </c>
      <c r="BF138" s="232">
        <f>IF(N138="snížená",J138,0)</f>
        <v>0</v>
      </c>
      <c r="BG138" s="232">
        <f>IF(N138="zákl. přenesená",J138,0)</f>
        <v>0</v>
      </c>
      <c r="BH138" s="232">
        <f>IF(N138="sníž. přenesená",J138,0)</f>
        <v>0</v>
      </c>
      <c r="BI138" s="232">
        <f>IF(N138="nulová",J138,0)</f>
        <v>0</v>
      </c>
      <c r="BJ138" s="24" t="s">
        <v>84</v>
      </c>
      <c r="BK138" s="232">
        <f>ROUND(I138*H138,2)</f>
        <v>0</v>
      </c>
      <c r="BL138" s="24" t="s">
        <v>194</v>
      </c>
      <c r="BM138" s="24" t="s">
        <v>4308</v>
      </c>
    </row>
    <row r="139" spans="2:47" s="1" customFormat="1" ht="13.5">
      <c r="B139" s="46"/>
      <c r="C139" s="74"/>
      <c r="D139" s="233" t="s">
        <v>183</v>
      </c>
      <c r="E139" s="74"/>
      <c r="F139" s="234" t="s">
        <v>4309</v>
      </c>
      <c r="G139" s="74"/>
      <c r="H139" s="74"/>
      <c r="I139" s="191"/>
      <c r="J139" s="74"/>
      <c r="K139" s="74"/>
      <c r="L139" s="72"/>
      <c r="M139" s="235"/>
      <c r="N139" s="47"/>
      <c r="O139" s="47"/>
      <c r="P139" s="47"/>
      <c r="Q139" s="47"/>
      <c r="R139" s="47"/>
      <c r="S139" s="47"/>
      <c r="T139" s="95"/>
      <c r="AT139" s="24" t="s">
        <v>183</v>
      </c>
      <c r="AU139" s="24" t="s">
        <v>87</v>
      </c>
    </row>
    <row r="140" spans="2:47" s="1" customFormat="1" ht="13.5">
      <c r="B140" s="46"/>
      <c r="C140" s="74"/>
      <c r="D140" s="233" t="s">
        <v>295</v>
      </c>
      <c r="E140" s="74"/>
      <c r="F140" s="236" t="s">
        <v>4293</v>
      </c>
      <c r="G140" s="74"/>
      <c r="H140" s="74"/>
      <c r="I140" s="191"/>
      <c r="J140" s="74"/>
      <c r="K140" s="74"/>
      <c r="L140" s="72"/>
      <c r="M140" s="235"/>
      <c r="N140" s="47"/>
      <c r="O140" s="47"/>
      <c r="P140" s="47"/>
      <c r="Q140" s="47"/>
      <c r="R140" s="47"/>
      <c r="S140" s="47"/>
      <c r="T140" s="95"/>
      <c r="AT140" s="24" t="s">
        <v>295</v>
      </c>
      <c r="AU140" s="24" t="s">
        <v>87</v>
      </c>
    </row>
    <row r="141" spans="2:65" s="1" customFormat="1" ht="16.5" customHeight="1">
      <c r="B141" s="46"/>
      <c r="C141" s="221" t="s">
        <v>271</v>
      </c>
      <c r="D141" s="221" t="s">
        <v>176</v>
      </c>
      <c r="E141" s="222" t="s">
        <v>4310</v>
      </c>
      <c r="F141" s="223" t="s">
        <v>4311</v>
      </c>
      <c r="G141" s="224" t="s">
        <v>304</v>
      </c>
      <c r="H141" s="225">
        <v>5</v>
      </c>
      <c r="I141" s="226"/>
      <c r="J141" s="227">
        <f>ROUND(I141*H141,2)</f>
        <v>0</v>
      </c>
      <c r="K141" s="223" t="s">
        <v>3772</v>
      </c>
      <c r="L141" s="72"/>
      <c r="M141" s="228" t="s">
        <v>23</v>
      </c>
      <c r="N141" s="229" t="s">
        <v>47</v>
      </c>
      <c r="O141" s="47"/>
      <c r="P141" s="230">
        <f>O141*H141</f>
        <v>0</v>
      </c>
      <c r="Q141" s="230">
        <v>0</v>
      </c>
      <c r="R141" s="230">
        <f>Q141*H141</f>
        <v>0</v>
      </c>
      <c r="S141" s="230">
        <v>0</v>
      </c>
      <c r="T141" s="231">
        <f>S141*H141</f>
        <v>0</v>
      </c>
      <c r="AR141" s="24" t="s">
        <v>194</v>
      </c>
      <c r="AT141" s="24" t="s">
        <v>176</v>
      </c>
      <c r="AU141" s="24" t="s">
        <v>87</v>
      </c>
      <c r="AY141" s="24" t="s">
        <v>170</v>
      </c>
      <c r="BE141" s="232">
        <f>IF(N141="základní",J141,0)</f>
        <v>0</v>
      </c>
      <c r="BF141" s="232">
        <f>IF(N141="snížená",J141,0)</f>
        <v>0</v>
      </c>
      <c r="BG141" s="232">
        <f>IF(N141="zákl. přenesená",J141,0)</f>
        <v>0</v>
      </c>
      <c r="BH141" s="232">
        <f>IF(N141="sníž. přenesená",J141,0)</f>
        <v>0</v>
      </c>
      <c r="BI141" s="232">
        <f>IF(N141="nulová",J141,0)</f>
        <v>0</v>
      </c>
      <c r="BJ141" s="24" t="s">
        <v>84</v>
      </c>
      <c r="BK141" s="232">
        <f>ROUND(I141*H141,2)</f>
        <v>0</v>
      </c>
      <c r="BL141" s="24" t="s">
        <v>194</v>
      </c>
      <c r="BM141" s="24" t="s">
        <v>4312</v>
      </c>
    </row>
    <row r="142" spans="2:47" s="1" customFormat="1" ht="13.5">
      <c r="B142" s="46"/>
      <c r="C142" s="74"/>
      <c r="D142" s="233" t="s">
        <v>183</v>
      </c>
      <c r="E142" s="74"/>
      <c r="F142" s="234" t="s">
        <v>4313</v>
      </c>
      <c r="G142" s="74"/>
      <c r="H142" s="74"/>
      <c r="I142" s="191"/>
      <c r="J142" s="74"/>
      <c r="K142" s="74"/>
      <c r="L142" s="72"/>
      <c r="M142" s="235"/>
      <c r="N142" s="47"/>
      <c r="O142" s="47"/>
      <c r="P142" s="47"/>
      <c r="Q142" s="47"/>
      <c r="R142" s="47"/>
      <c r="S142" s="47"/>
      <c r="T142" s="95"/>
      <c r="AT142" s="24" t="s">
        <v>183</v>
      </c>
      <c r="AU142" s="24" t="s">
        <v>87</v>
      </c>
    </row>
    <row r="143" spans="2:47" s="1" customFormat="1" ht="13.5">
      <c r="B143" s="46"/>
      <c r="C143" s="74"/>
      <c r="D143" s="233" t="s">
        <v>295</v>
      </c>
      <c r="E143" s="74"/>
      <c r="F143" s="236" t="s">
        <v>4293</v>
      </c>
      <c r="G143" s="74"/>
      <c r="H143" s="74"/>
      <c r="I143" s="191"/>
      <c r="J143" s="74"/>
      <c r="K143" s="74"/>
      <c r="L143" s="72"/>
      <c r="M143" s="235"/>
      <c r="N143" s="47"/>
      <c r="O143" s="47"/>
      <c r="P143" s="47"/>
      <c r="Q143" s="47"/>
      <c r="R143" s="47"/>
      <c r="S143" s="47"/>
      <c r="T143" s="95"/>
      <c r="AT143" s="24" t="s">
        <v>295</v>
      </c>
      <c r="AU143" s="24" t="s">
        <v>87</v>
      </c>
    </row>
    <row r="144" spans="2:65" s="1" customFormat="1" ht="16.5" customHeight="1">
      <c r="B144" s="46"/>
      <c r="C144" s="221" t="s">
        <v>400</v>
      </c>
      <c r="D144" s="221" t="s">
        <v>176</v>
      </c>
      <c r="E144" s="222" t="s">
        <v>4314</v>
      </c>
      <c r="F144" s="223" t="s">
        <v>4315</v>
      </c>
      <c r="G144" s="224" t="s">
        <v>304</v>
      </c>
      <c r="H144" s="225">
        <v>1</v>
      </c>
      <c r="I144" s="226"/>
      <c r="J144" s="227">
        <f>ROUND(I144*H144,2)</f>
        <v>0</v>
      </c>
      <c r="K144" s="223" t="s">
        <v>3772</v>
      </c>
      <c r="L144" s="72"/>
      <c r="M144" s="228" t="s">
        <v>23</v>
      </c>
      <c r="N144" s="229" t="s">
        <v>47</v>
      </c>
      <c r="O144" s="47"/>
      <c r="P144" s="230">
        <f>O144*H144</f>
        <v>0</v>
      </c>
      <c r="Q144" s="230">
        <v>0</v>
      </c>
      <c r="R144" s="230">
        <f>Q144*H144</f>
        <v>0</v>
      </c>
      <c r="S144" s="230">
        <v>0</v>
      </c>
      <c r="T144" s="231">
        <f>S144*H144</f>
        <v>0</v>
      </c>
      <c r="AR144" s="24" t="s">
        <v>194</v>
      </c>
      <c r="AT144" s="24" t="s">
        <v>176</v>
      </c>
      <c r="AU144" s="24" t="s">
        <v>87</v>
      </c>
      <c r="AY144" s="24" t="s">
        <v>170</v>
      </c>
      <c r="BE144" s="232">
        <f>IF(N144="základní",J144,0)</f>
        <v>0</v>
      </c>
      <c r="BF144" s="232">
        <f>IF(N144="snížená",J144,0)</f>
        <v>0</v>
      </c>
      <c r="BG144" s="232">
        <f>IF(N144="zákl. přenesená",J144,0)</f>
        <v>0</v>
      </c>
      <c r="BH144" s="232">
        <f>IF(N144="sníž. přenesená",J144,0)</f>
        <v>0</v>
      </c>
      <c r="BI144" s="232">
        <f>IF(N144="nulová",J144,0)</f>
        <v>0</v>
      </c>
      <c r="BJ144" s="24" t="s">
        <v>84</v>
      </c>
      <c r="BK144" s="232">
        <f>ROUND(I144*H144,2)</f>
        <v>0</v>
      </c>
      <c r="BL144" s="24" t="s">
        <v>194</v>
      </c>
      <c r="BM144" s="24" t="s">
        <v>4316</v>
      </c>
    </row>
    <row r="145" spans="2:47" s="1" customFormat="1" ht="13.5">
      <c r="B145" s="46"/>
      <c r="C145" s="74"/>
      <c r="D145" s="233" t="s">
        <v>183</v>
      </c>
      <c r="E145" s="74"/>
      <c r="F145" s="234" t="s">
        <v>4317</v>
      </c>
      <c r="G145" s="74"/>
      <c r="H145" s="74"/>
      <c r="I145" s="191"/>
      <c r="J145" s="74"/>
      <c r="K145" s="74"/>
      <c r="L145" s="72"/>
      <c r="M145" s="235"/>
      <c r="N145" s="47"/>
      <c r="O145" s="47"/>
      <c r="P145" s="47"/>
      <c r="Q145" s="47"/>
      <c r="R145" s="47"/>
      <c r="S145" s="47"/>
      <c r="T145" s="95"/>
      <c r="AT145" s="24" t="s">
        <v>183</v>
      </c>
      <c r="AU145" s="24" t="s">
        <v>87</v>
      </c>
    </row>
    <row r="146" spans="2:47" s="1" customFormat="1" ht="13.5">
      <c r="B146" s="46"/>
      <c r="C146" s="74"/>
      <c r="D146" s="233" t="s">
        <v>295</v>
      </c>
      <c r="E146" s="74"/>
      <c r="F146" s="236" t="s">
        <v>4293</v>
      </c>
      <c r="G146" s="74"/>
      <c r="H146" s="74"/>
      <c r="I146" s="191"/>
      <c r="J146" s="74"/>
      <c r="K146" s="74"/>
      <c r="L146" s="72"/>
      <c r="M146" s="235"/>
      <c r="N146" s="47"/>
      <c r="O146" s="47"/>
      <c r="P146" s="47"/>
      <c r="Q146" s="47"/>
      <c r="R146" s="47"/>
      <c r="S146" s="47"/>
      <c r="T146" s="95"/>
      <c r="AT146" s="24" t="s">
        <v>295</v>
      </c>
      <c r="AU146" s="24" t="s">
        <v>87</v>
      </c>
    </row>
    <row r="147" spans="2:65" s="1" customFormat="1" ht="16.5" customHeight="1">
      <c r="B147" s="46"/>
      <c r="C147" s="221" t="s">
        <v>9</v>
      </c>
      <c r="D147" s="221" t="s">
        <v>176</v>
      </c>
      <c r="E147" s="222" t="s">
        <v>4318</v>
      </c>
      <c r="F147" s="223" t="s">
        <v>4319</v>
      </c>
      <c r="G147" s="224" t="s">
        <v>304</v>
      </c>
      <c r="H147" s="225">
        <v>1</v>
      </c>
      <c r="I147" s="226"/>
      <c r="J147" s="227">
        <f>ROUND(I147*H147,2)</f>
        <v>0</v>
      </c>
      <c r="K147" s="223" t="s">
        <v>3772</v>
      </c>
      <c r="L147" s="72"/>
      <c r="M147" s="228" t="s">
        <v>23</v>
      </c>
      <c r="N147" s="229" t="s">
        <v>47</v>
      </c>
      <c r="O147" s="47"/>
      <c r="P147" s="230">
        <f>O147*H147</f>
        <v>0</v>
      </c>
      <c r="Q147" s="230">
        <v>0</v>
      </c>
      <c r="R147" s="230">
        <f>Q147*H147</f>
        <v>0</v>
      </c>
      <c r="S147" s="230">
        <v>0</v>
      </c>
      <c r="T147" s="231">
        <f>S147*H147</f>
        <v>0</v>
      </c>
      <c r="AR147" s="24" t="s">
        <v>194</v>
      </c>
      <c r="AT147" s="24" t="s">
        <v>176</v>
      </c>
      <c r="AU147" s="24" t="s">
        <v>87</v>
      </c>
      <c r="AY147" s="24" t="s">
        <v>170</v>
      </c>
      <c r="BE147" s="232">
        <f>IF(N147="základní",J147,0)</f>
        <v>0</v>
      </c>
      <c r="BF147" s="232">
        <f>IF(N147="snížená",J147,0)</f>
        <v>0</v>
      </c>
      <c r="BG147" s="232">
        <f>IF(N147="zákl. přenesená",J147,0)</f>
        <v>0</v>
      </c>
      <c r="BH147" s="232">
        <f>IF(N147="sníž. přenesená",J147,0)</f>
        <v>0</v>
      </c>
      <c r="BI147" s="232">
        <f>IF(N147="nulová",J147,0)</f>
        <v>0</v>
      </c>
      <c r="BJ147" s="24" t="s">
        <v>84</v>
      </c>
      <c r="BK147" s="232">
        <f>ROUND(I147*H147,2)</f>
        <v>0</v>
      </c>
      <c r="BL147" s="24" t="s">
        <v>194</v>
      </c>
      <c r="BM147" s="24" t="s">
        <v>4320</v>
      </c>
    </row>
    <row r="148" spans="2:47" s="1" customFormat="1" ht="13.5">
      <c r="B148" s="46"/>
      <c r="C148" s="74"/>
      <c r="D148" s="233" t="s">
        <v>183</v>
      </c>
      <c r="E148" s="74"/>
      <c r="F148" s="234" t="s">
        <v>4321</v>
      </c>
      <c r="G148" s="74"/>
      <c r="H148" s="74"/>
      <c r="I148" s="191"/>
      <c r="J148" s="74"/>
      <c r="K148" s="74"/>
      <c r="L148" s="72"/>
      <c r="M148" s="235"/>
      <c r="N148" s="47"/>
      <c r="O148" s="47"/>
      <c r="P148" s="47"/>
      <c r="Q148" s="47"/>
      <c r="R148" s="47"/>
      <c r="S148" s="47"/>
      <c r="T148" s="95"/>
      <c r="AT148" s="24" t="s">
        <v>183</v>
      </c>
      <c r="AU148" s="24" t="s">
        <v>87</v>
      </c>
    </row>
    <row r="149" spans="2:47" s="1" customFormat="1" ht="13.5">
      <c r="B149" s="46"/>
      <c r="C149" s="74"/>
      <c r="D149" s="233" t="s">
        <v>295</v>
      </c>
      <c r="E149" s="74"/>
      <c r="F149" s="236" t="s">
        <v>4293</v>
      </c>
      <c r="G149" s="74"/>
      <c r="H149" s="74"/>
      <c r="I149" s="191"/>
      <c r="J149" s="74"/>
      <c r="K149" s="74"/>
      <c r="L149" s="72"/>
      <c r="M149" s="235"/>
      <c r="N149" s="47"/>
      <c r="O149" s="47"/>
      <c r="P149" s="47"/>
      <c r="Q149" s="47"/>
      <c r="R149" s="47"/>
      <c r="S149" s="47"/>
      <c r="T149" s="95"/>
      <c r="AT149" s="24" t="s">
        <v>295</v>
      </c>
      <c r="AU149" s="24" t="s">
        <v>87</v>
      </c>
    </row>
    <row r="150" spans="2:65" s="1" customFormat="1" ht="16.5" customHeight="1">
      <c r="B150" s="46"/>
      <c r="C150" s="221" t="s">
        <v>415</v>
      </c>
      <c r="D150" s="221" t="s">
        <v>176</v>
      </c>
      <c r="E150" s="222" t="s">
        <v>4322</v>
      </c>
      <c r="F150" s="223" t="s">
        <v>4323</v>
      </c>
      <c r="G150" s="224" t="s">
        <v>304</v>
      </c>
      <c r="H150" s="225">
        <v>1</v>
      </c>
      <c r="I150" s="226"/>
      <c r="J150" s="227">
        <f>ROUND(I150*H150,2)</f>
        <v>0</v>
      </c>
      <c r="K150" s="223" t="s">
        <v>3772</v>
      </c>
      <c r="L150" s="72"/>
      <c r="M150" s="228" t="s">
        <v>23</v>
      </c>
      <c r="N150" s="229" t="s">
        <v>47</v>
      </c>
      <c r="O150" s="47"/>
      <c r="P150" s="230">
        <f>O150*H150</f>
        <v>0</v>
      </c>
      <c r="Q150" s="230">
        <v>0</v>
      </c>
      <c r="R150" s="230">
        <f>Q150*H150</f>
        <v>0</v>
      </c>
      <c r="S150" s="230">
        <v>0</v>
      </c>
      <c r="T150" s="231">
        <f>S150*H150</f>
        <v>0</v>
      </c>
      <c r="AR150" s="24" t="s">
        <v>194</v>
      </c>
      <c r="AT150" s="24" t="s">
        <v>176</v>
      </c>
      <c r="AU150" s="24" t="s">
        <v>87</v>
      </c>
      <c r="AY150" s="24" t="s">
        <v>170</v>
      </c>
      <c r="BE150" s="232">
        <f>IF(N150="základní",J150,0)</f>
        <v>0</v>
      </c>
      <c r="BF150" s="232">
        <f>IF(N150="snížená",J150,0)</f>
        <v>0</v>
      </c>
      <c r="BG150" s="232">
        <f>IF(N150="zákl. přenesená",J150,0)</f>
        <v>0</v>
      </c>
      <c r="BH150" s="232">
        <f>IF(N150="sníž. přenesená",J150,0)</f>
        <v>0</v>
      </c>
      <c r="BI150" s="232">
        <f>IF(N150="nulová",J150,0)</f>
        <v>0</v>
      </c>
      <c r="BJ150" s="24" t="s">
        <v>84</v>
      </c>
      <c r="BK150" s="232">
        <f>ROUND(I150*H150,2)</f>
        <v>0</v>
      </c>
      <c r="BL150" s="24" t="s">
        <v>194</v>
      </c>
      <c r="BM150" s="24" t="s">
        <v>4324</v>
      </c>
    </row>
    <row r="151" spans="2:47" s="1" customFormat="1" ht="13.5">
      <c r="B151" s="46"/>
      <c r="C151" s="74"/>
      <c r="D151" s="233" t="s">
        <v>183</v>
      </c>
      <c r="E151" s="74"/>
      <c r="F151" s="234" t="s">
        <v>4325</v>
      </c>
      <c r="G151" s="74"/>
      <c r="H151" s="74"/>
      <c r="I151" s="191"/>
      <c r="J151" s="74"/>
      <c r="K151" s="74"/>
      <c r="L151" s="72"/>
      <c r="M151" s="235"/>
      <c r="N151" s="47"/>
      <c r="O151" s="47"/>
      <c r="P151" s="47"/>
      <c r="Q151" s="47"/>
      <c r="R151" s="47"/>
      <c r="S151" s="47"/>
      <c r="T151" s="95"/>
      <c r="AT151" s="24" t="s">
        <v>183</v>
      </c>
      <c r="AU151" s="24" t="s">
        <v>87</v>
      </c>
    </row>
    <row r="152" spans="2:47" s="1" customFormat="1" ht="13.5">
      <c r="B152" s="46"/>
      <c r="C152" s="74"/>
      <c r="D152" s="233" t="s">
        <v>295</v>
      </c>
      <c r="E152" s="74"/>
      <c r="F152" s="236" t="s">
        <v>4293</v>
      </c>
      <c r="G152" s="74"/>
      <c r="H152" s="74"/>
      <c r="I152" s="191"/>
      <c r="J152" s="74"/>
      <c r="K152" s="74"/>
      <c r="L152" s="72"/>
      <c r="M152" s="235"/>
      <c r="N152" s="47"/>
      <c r="O152" s="47"/>
      <c r="P152" s="47"/>
      <c r="Q152" s="47"/>
      <c r="R152" s="47"/>
      <c r="S152" s="47"/>
      <c r="T152" s="95"/>
      <c r="AT152" s="24" t="s">
        <v>295</v>
      </c>
      <c r="AU152" s="24" t="s">
        <v>87</v>
      </c>
    </row>
    <row r="153" spans="2:65" s="1" customFormat="1" ht="16.5" customHeight="1">
      <c r="B153" s="46"/>
      <c r="C153" s="221" t="s">
        <v>423</v>
      </c>
      <c r="D153" s="221" t="s">
        <v>176</v>
      </c>
      <c r="E153" s="222" t="s">
        <v>1085</v>
      </c>
      <c r="F153" s="223" t="s">
        <v>1086</v>
      </c>
      <c r="G153" s="224" t="s">
        <v>292</v>
      </c>
      <c r="H153" s="225">
        <v>176</v>
      </c>
      <c r="I153" s="226"/>
      <c r="J153" s="227">
        <f>ROUND(I153*H153,2)</f>
        <v>0</v>
      </c>
      <c r="K153" s="223" t="s">
        <v>3772</v>
      </c>
      <c r="L153" s="72"/>
      <c r="M153" s="228" t="s">
        <v>23</v>
      </c>
      <c r="N153" s="229" t="s">
        <v>47</v>
      </c>
      <c r="O153" s="47"/>
      <c r="P153" s="230">
        <f>O153*H153</f>
        <v>0</v>
      </c>
      <c r="Q153" s="230">
        <v>0</v>
      </c>
      <c r="R153" s="230">
        <f>Q153*H153</f>
        <v>0</v>
      </c>
      <c r="S153" s="230">
        <v>0</v>
      </c>
      <c r="T153" s="231">
        <f>S153*H153</f>
        <v>0</v>
      </c>
      <c r="AR153" s="24" t="s">
        <v>194</v>
      </c>
      <c r="AT153" s="24" t="s">
        <v>176</v>
      </c>
      <c r="AU153" s="24" t="s">
        <v>87</v>
      </c>
      <c r="AY153" s="24" t="s">
        <v>170</v>
      </c>
      <c r="BE153" s="232">
        <f>IF(N153="základní",J153,0)</f>
        <v>0</v>
      </c>
      <c r="BF153" s="232">
        <f>IF(N153="snížená",J153,0)</f>
        <v>0</v>
      </c>
      <c r="BG153" s="232">
        <f>IF(N153="zákl. přenesená",J153,0)</f>
        <v>0</v>
      </c>
      <c r="BH153" s="232">
        <f>IF(N153="sníž. přenesená",J153,0)</f>
        <v>0</v>
      </c>
      <c r="BI153" s="232">
        <f>IF(N153="nulová",J153,0)</f>
        <v>0</v>
      </c>
      <c r="BJ153" s="24" t="s">
        <v>84</v>
      </c>
      <c r="BK153" s="232">
        <f>ROUND(I153*H153,2)</f>
        <v>0</v>
      </c>
      <c r="BL153" s="24" t="s">
        <v>194</v>
      </c>
      <c r="BM153" s="24" t="s">
        <v>4326</v>
      </c>
    </row>
    <row r="154" spans="2:47" s="1" customFormat="1" ht="13.5">
      <c r="B154" s="46"/>
      <c r="C154" s="74"/>
      <c r="D154" s="233" t="s">
        <v>183</v>
      </c>
      <c r="E154" s="74"/>
      <c r="F154" s="234" t="s">
        <v>1088</v>
      </c>
      <c r="G154" s="74"/>
      <c r="H154" s="74"/>
      <c r="I154" s="191"/>
      <c r="J154" s="74"/>
      <c r="K154" s="74"/>
      <c r="L154" s="72"/>
      <c r="M154" s="235"/>
      <c r="N154" s="47"/>
      <c r="O154" s="47"/>
      <c r="P154" s="47"/>
      <c r="Q154" s="47"/>
      <c r="R154" s="47"/>
      <c r="S154" s="47"/>
      <c r="T154" s="95"/>
      <c r="AT154" s="24" t="s">
        <v>183</v>
      </c>
      <c r="AU154" s="24" t="s">
        <v>87</v>
      </c>
    </row>
    <row r="155" spans="2:47" s="1" customFormat="1" ht="13.5">
      <c r="B155" s="46"/>
      <c r="C155" s="74"/>
      <c r="D155" s="233" t="s">
        <v>295</v>
      </c>
      <c r="E155" s="74"/>
      <c r="F155" s="236" t="s">
        <v>4327</v>
      </c>
      <c r="G155" s="74"/>
      <c r="H155" s="74"/>
      <c r="I155" s="191"/>
      <c r="J155" s="74"/>
      <c r="K155" s="74"/>
      <c r="L155" s="72"/>
      <c r="M155" s="235"/>
      <c r="N155" s="47"/>
      <c r="O155" s="47"/>
      <c r="P155" s="47"/>
      <c r="Q155" s="47"/>
      <c r="R155" s="47"/>
      <c r="S155" s="47"/>
      <c r="T155" s="95"/>
      <c r="AT155" s="24" t="s">
        <v>295</v>
      </c>
      <c r="AU155" s="24" t="s">
        <v>87</v>
      </c>
    </row>
    <row r="156" spans="2:47" s="1" customFormat="1" ht="13.5">
      <c r="B156" s="46"/>
      <c r="C156" s="74"/>
      <c r="D156" s="233" t="s">
        <v>184</v>
      </c>
      <c r="E156" s="74"/>
      <c r="F156" s="236" t="s">
        <v>4328</v>
      </c>
      <c r="G156" s="74"/>
      <c r="H156" s="74"/>
      <c r="I156" s="191"/>
      <c r="J156" s="74"/>
      <c r="K156" s="74"/>
      <c r="L156" s="72"/>
      <c r="M156" s="235"/>
      <c r="N156" s="47"/>
      <c r="O156" s="47"/>
      <c r="P156" s="47"/>
      <c r="Q156" s="47"/>
      <c r="R156" s="47"/>
      <c r="S156" s="47"/>
      <c r="T156" s="95"/>
      <c r="AT156" s="24" t="s">
        <v>184</v>
      </c>
      <c r="AU156" s="24" t="s">
        <v>87</v>
      </c>
    </row>
    <row r="157" spans="2:65" s="1" customFormat="1" ht="16.5" customHeight="1">
      <c r="B157" s="46"/>
      <c r="C157" s="221" t="s">
        <v>432</v>
      </c>
      <c r="D157" s="221" t="s">
        <v>176</v>
      </c>
      <c r="E157" s="222" t="s">
        <v>1093</v>
      </c>
      <c r="F157" s="223" t="s">
        <v>1094</v>
      </c>
      <c r="G157" s="224" t="s">
        <v>292</v>
      </c>
      <c r="H157" s="225">
        <v>176</v>
      </c>
      <c r="I157" s="226"/>
      <c r="J157" s="227">
        <f>ROUND(I157*H157,2)</f>
        <v>0</v>
      </c>
      <c r="K157" s="223" t="s">
        <v>3772</v>
      </c>
      <c r="L157" s="72"/>
      <c r="M157" s="228" t="s">
        <v>23</v>
      </c>
      <c r="N157" s="229" t="s">
        <v>47</v>
      </c>
      <c r="O157" s="47"/>
      <c r="P157" s="230">
        <f>O157*H157</f>
        <v>0</v>
      </c>
      <c r="Q157" s="230">
        <v>0</v>
      </c>
      <c r="R157" s="230">
        <f>Q157*H157</f>
        <v>0</v>
      </c>
      <c r="S157" s="230">
        <v>0</v>
      </c>
      <c r="T157" s="231">
        <f>S157*H157</f>
        <v>0</v>
      </c>
      <c r="AR157" s="24" t="s">
        <v>194</v>
      </c>
      <c r="AT157" s="24" t="s">
        <v>176</v>
      </c>
      <c r="AU157" s="24" t="s">
        <v>87</v>
      </c>
      <c r="AY157" s="24" t="s">
        <v>170</v>
      </c>
      <c r="BE157" s="232">
        <f>IF(N157="základní",J157,0)</f>
        <v>0</v>
      </c>
      <c r="BF157" s="232">
        <f>IF(N157="snížená",J157,0)</f>
        <v>0</v>
      </c>
      <c r="BG157" s="232">
        <f>IF(N157="zákl. přenesená",J157,0)</f>
        <v>0</v>
      </c>
      <c r="BH157" s="232">
        <f>IF(N157="sníž. přenesená",J157,0)</f>
        <v>0</v>
      </c>
      <c r="BI157" s="232">
        <f>IF(N157="nulová",J157,0)</f>
        <v>0</v>
      </c>
      <c r="BJ157" s="24" t="s">
        <v>84</v>
      </c>
      <c r="BK157" s="232">
        <f>ROUND(I157*H157,2)</f>
        <v>0</v>
      </c>
      <c r="BL157" s="24" t="s">
        <v>194</v>
      </c>
      <c r="BM157" s="24" t="s">
        <v>4329</v>
      </c>
    </row>
    <row r="158" spans="2:47" s="1" customFormat="1" ht="13.5">
      <c r="B158" s="46"/>
      <c r="C158" s="74"/>
      <c r="D158" s="233" t="s">
        <v>183</v>
      </c>
      <c r="E158" s="74"/>
      <c r="F158" s="234" t="s">
        <v>1096</v>
      </c>
      <c r="G158" s="74"/>
      <c r="H158" s="74"/>
      <c r="I158" s="191"/>
      <c r="J158" s="74"/>
      <c r="K158" s="74"/>
      <c r="L158" s="72"/>
      <c r="M158" s="235"/>
      <c r="N158" s="47"/>
      <c r="O158" s="47"/>
      <c r="P158" s="47"/>
      <c r="Q158" s="47"/>
      <c r="R158" s="47"/>
      <c r="S158" s="47"/>
      <c r="T158" s="95"/>
      <c r="AT158" s="24" t="s">
        <v>183</v>
      </c>
      <c r="AU158" s="24" t="s">
        <v>87</v>
      </c>
    </row>
    <row r="159" spans="2:47" s="1" customFormat="1" ht="13.5">
      <c r="B159" s="46"/>
      <c r="C159" s="74"/>
      <c r="D159" s="233" t="s">
        <v>295</v>
      </c>
      <c r="E159" s="74"/>
      <c r="F159" s="236" t="s">
        <v>4330</v>
      </c>
      <c r="G159" s="74"/>
      <c r="H159" s="74"/>
      <c r="I159" s="191"/>
      <c r="J159" s="74"/>
      <c r="K159" s="74"/>
      <c r="L159" s="72"/>
      <c r="M159" s="235"/>
      <c r="N159" s="47"/>
      <c r="O159" s="47"/>
      <c r="P159" s="47"/>
      <c r="Q159" s="47"/>
      <c r="R159" s="47"/>
      <c r="S159" s="47"/>
      <c r="T159" s="95"/>
      <c r="AT159" s="24" t="s">
        <v>295</v>
      </c>
      <c r="AU159" s="24" t="s">
        <v>87</v>
      </c>
    </row>
    <row r="160" spans="2:47" s="1" customFormat="1" ht="13.5">
      <c r="B160" s="46"/>
      <c r="C160" s="74"/>
      <c r="D160" s="233" t="s">
        <v>184</v>
      </c>
      <c r="E160" s="74"/>
      <c r="F160" s="236" t="s">
        <v>4331</v>
      </c>
      <c r="G160" s="74"/>
      <c r="H160" s="74"/>
      <c r="I160" s="191"/>
      <c r="J160" s="74"/>
      <c r="K160" s="74"/>
      <c r="L160" s="72"/>
      <c r="M160" s="235"/>
      <c r="N160" s="47"/>
      <c r="O160" s="47"/>
      <c r="P160" s="47"/>
      <c r="Q160" s="47"/>
      <c r="R160" s="47"/>
      <c r="S160" s="47"/>
      <c r="T160" s="95"/>
      <c r="AT160" s="24" t="s">
        <v>184</v>
      </c>
      <c r="AU160" s="24" t="s">
        <v>87</v>
      </c>
    </row>
    <row r="161" spans="2:65" s="1" customFormat="1" ht="16.5" customHeight="1">
      <c r="B161" s="46"/>
      <c r="C161" s="221" t="s">
        <v>438</v>
      </c>
      <c r="D161" s="221" t="s">
        <v>176</v>
      </c>
      <c r="E161" s="222" t="s">
        <v>2509</v>
      </c>
      <c r="F161" s="223" t="s">
        <v>2510</v>
      </c>
      <c r="G161" s="224" t="s">
        <v>292</v>
      </c>
      <c r="H161" s="225">
        <v>176</v>
      </c>
      <c r="I161" s="226"/>
      <c r="J161" s="227">
        <f>ROUND(I161*H161,2)</f>
        <v>0</v>
      </c>
      <c r="K161" s="223" t="s">
        <v>3772</v>
      </c>
      <c r="L161" s="72"/>
      <c r="M161" s="228" t="s">
        <v>23</v>
      </c>
      <c r="N161" s="229" t="s">
        <v>47</v>
      </c>
      <c r="O161" s="47"/>
      <c r="P161" s="230">
        <f>O161*H161</f>
        <v>0</v>
      </c>
      <c r="Q161" s="230">
        <v>0</v>
      </c>
      <c r="R161" s="230">
        <f>Q161*H161</f>
        <v>0</v>
      </c>
      <c r="S161" s="230">
        <v>0</v>
      </c>
      <c r="T161" s="231">
        <f>S161*H161</f>
        <v>0</v>
      </c>
      <c r="AR161" s="24" t="s">
        <v>194</v>
      </c>
      <c r="AT161" s="24" t="s">
        <v>176</v>
      </c>
      <c r="AU161" s="24" t="s">
        <v>87</v>
      </c>
      <c r="AY161" s="24" t="s">
        <v>170</v>
      </c>
      <c r="BE161" s="232">
        <f>IF(N161="základní",J161,0)</f>
        <v>0</v>
      </c>
      <c r="BF161" s="232">
        <f>IF(N161="snížená",J161,0)</f>
        <v>0</v>
      </c>
      <c r="BG161" s="232">
        <f>IF(N161="zákl. přenesená",J161,0)</f>
        <v>0</v>
      </c>
      <c r="BH161" s="232">
        <f>IF(N161="sníž. přenesená",J161,0)</f>
        <v>0</v>
      </c>
      <c r="BI161" s="232">
        <f>IF(N161="nulová",J161,0)</f>
        <v>0</v>
      </c>
      <c r="BJ161" s="24" t="s">
        <v>84</v>
      </c>
      <c r="BK161" s="232">
        <f>ROUND(I161*H161,2)</f>
        <v>0</v>
      </c>
      <c r="BL161" s="24" t="s">
        <v>194</v>
      </c>
      <c r="BM161" s="24" t="s">
        <v>4332</v>
      </c>
    </row>
    <row r="162" spans="2:47" s="1" customFormat="1" ht="13.5">
      <c r="B162" s="46"/>
      <c r="C162" s="74"/>
      <c r="D162" s="233" t="s">
        <v>183</v>
      </c>
      <c r="E162" s="74"/>
      <c r="F162" s="234" t="s">
        <v>2510</v>
      </c>
      <c r="G162" s="74"/>
      <c r="H162" s="74"/>
      <c r="I162" s="191"/>
      <c r="J162" s="74"/>
      <c r="K162" s="74"/>
      <c r="L162" s="72"/>
      <c r="M162" s="235"/>
      <c r="N162" s="47"/>
      <c r="O162" s="47"/>
      <c r="P162" s="47"/>
      <c r="Q162" s="47"/>
      <c r="R162" s="47"/>
      <c r="S162" s="47"/>
      <c r="T162" s="95"/>
      <c r="AT162" s="24" t="s">
        <v>183</v>
      </c>
      <c r="AU162" s="24" t="s">
        <v>87</v>
      </c>
    </row>
    <row r="163" spans="2:47" s="1" customFormat="1" ht="13.5">
      <c r="B163" s="46"/>
      <c r="C163" s="74"/>
      <c r="D163" s="233" t="s">
        <v>295</v>
      </c>
      <c r="E163" s="74"/>
      <c r="F163" s="236" t="s">
        <v>4333</v>
      </c>
      <c r="G163" s="74"/>
      <c r="H163" s="74"/>
      <c r="I163" s="191"/>
      <c r="J163" s="74"/>
      <c r="K163" s="74"/>
      <c r="L163" s="72"/>
      <c r="M163" s="235"/>
      <c r="N163" s="47"/>
      <c r="O163" s="47"/>
      <c r="P163" s="47"/>
      <c r="Q163" s="47"/>
      <c r="R163" s="47"/>
      <c r="S163" s="47"/>
      <c r="T163" s="95"/>
      <c r="AT163" s="24" t="s">
        <v>295</v>
      </c>
      <c r="AU163" s="24" t="s">
        <v>87</v>
      </c>
    </row>
    <row r="164" spans="2:47" s="1" customFormat="1" ht="13.5">
      <c r="B164" s="46"/>
      <c r="C164" s="74"/>
      <c r="D164" s="233" t="s">
        <v>184</v>
      </c>
      <c r="E164" s="74"/>
      <c r="F164" s="236" t="s">
        <v>4334</v>
      </c>
      <c r="G164" s="74"/>
      <c r="H164" s="74"/>
      <c r="I164" s="191"/>
      <c r="J164" s="74"/>
      <c r="K164" s="74"/>
      <c r="L164" s="72"/>
      <c r="M164" s="235"/>
      <c r="N164" s="47"/>
      <c r="O164" s="47"/>
      <c r="P164" s="47"/>
      <c r="Q164" s="47"/>
      <c r="R164" s="47"/>
      <c r="S164" s="47"/>
      <c r="T164" s="95"/>
      <c r="AT164" s="24" t="s">
        <v>184</v>
      </c>
      <c r="AU164" s="24" t="s">
        <v>87</v>
      </c>
    </row>
    <row r="165" spans="2:65" s="1" customFormat="1" ht="25.5" customHeight="1">
      <c r="B165" s="46"/>
      <c r="C165" s="221" t="s">
        <v>446</v>
      </c>
      <c r="D165" s="221" t="s">
        <v>176</v>
      </c>
      <c r="E165" s="222" t="s">
        <v>4335</v>
      </c>
      <c r="F165" s="223" t="s">
        <v>4336</v>
      </c>
      <c r="G165" s="224" t="s">
        <v>219</v>
      </c>
      <c r="H165" s="225">
        <v>263</v>
      </c>
      <c r="I165" s="226"/>
      <c r="J165" s="227">
        <f>ROUND(I165*H165,2)</f>
        <v>0</v>
      </c>
      <c r="K165" s="223" t="s">
        <v>3772</v>
      </c>
      <c r="L165" s="72"/>
      <c r="M165" s="228" t="s">
        <v>23</v>
      </c>
      <c r="N165" s="229" t="s">
        <v>47</v>
      </c>
      <c r="O165" s="47"/>
      <c r="P165" s="230">
        <f>O165*H165</f>
        <v>0</v>
      </c>
      <c r="Q165" s="230">
        <v>0</v>
      </c>
      <c r="R165" s="230">
        <f>Q165*H165</f>
        <v>0</v>
      </c>
      <c r="S165" s="230">
        <v>0</v>
      </c>
      <c r="T165" s="231">
        <f>S165*H165</f>
        <v>0</v>
      </c>
      <c r="AR165" s="24" t="s">
        <v>194</v>
      </c>
      <c r="AT165" s="24" t="s">
        <v>176</v>
      </c>
      <c r="AU165" s="24" t="s">
        <v>87</v>
      </c>
      <c r="AY165" s="24" t="s">
        <v>170</v>
      </c>
      <c r="BE165" s="232">
        <f>IF(N165="základní",J165,0)</f>
        <v>0</v>
      </c>
      <c r="BF165" s="232">
        <f>IF(N165="snížená",J165,0)</f>
        <v>0</v>
      </c>
      <c r="BG165" s="232">
        <f>IF(N165="zákl. přenesená",J165,0)</f>
        <v>0</v>
      </c>
      <c r="BH165" s="232">
        <f>IF(N165="sníž. přenesená",J165,0)</f>
        <v>0</v>
      </c>
      <c r="BI165" s="232">
        <f>IF(N165="nulová",J165,0)</f>
        <v>0</v>
      </c>
      <c r="BJ165" s="24" t="s">
        <v>84</v>
      </c>
      <c r="BK165" s="232">
        <f>ROUND(I165*H165,2)</f>
        <v>0</v>
      </c>
      <c r="BL165" s="24" t="s">
        <v>194</v>
      </c>
      <c r="BM165" s="24" t="s">
        <v>4337</v>
      </c>
    </row>
    <row r="166" spans="2:47" s="1" customFormat="1" ht="13.5">
      <c r="B166" s="46"/>
      <c r="C166" s="74"/>
      <c r="D166" s="233" t="s">
        <v>183</v>
      </c>
      <c r="E166" s="74"/>
      <c r="F166" s="234" t="s">
        <v>4338</v>
      </c>
      <c r="G166" s="74"/>
      <c r="H166" s="74"/>
      <c r="I166" s="191"/>
      <c r="J166" s="74"/>
      <c r="K166" s="74"/>
      <c r="L166" s="72"/>
      <c r="M166" s="235"/>
      <c r="N166" s="47"/>
      <c r="O166" s="47"/>
      <c r="P166" s="47"/>
      <c r="Q166" s="47"/>
      <c r="R166" s="47"/>
      <c r="S166" s="47"/>
      <c r="T166" s="95"/>
      <c r="AT166" s="24" t="s">
        <v>183</v>
      </c>
      <c r="AU166" s="24" t="s">
        <v>87</v>
      </c>
    </row>
    <row r="167" spans="2:47" s="1" customFormat="1" ht="13.5">
      <c r="B167" s="46"/>
      <c r="C167" s="74"/>
      <c r="D167" s="233" t="s">
        <v>295</v>
      </c>
      <c r="E167" s="74"/>
      <c r="F167" s="236" t="s">
        <v>4339</v>
      </c>
      <c r="G167" s="74"/>
      <c r="H167" s="74"/>
      <c r="I167" s="191"/>
      <c r="J167" s="74"/>
      <c r="K167" s="74"/>
      <c r="L167" s="72"/>
      <c r="M167" s="235"/>
      <c r="N167" s="47"/>
      <c r="O167" s="47"/>
      <c r="P167" s="47"/>
      <c r="Q167" s="47"/>
      <c r="R167" s="47"/>
      <c r="S167" s="47"/>
      <c r="T167" s="95"/>
      <c r="AT167" s="24" t="s">
        <v>295</v>
      </c>
      <c r="AU167" s="24" t="s">
        <v>87</v>
      </c>
    </row>
    <row r="168" spans="2:65" s="1" customFormat="1" ht="25.5" customHeight="1">
      <c r="B168" s="46"/>
      <c r="C168" s="221" t="s">
        <v>454</v>
      </c>
      <c r="D168" s="221" t="s">
        <v>176</v>
      </c>
      <c r="E168" s="222" t="s">
        <v>4340</v>
      </c>
      <c r="F168" s="223" t="s">
        <v>4341</v>
      </c>
      <c r="G168" s="224" t="s">
        <v>219</v>
      </c>
      <c r="H168" s="225">
        <v>263</v>
      </c>
      <c r="I168" s="226"/>
      <c r="J168" s="227">
        <f>ROUND(I168*H168,2)</f>
        <v>0</v>
      </c>
      <c r="K168" s="223" t="s">
        <v>3772</v>
      </c>
      <c r="L168" s="72"/>
      <c r="M168" s="228" t="s">
        <v>23</v>
      </c>
      <c r="N168" s="229" t="s">
        <v>47</v>
      </c>
      <c r="O168" s="47"/>
      <c r="P168" s="230">
        <f>O168*H168</f>
        <v>0</v>
      </c>
      <c r="Q168" s="230">
        <v>0</v>
      </c>
      <c r="R168" s="230">
        <f>Q168*H168</f>
        <v>0</v>
      </c>
      <c r="S168" s="230">
        <v>0</v>
      </c>
      <c r="T168" s="231">
        <f>S168*H168</f>
        <v>0</v>
      </c>
      <c r="AR168" s="24" t="s">
        <v>194</v>
      </c>
      <c r="AT168" s="24" t="s">
        <v>176</v>
      </c>
      <c r="AU168" s="24" t="s">
        <v>87</v>
      </c>
      <c r="AY168" s="24" t="s">
        <v>170</v>
      </c>
      <c r="BE168" s="232">
        <f>IF(N168="základní",J168,0)</f>
        <v>0</v>
      </c>
      <c r="BF168" s="232">
        <f>IF(N168="snížená",J168,0)</f>
        <v>0</v>
      </c>
      <c r="BG168" s="232">
        <f>IF(N168="zákl. přenesená",J168,0)</f>
        <v>0</v>
      </c>
      <c r="BH168" s="232">
        <f>IF(N168="sníž. přenesená",J168,0)</f>
        <v>0</v>
      </c>
      <c r="BI168" s="232">
        <f>IF(N168="nulová",J168,0)</f>
        <v>0</v>
      </c>
      <c r="BJ168" s="24" t="s">
        <v>84</v>
      </c>
      <c r="BK168" s="232">
        <f>ROUND(I168*H168,2)</f>
        <v>0</v>
      </c>
      <c r="BL168" s="24" t="s">
        <v>194</v>
      </c>
      <c r="BM168" s="24" t="s">
        <v>4342</v>
      </c>
    </row>
    <row r="169" spans="2:47" s="1" customFormat="1" ht="13.5">
      <c r="B169" s="46"/>
      <c r="C169" s="74"/>
      <c r="D169" s="233" t="s">
        <v>183</v>
      </c>
      <c r="E169" s="74"/>
      <c r="F169" s="234" t="s">
        <v>4343</v>
      </c>
      <c r="G169" s="74"/>
      <c r="H169" s="74"/>
      <c r="I169" s="191"/>
      <c r="J169" s="74"/>
      <c r="K169" s="74"/>
      <c r="L169" s="72"/>
      <c r="M169" s="235"/>
      <c r="N169" s="47"/>
      <c r="O169" s="47"/>
      <c r="P169" s="47"/>
      <c r="Q169" s="47"/>
      <c r="R169" s="47"/>
      <c r="S169" s="47"/>
      <c r="T169" s="95"/>
      <c r="AT169" s="24" t="s">
        <v>183</v>
      </c>
      <c r="AU169" s="24" t="s">
        <v>87</v>
      </c>
    </row>
    <row r="170" spans="2:47" s="1" customFormat="1" ht="13.5">
      <c r="B170" s="46"/>
      <c r="C170" s="74"/>
      <c r="D170" s="233" t="s">
        <v>295</v>
      </c>
      <c r="E170" s="74"/>
      <c r="F170" s="236" t="s">
        <v>1117</v>
      </c>
      <c r="G170" s="74"/>
      <c r="H170" s="74"/>
      <c r="I170" s="191"/>
      <c r="J170" s="74"/>
      <c r="K170" s="74"/>
      <c r="L170" s="72"/>
      <c r="M170" s="235"/>
      <c r="N170" s="47"/>
      <c r="O170" s="47"/>
      <c r="P170" s="47"/>
      <c r="Q170" s="47"/>
      <c r="R170" s="47"/>
      <c r="S170" s="47"/>
      <c r="T170" s="95"/>
      <c r="AT170" s="24" t="s">
        <v>295</v>
      </c>
      <c r="AU170" s="24" t="s">
        <v>87</v>
      </c>
    </row>
    <row r="171" spans="2:47" s="1" customFormat="1" ht="13.5">
      <c r="B171" s="46"/>
      <c r="C171" s="74"/>
      <c r="D171" s="233" t="s">
        <v>184</v>
      </c>
      <c r="E171" s="74"/>
      <c r="F171" s="236" t="s">
        <v>4344</v>
      </c>
      <c r="G171" s="74"/>
      <c r="H171" s="74"/>
      <c r="I171" s="191"/>
      <c r="J171" s="74"/>
      <c r="K171" s="74"/>
      <c r="L171" s="72"/>
      <c r="M171" s="235"/>
      <c r="N171" s="47"/>
      <c r="O171" s="47"/>
      <c r="P171" s="47"/>
      <c r="Q171" s="47"/>
      <c r="R171" s="47"/>
      <c r="S171" s="47"/>
      <c r="T171" s="95"/>
      <c r="AT171" s="24" t="s">
        <v>184</v>
      </c>
      <c r="AU171" s="24" t="s">
        <v>87</v>
      </c>
    </row>
    <row r="172" spans="2:65" s="1" customFormat="1" ht="16.5" customHeight="1">
      <c r="B172" s="46"/>
      <c r="C172" s="262" t="s">
        <v>459</v>
      </c>
      <c r="D172" s="262" t="s">
        <v>858</v>
      </c>
      <c r="E172" s="263" t="s">
        <v>4345</v>
      </c>
      <c r="F172" s="264" t="s">
        <v>4346</v>
      </c>
      <c r="G172" s="265" t="s">
        <v>292</v>
      </c>
      <c r="H172" s="266">
        <v>26.3</v>
      </c>
      <c r="I172" s="267"/>
      <c r="J172" s="268">
        <f>ROUND(I172*H172,2)</f>
        <v>0</v>
      </c>
      <c r="K172" s="264" t="s">
        <v>3772</v>
      </c>
      <c r="L172" s="269"/>
      <c r="M172" s="270" t="s">
        <v>23</v>
      </c>
      <c r="N172" s="271" t="s">
        <v>47</v>
      </c>
      <c r="O172" s="47"/>
      <c r="P172" s="230">
        <f>O172*H172</f>
        <v>0</v>
      </c>
      <c r="Q172" s="230">
        <v>0.21</v>
      </c>
      <c r="R172" s="230">
        <f>Q172*H172</f>
        <v>5.523</v>
      </c>
      <c r="S172" s="230">
        <v>0</v>
      </c>
      <c r="T172" s="231">
        <f>S172*H172</f>
        <v>0</v>
      </c>
      <c r="AR172" s="24" t="s">
        <v>211</v>
      </c>
      <c r="AT172" s="24" t="s">
        <v>858</v>
      </c>
      <c r="AU172" s="24" t="s">
        <v>87</v>
      </c>
      <c r="AY172" s="24" t="s">
        <v>170</v>
      </c>
      <c r="BE172" s="232">
        <f>IF(N172="základní",J172,0)</f>
        <v>0</v>
      </c>
      <c r="BF172" s="232">
        <f>IF(N172="snížená",J172,0)</f>
        <v>0</v>
      </c>
      <c r="BG172" s="232">
        <f>IF(N172="zákl. přenesená",J172,0)</f>
        <v>0</v>
      </c>
      <c r="BH172" s="232">
        <f>IF(N172="sníž. přenesená",J172,0)</f>
        <v>0</v>
      </c>
      <c r="BI172" s="232">
        <f>IF(N172="nulová",J172,0)</f>
        <v>0</v>
      </c>
      <c r="BJ172" s="24" t="s">
        <v>84</v>
      </c>
      <c r="BK172" s="232">
        <f>ROUND(I172*H172,2)</f>
        <v>0</v>
      </c>
      <c r="BL172" s="24" t="s">
        <v>194</v>
      </c>
      <c r="BM172" s="24" t="s">
        <v>4347</v>
      </c>
    </row>
    <row r="173" spans="2:47" s="1" customFormat="1" ht="13.5">
      <c r="B173" s="46"/>
      <c r="C173" s="74"/>
      <c r="D173" s="233" t="s">
        <v>183</v>
      </c>
      <c r="E173" s="74"/>
      <c r="F173" s="234" t="s">
        <v>4346</v>
      </c>
      <c r="G173" s="74"/>
      <c r="H173" s="74"/>
      <c r="I173" s="191"/>
      <c r="J173" s="74"/>
      <c r="K173" s="74"/>
      <c r="L173" s="72"/>
      <c r="M173" s="235"/>
      <c r="N173" s="47"/>
      <c r="O173" s="47"/>
      <c r="P173" s="47"/>
      <c r="Q173" s="47"/>
      <c r="R173" s="47"/>
      <c r="S173" s="47"/>
      <c r="T173" s="95"/>
      <c r="AT173" s="24" t="s">
        <v>183</v>
      </c>
      <c r="AU173" s="24" t="s">
        <v>87</v>
      </c>
    </row>
    <row r="174" spans="2:51" s="11" customFormat="1" ht="13.5">
      <c r="B174" s="240"/>
      <c r="C174" s="241"/>
      <c r="D174" s="233" t="s">
        <v>322</v>
      </c>
      <c r="E174" s="242" t="s">
        <v>23</v>
      </c>
      <c r="F174" s="243" t="s">
        <v>4348</v>
      </c>
      <c r="G174" s="241"/>
      <c r="H174" s="244">
        <v>26.3</v>
      </c>
      <c r="I174" s="245"/>
      <c r="J174" s="241"/>
      <c r="K174" s="241"/>
      <c r="L174" s="246"/>
      <c r="M174" s="247"/>
      <c r="N174" s="248"/>
      <c r="O174" s="248"/>
      <c r="P174" s="248"/>
      <c r="Q174" s="248"/>
      <c r="R174" s="248"/>
      <c r="S174" s="248"/>
      <c r="T174" s="249"/>
      <c r="AT174" s="250" t="s">
        <v>322</v>
      </c>
      <c r="AU174" s="250" t="s">
        <v>87</v>
      </c>
      <c r="AV174" s="11" t="s">
        <v>87</v>
      </c>
      <c r="AW174" s="11" t="s">
        <v>39</v>
      </c>
      <c r="AX174" s="11" t="s">
        <v>84</v>
      </c>
      <c r="AY174" s="250" t="s">
        <v>170</v>
      </c>
    </row>
    <row r="175" spans="2:65" s="1" customFormat="1" ht="25.5" customHeight="1">
      <c r="B175" s="46"/>
      <c r="C175" s="221" t="s">
        <v>466</v>
      </c>
      <c r="D175" s="221" t="s">
        <v>176</v>
      </c>
      <c r="E175" s="222" t="s">
        <v>4349</v>
      </c>
      <c r="F175" s="223" t="s">
        <v>4350</v>
      </c>
      <c r="G175" s="224" t="s">
        <v>304</v>
      </c>
      <c r="H175" s="225">
        <v>9</v>
      </c>
      <c r="I175" s="226"/>
      <c r="J175" s="227">
        <f>ROUND(I175*H175,2)</f>
        <v>0</v>
      </c>
      <c r="K175" s="223" t="s">
        <v>3772</v>
      </c>
      <c r="L175" s="72"/>
      <c r="M175" s="228" t="s">
        <v>23</v>
      </c>
      <c r="N175" s="229" t="s">
        <v>47</v>
      </c>
      <c r="O175" s="47"/>
      <c r="P175" s="230">
        <f>O175*H175</f>
        <v>0</v>
      </c>
      <c r="Q175" s="230">
        <v>0</v>
      </c>
      <c r="R175" s="230">
        <f>Q175*H175</f>
        <v>0</v>
      </c>
      <c r="S175" s="230">
        <v>0</v>
      </c>
      <c r="T175" s="231">
        <f>S175*H175</f>
        <v>0</v>
      </c>
      <c r="AR175" s="24" t="s">
        <v>194</v>
      </c>
      <c r="AT175" s="24" t="s">
        <v>176</v>
      </c>
      <c r="AU175" s="24" t="s">
        <v>87</v>
      </c>
      <c r="AY175" s="24" t="s">
        <v>170</v>
      </c>
      <c r="BE175" s="232">
        <f>IF(N175="základní",J175,0)</f>
        <v>0</v>
      </c>
      <c r="BF175" s="232">
        <f>IF(N175="snížená",J175,0)</f>
        <v>0</v>
      </c>
      <c r="BG175" s="232">
        <f>IF(N175="zákl. přenesená",J175,0)</f>
        <v>0</v>
      </c>
      <c r="BH175" s="232">
        <f>IF(N175="sníž. přenesená",J175,0)</f>
        <v>0</v>
      </c>
      <c r="BI175" s="232">
        <f>IF(N175="nulová",J175,0)</f>
        <v>0</v>
      </c>
      <c r="BJ175" s="24" t="s">
        <v>84</v>
      </c>
      <c r="BK175" s="232">
        <f>ROUND(I175*H175,2)</f>
        <v>0</v>
      </c>
      <c r="BL175" s="24" t="s">
        <v>194</v>
      </c>
      <c r="BM175" s="24" t="s">
        <v>4351</v>
      </c>
    </row>
    <row r="176" spans="2:47" s="1" customFormat="1" ht="13.5">
      <c r="B176" s="46"/>
      <c r="C176" s="74"/>
      <c r="D176" s="233" t="s">
        <v>183</v>
      </c>
      <c r="E176" s="74"/>
      <c r="F176" s="234" t="s">
        <v>4352</v>
      </c>
      <c r="G176" s="74"/>
      <c r="H176" s="74"/>
      <c r="I176" s="191"/>
      <c r="J176" s="74"/>
      <c r="K176" s="74"/>
      <c r="L176" s="72"/>
      <c r="M176" s="235"/>
      <c r="N176" s="47"/>
      <c r="O176" s="47"/>
      <c r="P176" s="47"/>
      <c r="Q176" s="47"/>
      <c r="R176" s="47"/>
      <c r="S176" s="47"/>
      <c r="T176" s="95"/>
      <c r="AT176" s="24" t="s">
        <v>183</v>
      </c>
      <c r="AU176" s="24" t="s">
        <v>87</v>
      </c>
    </row>
    <row r="177" spans="2:47" s="1" customFormat="1" ht="13.5">
      <c r="B177" s="46"/>
      <c r="C177" s="74"/>
      <c r="D177" s="233" t="s">
        <v>295</v>
      </c>
      <c r="E177" s="74"/>
      <c r="F177" s="236" t="s">
        <v>4353</v>
      </c>
      <c r="G177" s="74"/>
      <c r="H177" s="74"/>
      <c r="I177" s="191"/>
      <c r="J177" s="74"/>
      <c r="K177" s="74"/>
      <c r="L177" s="72"/>
      <c r="M177" s="235"/>
      <c r="N177" s="47"/>
      <c r="O177" s="47"/>
      <c r="P177" s="47"/>
      <c r="Q177" s="47"/>
      <c r="R177" s="47"/>
      <c r="S177" s="47"/>
      <c r="T177" s="95"/>
      <c r="AT177" s="24" t="s">
        <v>295</v>
      </c>
      <c r="AU177" s="24" t="s">
        <v>87</v>
      </c>
    </row>
    <row r="178" spans="2:47" s="1" customFormat="1" ht="13.5">
      <c r="B178" s="46"/>
      <c r="C178" s="74"/>
      <c r="D178" s="233" t="s">
        <v>184</v>
      </c>
      <c r="E178" s="74"/>
      <c r="F178" s="236" t="s">
        <v>4354</v>
      </c>
      <c r="G178" s="74"/>
      <c r="H178" s="74"/>
      <c r="I178" s="191"/>
      <c r="J178" s="74"/>
      <c r="K178" s="74"/>
      <c r="L178" s="72"/>
      <c r="M178" s="235"/>
      <c r="N178" s="47"/>
      <c r="O178" s="47"/>
      <c r="P178" s="47"/>
      <c r="Q178" s="47"/>
      <c r="R178" s="47"/>
      <c r="S178" s="47"/>
      <c r="T178" s="95"/>
      <c r="AT178" s="24" t="s">
        <v>184</v>
      </c>
      <c r="AU178" s="24" t="s">
        <v>87</v>
      </c>
    </row>
    <row r="179" spans="2:65" s="1" customFormat="1" ht="16.5" customHeight="1">
      <c r="B179" s="46"/>
      <c r="C179" s="262" t="s">
        <v>472</v>
      </c>
      <c r="D179" s="262" t="s">
        <v>858</v>
      </c>
      <c r="E179" s="263" t="s">
        <v>4345</v>
      </c>
      <c r="F179" s="264" t="s">
        <v>4346</v>
      </c>
      <c r="G179" s="265" t="s">
        <v>292</v>
      </c>
      <c r="H179" s="266">
        <v>1.544</v>
      </c>
      <c r="I179" s="267"/>
      <c r="J179" s="268">
        <f>ROUND(I179*H179,2)</f>
        <v>0</v>
      </c>
      <c r="K179" s="264" t="s">
        <v>3772</v>
      </c>
      <c r="L179" s="269"/>
      <c r="M179" s="270" t="s">
        <v>23</v>
      </c>
      <c r="N179" s="271" t="s">
        <v>47</v>
      </c>
      <c r="O179" s="47"/>
      <c r="P179" s="230">
        <f>O179*H179</f>
        <v>0</v>
      </c>
      <c r="Q179" s="230">
        <v>0.21</v>
      </c>
      <c r="R179" s="230">
        <f>Q179*H179</f>
        <v>0.32424</v>
      </c>
      <c r="S179" s="230">
        <v>0</v>
      </c>
      <c r="T179" s="231">
        <f>S179*H179</f>
        <v>0</v>
      </c>
      <c r="AR179" s="24" t="s">
        <v>211</v>
      </c>
      <c r="AT179" s="24" t="s">
        <v>858</v>
      </c>
      <c r="AU179" s="24" t="s">
        <v>87</v>
      </c>
      <c r="AY179" s="24" t="s">
        <v>170</v>
      </c>
      <c r="BE179" s="232">
        <f>IF(N179="základní",J179,0)</f>
        <v>0</v>
      </c>
      <c r="BF179" s="232">
        <f>IF(N179="snížená",J179,0)</f>
        <v>0</v>
      </c>
      <c r="BG179" s="232">
        <f>IF(N179="zákl. přenesená",J179,0)</f>
        <v>0</v>
      </c>
      <c r="BH179" s="232">
        <f>IF(N179="sníž. přenesená",J179,0)</f>
        <v>0</v>
      </c>
      <c r="BI179" s="232">
        <f>IF(N179="nulová",J179,0)</f>
        <v>0</v>
      </c>
      <c r="BJ179" s="24" t="s">
        <v>84</v>
      </c>
      <c r="BK179" s="232">
        <f>ROUND(I179*H179,2)</f>
        <v>0</v>
      </c>
      <c r="BL179" s="24" t="s">
        <v>194</v>
      </c>
      <c r="BM179" s="24" t="s">
        <v>4355</v>
      </c>
    </row>
    <row r="180" spans="2:47" s="1" customFormat="1" ht="13.5">
      <c r="B180" s="46"/>
      <c r="C180" s="74"/>
      <c r="D180" s="233" t="s">
        <v>183</v>
      </c>
      <c r="E180" s="74"/>
      <c r="F180" s="234" t="s">
        <v>4346</v>
      </c>
      <c r="G180" s="74"/>
      <c r="H180" s="74"/>
      <c r="I180" s="191"/>
      <c r="J180" s="74"/>
      <c r="K180" s="74"/>
      <c r="L180" s="72"/>
      <c r="M180" s="235"/>
      <c r="N180" s="47"/>
      <c r="O180" s="47"/>
      <c r="P180" s="47"/>
      <c r="Q180" s="47"/>
      <c r="R180" s="47"/>
      <c r="S180" s="47"/>
      <c r="T180" s="95"/>
      <c r="AT180" s="24" t="s">
        <v>183</v>
      </c>
      <c r="AU180" s="24" t="s">
        <v>87</v>
      </c>
    </row>
    <row r="181" spans="2:51" s="11" customFormat="1" ht="13.5">
      <c r="B181" s="240"/>
      <c r="C181" s="241"/>
      <c r="D181" s="233" t="s">
        <v>322</v>
      </c>
      <c r="E181" s="242" t="s">
        <v>23</v>
      </c>
      <c r="F181" s="243" t="s">
        <v>4356</v>
      </c>
      <c r="G181" s="241"/>
      <c r="H181" s="244">
        <v>1.544</v>
      </c>
      <c r="I181" s="245"/>
      <c r="J181" s="241"/>
      <c r="K181" s="241"/>
      <c r="L181" s="246"/>
      <c r="M181" s="247"/>
      <c r="N181" s="248"/>
      <c r="O181" s="248"/>
      <c r="P181" s="248"/>
      <c r="Q181" s="248"/>
      <c r="R181" s="248"/>
      <c r="S181" s="248"/>
      <c r="T181" s="249"/>
      <c r="AT181" s="250" t="s">
        <v>322</v>
      </c>
      <c r="AU181" s="250" t="s">
        <v>87</v>
      </c>
      <c r="AV181" s="11" t="s">
        <v>87</v>
      </c>
      <c r="AW181" s="11" t="s">
        <v>39</v>
      </c>
      <c r="AX181" s="11" t="s">
        <v>84</v>
      </c>
      <c r="AY181" s="250" t="s">
        <v>170</v>
      </c>
    </row>
    <row r="182" spans="2:65" s="1" customFormat="1" ht="25.5" customHeight="1">
      <c r="B182" s="46"/>
      <c r="C182" s="221" t="s">
        <v>479</v>
      </c>
      <c r="D182" s="221" t="s">
        <v>176</v>
      </c>
      <c r="E182" s="222" t="s">
        <v>4357</v>
      </c>
      <c r="F182" s="223" t="s">
        <v>4358</v>
      </c>
      <c r="G182" s="224" t="s">
        <v>304</v>
      </c>
      <c r="H182" s="225">
        <v>13</v>
      </c>
      <c r="I182" s="226"/>
      <c r="J182" s="227">
        <f>ROUND(I182*H182,2)</f>
        <v>0</v>
      </c>
      <c r="K182" s="223" t="s">
        <v>3772</v>
      </c>
      <c r="L182" s="72"/>
      <c r="M182" s="228" t="s">
        <v>23</v>
      </c>
      <c r="N182" s="229" t="s">
        <v>47</v>
      </c>
      <c r="O182" s="47"/>
      <c r="P182" s="230">
        <f>O182*H182</f>
        <v>0</v>
      </c>
      <c r="Q182" s="230">
        <v>0</v>
      </c>
      <c r="R182" s="230">
        <f>Q182*H182</f>
        <v>0</v>
      </c>
      <c r="S182" s="230">
        <v>0</v>
      </c>
      <c r="T182" s="231">
        <f>S182*H182</f>
        <v>0</v>
      </c>
      <c r="AR182" s="24" t="s">
        <v>194</v>
      </c>
      <c r="AT182" s="24" t="s">
        <v>176</v>
      </c>
      <c r="AU182" s="24" t="s">
        <v>87</v>
      </c>
      <c r="AY182" s="24" t="s">
        <v>170</v>
      </c>
      <c r="BE182" s="232">
        <f>IF(N182="základní",J182,0)</f>
        <v>0</v>
      </c>
      <c r="BF182" s="232">
        <f>IF(N182="snížená",J182,0)</f>
        <v>0</v>
      </c>
      <c r="BG182" s="232">
        <f>IF(N182="zákl. přenesená",J182,0)</f>
        <v>0</v>
      </c>
      <c r="BH182" s="232">
        <f>IF(N182="sníž. přenesená",J182,0)</f>
        <v>0</v>
      </c>
      <c r="BI182" s="232">
        <f>IF(N182="nulová",J182,0)</f>
        <v>0</v>
      </c>
      <c r="BJ182" s="24" t="s">
        <v>84</v>
      </c>
      <c r="BK182" s="232">
        <f>ROUND(I182*H182,2)</f>
        <v>0</v>
      </c>
      <c r="BL182" s="24" t="s">
        <v>194</v>
      </c>
      <c r="BM182" s="24" t="s">
        <v>4359</v>
      </c>
    </row>
    <row r="183" spans="2:47" s="1" customFormat="1" ht="13.5">
      <c r="B183" s="46"/>
      <c r="C183" s="74"/>
      <c r="D183" s="233" t="s">
        <v>183</v>
      </c>
      <c r="E183" s="74"/>
      <c r="F183" s="234" t="s">
        <v>4360</v>
      </c>
      <c r="G183" s="74"/>
      <c r="H183" s="74"/>
      <c r="I183" s="191"/>
      <c r="J183" s="74"/>
      <c r="K183" s="74"/>
      <c r="L183" s="72"/>
      <c r="M183" s="235"/>
      <c r="N183" s="47"/>
      <c r="O183" s="47"/>
      <c r="P183" s="47"/>
      <c r="Q183" s="47"/>
      <c r="R183" s="47"/>
      <c r="S183" s="47"/>
      <c r="T183" s="95"/>
      <c r="AT183" s="24" t="s">
        <v>183</v>
      </c>
      <c r="AU183" s="24" t="s">
        <v>87</v>
      </c>
    </row>
    <row r="184" spans="2:47" s="1" customFormat="1" ht="13.5">
      <c r="B184" s="46"/>
      <c r="C184" s="74"/>
      <c r="D184" s="233" t="s">
        <v>295</v>
      </c>
      <c r="E184" s="74"/>
      <c r="F184" s="236" t="s">
        <v>4353</v>
      </c>
      <c r="G184" s="74"/>
      <c r="H184" s="74"/>
      <c r="I184" s="191"/>
      <c r="J184" s="74"/>
      <c r="K184" s="74"/>
      <c r="L184" s="72"/>
      <c r="M184" s="235"/>
      <c r="N184" s="47"/>
      <c r="O184" s="47"/>
      <c r="P184" s="47"/>
      <c r="Q184" s="47"/>
      <c r="R184" s="47"/>
      <c r="S184" s="47"/>
      <c r="T184" s="95"/>
      <c r="AT184" s="24" t="s">
        <v>295</v>
      </c>
      <c r="AU184" s="24" t="s">
        <v>87</v>
      </c>
    </row>
    <row r="185" spans="2:47" s="1" customFormat="1" ht="13.5">
      <c r="B185" s="46"/>
      <c r="C185" s="74"/>
      <c r="D185" s="233" t="s">
        <v>184</v>
      </c>
      <c r="E185" s="74"/>
      <c r="F185" s="236" t="s">
        <v>4361</v>
      </c>
      <c r="G185" s="74"/>
      <c r="H185" s="74"/>
      <c r="I185" s="191"/>
      <c r="J185" s="74"/>
      <c r="K185" s="74"/>
      <c r="L185" s="72"/>
      <c r="M185" s="235"/>
      <c r="N185" s="47"/>
      <c r="O185" s="47"/>
      <c r="P185" s="47"/>
      <c r="Q185" s="47"/>
      <c r="R185" s="47"/>
      <c r="S185" s="47"/>
      <c r="T185" s="95"/>
      <c r="AT185" s="24" t="s">
        <v>184</v>
      </c>
      <c r="AU185" s="24" t="s">
        <v>87</v>
      </c>
    </row>
    <row r="186" spans="2:65" s="1" customFormat="1" ht="16.5" customHeight="1">
      <c r="B186" s="46"/>
      <c r="C186" s="262" t="s">
        <v>486</v>
      </c>
      <c r="D186" s="262" t="s">
        <v>858</v>
      </c>
      <c r="E186" s="263" t="s">
        <v>4345</v>
      </c>
      <c r="F186" s="264" t="s">
        <v>4346</v>
      </c>
      <c r="G186" s="265" t="s">
        <v>292</v>
      </c>
      <c r="H186" s="266">
        <v>10.238</v>
      </c>
      <c r="I186" s="267"/>
      <c r="J186" s="268">
        <f>ROUND(I186*H186,2)</f>
        <v>0</v>
      </c>
      <c r="K186" s="264" t="s">
        <v>3772</v>
      </c>
      <c r="L186" s="269"/>
      <c r="M186" s="270" t="s">
        <v>23</v>
      </c>
      <c r="N186" s="271" t="s">
        <v>47</v>
      </c>
      <c r="O186" s="47"/>
      <c r="P186" s="230">
        <f>O186*H186</f>
        <v>0</v>
      </c>
      <c r="Q186" s="230">
        <v>0.21</v>
      </c>
      <c r="R186" s="230">
        <f>Q186*H186</f>
        <v>2.14998</v>
      </c>
      <c r="S186" s="230">
        <v>0</v>
      </c>
      <c r="T186" s="231">
        <f>S186*H186</f>
        <v>0</v>
      </c>
      <c r="AR186" s="24" t="s">
        <v>211</v>
      </c>
      <c r="AT186" s="24" t="s">
        <v>858</v>
      </c>
      <c r="AU186" s="24" t="s">
        <v>87</v>
      </c>
      <c r="AY186" s="24" t="s">
        <v>170</v>
      </c>
      <c r="BE186" s="232">
        <f>IF(N186="základní",J186,0)</f>
        <v>0</v>
      </c>
      <c r="BF186" s="232">
        <f>IF(N186="snížená",J186,0)</f>
        <v>0</v>
      </c>
      <c r="BG186" s="232">
        <f>IF(N186="zákl. přenesená",J186,0)</f>
        <v>0</v>
      </c>
      <c r="BH186" s="232">
        <f>IF(N186="sníž. přenesená",J186,0)</f>
        <v>0</v>
      </c>
      <c r="BI186" s="232">
        <f>IF(N186="nulová",J186,0)</f>
        <v>0</v>
      </c>
      <c r="BJ186" s="24" t="s">
        <v>84</v>
      </c>
      <c r="BK186" s="232">
        <f>ROUND(I186*H186,2)</f>
        <v>0</v>
      </c>
      <c r="BL186" s="24" t="s">
        <v>194</v>
      </c>
      <c r="BM186" s="24" t="s">
        <v>4362</v>
      </c>
    </row>
    <row r="187" spans="2:47" s="1" customFormat="1" ht="13.5">
      <c r="B187" s="46"/>
      <c r="C187" s="74"/>
      <c r="D187" s="233" t="s">
        <v>183</v>
      </c>
      <c r="E187" s="74"/>
      <c r="F187" s="234" t="s">
        <v>4346</v>
      </c>
      <c r="G187" s="74"/>
      <c r="H187" s="74"/>
      <c r="I187" s="191"/>
      <c r="J187" s="74"/>
      <c r="K187" s="74"/>
      <c r="L187" s="72"/>
      <c r="M187" s="235"/>
      <c r="N187" s="47"/>
      <c r="O187" s="47"/>
      <c r="P187" s="47"/>
      <c r="Q187" s="47"/>
      <c r="R187" s="47"/>
      <c r="S187" s="47"/>
      <c r="T187" s="95"/>
      <c r="AT187" s="24" t="s">
        <v>183</v>
      </c>
      <c r="AU187" s="24" t="s">
        <v>87</v>
      </c>
    </row>
    <row r="188" spans="2:51" s="11" customFormat="1" ht="13.5">
      <c r="B188" s="240"/>
      <c r="C188" s="241"/>
      <c r="D188" s="233" t="s">
        <v>322</v>
      </c>
      <c r="E188" s="242" t="s">
        <v>23</v>
      </c>
      <c r="F188" s="243" t="s">
        <v>4363</v>
      </c>
      <c r="G188" s="241"/>
      <c r="H188" s="244">
        <v>10.238</v>
      </c>
      <c r="I188" s="245"/>
      <c r="J188" s="241"/>
      <c r="K188" s="241"/>
      <c r="L188" s="246"/>
      <c r="M188" s="247"/>
      <c r="N188" s="248"/>
      <c r="O188" s="248"/>
      <c r="P188" s="248"/>
      <c r="Q188" s="248"/>
      <c r="R188" s="248"/>
      <c r="S188" s="248"/>
      <c r="T188" s="249"/>
      <c r="AT188" s="250" t="s">
        <v>322</v>
      </c>
      <c r="AU188" s="250" t="s">
        <v>87</v>
      </c>
      <c r="AV188" s="11" t="s">
        <v>87</v>
      </c>
      <c r="AW188" s="11" t="s">
        <v>39</v>
      </c>
      <c r="AX188" s="11" t="s">
        <v>84</v>
      </c>
      <c r="AY188" s="250" t="s">
        <v>170</v>
      </c>
    </row>
    <row r="189" spans="2:65" s="1" customFormat="1" ht="25.5" customHeight="1">
      <c r="B189" s="46"/>
      <c r="C189" s="221" t="s">
        <v>492</v>
      </c>
      <c r="D189" s="221" t="s">
        <v>176</v>
      </c>
      <c r="E189" s="222" t="s">
        <v>4364</v>
      </c>
      <c r="F189" s="223" t="s">
        <v>385</v>
      </c>
      <c r="G189" s="224" t="s">
        <v>292</v>
      </c>
      <c r="H189" s="225">
        <v>11.782</v>
      </c>
      <c r="I189" s="226"/>
      <c r="J189" s="227">
        <f>ROUND(I189*H189,2)</f>
        <v>0</v>
      </c>
      <c r="K189" s="223" t="s">
        <v>23</v>
      </c>
      <c r="L189" s="72"/>
      <c r="M189" s="228" t="s">
        <v>23</v>
      </c>
      <c r="N189" s="229" t="s">
        <v>47</v>
      </c>
      <c r="O189" s="47"/>
      <c r="P189" s="230">
        <f>O189*H189</f>
        <v>0</v>
      </c>
      <c r="Q189" s="230">
        <v>0</v>
      </c>
      <c r="R189" s="230">
        <f>Q189*H189</f>
        <v>0</v>
      </c>
      <c r="S189" s="230">
        <v>0</v>
      </c>
      <c r="T189" s="231">
        <f>S189*H189</f>
        <v>0</v>
      </c>
      <c r="AR189" s="24" t="s">
        <v>194</v>
      </c>
      <c r="AT189" s="24" t="s">
        <v>176</v>
      </c>
      <c r="AU189" s="24" t="s">
        <v>87</v>
      </c>
      <c r="AY189" s="24" t="s">
        <v>170</v>
      </c>
      <c r="BE189" s="232">
        <f>IF(N189="základní",J189,0)</f>
        <v>0</v>
      </c>
      <c r="BF189" s="232">
        <f>IF(N189="snížená",J189,0)</f>
        <v>0</v>
      </c>
      <c r="BG189" s="232">
        <f>IF(N189="zákl. přenesená",J189,0)</f>
        <v>0</v>
      </c>
      <c r="BH189" s="232">
        <f>IF(N189="sníž. přenesená",J189,0)</f>
        <v>0</v>
      </c>
      <c r="BI189" s="232">
        <f>IF(N189="nulová",J189,0)</f>
        <v>0</v>
      </c>
      <c r="BJ189" s="24" t="s">
        <v>84</v>
      </c>
      <c r="BK189" s="232">
        <f>ROUND(I189*H189,2)</f>
        <v>0</v>
      </c>
      <c r="BL189" s="24" t="s">
        <v>194</v>
      </c>
      <c r="BM189" s="24" t="s">
        <v>4365</v>
      </c>
    </row>
    <row r="190" spans="2:47" s="1" customFormat="1" ht="13.5">
      <c r="B190" s="46"/>
      <c r="C190" s="74"/>
      <c r="D190" s="233" t="s">
        <v>183</v>
      </c>
      <c r="E190" s="74"/>
      <c r="F190" s="234" t="s">
        <v>387</v>
      </c>
      <c r="G190" s="74"/>
      <c r="H190" s="74"/>
      <c r="I190" s="191"/>
      <c r="J190" s="74"/>
      <c r="K190" s="74"/>
      <c r="L190" s="72"/>
      <c r="M190" s="235"/>
      <c r="N190" s="47"/>
      <c r="O190" s="47"/>
      <c r="P190" s="47"/>
      <c r="Q190" s="47"/>
      <c r="R190" s="47"/>
      <c r="S190" s="47"/>
      <c r="T190" s="95"/>
      <c r="AT190" s="24" t="s">
        <v>183</v>
      </c>
      <c r="AU190" s="24" t="s">
        <v>87</v>
      </c>
    </row>
    <row r="191" spans="2:47" s="1" customFormat="1" ht="13.5">
      <c r="B191" s="46"/>
      <c r="C191" s="74"/>
      <c r="D191" s="233" t="s">
        <v>295</v>
      </c>
      <c r="E191" s="74"/>
      <c r="F191" s="236" t="s">
        <v>4327</v>
      </c>
      <c r="G191" s="74"/>
      <c r="H191" s="74"/>
      <c r="I191" s="191"/>
      <c r="J191" s="74"/>
      <c r="K191" s="74"/>
      <c r="L191" s="72"/>
      <c r="M191" s="235"/>
      <c r="N191" s="47"/>
      <c r="O191" s="47"/>
      <c r="P191" s="47"/>
      <c r="Q191" s="47"/>
      <c r="R191" s="47"/>
      <c r="S191" s="47"/>
      <c r="T191" s="95"/>
      <c r="AT191" s="24" t="s">
        <v>295</v>
      </c>
      <c r="AU191" s="24" t="s">
        <v>87</v>
      </c>
    </row>
    <row r="192" spans="2:51" s="11" customFormat="1" ht="13.5">
      <c r="B192" s="240"/>
      <c r="C192" s="241"/>
      <c r="D192" s="233" t="s">
        <v>322</v>
      </c>
      <c r="E192" s="242" t="s">
        <v>23</v>
      </c>
      <c r="F192" s="243" t="s">
        <v>4366</v>
      </c>
      <c r="G192" s="241"/>
      <c r="H192" s="244">
        <v>11.782</v>
      </c>
      <c r="I192" s="245"/>
      <c r="J192" s="241"/>
      <c r="K192" s="241"/>
      <c r="L192" s="246"/>
      <c r="M192" s="247"/>
      <c r="N192" s="248"/>
      <c r="O192" s="248"/>
      <c r="P192" s="248"/>
      <c r="Q192" s="248"/>
      <c r="R192" s="248"/>
      <c r="S192" s="248"/>
      <c r="T192" s="249"/>
      <c r="AT192" s="250" t="s">
        <v>322</v>
      </c>
      <c r="AU192" s="250" t="s">
        <v>87</v>
      </c>
      <c r="AV192" s="11" t="s">
        <v>87</v>
      </c>
      <c r="AW192" s="11" t="s">
        <v>39</v>
      </c>
      <c r="AX192" s="11" t="s">
        <v>84</v>
      </c>
      <c r="AY192" s="250" t="s">
        <v>170</v>
      </c>
    </row>
    <row r="193" spans="2:65" s="1" customFormat="1" ht="16.5" customHeight="1">
      <c r="B193" s="46"/>
      <c r="C193" s="221" t="s">
        <v>499</v>
      </c>
      <c r="D193" s="221" t="s">
        <v>176</v>
      </c>
      <c r="E193" s="222" t="s">
        <v>4367</v>
      </c>
      <c r="F193" s="223" t="s">
        <v>4368</v>
      </c>
      <c r="G193" s="224" t="s">
        <v>292</v>
      </c>
      <c r="H193" s="225">
        <v>11.782</v>
      </c>
      <c r="I193" s="226"/>
      <c r="J193" s="227">
        <f>ROUND(I193*H193,2)</f>
        <v>0</v>
      </c>
      <c r="K193" s="223" t="s">
        <v>3772</v>
      </c>
      <c r="L193" s="72"/>
      <c r="M193" s="228" t="s">
        <v>23</v>
      </c>
      <c r="N193" s="229" t="s">
        <v>47</v>
      </c>
      <c r="O193" s="47"/>
      <c r="P193" s="230">
        <f>O193*H193</f>
        <v>0</v>
      </c>
      <c r="Q193" s="230">
        <v>0</v>
      </c>
      <c r="R193" s="230">
        <f>Q193*H193</f>
        <v>0</v>
      </c>
      <c r="S193" s="230">
        <v>0</v>
      </c>
      <c r="T193" s="231">
        <f>S193*H193</f>
        <v>0</v>
      </c>
      <c r="AR193" s="24" t="s">
        <v>194</v>
      </c>
      <c r="AT193" s="24" t="s">
        <v>176</v>
      </c>
      <c r="AU193" s="24" t="s">
        <v>87</v>
      </c>
      <c r="AY193" s="24" t="s">
        <v>170</v>
      </c>
      <c r="BE193" s="232">
        <f>IF(N193="základní",J193,0)</f>
        <v>0</v>
      </c>
      <c r="BF193" s="232">
        <f>IF(N193="snížená",J193,0)</f>
        <v>0</v>
      </c>
      <c r="BG193" s="232">
        <f>IF(N193="zákl. přenesená",J193,0)</f>
        <v>0</v>
      </c>
      <c r="BH193" s="232">
        <f>IF(N193="sníž. přenesená",J193,0)</f>
        <v>0</v>
      </c>
      <c r="BI193" s="232">
        <f>IF(N193="nulová",J193,0)</f>
        <v>0</v>
      </c>
      <c r="BJ193" s="24" t="s">
        <v>84</v>
      </c>
      <c r="BK193" s="232">
        <f>ROUND(I193*H193,2)</f>
        <v>0</v>
      </c>
      <c r="BL193" s="24" t="s">
        <v>194</v>
      </c>
      <c r="BM193" s="24" t="s">
        <v>4369</v>
      </c>
    </row>
    <row r="194" spans="2:47" s="1" customFormat="1" ht="13.5">
      <c r="B194" s="46"/>
      <c r="C194" s="74"/>
      <c r="D194" s="233" t="s">
        <v>183</v>
      </c>
      <c r="E194" s="74"/>
      <c r="F194" s="234" t="s">
        <v>4370</v>
      </c>
      <c r="G194" s="74"/>
      <c r="H194" s="74"/>
      <c r="I194" s="191"/>
      <c r="J194" s="74"/>
      <c r="K194" s="74"/>
      <c r="L194" s="72"/>
      <c r="M194" s="235"/>
      <c r="N194" s="47"/>
      <c r="O194" s="47"/>
      <c r="P194" s="47"/>
      <c r="Q194" s="47"/>
      <c r="R194" s="47"/>
      <c r="S194" s="47"/>
      <c r="T194" s="95"/>
      <c r="AT194" s="24" t="s">
        <v>183</v>
      </c>
      <c r="AU194" s="24" t="s">
        <v>87</v>
      </c>
    </row>
    <row r="195" spans="2:47" s="1" customFormat="1" ht="13.5">
      <c r="B195" s="46"/>
      <c r="C195" s="74"/>
      <c r="D195" s="233" t="s">
        <v>295</v>
      </c>
      <c r="E195" s="74"/>
      <c r="F195" s="236" t="s">
        <v>4330</v>
      </c>
      <c r="G195" s="74"/>
      <c r="H195" s="74"/>
      <c r="I195" s="191"/>
      <c r="J195" s="74"/>
      <c r="K195" s="74"/>
      <c r="L195" s="72"/>
      <c r="M195" s="235"/>
      <c r="N195" s="47"/>
      <c r="O195" s="47"/>
      <c r="P195" s="47"/>
      <c r="Q195" s="47"/>
      <c r="R195" s="47"/>
      <c r="S195" s="47"/>
      <c r="T195" s="95"/>
      <c r="AT195" s="24" t="s">
        <v>295</v>
      </c>
      <c r="AU195" s="24" t="s">
        <v>87</v>
      </c>
    </row>
    <row r="196" spans="2:51" s="11" customFormat="1" ht="13.5">
      <c r="B196" s="240"/>
      <c r="C196" s="241"/>
      <c r="D196" s="233" t="s">
        <v>322</v>
      </c>
      <c r="E196" s="242" t="s">
        <v>23</v>
      </c>
      <c r="F196" s="243" t="s">
        <v>4366</v>
      </c>
      <c r="G196" s="241"/>
      <c r="H196" s="244">
        <v>11.782</v>
      </c>
      <c r="I196" s="245"/>
      <c r="J196" s="241"/>
      <c r="K196" s="241"/>
      <c r="L196" s="246"/>
      <c r="M196" s="247"/>
      <c r="N196" s="248"/>
      <c r="O196" s="248"/>
      <c r="P196" s="248"/>
      <c r="Q196" s="248"/>
      <c r="R196" s="248"/>
      <c r="S196" s="248"/>
      <c r="T196" s="249"/>
      <c r="AT196" s="250" t="s">
        <v>322</v>
      </c>
      <c r="AU196" s="250" t="s">
        <v>87</v>
      </c>
      <c r="AV196" s="11" t="s">
        <v>87</v>
      </c>
      <c r="AW196" s="11" t="s">
        <v>39</v>
      </c>
      <c r="AX196" s="11" t="s">
        <v>84</v>
      </c>
      <c r="AY196" s="250" t="s">
        <v>170</v>
      </c>
    </row>
    <row r="197" spans="2:65" s="1" customFormat="1" ht="16.5" customHeight="1">
      <c r="B197" s="46"/>
      <c r="C197" s="221" t="s">
        <v>506</v>
      </c>
      <c r="D197" s="221" t="s">
        <v>176</v>
      </c>
      <c r="E197" s="222" t="s">
        <v>393</v>
      </c>
      <c r="F197" s="223" t="s">
        <v>4371</v>
      </c>
      <c r="G197" s="224" t="s">
        <v>395</v>
      </c>
      <c r="H197" s="225">
        <v>22.386</v>
      </c>
      <c r="I197" s="226"/>
      <c r="J197" s="227">
        <f>ROUND(I197*H197,2)</f>
        <v>0</v>
      </c>
      <c r="K197" s="223" t="s">
        <v>3772</v>
      </c>
      <c r="L197" s="72"/>
      <c r="M197" s="228" t="s">
        <v>23</v>
      </c>
      <c r="N197" s="229" t="s">
        <v>47</v>
      </c>
      <c r="O197" s="47"/>
      <c r="P197" s="230">
        <f>O197*H197</f>
        <v>0</v>
      </c>
      <c r="Q197" s="230">
        <v>0</v>
      </c>
      <c r="R197" s="230">
        <f>Q197*H197</f>
        <v>0</v>
      </c>
      <c r="S197" s="230">
        <v>0</v>
      </c>
      <c r="T197" s="231">
        <f>S197*H197</f>
        <v>0</v>
      </c>
      <c r="AR197" s="24" t="s">
        <v>194</v>
      </c>
      <c r="AT197" s="24" t="s">
        <v>176</v>
      </c>
      <c r="AU197" s="24" t="s">
        <v>87</v>
      </c>
      <c r="AY197" s="24" t="s">
        <v>170</v>
      </c>
      <c r="BE197" s="232">
        <f>IF(N197="základní",J197,0)</f>
        <v>0</v>
      </c>
      <c r="BF197" s="232">
        <f>IF(N197="snížená",J197,0)</f>
        <v>0</v>
      </c>
      <c r="BG197" s="232">
        <f>IF(N197="zákl. přenesená",J197,0)</f>
        <v>0</v>
      </c>
      <c r="BH197" s="232">
        <f>IF(N197="sníž. přenesená",J197,0)</f>
        <v>0</v>
      </c>
      <c r="BI197" s="232">
        <f>IF(N197="nulová",J197,0)</f>
        <v>0</v>
      </c>
      <c r="BJ197" s="24" t="s">
        <v>84</v>
      </c>
      <c r="BK197" s="232">
        <f>ROUND(I197*H197,2)</f>
        <v>0</v>
      </c>
      <c r="BL197" s="24" t="s">
        <v>194</v>
      </c>
      <c r="BM197" s="24" t="s">
        <v>4372</v>
      </c>
    </row>
    <row r="198" spans="2:47" s="1" customFormat="1" ht="13.5">
      <c r="B198" s="46"/>
      <c r="C198" s="74"/>
      <c r="D198" s="233" t="s">
        <v>183</v>
      </c>
      <c r="E198" s="74"/>
      <c r="F198" s="234" t="s">
        <v>4373</v>
      </c>
      <c r="G198" s="74"/>
      <c r="H198" s="74"/>
      <c r="I198" s="191"/>
      <c r="J198" s="74"/>
      <c r="K198" s="74"/>
      <c r="L198" s="72"/>
      <c r="M198" s="235"/>
      <c r="N198" s="47"/>
      <c r="O198" s="47"/>
      <c r="P198" s="47"/>
      <c r="Q198" s="47"/>
      <c r="R198" s="47"/>
      <c r="S198" s="47"/>
      <c r="T198" s="95"/>
      <c r="AT198" s="24" t="s">
        <v>183</v>
      </c>
      <c r="AU198" s="24" t="s">
        <v>87</v>
      </c>
    </row>
    <row r="199" spans="2:47" s="1" customFormat="1" ht="13.5">
      <c r="B199" s="46"/>
      <c r="C199" s="74"/>
      <c r="D199" s="233" t="s">
        <v>295</v>
      </c>
      <c r="E199" s="74"/>
      <c r="F199" s="236" t="s">
        <v>4333</v>
      </c>
      <c r="G199" s="74"/>
      <c r="H199" s="74"/>
      <c r="I199" s="191"/>
      <c r="J199" s="74"/>
      <c r="K199" s="74"/>
      <c r="L199" s="72"/>
      <c r="M199" s="235"/>
      <c r="N199" s="47"/>
      <c r="O199" s="47"/>
      <c r="P199" s="47"/>
      <c r="Q199" s="47"/>
      <c r="R199" s="47"/>
      <c r="S199" s="47"/>
      <c r="T199" s="95"/>
      <c r="AT199" s="24" t="s">
        <v>295</v>
      </c>
      <c r="AU199" s="24" t="s">
        <v>87</v>
      </c>
    </row>
    <row r="200" spans="2:51" s="11" customFormat="1" ht="13.5">
      <c r="B200" s="240"/>
      <c r="C200" s="241"/>
      <c r="D200" s="233" t="s">
        <v>322</v>
      </c>
      <c r="E200" s="242" t="s">
        <v>23</v>
      </c>
      <c r="F200" s="243" t="s">
        <v>4374</v>
      </c>
      <c r="G200" s="241"/>
      <c r="H200" s="244">
        <v>22.386</v>
      </c>
      <c r="I200" s="245"/>
      <c r="J200" s="241"/>
      <c r="K200" s="241"/>
      <c r="L200" s="246"/>
      <c r="M200" s="247"/>
      <c r="N200" s="248"/>
      <c r="O200" s="248"/>
      <c r="P200" s="248"/>
      <c r="Q200" s="248"/>
      <c r="R200" s="248"/>
      <c r="S200" s="248"/>
      <c r="T200" s="249"/>
      <c r="AT200" s="250" t="s">
        <v>322</v>
      </c>
      <c r="AU200" s="250" t="s">
        <v>87</v>
      </c>
      <c r="AV200" s="11" t="s">
        <v>87</v>
      </c>
      <c r="AW200" s="11" t="s">
        <v>39</v>
      </c>
      <c r="AX200" s="11" t="s">
        <v>84</v>
      </c>
      <c r="AY200" s="250" t="s">
        <v>170</v>
      </c>
    </row>
    <row r="201" spans="2:65" s="1" customFormat="1" ht="25.5" customHeight="1">
      <c r="B201" s="46"/>
      <c r="C201" s="221" t="s">
        <v>513</v>
      </c>
      <c r="D201" s="221" t="s">
        <v>176</v>
      </c>
      <c r="E201" s="222" t="s">
        <v>4375</v>
      </c>
      <c r="F201" s="223" t="s">
        <v>4376</v>
      </c>
      <c r="G201" s="224" t="s">
        <v>304</v>
      </c>
      <c r="H201" s="225">
        <v>993</v>
      </c>
      <c r="I201" s="226"/>
      <c r="J201" s="227">
        <f>ROUND(I201*H201,2)</f>
        <v>0</v>
      </c>
      <c r="K201" s="223" t="s">
        <v>3772</v>
      </c>
      <c r="L201" s="72"/>
      <c r="M201" s="228" t="s">
        <v>23</v>
      </c>
      <c r="N201" s="229" t="s">
        <v>47</v>
      </c>
      <c r="O201" s="47"/>
      <c r="P201" s="230">
        <f>O201*H201</f>
        <v>0</v>
      </c>
      <c r="Q201" s="230">
        <v>0</v>
      </c>
      <c r="R201" s="230">
        <f>Q201*H201</f>
        <v>0</v>
      </c>
      <c r="S201" s="230">
        <v>0</v>
      </c>
      <c r="T201" s="231">
        <f>S201*H201</f>
        <v>0</v>
      </c>
      <c r="AR201" s="24" t="s">
        <v>194</v>
      </c>
      <c r="AT201" s="24" t="s">
        <v>176</v>
      </c>
      <c r="AU201" s="24" t="s">
        <v>87</v>
      </c>
      <c r="AY201" s="24" t="s">
        <v>170</v>
      </c>
      <c r="BE201" s="232">
        <f>IF(N201="základní",J201,0)</f>
        <v>0</v>
      </c>
      <c r="BF201" s="232">
        <f>IF(N201="snížená",J201,0)</f>
        <v>0</v>
      </c>
      <c r="BG201" s="232">
        <f>IF(N201="zákl. přenesená",J201,0)</f>
        <v>0</v>
      </c>
      <c r="BH201" s="232">
        <f>IF(N201="sníž. přenesená",J201,0)</f>
        <v>0</v>
      </c>
      <c r="BI201" s="232">
        <f>IF(N201="nulová",J201,0)</f>
        <v>0</v>
      </c>
      <c r="BJ201" s="24" t="s">
        <v>84</v>
      </c>
      <c r="BK201" s="232">
        <f>ROUND(I201*H201,2)</f>
        <v>0</v>
      </c>
      <c r="BL201" s="24" t="s">
        <v>194</v>
      </c>
      <c r="BM201" s="24" t="s">
        <v>4377</v>
      </c>
    </row>
    <row r="202" spans="2:47" s="1" customFormat="1" ht="13.5">
      <c r="B202" s="46"/>
      <c r="C202" s="74"/>
      <c r="D202" s="233" t="s">
        <v>183</v>
      </c>
      <c r="E202" s="74"/>
      <c r="F202" s="234" t="s">
        <v>4378</v>
      </c>
      <c r="G202" s="74"/>
      <c r="H202" s="74"/>
      <c r="I202" s="191"/>
      <c r="J202" s="74"/>
      <c r="K202" s="74"/>
      <c r="L202" s="72"/>
      <c r="M202" s="235"/>
      <c r="N202" s="47"/>
      <c r="O202" s="47"/>
      <c r="P202" s="47"/>
      <c r="Q202" s="47"/>
      <c r="R202" s="47"/>
      <c r="S202" s="47"/>
      <c r="T202" s="95"/>
      <c r="AT202" s="24" t="s">
        <v>183</v>
      </c>
      <c r="AU202" s="24" t="s">
        <v>87</v>
      </c>
    </row>
    <row r="203" spans="2:47" s="1" customFormat="1" ht="13.5">
      <c r="B203" s="46"/>
      <c r="C203" s="74"/>
      <c r="D203" s="233" t="s">
        <v>295</v>
      </c>
      <c r="E203" s="74"/>
      <c r="F203" s="236" t="s">
        <v>4379</v>
      </c>
      <c r="G203" s="74"/>
      <c r="H203" s="74"/>
      <c r="I203" s="191"/>
      <c r="J203" s="74"/>
      <c r="K203" s="74"/>
      <c r="L203" s="72"/>
      <c r="M203" s="235"/>
      <c r="N203" s="47"/>
      <c r="O203" s="47"/>
      <c r="P203" s="47"/>
      <c r="Q203" s="47"/>
      <c r="R203" s="47"/>
      <c r="S203" s="47"/>
      <c r="T203" s="95"/>
      <c r="AT203" s="24" t="s">
        <v>295</v>
      </c>
      <c r="AU203" s="24" t="s">
        <v>87</v>
      </c>
    </row>
    <row r="204" spans="2:47" s="1" customFormat="1" ht="13.5">
      <c r="B204" s="46"/>
      <c r="C204" s="74"/>
      <c r="D204" s="233" t="s">
        <v>184</v>
      </c>
      <c r="E204" s="74"/>
      <c r="F204" s="236" t="s">
        <v>4380</v>
      </c>
      <c r="G204" s="74"/>
      <c r="H204" s="74"/>
      <c r="I204" s="191"/>
      <c r="J204" s="74"/>
      <c r="K204" s="74"/>
      <c r="L204" s="72"/>
      <c r="M204" s="235"/>
      <c r="N204" s="47"/>
      <c r="O204" s="47"/>
      <c r="P204" s="47"/>
      <c r="Q204" s="47"/>
      <c r="R204" s="47"/>
      <c r="S204" s="47"/>
      <c r="T204" s="95"/>
      <c r="AT204" s="24" t="s">
        <v>184</v>
      </c>
      <c r="AU204" s="24" t="s">
        <v>87</v>
      </c>
    </row>
    <row r="205" spans="2:65" s="1" customFormat="1" ht="16.5" customHeight="1">
      <c r="B205" s="46"/>
      <c r="C205" s="221" t="s">
        <v>520</v>
      </c>
      <c r="D205" s="221" t="s">
        <v>176</v>
      </c>
      <c r="E205" s="222" t="s">
        <v>4381</v>
      </c>
      <c r="F205" s="223" t="s">
        <v>4382</v>
      </c>
      <c r="G205" s="224" t="s">
        <v>219</v>
      </c>
      <c r="H205" s="225">
        <v>263</v>
      </c>
      <c r="I205" s="226"/>
      <c r="J205" s="227">
        <f>ROUND(I205*H205,2)</f>
        <v>0</v>
      </c>
      <c r="K205" s="223" t="s">
        <v>3772</v>
      </c>
      <c r="L205" s="72"/>
      <c r="M205" s="228" t="s">
        <v>23</v>
      </c>
      <c r="N205" s="229" t="s">
        <v>47</v>
      </c>
      <c r="O205" s="47"/>
      <c r="P205" s="230">
        <f>O205*H205</f>
        <v>0</v>
      </c>
      <c r="Q205" s="230">
        <v>0</v>
      </c>
      <c r="R205" s="230">
        <f>Q205*H205</f>
        <v>0</v>
      </c>
      <c r="S205" s="230">
        <v>0</v>
      </c>
      <c r="T205" s="231">
        <f>S205*H205</f>
        <v>0</v>
      </c>
      <c r="AR205" s="24" t="s">
        <v>194</v>
      </c>
      <c r="AT205" s="24" t="s">
        <v>176</v>
      </c>
      <c r="AU205" s="24" t="s">
        <v>87</v>
      </c>
      <c r="AY205" s="24" t="s">
        <v>170</v>
      </c>
      <c r="BE205" s="232">
        <f>IF(N205="základní",J205,0)</f>
        <v>0</v>
      </c>
      <c r="BF205" s="232">
        <f>IF(N205="snížená",J205,0)</f>
        <v>0</v>
      </c>
      <c r="BG205" s="232">
        <f>IF(N205="zákl. přenesená",J205,0)</f>
        <v>0</v>
      </c>
      <c r="BH205" s="232">
        <f>IF(N205="sníž. přenesená",J205,0)</f>
        <v>0</v>
      </c>
      <c r="BI205" s="232">
        <f>IF(N205="nulová",J205,0)</f>
        <v>0</v>
      </c>
      <c r="BJ205" s="24" t="s">
        <v>84</v>
      </c>
      <c r="BK205" s="232">
        <f>ROUND(I205*H205,2)</f>
        <v>0</v>
      </c>
      <c r="BL205" s="24" t="s">
        <v>194</v>
      </c>
      <c r="BM205" s="24" t="s">
        <v>4383</v>
      </c>
    </row>
    <row r="206" spans="2:47" s="1" customFormat="1" ht="13.5">
      <c r="B206" s="46"/>
      <c r="C206" s="74"/>
      <c r="D206" s="233" t="s">
        <v>183</v>
      </c>
      <c r="E206" s="74"/>
      <c r="F206" s="234" t="s">
        <v>4384</v>
      </c>
      <c r="G206" s="74"/>
      <c r="H206" s="74"/>
      <c r="I206" s="191"/>
      <c r="J206" s="74"/>
      <c r="K206" s="74"/>
      <c r="L206" s="72"/>
      <c r="M206" s="235"/>
      <c r="N206" s="47"/>
      <c r="O206" s="47"/>
      <c r="P206" s="47"/>
      <c r="Q206" s="47"/>
      <c r="R206" s="47"/>
      <c r="S206" s="47"/>
      <c r="T206" s="95"/>
      <c r="AT206" s="24" t="s">
        <v>183</v>
      </c>
      <c r="AU206" s="24" t="s">
        <v>87</v>
      </c>
    </row>
    <row r="207" spans="2:47" s="1" customFormat="1" ht="13.5">
      <c r="B207" s="46"/>
      <c r="C207" s="74"/>
      <c r="D207" s="233" t="s">
        <v>295</v>
      </c>
      <c r="E207" s="74"/>
      <c r="F207" s="236" t="s">
        <v>4385</v>
      </c>
      <c r="G207" s="74"/>
      <c r="H207" s="74"/>
      <c r="I207" s="191"/>
      <c r="J207" s="74"/>
      <c r="K207" s="74"/>
      <c r="L207" s="72"/>
      <c r="M207" s="235"/>
      <c r="N207" s="47"/>
      <c r="O207" s="47"/>
      <c r="P207" s="47"/>
      <c r="Q207" s="47"/>
      <c r="R207" s="47"/>
      <c r="S207" s="47"/>
      <c r="T207" s="95"/>
      <c r="AT207" s="24" t="s">
        <v>295</v>
      </c>
      <c r="AU207" s="24" t="s">
        <v>87</v>
      </c>
    </row>
    <row r="208" spans="2:47" s="1" customFormat="1" ht="13.5">
      <c r="B208" s="46"/>
      <c r="C208" s="74"/>
      <c r="D208" s="233" t="s">
        <v>184</v>
      </c>
      <c r="E208" s="74"/>
      <c r="F208" s="236" t="s">
        <v>4386</v>
      </c>
      <c r="G208" s="74"/>
      <c r="H208" s="74"/>
      <c r="I208" s="191"/>
      <c r="J208" s="74"/>
      <c r="K208" s="74"/>
      <c r="L208" s="72"/>
      <c r="M208" s="235"/>
      <c r="N208" s="47"/>
      <c r="O208" s="47"/>
      <c r="P208" s="47"/>
      <c r="Q208" s="47"/>
      <c r="R208" s="47"/>
      <c r="S208" s="47"/>
      <c r="T208" s="95"/>
      <c r="AT208" s="24" t="s">
        <v>184</v>
      </c>
      <c r="AU208" s="24" t="s">
        <v>87</v>
      </c>
    </row>
    <row r="209" spans="2:65" s="1" customFormat="1" ht="16.5" customHeight="1">
      <c r="B209" s="46"/>
      <c r="C209" s="221" t="s">
        <v>526</v>
      </c>
      <c r="D209" s="221" t="s">
        <v>176</v>
      </c>
      <c r="E209" s="222" t="s">
        <v>4387</v>
      </c>
      <c r="F209" s="223" t="s">
        <v>4388</v>
      </c>
      <c r="G209" s="224" t="s">
        <v>219</v>
      </c>
      <c r="H209" s="225">
        <v>263</v>
      </c>
      <c r="I209" s="226"/>
      <c r="J209" s="227">
        <f>ROUND(I209*H209,2)</f>
        <v>0</v>
      </c>
      <c r="K209" s="223" t="s">
        <v>3772</v>
      </c>
      <c r="L209" s="72"/>
      <c r="M209" s="228" t="s">
        <v>23</v>
      </c>
      <c r="N209" s="229" t="s">
        <v>47</v>
      </c>
      <c r="O209" s="47"/>
      <c r="P209" s="230">
        <f>O209*H209</f>
        <v>0</v>
      </c>
      <c r="Q209" s="230">
        <v>0</v>
      </c>
      <c r="R209" s="230">
        <f>Q209*H209</f>
        <v>0</v>
      </c>
      <c r="S209" s="230">
        <v>0</v>
      </c>
      <c r="T209" s="231">
        <f>S209*H209</f>
        <v>0</v>
      </c>
      <c r="AR209" s="24" t="s">
        <v>194</v>
      </c>
      <c r="AT209" s="24" t="s">
        <v>176</v>
      </c>
      <c r="AU209" s="24" t="s">
        <v>87</v>
      </c>
      <c r="AY209" s="24" t="s">
        <v>170</v>
      </c>
      <c r="BE209" s="232">
        <f>IF(N209="základní",J209,0)</f>
        <v>0</v>
      </c>
      <c r="BF209" s="232">
        <f>IF(N209="snížená",J209,0)</f>
        <v>0</v>
      </c>
      <c r="BG209" s="232">
        <f>IF(N209="zákl. přenesená",J209,0)</f>
        <v>0</v>
      </c>
      <c r="BH209" s="232">
        <f>IF(N209="sníž. přenesená",J209,0)</f>
        <v>0</v>
      </c>
      <c r="BI209" s="232">
        <f>IF(N209="nulová",J209,0)</f>
        <v>0</v>
      </c>
      <c r="BJ209" s="24" t="s">
        <v>84</v>
      </c>
      <c r="BK209" s="232">
        <f>ROUND(I209*H209,2)</f>
        <v>0</v>
      </c>
      <c r="BL209" s="24" t="s">
        <v>194</v>
      </c>
      <c r="BM209" s="24" t="s">
        <v>4389</v>
      </c>
    </row>
    <row r="210" spans="2:47" s="1" customFormat="1" ht="13.5">
      <c r="B210" s="46"/>
      <c r="C210" s="74"/>
      <c r="D210" s="233" t="s">
        <v>183</v>
      </c>
      <c r="E210" s="74"/>
      <c r="F210" s="234" t="s">
        <v>4390</v>
      </c>
      <c r="G210" s="74"/>
      <c r="H210" s="74"/>
      <c r="I210" s="191"/>
      <c r="J210" s="74"/>
      <c r="K210" s="74"/>
      <c r="L210" s="72"/>
      <c r="M210" s="235"/>
      <c r="N210" s="47"/>
      <c r="O210" s="47"/>
      <c r="P210" s="47"/>
      <c r="Q210" s="47"/>
      <c r="R210" s="47"/>
      <c r="S210" s="47"/>
      <c r="T210" s="95"/>
      <c r="AT210" s="24" t="s">
        <v>183</v>
      </c>
      <c r="AU210" s="24" t="s">
        <v>87</v>
      </c>
    </row>
    <row r="211" spans="2:47" s="1" customFormat="1" ht="13.5">
      <c r="B211" s="46"/>
      <c r="C211" s="74"/>
      <c r="D211" s="233" t="s">
        <v>295</v>
      </c>
      <c r="E211" s="74"/>
      <c r="F211" s="236" t="s">
        <v>4385</v>
      </c>
      <c r="G211" s="74"/>
      <c r="H211" s="74"/>
      <c r="I211" s="191"/>
      <c r="J211" s="74"/>
      <c r="K211" s="74"/>
      <c r="L211" s="72"/>
      <c r="M211" s="235"/>
      <c r="N211" s="47"/>
      <c r="O211" s="47"/>
      <c r="P211" s="47"/>
      <c r="Q211" s="47"/>
      <c r="R211" s="47"/>
      <c r="S211" s="47"/>
      <c r="T211" s="95"/>
      <c r="AT211" s="24" t="s">
        <v>295</v>
      </c>
      <c r="AU211" s="24" t="s">
        <v>87</v>
      </c>
    </row>
    <row r="212" spans="2:47" s="1" customFormat="1" ht="13.5">
      <c r="B212" s="46"/>
      <c r="C212" s="74"/>
      <c r="D212" s="233" t="s">
        <v>184</v>
      </c>
      <c r="E212" s="74"/>
      <c r="F212" s="236" t="s">
        <v>4391</v>
      </c>
      <c r="G212" s="74"/>
      <c r="H212" s="74"/>
      <c r="I212" s="191"/>
      <c r="J212" s="74"/>
      <c r="K212" s="74"/>
      <c r="L212" s="72"/>
      <c r="M212" s="235"/>
      <c r="N212" s="47"/>
      <c r="O212" s="47"/>
      <c r="P212" s="47"/>
      <c r="Q212" s="47"/>
      <c r="R212" s="47"/>
      <c r="S212" s="47"/>
      <c r="T212" s="95"/>
      <c r="AT212" s="24" t="s">
        <v>184</v>
      </c>
      <c r="AU212" s="24" t="s">
        <v>87</v>
      </c>
    </row>
    <row r="213" spans="2:65" s="1" customFormat="1" ht="25.5" customHeight="1">
      <c r="B213" s="46"/>
      <c r="C213" s="221" t="s">
        <v>533</v>
      </c>
      <c r="D213" s="221" t="s">
        <v>176</v>
      </c>
      <c r="E213" s="222" t="s">
        <v>4392</v>
      </c>
      <c r="F213" s="223" t="s">
        <v>4393</v>
      </c>
      <c r="G213" s="224" t="s">
        <v>304</v>
      </c>
      <c r="H213" s="225">
        <v>540</v>
      </c>
      <c r="I213" s="226"/>
      <c r="J213" s="227">
        <f>ROUND(I213*H213,2)</f>
        <v>0</v>
      </c>
      <c r="K213" s="223" t="s">
        <v>3772</v>
      </c>
      <c r="L213" s="72"/>
      <c r="M213" s="228" t="s">
        <v>23</v>
      </c>
      <c r="N213" s="229" t="s">
        <v>47</v>
      </c>
      <c r="O213" s="47"/>
      <c r="P213" s="230">
        <f>O213*H213</f>
        <v>0</v>
      </c>
      <c r="Q213" s="230">
        <v>0</v>
      </c>
      <c r="R213" s="230">
        <f>Q213*H213</f>
        <v>0</v>
      </c>
      <c r="S213" s="230">
        <v>0</v>
      </c>
      <c r="T213" s="231">
        <f>S213*H213</f>
        <v>0</v>
      </c>
      <c r="AR213" s="24" t="s">
        <v>194</v>
      </c>
      <c r="AT213" s="24" t="s">
        <v>176</v>
      </c>
      <c r="AU213" s="24" t="s">
        <v>87</v>
      </c>
      <c r="AY213" s="24" t="s">
        <v>170</v>
      </c>
      <c r="BE213" s="232">
        <f>IF(N213="základní",J213,0)</f>
        <v>0</v>
      </c>
      <c r="BF213" s="232">
        <f>IF(N213="snížená",J213,0)</f>
        <v>0</v>
      </c>
      <c r="BG213" s="232">
        <f>IF(N213="zákl. přenesená",J213,0)</f>
        <v>0</v>
      </c>
      <c r="BH213" s="232">
        <f>IF(N213="sníž. přenesená",J213,0)</f>
        <v>0</v>
      </c>
      <c r="BI213" s="232">
        <f>IF(N213="nulová",J213,0)</f>
        <v>0</v>
      </c>
      <c r="BJ213" s="24" t="s">
        <v>84</v>
      </c>
      <c r="BK213" s="232">
        <f>ROUND(I213*H213,2)</f>
        <v>0</v>
      </c>
      <c r="BL213" s="24" t="s">
        <v>194</v>
      </c>
      <c r="BM213" s="24" t="s">
        <v>4394</v>
      </c>
    </row>
    <row r="214" spans="2:47" s="1" customFormat="1" ht="13.5">
      <c r="B214" s="46"/>
      <c r="C214" s="74"/>
      <c r="D214" s="233" t="s">
        <v>183</v>
      </c>
      <c r="E214" s="74"/>
      <c r="F214" s="234" t="s">
        <v>4395</v>
      </c>
      <c r="G214" s="74"/>
      <c r="H214" s="74"/>
      <c r="I214" s="191"/>
      <c r="J214" s="74"/>
      <c r="K214" s="74"/>
      <c r="L214" s="72"/>
      <c r="M214" s="235"/>
      <c r="N214" s="47"/>
      <c r="O214" s="47"/>
      <c r="P214" s="47"/>
      <c r="Q214" s="47"/>
      <c r="R214" s="47"/>
      <c r="S214" s="47"/>
      <c r="T214" s="95"/>
      <c r="AT214" s="24" t="s">
        <v>183</v>
      </c>
      <c r="AU214" s="24" t="s">
        <v>87</v>
      </c>
    </row>
    <row r="215" spans="2:47" s="1" customFormat="1" ht="13.5">
      <c r="B215" s="46"/>
      <c r="C215" s="74"/>
      <c r="D215" s="233" t="s">
        <v>295</v>
      </c>
      <c r="E215" s="74"/>
      <c r="F215" s="236" t="s">
        <v>4396</v>
      </c>
      <c r="G215" s="74"/>
      <c r="H215" s="74"/>
      <c r="I215" s="191"/>
      <c r="J215" s="74"/>
      <c r="K215" s="74"/>
      <c r="L215" s="72"/>
      <c r="M215" s="235"/>
      <c r="N215" s="47"/>
      <c r="O215" s="47"/>
      <c r="P215" s="47"/>
      <c r="Q215" s="47"/>
      <c r="R215" s="47"/>
      <c r="S215" s="47"/>
      <c r="T215" s="95"/>
      <c r="AT215" s="24" t="s">
        <v>295</v>
      </c>
      <c r="AU215" s="24" t="s">
        <v>87</v>
      </c>
    </row>
    <row r="216" spans="2:47" s="1" customFormat="1" ht="13.5">
      <c r="B216" s="46"/>
      <c r="C216" s="74"/>
      <c r="D216" s="233" t="s">
        <v>184</v>
      </c>
      <c r="E216" s="74"/>
      <c r="F216" s="236" t="s">
        <v>4397</v>
      </c>
      <c r="G216" s="74"/>
      <c r="H216" s="74"/>
      <c r="I216" s="191"/>
      <c r="J216" s="74"/>
      <c r="K216" s="74"/>
      <c r="L216" s="72"/>
      <c r="M216" s="235"/>
      <c r="N216" s="47"/>
      <c r="O216" s="47"/>
      <c r="P216" s="47"/>
      <c r="Q216" s="47"/>
      <c r="R216" s="47"/>
      <c r="S216" s="47"/>
      <c r="T216" s="95"/>
      <c r="AT216" s="24" t="s">
        <v>184</v>
      </c>
      <c r="AU216" s="24" t="s">
        <v>87</v>
      </c>
    </row>
    <row r="217" spans="2:65" s="1" customFormat="1" ht="16.5" customHeight="1">
      <c r="B217" s="46"/>
      <c r="C217" s="262" t="s">
        <v>538</v>
      </c>
      <c r="D217" s="262" t="s">
        <v>858</v>
      </c>
      <c r="E217" s="263" t="s">
        <v>4398</v>
      </c>
      <c r="F217" s="264" t="s">
        <v>4399</v>
      </c>
      <c r="G217" s="265" t="s">
        <v>304</v>
      </c>
      <c r="H217" s="266">
        <v>245</v>
      </c>
      <c r="I217" s="267"/>
      <c r="J217" s="268">
        <f>ROUND(I217*H217,2)</f>
        <v>0</v>
      </c>
      <c r="K217" s="264" t="s">
        <v>23</v>
      </c>
      <c r="L217" s="269"/>
      <c r="M217" s="270" t="s">
        <v>23</v>
      </c>
      <c r="N217" s="271" t="s">
        <v>47</v>
      </c>
      <c r="O217" s="47"/>
      <c r="P217" s="230">
        <f>O217*H217</f>
        <v>0</v>
      </c>
      <c r="Q217" s="230">
        <v>0.0012</v>
      </c>
      <c r="R217" s="230">
        <f>Q217*H217</f>
        <v>0.294</v>
      </c>
      <c r="S217" s="230">
        <v>0</v>
      </c>
      <c r="T217" s="231">
        <f>S217*H217</f>
        <v>0</v>
      </c>
      <c r="AR217" s="24" t="s">
        <v>211</v>
      </c>
      <c r="AT217" s="24" t="s">
        <v>858</v>
      </c>
      <c r="AU217" s="24" t="s">
        <v>87</v>
      </c>
      <c r="AY217" s="24" t="s">
        <v>170</v>
      </c>
      <c r="BE217" s="232">
        <f>IF(N217="základní",J217,0)</f>
        <v>0</v>
      </c>
      <c r="BF217" s="232">
        <f>IF(N217="snížená",J217,0)</f>
        <v>0</v>
      </c>
      <c r="BG217" s="232">
        <f>IF(N217="zákl. přenesená",J217,0)</f>
        <v>0</v>
      </c>
      <c r="BH217" s="232">
        <f>IF(N217="sníž. přenesená",J217,0)</f>
        <v>0</v>
      </c>
      <c r="BI217" s="232">
        <f>IF(N217="nulová",J217,0)</f>
        <v>0</v>
      </c>
      <c r="BJ217" s="24" t="s">
        <v>84</v>
      </c>
      <c r="BK217" s="232">
        <f>ROUND(I217*H217,2)</f>
        <v>0</v>
      </c>
      <c r="BL217" s="24" t="s">
        <v>194</v>
      </c>
      <c r="BM217" s="24" t="s">
        <v>4400</v>
      </c>
    </row>
    <row r="218" spans="2:47" s="1" customFormat="1" ht="13.5">
      <c r="B218" s="46"/>
      <c r="C218" s="74"/>
      <c r="D218" s="233" t="s">
        <v>183</v>
      </c>
      <c r="E218" s="74"/>
      <c r="F218" s="234" t="s">
        <v>4399</v>
      </c>
      <c r="G218" s="74"/>
      <c r="H218" s="74"/>
      <c r="I218" s="191"/>
      <c r="J218" s="74"/>
      <c r="K218" s="74"/>
      <c r="L218" s="72"/>
      <c r="M218" s="235"/>
      <c r="N218" s="47"/>
      <c r="O218" s="47"/>
      <c r="P218" s="47"/>
      <c r="Q218" s="47"/>
      <c r="R218" s="47"/>
      <c r="S218" s="47"/>
      <c r="T218" s="95"/>
      <c r="AT218" s="24" t="s">
        <v>183</v>
      </c>
      <c r="AU218" s="24" t="s">
        <v>87</v>
      </c>
    </row>
    <row r="219" spans="2:65" s="1" customFormat="1" ht="16.5" customHeight="1">
      <c r="B219" s="46"/>
      <c r="C219" s="262" t="s">
        <v>544</v>
      </c>
      <c r="D219" s="262" t="s">
        <v>858</v>
      </c>
      <c r="E219" s="263" t="s">
        <v>4401</v>
      </c>
      <c r="F219" s="264" t="s">
        <v>4402</v>
      </c>
      <c r="G219" s="265" t="s">
        <v>304</v>
      </c>
      <c r="H219" s="266">
        <v>295</v>
      </c>
      <c r="I219" s="267"/>
      <c r="J219" s="268">
        <f>ROUND(I219*H219,2)</f>
        <v>0</v>
      </c>
      <c r="K219" s="264" t="s">
        <v>23</v>
      </c>
      <c r="L219" s="269"/>
      <c r="M219" s="270" t="s">
        <v>23</v>
      </c>
      <c r="N219" s="271" t="s">
        <v>47</v>
      </c>
      <c r="O219" s="47"/>
      <c r="P219" s="230">
        <f>O219*H219</f>
        <v>0</v>
      </c>
      <c r="Q219" s="230">
        <v>0.0012</v>
      </c>
      <c r="R219" s="230">
        <f>Q219*H219</f>
        <v>0.354</v>
      </c>
      <c r="S219" s="230">
        <v>0</v>
      </c>
      <c r="T219" s="231">
        <f>S219*H219</f>
        <v>0</v>
      </c>
      <c r="AR219" s="24" t="s">
        <v>211</v>
      </c>
      <c r="AT219" s="24" t="s">
        <v>858</v>
      </c>
      <c r="AU219" s="24" t="s">
        <v>87</v>
      </c>
      <c r="AY219" s="24" t="s">
        <v>170</v>
      </c>
      <c r="BE219" s="232">
        <f>IF(N219="základní",J219,0)</f>
        <v>0</v>
      </c>
      <c r="BF219" s="232">
        <f>IF(N219="snížená",J219,0)</f>
        <v>0</v>
      </c>
      <c r="BG219" s="232">
        <f>IF(N219="zákl. přenesená",J219,0)</f>
        <v>0</v>
      </c>
      <c r="BH219" s="232">
        <f>IF(N219="sníž. přenesená",J219,0)</f>
        <v>0</v>
      </c>
      <c r="BI219" s="232">
        <f>IF(N219="nulová",J219,0)</f>
        <v>0</v>
      </c>
      <c r="BJ219" s="24" t="s">
        <v>84</v>
      </c>
      <c r="BK219" s="232">
        <f>ROUND(I219*H219,2)</f>
        <v>0</v>
      </c>
      <c r="BL219" s="24" t="s">
        <v>194</v>
      </c>
      <c r="BM219" s="24" t="s">
        <v>4403</v>
      </c>
    </row>
    <row r="220" spans="2:47" s="1" customFormat="1" ht="13.5">
      <c r="B220" s="46"/>
      <c r="C220" s="74"/>
      <c r="D220" s="233" t="s">
        <v>183</v>
      </c>
      <c r="E220" s="74"/>
      <c r="F220" s="234" t="s">
        <v>4402</v>
      </c>
      <c r="G220" s="74"/>
      <c r="H220" s="74"/>
      <c r="I220" s="191"/>
      <c r="J220" s="74"/>
      <c r="K220" s="74"/>
      <c r="L220" s="72"/>
      <c r="M220" s="235"/>
      <c r="N220" s="47"/>
      <c r="O220" s="47"/>
      <c r="P220" s="47"/>
      <c r="Q220" s="47"/>
      <c r="R220" s="47"/>
      <c r="S220" s="47"/>
      <c r="T220" s="95"/>
      <c r="AT220" s="24" t="s">
        <v>183</v>
      </c>
      <c r="AU220" s="24" t="s">
        <v>87</v>
      </c>
    </row>
    <row r="221" spans="2:65" s="1" customFormat="1" ht="25.5" customHeight="1">
      <c r="B221" s="46"/>
      <c r="C221" s="221" t="s">
        <v>551</v>
      </c>
      <c r="D221" s="221" t="s">
        <v>176</v>
      </c>
      <c r="E221" s="222" t="s">
        <v>4404</v>
      </c>
      <c r="F221" s="223" t="s">
        <v>4405</v>
      </c>
      <c r="G221" s="224" t="s">
        <v>304</v>
      </c>
      <c r="H221" s="225">
        <v>9</v>
      </c>
      <c r="I221" s="226"/>
      <c r="J221" s="227">
        <f>ROUND(I221*H221,2)</f>
        <v>0</v>
      </c>
      <c r="K221" s="223" t="s">
        <v>3772</v>
      </c>
      <c r="L221" s="72"/>
      <c r="M221" s="228" t="s">
        <v>23</v>
      </c>
      <c r="N221" s="229" t="s">
        <v>47</v>
      </c>
      <c r="O221" s="47"/>
      <c r="P221" s="230">
        <f>O221*H221</f>
        <v>0</v>
      </c>
      <c r="Q221" s="230">
        <v>0</v>
      </c>
      <c r="R221" s="230">
        <f>Q221*H221</f>
        <v>0</v>
      </c>
      <c r="S221" s="230">
        <v>0</v>
      </c>
      <c r="T221" s="231">
        <f>S221*H221</f>
        <v>0</v>
      </c>
      <c r="AR221" s="24" t="s">
        <v>194</v>
      </c>
      <c r="AT221" s="24" t="s">
        <v>176</v>
      </c>
      <c r="AU221" s="24" t="s">
        <v>87</v>
      </c>
      <c r="AY221" s="24" t="s">
        <v>170</v>
      </c>
      <c r="BE221" s="232">
        <f>IF(N221="základní",J221,0)</f>
        <v>0</v>
      </c>
      <c r="BF221" s="232">
        <f>IF(N221="snížená",J221,0)</f>
        <v>0</v>
      </c>
      <c r="BG221" s="232">
        <f>IF(N221="zákl. přenesená",J221,0)</f>
        <v>0</v>
      </c>
      <c r="BH221" s="232">
        <f>IF(N221="sníž. přenesená",J221,0)</f>
        <v>0</v>
      </c>
      <c r="BI221" s="232">
        <f>IF(N221="nulová",J221,0)</f>
        <v>0</v>
      </c>
      <c r="BJ221" s="24" t="s">
        <v>84</v>
      </c>
      <c r="BK221" s="232">
        <f>ROUND(I221*H221,2)</f>
        <v>0</v>
      </c>
      <c r="BL221" s="24" t="s">
        <v>194</v>
      </c>
      <c r="BM221" s="24" t="s">
        <v>4406</v>
      </c>
    </row>
    <row r="222" spans="2:47" s="1" customFormat="1" ht="13.5">
      <c r="B222" s="46"/>
      <c r="C222" s="74"/>
      <c r="D222" s="233" t="s">
        <v>183</v>
      </c>
      <c r="E222" s="74"/>
      <c r="F222" s="234" t="s">
        <v>4407</v>
      </c>
      <c r="G222" s="74"/>
      <c r="H222" s="74"/>
      <c r="I222" s="191"/>
      <c r="J222" s="74"/>
      <c r="K222" s="74"/>
      <c r="L222" s="72"/>
      <c r="M222" s="235"/>
      <c r="N222" s="47"/>
      <c r="O222" s="47"/>
      <c r="P222" s="47"/>
      <c r="Q222" s="47"/>
      <c r="R222" s="47"/>
      <c r="S222" s="47"/>
      <c r="T222" s="95"/>
      <c r="AT222" s="24" t="s">
        <v>183</v>
      </c>
      <c r="AU222" s="24" t="s">
        <v>87</v>
      </c>
    </row>
    <row r="223" spans="2:47" s="1" customFormat="1" ht="13.5">
      <c r="B223" s="46"/>
      <c r="C223" s="74"/>
      <c r="D223" s="233" t="s">
        <v>295</v>
      </c>
      <c r="E223" s="74"/>
      <c r="F223" s="236" t="s">
        <v>4396</v>
      </c>
      <c r="G223" s="74"/>
      <c r="H223" s="74"/>
      <c r="I223" s="191"/>
      <c r="J223" s="74"/>
      <c r="K223" s="74"/>
      <c r="L223" s="72"/>
      <c r="M223" s="235"/>
      <c r="N223" s="47"/>
      <c r="O223" s="47"/>
      <c r="P223" s="47"/>
      <c r="Q223" s="47"/>
      <c r="R223" s="47"/>
      <c r="S223" s="47"/>
      <c r="T223" s="95"/>
      <c r="AT223" s="24" t="s">
        <v>295</v>
      </c>
      <c r="AU223" s="24" t="s">
        <v>87</v>
      </c>
    </row>
    <row r="224" spans="2:47" s="1" customFormat="1" ht="13.5">
      <c r="B224" s="46"/>
      <c r="C224" s="74"/>
      <c r="D224" s="233" t="s">
        <v>184</v>
      </c>
      <c r="E224" s="74"/>
      <c r="F224" s="236" t="s">
        <v>4354</v>
      </c>
      <c r="G224" s="74"/>
      <c r="H224" s="74"/>
      <c r="I224" s="191"/>
      <c r="J224" s="74"/>
      <c r="K224" s="74"/>
      <c r="L224" s="72"/>
      <c r="M224" s="235"/>
      <c r="N224" s="47"/>
      <c r="O224" s="47"/>
      <c r="P224" s="47"/>
      <c r="Q224" s="47"/>
      <c r="R224" s="47"/>
      <c r="S224" s="47"/>
      <c r="T224" s="95"/>
      <c r="AT224" s="24" t="s">
        <v>184</v>
      </c>
      <c r="AU224" s="24" t="s">
        <v>87</v>
      </c>
    </row>
    <row r="225" spans="2:65" s="1" customFormat="1" ht="16.5" customHeight="1">
      <c r="B225" s="46"/>
      <c r="C225" s="262" t="s">
        <v>557</v>
      </c>
      <c r="D225" s="262" t="s">
        <v>858</v>
      </c>
      <c r="E225" s="263" t="s">
        <v>4408</v>
      </c>
      <c r="F225" s="264" t="s">
        <v>4409</v>
      </c>
      <c r="G225" s="265" t="s">
        <v>304</v>
      </c>
      <c r="H225" s="266">
        <v>9</v>
      </c>
      <c r="I225" s="267"/>
      <c r="J225" s="268">
        <f>ROUND(I225*H225,2)</f>
        <v>0</v>
      </c>
      <c r="K225" s="264" t="s">
        <v>23</v>
      </c>
      <c r="L225" s="269"/>
      <c r="M225" s="270" t="s">
        <v>23</v>
      </c>
      <c r="N225" s="271" t="s">
        <v>47</v>
      </c>
      <c r="O225" s="47"/>
      <c r="P225" s="230">
        <f>O225*H225</f>
        <v>0</v>
      </c>
      <c r="Q225" s="230">
        <v>0.003</v>
      </c>
      <c r="R225" s="230">
        <f>Q225*H225</f>
        <v>0.027</v>
      </c>
      <c r="S225" s="230">
        <v>0</v>
      </c>
      <c r="T225" s="231">
        <f>S225*H225</f>
        <v>0</v>
      </c>
      <c r="AR225" s="24" t="s">
        <v>211</v>
      </c>
      <c r="AT225" s="24" t="s">
        <v>858</v>
      </c>
      <c r="AU225" s="24" t="s">
        <v>87</v>
      </c>
      <c r="AY225" s="24" t="s">
        <v>170</v>
      </c>
      <c r="BE225" s="232">
        <f>IF(N225="základní",J225,0)</f>
        <v>0</v>
      </c>
      <c r="BF225" s="232">
        <f>IF(N225="snížená",J225,0)</f>
        <v>0</v>
      </c>
      <c r="BG225" s="232">
        <f>IF(N225="zákl. přenesená",J225,0)</f>
        <v>0</v>
      </c>
      <c r="BH225" s="232">
        <f>IF(N225="sníž. přenesená",J225,0)</f>
        <v>0</v>
      </c>
      <c r="BI225" s="232">
        <f>IF(N225="nulová",J225,0)</f>
        <v>0</v>
      </c>
      <c r="BJ225" s="24" t="s">
        <v>84</v>
      </c>
      <c r="BK225" s="232">
        <f>ROUND(I225*H225,2)</f>
        <v>0</v>
      </c>
      <c r="BL225" s="24" t="s">
        <v>194</v>
      </c>
      <c r="BM225" s="24" t="s">
        <v>4410</v>
      </c>
    </row>
    <row r="226" spans="2:47" s="1" customFormat="1" ht="13.5">
      <c r="B226" s="46"/>
      <c r="C226" s="74"/>
      <c r="D226" s="233" t="s">
        <v>183</v>
      </c>
      <c r="E226" s="74"/>
      <c r="F226" s="234" t="s">
        <v>4409</v>
      </c>
      <c r="G226" s="74"/>
      <c r="H226" s="74"/>
      <c r="I226" s="191"/>
      <c r="J226" s="74"/>
      <c r="K226" s="74"/>
      <c r="L226" s="72"/>
      <c r="M226" s="235"/>
      <c r="N226" s="47"/>
      <c r="O226" s="47"/>
      <c r="P226" s="47"/>
      <c r="Q226" s="47"/>
      <c r="R226" s="47"/>
      <c r="S226" s="47"/>
      <c r="T226" s="95"/>
      <c r="AT226" s="24" t="s">
        <v>183</v>
      </c>
      <c r="AU226" s="24" t="s">
        <v>87</v>
      </c>
    </row>
    <row r="227" spans="2:65" s="1" customFormat="1" ht="25.5" customHeight="1">
      <c r="B227" s="46"/>
      <c r="C227" s="221" t="s">
        <v>563</v>
      </c>
      <c r="D227" s="221" t="s">
        <v>176</v>
      </c>
      <c r="E227" s="222" t="s">
        <v>4411</v>
      </c>
      <c r="F227" s="223" t="s">
        <v>4412</v>
      </c>
      <c r="G227" s="224" t="s">
        <v>304</v>
      </c>
      <c r="H227" s="225">
        <v>13</v>
      </c>
      <c r="I227" s="226"/>
      <c r="J227" s="227">
        <f>ROUND(I227*H227,2)</f>
        <v>0</v>
      </c>
      <c r="K227" s="223" t="s">
        <v>3772</v>
      </c>
      <c r="L227" s="72"/>
      <c r="M227" s="228" t="s">
        <v>23</v>
      </c>
      <c r="N227" s="229" t="s">
        <v>47</v>
      </c>
      <c r="O227" s="47"/>
      <c r="P227" s="230">
        <f>O227*H227</f>
        <v>0</v>
      </c>
      <c r="Q227" s="230">
        <v>0</v>
      </c>
      <c r="R227" s="230">
        <f>Q227*H227</f>
        <v>0</v>
      </c>
      <c r="S227" s="230">
        <v>0</v>
      </c>
      <c r="T227" s="231">
        <f>S227*H227</f>
        <v>0</v>
      </c>
      <c r="AR227" s="24" t="s">
        <v>194</v>
      </c>
      <c r="AT227" s="24" t="s">
        <v>176</v>
      </c>
      <c r="AU227" s="24" t="s">
        <v>87</v>
      </c>
      <c r="AY227" s="24" t="s">
        <v>170</v>
      </c>
      <c r="BE227" s="232">
        <f>IF(N227="základní",J227,0)</f>
        <v>0</v>
      </c>
      <c r="BF227" s="232">
        <f>IF(N227="snížená",J227,0)</f>
        <v>0</v>
      </c>
      <c r="BG227" s="232">
        <f>IF(N227="zákl. přenesená",J227,0)</f>
        <v>0</v>
      </c>
      <c r="BH227" s="232">
        <f>IF(N227="sníž. přenesená",J227,0)</f>
        <v>0</v>
      </c>
      <c r="BI227" s="232">
        <f>IF(N227="nulová",J227,0)</f>
        <v>0</v>
      </c>
      <c r="BJ227" s="24" t="s">
        <v>84</v>
      </c>
      <c r="BK227" s="232">
        <f>ROUND(I227*H227,2)</f>
        <v>0</v>
      </c>
      <c r="BL227" s="24" t="s">
        <v>194</v>
      </c>
      <c r="BM227" s="24" t="s">
        <v>4413</v>
      </c>
    </row>
    <row r="228" spans="2:47" s="1" customFormat="1" ht="13.5">
      <c r="B228" s="46"/>
      <c r="C228" s="74"/>
      <c r="D228" s="233" t="s">
        <v>183</v>
      </c>
      <c r="E228" s="74"/>
      <c r="F228" s="234" t="s">
        <v>4414</v>
      </c>
      <c r="G228" s="74"/>
      <c r="H228" s="74"/>
      <c r="I228" s="191"/>
      <c r="J228" s="74"/>
      <c r="K228" s="74"/>
      <c r="L228" s="72"/>
      <c r="M228" s="235"/>
      <c r="N228" s="47"/>
      <c r="O228" s="47"/>
      <c r="P228" s="47"/>
      <c r="Q228" s="47"/>
      <c r="R228" s="47"/>
      <c r="S228" s="47"/>
      <c r="T228" s="95"/>
      <c r="AT228" s="24" t="s">
        <v>183</v>
      </c>
      <c r="AU228" s="24" t="s">
        <v>87</v>
      </c>
    </row>
    <row r="229" spans="2:47" s="1" customFormat="1" ht="13.5">
      <c r="B229" s="46"/>
      <c r="C229" s="74"/>
      <c r="D229" s="233" t="s">
        <v>295</v>
      </c>
      <c r="E229" s="74"/>
      <c r="F229" s="236" t="s">
        <v>4396</v>
      </c>
      <c r="G229" s="74"/>
      <c r="H229" s="74"/>
      <c r="I229" s="191"/>
      <c r="J229" s="74"/>
      <c r="K229" s="74"/>
      <c r="L229" s="72"/>
      <c r="M229" s="235"/>
      <c r="N229" s="47"/>
      <c r="O229" s="47"/>
      <c r="P229" s="47"/>
      <c r="Q229" s="47"/>
      <c r="R229" s="47"/>
      <c r="S229" s="47"/>
      <c r="T229" s="95"/>
      <c r="AT229" s="24" t="s">
        <v>295</v>
      </c>
      <c r="AU229" s="24" t="s">
        <v>87</v>
      </c>
    </row>
    <row r="230" spans="2:47" s="1" customFormat="1" ht="13.5">
      <c r="B230" s="46"/>
      <c r="C230" s="74"/>
      <c r="D230" s="233" t="s">
        <v>184</v>
      </c>
      <c r="E230" s="74"/>
      <c r="F230" s="236" t="s">
        <v>4361</v>
      </c>
      <c r="G230" s="74"/>
      <c r="H230" s="74"/>
      <c r="I230" s="191"/>
      <c r="J230" s="74"/>
      <c r="K230" s="74"/>
      <c r="L230" s="72"/>
      <c r="M230" s="235"/>
      <c r="N230" s="47"/>
      <c r="O230" s="47"/>
      <c r="P230" s="47"/>
      <c r="Q230" s="47"/>
      <c r="R230" s="47"/>
      <c r="S230" s="47"/>
      <c r="T230" s="95"/>
      <c r="AT230" s="24" t="s">
        <v>184</v>
      </c>
      <c r="AU230" s="24" t="s">
        <v>87</v>
      </c>
    </row>
    <row r="231" spans="2:65" s="1" customFormat="1" ht="16.5" customHeight="1">
      <c r="B231" s="46"/>
      <c r="C231" s="262" t="s">
        <v>568</v>
      </c>
      <c r="D231" s="262" t="s">
        <v>858</v>
      </c>
      <c r="E231" s="263" t="s">
        <v>4415</v>
      </c>
      <c r="F231" s="264" t="s">
        <v>4416</v>
      </c>
      <c r="G231" s="265" t="s">
        <v>304</v>
      </c>
      <c r="H231" s="266">
        <v>4</v>
      </c>
      <c r="I231" s="267"/>
      <c r="J231" s="268">
        <f>ROUND(I231*H231,2)</f>
        <v>0</v>
      </c>
      <c r="K231" s="264" t="s">
        <v>23</v>
      </c>
      <c r="L231" s="269"/>
      <c r="M231" s="270" t="s">
        <v>23</v>
      </c>
      <c r="N231" s="271" t="s">
        <v>47</v>
      </c>
      <c r="O231" s="47"/>
      <c r="P231" s="230">
        <f>O231*H231</f>
        <v>0</v>
      </c>
      <c r="Q231" s="230">
        <v>0.07</v>
      </c>
      <c r="R231" s="230">
        <f>Q231*H231</f>
        <v>0.28</v>
      </c>
      <c r="S231" s="230">
        <v>0</v>
      </c>
      <c r="T231" s="231">
        <f>S231*H231</f>
        <v>0</v>
      </c>
      <c r="AR231" s="24" t="s">
        <v>211</v>
      </c>
      <c r="AT231" s="24" t="s">
        <v>858</v>
      </c>
      <c r="AU231" s="24" t="s">
        <v>87</v>
      </c>
      <c r="AY231" s="24" t="s">
        <v>170</v>
      </c>
      <c r="BE231" s="232">
        <f>IF(N231="základní",J231,0)</f>
        <v>0</v>
      </c>
      <c r="BF231" s="232">
        <f>IF(N231="snížená",J231,0)</f>
        <v>0</v>
      </c>
      <c r="BG231" s="232">
        <f>IF(N231="zákl. přenesená",J231,0)</f>
        <v>0</v>
      </c>
      <c r="BH231" s="232">
        <f>IF(N231="sníž. přenesená",J231,0)</f>
        <v>0</v>
      </c>
      <c r="BI231" s="232">
        <f>IF(N231="nulová",J231,0)</f>
        <v>0</v>
      </c>
      <c r="BJ231" s="24" t="s">
        <v>84</v>
      </c>
      <c r="BK231" s="232">
        <f>ROUND(I231*H231,2)</f>
        <v>0</v>
      </c>
      <c r="BL231" s="24" t="s">
        <v>194</v>
      </c>
      <c r="BM231" s="24" t="s">
        <v>4417</v>
      </c>
    </row>
    <row r="232" spans="2:47" s="1" customFormat="1" ht="13.5">
      <c r="B232" s="46"/>
      <c r="C232" s="74"/>
      <c r="D232" s="233" t="s">
        <v>183</v>
      </c>
      <c r="E232" s="74"/>
      <c r="F232" s="234" t="s">
        <v>4416</v>
      </c>
      <c r="G232" s="74"/>
      <c r="H232" s="74"/>
      <c r="I232" s="191"/>
      <c r="J232" s="74"/>
      <c r="K232" s="74"/>
      <c r="L232" s="72"/>
      <c r="M232" s="235"/>
      <c r="N232" s="47"/>
      <c r="O232" s="47"/>
      <c r="P232" s="47"/>
      <c r="Q232" s="47"/>
      <c r="R232" s="47"/>
      <c r="S232" s="47"/>
      <c r="T232" s="95"/>
      <c r="AT232" s="24" t="s">
        <v>183</v>
      </c>
      <c r="AU232" s="24" t="s">
        <v>87</v>
      </c>
    </row>
    <row r="233" spans="2:65" s="1" customFormat="1" ht="16.5" customHeight="1">
      <c r="B233" s="46"/>
      <c r="C233" s="262" t="s">
        <v>573</v>
      </c>
      <c r="D233" s="262" t="s">
        <v>858</v>
      </c>
      <c r="E233" s="263" t="s">
        <v>4418</v>
      </c>
      <c r="F233" s="264" t="s">
        <v>4419</v>
      </c>
      <c r="G233" s="265" t="s">
        <v>304</v>
      </c>
      <c r="H233" s="266">
        <v>1</v>
      </c>
      <c r="I233" s="267"/>
      <c r="J233" s="268">
        <f>ROUND(I233*H233,2)</f>
        <v>0</v>
      </c>
      <c r="K233" s="264" t="s">
        <v>23</v>
      </c>
      <c r="L233" s="269"/>
      <c r="M233" s="270" t="s">
        <v>23</v>
      </c>
      <c r="N233" s="271" t="s">
        <v>47</v>
      </c>
      <c r="O233" s="47"/>
      <c r="P233" s="230">
        <f>O233*H233</f>
        <v>0</v>
      </c>
      <c r="Q233" s="230">
        <v>0.07</v>
      </c>
      <c r="R233" s="230">
        <f>Q233*H233</f>
        <v>0.07</v>
      </c>
      <c r="S233" s="230">
        <v>0</v>
      </c>
      <c r="T233" s="231">
        <f>S233*H233</f>
        <v>0</v>
      </c>
      <c r="AR233" s="24" t="s">
        <v>211</v>
      </c>
      <c r="AT233" s="24" t="s">
        <v>858</v>
      </c>
      <c r="AU233" s="24" t="s">
        <v>87</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194</v>
      </c>
      <c r="BM233" s="24" t="s">
        <v>4420</v>
      </c>
    </row>
    <row r="234" spans="2:47" s="1" customFormat="1" ht="13.5">
      <c r="B234" s="46"/>
      <c r="C234" s="74"/>
      <c r="D234" s="233" t="s">
        <v>183</v>
      </c>
      <c r="E234" s="74"/>
      <c r="F234" s="234" t="s">
        <v>4419</v>
      </c>
      <c r="G234" s="74"/>
      <c r="H234" s="74"/>
      <c r="I234" s="191"/>
      <c r="J234" s="74"/>
      <c r="K234" s="74"/>
      <c r="L234" s="72"/>
      <c r="M234" s="235"/>
      <c r="N234" s="47"/>
      <c r="O234" s="47"/>
      <c r="P234" s="47"/>
      <c r="Q234" s="47"/>
      <c r="R234" s="47"/>
      <c r="S234" s="47"/>
      <c r="T234" s="95"/>
      <c r="AT234" s="24" t="s">
        <v>183</v>
      </c>
      <c r="AU234" s="24" t="s">
        <v>87</v>
      </c>
    </row>
    <row r="235" spans="2:65" s="1" customFormat="1" ht="16.5" customHeight="1">
      <c r="B235" s="46"/>
      <c r="C235" s="262" t="s">
        <v>578</v>
      </c>
      <c r="D235" s="262" t="s">
        <v>858</v>
      </c>
      <c r="E235" s="263" t="s">
        <v>4421</v>
      </c>
      <c r="F235" s="264" t="s">
        <v>4422</v>
      </c>
      <c r="G235" s="265" t="s">
        <v>304</v>
      </c>
      <c r="H235" s="266">
        <v>6</v>
      </c>
      <c r="I235" s="267"/>
      <c r="J235" s="268">
        <f>ROUND(I235*H235,2)</f>
        <v>0</v>
      </c>
      <c r="K235" s="264" t="s">
        <v>23</v>
      </c>
      <c r="L235" s="269"/>
      <c r="M235" s="270" t="s">
        <v>23</v>
      </c>
      <c r="N235" s="271" t="s">
        <v>47</v>
      </c>
      <c r="O235" s="47"/>
      <c r="P235" s="230">
        <f>O235*H235</f>
        <v>0</v>
      </c>
      <c r="Q235" s="230">
        <v>0.063</v>
      </c>
      <c r="R235" s="230">
        <f>Q235*H235</f>
        <v>0.378</v>
      </c>
      <c r="S235" s="230">
        <v>0</v>
      </c>
      <c r="T235" s="231">
        <f>S235*H235</f>
        <v>0</v>
      </c>
      <c r="AR235" s="24" t="s">
        <v>211</v>
      </c>
      <c r="AT235" s="24" t="s">
        <v>858</v>
      </c>
      <c r="AU235" s="24" t="s">
        <v>87</v>
      </c>
      <c r="AY235" s="24" t="s">
        <v>170</v>
      </c>
      <c r="BE235" s="232">
        <f>IF(N235="základní",J235,0)</f>
        <v>0</v>
      </c>
      <c r="BF235" s="232">
        <f>IF(N235="snížená",J235,0)</f>
        <v>0</v>
      </c>
      <c r="BG235" s="232">
        <f>IF(N235="zákl. přenesená",J235,0)</f>
        <v>0</v>
      </c>
      <c r="BH235" s="232">
        <f>IF(N235="sníž. přenesená",J235,0)</f>
        <v>0</v>
      </c>
      <c r="BI235" s="232">
        <f>IF(N235="nulová",J235,0)</f>
        <v>0</v>
      </c>
      <c r="BJ235" s="24" t="s">
        <v>84</v>
      </c>
      <c r="BK235" s="232">
        <f>ROUND(I235*H235,2)</f>
        <v>0</v>
      </c>
      <c r="BL235" s="24" t="s">
        <v>194</v>
      </c>
      <c r="BM235" s="24" t="s">
        <v>4423</v>
      </c>
    </row>
    <row r="236" spans="2:47" s="1" customFormat="1" ht="13.5">
      <c r="B236" s="46"/>
      <c r="C236" s="74"/>
      <c r="D236" s="233" t="s">
        <v>183</v>
      </c>
      <c r="E236" s="74"/>
      <c r="F236" s="234" t="s">
        <v>4422</v>
      </c>
      <c r="G236" s="74"/>
      <c r="H236" s="74"/>
      <c r="I236" s="191"/>
      <c r="J236" s="74"/>
      <c r="K236" s="74"/>
      <c r="L236" s="72"/>
      <c r="M236" s="235"/>
      <c r="N236" s="47"/>
      <c r="O236" s="47"/>
      <c r="P236" s="47"/>
      <c r="Q236" s="47"/>
      <c r="R236" s="47"/>
      <c r="S236" s="47"/>
      <c r="T236" s="95"/>
      <c r="AT236" s="24" t="s">
        <v>183</v>
      </c>
      <c r="AU236" s="24" t="s">
        <v>87</v>
      </c>
    </row>
    <row r="237" spans="2:65" s="1" customFormat="1" ht="16.5" customHeight="1">
      <c r="B237" s="46"/>
      <c r="C237" s="262" t="s">
        <v>584</v>
      </c>
      <c r="D237" s="262" t="s">
        <v>858</v>
      </c>
      <c r="E237" s="263" t="s">
        <v>4424</v>
      </c>
      <c r="F237" s="264" t="s">
        <v>4425</v>
      </c>
      <c r="G237" s="265" t="s">
        <v>304</v>
      </c>
      <c r="H237" s="266">
        <v>1</v>
      </c>
      <c r="I237" s="267"/>
      <c r="J237" s="268">
        <f>ROUND(I237*H237,2)</f>
        <v>0</v>
      </c>
      <c r="K237" s="264" t="s">
        <v>23</v>
      </c>
      <c r="L237" s="269"/>
      <c r="M237" s="270" t="s">
        <v>23</v>
      </c>
      <c r="N237" s="271" t="s">
        <v>47</v>
      </c>
      <c r="O237" s="47"/>
      <c r="P237" s="230">
        <f>O237*H237</f>
        <v>0</v>
      </c>
      <c r="Q237" s="230">
        <v>0.07</v>
      </c>
      <c r="R237" s="230">
        <f>Q237*H237</f>
        <v>0.07</v>
      </c>
      <c r="S237" s="230">
        <v>0</v>
      </c>
      <c r="T237" s="231">
        <f>S237*H237</f>
        <v>0</v>
      </c>
      <c r="AR237" s="24" t="s">
        <v>211</v>
      </c>
      <c r="AT237" s="24" t="s">
        <v>858</v>
      </c>
      <c r="AU237" s="24" t="s">
        <v>87</v>
      </c>
      <c r="AY237" s="24" t="s">
        <v>170</v>
      </c>
      <c r="BE237" s="232">
        <f>IF(N237="základní",J237,0)</f>
        <v>0</v>
      </c>
      <c r="BF237" s="232">
        <f>IF(N237="snížená",J237,0)</f>
        <v>0</v>
      </c>
      <c r="BG237" s="232">
        <f>IF(N237="zákl. přenesená",J237,0)</f>
        <v>0</v>
      </c>
      <c r="BH237" s="232">
        <f>IF(N237="sníž. přenesená",J237,0)</f>
        <v>0</v>
      </c>
      <c r="BI237" s="232">
        <f>IF(N237="nulová",J237,0)</f>
        <v>0</v>
      </c>
      <c r="BJ237" s="24" t="s">
        <v>84</v>
      </c>
      <c r="BK237" s="232">
        <f>ROUND(I237*H237,2)</f>
        <v>0</v>
      </c>
      <c r="BL237" s="24" t="s">
        <v>194</v>
      </c>
      <c r="BM237" s="24" t="s">
        <v>4426</v>
      </c>
    </row>
    <row r="238" spans="2:47" s="1" customFormat="1" ht="13.5">
      <c r="B238" s="46"/>
      <c r="C238" s="74"/>
      <c r="D238" s="233" t="s">
        <v>183</v>
      </c>
      <c r="E238" s="74"/>
      <c r="F238" s="234" t="s">
        <v>4425</v>
      </c>
      <c r="G238" s="74"/>
      <c r="H238" s="74"/>
      <c r="I238" s="191"/>
      <c r="J238" s="74"/>
      <c r="K238" s="74"/>
      <c r="L238" s="72"/>
      <c r="M238" s="235"/>
      <c r="N238" s="47"/>
      <c r="O238" s="47"/>
      <c r="P238" s="47"/>
      <c r="Q238" s="47"/>
      <c r="R238" s="47"/>
      <c r="S238" s="47"/>
      <c r="T238" s="95"/>
      <c r="AT238" s="24" t="s">
        <v>183</v>
      </c>
      <c r="AU238" s="24" t="s">
        <v>87</v>
      </c>
    </row>
    <row r="239" spans="2:65" s="1" customFormat="1" ht="16.5" customHeight="1">
      <c r="B239" s="46"/>
      <c r="C239" s="262" t="s">
        <v>589</v>
      </c>
      <c r="D239" s="262" t="s">
        <v>858</v>
      </c>
      <c r="E239" s="263" t="s">
        <v>4427</v>
      </c>
      <c r="F239" s="264" t="s">
        <v>4428</v>
      </c>
      <c r="G239" s="265" t="s">
        <v>304</v>
      </c>
      <c r="H239" s="266">
        <v>1</v>
      </c>
      <c r="I239" s="267"/>
      <c r="J239" s="268">
        <f>ROUND(I239*H239,2)</f>
        <v>0</v>
      </c>
      <c r="K239" s="264" t="s">
        <v>23</v>
      </c>
      <c r="L239" s="269"/>
      <c r="M239" s="270" t="s">
        <v>23</v>
      </c>
      <c r="N239" s="271" t="s">
        <v>47</v>
      </c>
      <c r="O239" s="47"/>
      <c r="P239" s="230">
        <f>O239*H239</f>
        <v>0</v>
      </c>
      <c r="Q239" s="230">
        <v>0.07</v>
      </c>
      <c r="R239" s="230">
        <f>Q239*H239</f>
        <v>0.07</v>
      </c>
      <c r="S239" s="230">
        <v>0</v>
      </c>
      <c r="T239" s="231">
        <f>S239*H239</f>
        <v>0</v>
      </c>
      <c r="AR239" s="24" t="s">
        <v>211</v>
      </c>
      <c r="AT239" s="24" t="s">
        <v>858</v>
      </c>
      <c r="AU239" s="24" t="s">
        <v>87</v>
      </c>
      <c r="AY239" s="24" t="s">
        <v>170</v>
      </c>
      <c r="BE239" s="232">
        <f>IF(N239="základní",J239,0)</f>
        <v>0</v>
      </c>
      <c r="BF239" s="232">
        <f>IF(N239="snížená",J239,0)</f>
        <v>0</v>
      </c>
      <c r="BG239" s="232">
        <f>IF(N239="zákl. přenesená",J239,0)</f>
        <v>0</v>
      </c>
      <c r="BH239" s="232">
        <f>IF(N239="sníž. přenesená",J239,0)</f>
        <v>0</v>
      </c>
      <c r="BI239" s="232">
        <f>IF(N239="nulová",J239,0)</f>
        <v>0</v>
      </c>
      <c r="BJ239" s="24" t="s">
        <v>84</v>
      </c>
      <c r="BK239" s="232">
        <f>ROUND(I239*H239,2)</f>
        <v>0</v>
      </c>
      <c r="BL239" s="24" t="s">
        <v>194</v>
      </c>
      <c r="BM239" s="24" t="s">
        <v>4429</v>
      </c>
    </row>
    <row r="240" spans="2:47" s="1" customFormat="1" ht="13.5">
      <c r="B240" s="46"/>
      <c r="C240" s="74"/>
      <c r="D240" s="233" t="s">
        <v>183</v>
      </c>
      <c r="E240" s="74"/>
      <c r="F240" s="234" t="s">
        <v>4428</v>
      </c>
      <c r="G240" s="74"/>
      <c r="H240" s="74"/>
      <c r="I240" s="191"/>
      <c r="J240" s="74"/>
      <c r="K240" s="74"/>
      <c r="L240" s="72"/>
      <c r="M240" s="235"/>
      <c r="N240" s="47"/>
      <c r="O240" s="47"/>
      <c r="P240" s="47"/>
      <c r="Q240" s="47"/>
      <c r="R240" s="47"/>
      <c r="S240" s="47"/>
      <c r="T240" s="95"/>
      <c r="AT240" s="24" t="s">
        <v>183</v>
      </c>
      <c r="AU240" s="24" t="s">
        <v>87</v>
      </c>
    </row>
    <row r="241" spans="2:65" s="1" customFormat="1" ht="25.5" customHeight="1">
      <c r="B241" s="46"/>
      <c r="C241" s="221" t="s">
        <v>597</v>
      </c>
      <c r="D241" s="221" t="s">
        <v>176</v>
      </c>
      <c r="E241" s="222" t="s">
        <v>4430</v>
      </c>
      <c r="F241" s="223" t="s">
        <v>4431</v>
      </c>
      <c r="G241" s="224" t="s">
        <v>304</v>
      </c>
      <c r="H241" s="225">
        <v>453</v>
      </c>
      <c r="I241" s="226"/>
      <c r="J241" s="227">
        <f>ROUND(I241*H241,2)</f>
        <v>0</v>
      </c>
      <c r="K241" s="223" t="s">
        <v>3772</v>
      </c>
      <c r="L241" s="72"/>
      <c r="M241" s="228" t="s">
        <v>23</v>
      </c>
      <c r="N241" s="229" t="s">
        <v>47</v>
      </c>
      <c r="O241" s="47"/>
      <c r="P241" s="230">
        <f>O241*H241</f>
        <v>0</v>
      </c>
      <c r="Q241" s="230">
        <v>0</v>
      </c>
      <c r="R241" s="230">
        <f>Q241*H241</f>
        <v>0</v>
      </c>
      <c r="S241" s="230">
        <v>0</v>
      </c>
      <c r="T241" s="231">
        <f>S241*H241</f>
        <v>0</v>
      </c>
      <c r="AR241" s="24" t="s">
        <v>194</v>
      </c>
      <c r="AT241" s="24" t="s">
        <v>176</v>
      </c>
      <c r="AU241" s="24" t="s">
        <v>87</v>
      </c>
      <c r="AY241" s="24" t="s">
        <v>170</v>
      </c>
      <c r="BE241" s="232">
        <f>IF(N241="základní",J241,0)</f>
        <v>0</v>
      </c>
      <c r="BF241" s="232">
        <f>IF(N241="snížená",J241,0)</f>
        <v>0</v>
      </c>
      <c r="BG241" s="232">
        <f>IF(N241="zákl. přenesená",J241,0)</f>
        <v>0</v>
      </c>
      <c r="BH241" s="232">
        <f>IF(N241="sníž. přenesená",J241,0)</f>
        <v>0</v>
      </c>
      <c r="BI241" s="232">
        <f>IF(N241="nulová",J241,0)</f>
        <v>0</v>
      </c>
      <c r="BJ241" s="24" t="s">
        <v>84</v>
      </c>
      <c r="BK241" s="232">
        <f>ROUND(I241*H241,2)</f>
        <v>0</v>
      </c>
      <c r="BL241" s="24" t="s">
        <v>194</v>
      </c>
      <c r="BM241" s="24" t="s">
        <v>4432</v>
      </c>
    </row>
    <row r="242" spans="2:47" s="1" customFormat="1" ht="13.5">
      <c r="B242" s="46"/>
      <c r="C242" s="74"/>
      <c r="D242" s="233" t="s">
        <v>183</v>
      </c>
      <c r="E242" s="74"/>
      <c r="F242" s="234" t="s">
        <v>4433</v>
      </c>
      <c r="G242" s="74"/>
      <c r="H242" s="74"/>
      <c r="I242" s="191"/>
      <c r="J242" s="74"/>
      <c r="K242" s="74"/>
      <c r="L242" s="72"/>
      <c r="M242" s="235"/>
      <c r="N242" s="47"/>
      <c r="O242" s="47"/>
      <c r="P242" s="47"/>
      <c r="Q242" s="47"/>
      <c r="R242" s="47"/>
      <c r="S242" s="47"/>
      <c r="T242" s="95"/>
      <c r="AT242" s="24" t="s">
        <v>183</v>
      </c>
      <c r="AU242" s="24" t="s">
        <v>87</v>
      </c>
    </row>
    <row r="243" spans="2:47" s="1" customFormat="1" ht="13.5">
      <c r="B243" s="46"/>
      <c r="C243" s="74"/>
      <c r="D243" s="233" t="s">
        <v>295</v>
      </c>
      <c r="E243" s="74"/>
      <c r="F243" s="236" t="s">
        <v>4434</v>
      </c>
      <c r="G243" s="74"/>
      <c r="H243" s="74"/>
      <c r="I243" s="191"/>
      <c r="J243" s="74"/>
      <c r="K243" s="74"/>
      <c r="L243" s="72"/>
      <c r="M243" s="235"/>
      <c r="N243" s="47"/>
      <c r="O243" s="47"/>
      <c r="P243" s="47"/>
      <c r="Q243" s="47"/>
      <c r="R243" s="47"/>
      <c r="S243" s="47"/>
      <c r="T243" s="95"/>
      <c r="AT243" s="24" t="s">
        <v>295</v>
      </c>
      <c r="AU243" s="24" t="s">
        <v>87</v>
      </c>
    </row>
    <row r="244" spans="2:47" s="1" customFormat="1" ht="13.5">
      <c r="B244" s="46"/>
      <c r="C244" s="74"/>
      <c r="D244" s="233" t="s">
        <v>184</v>
      </c>
      <c r="E244" s="74"/>
      <c r="F244" s="236" t="s">
        <v>4435</v>
      </c>
      <c r="G244" s="74"/>
      <c r="H244" s="74"/>
      <c r="I244" s="191"/>
      <c r="J244" s="74"/>
      <c r="K244" s="74"/>
      <c r="L244" s="72"/>
      <c r="M244" s="235"/>
      <c r="N244" s="47"/>
      <c r="O244" s="47"/>
      <c r="P244" s="47"/>
      <c r="Q244" s="47"/>
      <c r="R244" s="47"/>
      <c r="S244" s="47"/>
      <c r="T244" s="95"/>
      <c r="AT244" s="24" t="s">
        <v>184</v>
      </c>
      <c r="AU244" s="24" t="s">
        <v>87</v>
      </c>
    </row>
    <row r="245" spans="2:65" s="1" customFormat="1" ht="16.5" customHeight="1">
      <c r="B245" s="46"/>
      <c r="C245" s="262" t="s">
        <v>604</v>
      </c>
      <c r="D245" s="262" t="s">
        <v>858</v>
      </c>
      <c r="E245" s="263" t="s">
        <v>4436</v>
      </c>
      <c r="F245" s="264" t="s">
        <v>4437</v>
      </c>
      <c r="G245" s="265" t="s">
        <v>304</v>
      </c>
      <c r="H245" s="266">
        <v>203</v>
      </c>
      <c r="I245" s="267"/>
      <c r="J245" s="268">
        <f>ROUND(I245*H245,2)</f>
        <v>0</v>
      </c>
      <c r="K245" s="264" t="s">
        <v>23</v>
      </c>
      <c r="L245" s="269"/>
      <c r="M245" s="270" t="s">
        <v>23</v>
      </c>
      <c r="N245" s="271" t="s">
        <v>47</v>
      </c>
      <c r="O245" s="47"/>
      <c r="P245" s="230">
        <f>O245*H245</f>
        <v>0</v>
      </c>
      <c r="Q245" s="230">
        <v>0.0005</v>
      </c>
      <c r="R245" s="230">
        <f>Q245*H245</f>
        <v>0.1015</v>
      </c>
      <c r="S245" s="230">
        <v>0</v>
      </c>
      <c r="T245" s="231">
        <f>S245*H245</f>
        <v>0</v>
      </c>
      <c r="AR245" s="24" t="s">
        <v>211</v>
      </c>
      <c r="AT245" s="24" t="s">
        <v>858</v>
      </c>
      <c r="AU245" s="24" t="s">
        <v>87</v>
      </c>
      <c r="AY245" s="24" t="s">
        <v>170</v>
      </c>
      <c r="BE245" s="232">
        <f>IF(N245="základní",J245,0)</f>
        <v>0</v>
      </c>
      <c r="BF245" s="232">
        <f>IF(N245="snížená",J245,0)</f>
        <v>0</v>
      </c>
      <c r="BG245" s="232">
        <f>IF(N245="zákl. přenesená",J245,0)</f>
        <v>0</v>
      </c>
      <c r="BH245" s="232">
        <f>IF(N245="sníž. přenesená",J245,0)</f>
        <v>0</v>
      </c>
      <c r="BI245" s="232">
        <f>IF(N245="nulová",J245,0)</f>
        <v>0</v>
      </c>
      <c r="BJ245" s="24" t="s">
        <v>84</v>
      </c>
      <c r="BK245" s="232">
        <f>ROUND(I245*H245,2)</f>
        <v>0</v>
      </c>
      <c r="BL245" s="24" t="s">
        <v>194</v>
      </c>
      <c r="BM245" s="24" t="s">
        <v>4438</v>
      </c>
    </row>
    <row r="246" spans="2:47" s="1" customFormat="1" ht="13.5">
      <c r="B246" s="46"/>
      <c r="C246" s="74"/>
      <c r="D246" s="233" t="s">
        <v>183</v>
      </c>
      <c r="E246" s="74"/>
      <c r="F246" s="234" t="s">
        <v>4437</v>
      </c>
      <c r="G246" s="74"/>
      <c r="H246" s="74"/>
      <c r="I246" s="191"/>
      <c r="J246" s="74"/>
      <c r="K246" s="74"/>
      <c r="L246" s="72"/>
      <c r="M246" s="235"/>
      <c r="N246" s="47"/>
      <c r="O246" s="47"/>
      <c r="P246" s="47"/>
      <c r="Q246" s="47"/>
      <c r="R246" s="47"/>
      <c r="S246" s="47"/>
      <c r="T246" s="95"/>
      <c r="AT246" s="24" t="s">
        <v>183</v>
      </c>
      <c r="AU246" s="24" t="s">
        <v>87</v>
      </c>
    </row>
    <row r="247" spans="2:65" s="1" customFormat="1" ht="16.5" customHeight="1">
      <c r="B247" s="46"/>
      <c r="C247" s="262" t="s">
        <v>612</v>
      </c>
      <c r="D247" s="262" t="s">
        <v>858</v>
      </c>
      <c r="E247" s="263" t="s">
        <v>4439</v>
      </c>
      <c r="F247" s="264" t="s">
        <v>4440</v>
      </c>
      <c r="G247" s="265" t="s">
        <v>304</v>
      </c>
      <c r="H247" s="266">
        <v>250</v>
      </c>
      <c r="I247" s="267"/>
      <c r="J247" s="268">
        <f>ROUND(I247*H247,2)</f>
        <v>0</v>
      </c>
      <c r="K247" s="264" t="s">
        <v>23</v>
      </c>
      <c r="L247" s="269"/>
      <c r="M247" s="270" t="s">
        <v>23</v>
      </c>
      <c r="N247" s="271" t="s">
        <v>47</v>
      </c>
      <c r="O247" s="47"/>
      <c r="P247" s="230">
        <f>O247*H247</f>
        <v>0</v>
      </c>
      <c r="Q247" s="230">
        <v>0.0005</v>
      </c>
      <c r="R247" s="230">
        <f>Q247*H247</f>
        <v>0.125</v>
      </c>
      <c r="S247" s="230">
        <v>0</v>
      </c>
      <c r="T247" s="231">
        <f>S247*H247</f>
        <v>0</v>
      </c>
      <c r="AR247" s="24" t="s">
        <v>211</v>
      </c>
      <c r="AT247" s="24" t="s">
        <v>858</v>
      </c>
      <c r="AU247" s="24" t="s">
        <v>87</v>
      </c>
      <c r="AY247" s="24" t="s">
        <v>170</v>
      </c>
      <c r="BE247" s="232">
        <f>IF(N247="základní",J247,0)</f>
        <v>0</v>
      </c>
      <c r="BF247" s="232">
        <f>IF(N247="snížená",J247,0)</f>
        <v>0</v>
      </c>
      <c r="BG247" s="232">
        <f>IF(N247="zákl. přenesená",J247,0)</f>
        <v>0</v>
      </c>
      <c r="BH247" s="232">
        <f>IF(N247="sníž. přenesená",J247,0)</f>
        <v>0</v>
      </c>
      <c r="BI247" s="232">
        <f>IF(N247="nulová",J247,0)</f>
        <v>0</v>
      </c>
      <c r="BJ247" s="24" t="s">
        <v>84</v>
      </c>
      <c r="BK247" s="232">
        <f>ROUND(I247*H247,2)</f>
        <v>0</v>
      </c>
      <c r="BL247" s="24" t="s">
        <v>194</v>
      </c>
      <c r="BM247" s="24" t="s">
        <v>4441</v>
      </c>
    </row>
    <row r="248" spans="2:47" s="1" customFormat="1" ht="13.5">
      <c r="B248" s="46"/>
      <c r="C248" s="74"/>
      <c r="D248" s="233" t="s">
        <v>183</v>
      </c>
      <c r="E248" s="74"/>
      <c r="F248" s="234" t="s">
        <v>4440</v>
      </c>
      <c r="G248" s="74"/>
      <c r="H248" s="74"/>
      <c r="I248" s="191"/>
      <c r="J248" s="74"/>
      <c r="K248" s="74"/>
      <c r="L248" s="72"/>
      <c r="M248" s="235"/>
      <c r="N248" s="47"/>
      <c r="O248" s="47"/>
      <c r="P248" s="47"/>
      <c r="Q248" s="47"/>
      <c r="R248" s="47"/>
      <c r="S248" s="47"/>
      <c r="T248" s="95"/>
      <c r="AT248" s="24" t="s">
        <v>183</v>
      </c>
      <c r="AU248" s="24" t="s">
        <v>87</v>
      </c>
    </row>
    <row r="249" spans="2:65" s="1" customFormat="1" ht="16.5" customHeight="1">
      <c r="B249" s="46"/>
      <c r="C249" s="221" t="s">
        <v>618</v>
      </c>
      <c r="D249" s="221" t="s">
        <v>176</v>
      </c>
      <c r="E249" s="222" t="s">
        <v>4442</v>
      </c>
      <c r="F249" s="223" t="s">
        <v>4443</v>
      </c>
      <c r="G249" s="224" t="s">
        <v>304</v>
      </c>
      <c r="H249" s="225">
        <v>9</v>
      </c>
      <c r="I249" s="226"/>
      <c r="J249" s="227">
        <f>ROUND(I249*H249,2)</f>
        <v>0</v>
      </c>
      <c r="K249" s="223" t="s">
        <v>3772</v>
      </c>
      <c r="L249" s="72"/>
      <c r="M249" s="228" t="s">
        <v>23</v>
      </c>
      <c r="N249" s="229" t="s">
        <v>47</v>
      </c>
      <c r="O249" s="47"/>
      <c r="P249" s="230">
        <f>O249*H249</f>
        <v>0</v>
      </c>
      <c r="Q249" s="230">
        <v>5E-05</v>
      </c>
      <c r="R249" s="230">
        <f>Q249*H249</f>
        <v>0.00045000000000000004</v>
      </c>
      <c r="S249" s="230">
        <v>0</v>
      </c>
      <c r="T249" s="231">
        <f>S249*H249</f>
        <v>0</v>
      </c>
      <c r="AR249" s="24" t="s">
        <v>194</v>
      </c>
      <c r="AT249" s="24" t="s">
        <v>176</v>
      </c>
      <c r="AU249" s="24" t="s">
        <v>87</v>
      </c>
      <c r="AY249" s="24" t="s">
        <v>170</v>
      </c>
      <c r="BE249" s="232">
        <f>IF(N249="základní",J249,0)</f>
        <v>0</v>
      </c>
      <c r="BF249" s="232">
        <f>IF(N249="snížená",J249,0)</f>
        <v>0</v>
      </c>
      <c r="BG249" s="232">
        <f>IF(N249="zákl. přenesená",J249,0)</f>
        <v>0</v>
      </c>
      <c r="BH249" s="232">
        <f>IF(N249="sníž. přenesená",J249,0)</f>
        <v>0</v>
      </c>
      <c r="BI249" s="232">
        <f>IF(N249="nulová",J249,0)</f>
        <v>0</v>
      </c>
      <c r="BJ249" s="24" t="s">
        <v>84</v>
      </c>
      <c r="BK249" s="232">
        <f>ROUND(I249*H249,2)</f>
        <v>0</v>
      </c>
      <c r="BL249" s="24" t="s">
        <v>194</v>
      </c>
      <c r="BM249" s="24" t="s">
        <v>4444</v>
      </c>
    </row>
    <row r="250" spans="2:47" s="1" customFormat="1" ht="13.5">
      <c r="B250" s="46"/>
      <c r="C250" s="74"/>
      <c r="D250" s="233" t="s">
        <v>183</v>
      </c>
      <c r="E250" s="74"/>
      <c r="F250" s="234" t="s">
        <v>4445</v>
      </c>
      <c r="G250" s="74"/>
      <c r="H250" s="74"/>
      <c r="I250" s="191"/>
      <c r="J250" s="74"/>
      <c r="K250" s="74"/>
      <c r="L250" s="72"/>
      <c r="M250" s="235"/>
      <c r="N250" s="47"/>
      <c r="O250" s="47"/>
      <c r="P250" s="47"/>
      <c r="Q250" s="47"/>
      <c r="R250" s="47"/>
      <c r="S250" s="47"/>
      <c r="T250" s="95"/>
      <c r="AT250" s="24" t="s">
        <v>183</v>
      </c>
      <c r="AU250" s="24" t="s">
        <v>87</v>
      </c>
    </row>
    <row r="251" spans="2:47" s="1" customFormat="1" ht="13.5">
      <c r="B251" s="46"/>
      <c r="C251" s="74"/>
      <c r="D251" s="233" t="s">
        <v>295</v>
      </c>
      <c r="E251" s="74"/>
      <c r="F251" s="236" t="s">
        <v>4446</v>
      </c>
      <c r="G251" s="74"/>
      <c r="H251" s="74"/>
      <c r="I251" s="191"/>
      <c r="J251" s="74"/>
      <c r="K251" s="74"/>
      <c r="L251" s="72"/>
      <c r="M251" s="235"/>
      <c r="N251" s="47"/>
      <c r="O251" s="47"/>
      <c r="P251" s="47"/>
      <c r="Q251" s="47"/>
      <c r="R251" s="47"/>
      <c r="S251" s="47"/>
      <c r="T251" s="95"/>
      <c r="AT251" s="24" t="s">
        <v>295</v>
      </c>
      <c r="AU251" s="24" t="s">
        <v>87</v>
      </c>
    </row>
    <row r="252" spans="2:65" s="1" customFormat="1" ht="25.5" customHeight="1">
      <c r="B252" s="46"/>
      <c r="C252" s="262" t="s">
        <v>625</v>
      </c>
      <c r="D252" s="262" t="s">
        <v>858</v>
      </c>
      <c r="E252" s="263" t="s">
        <v>4447</v>
      </c>
      <c r="F252" s="264" t="s">
        <v>4448</v>
      </c>
      <c r="G252" s="265" t="s">
        <v>304</v>
      </c>
      <c r="H252" s="266">
        <v>9</v>
      </c>
      <c r="I252" s="267"/>
      <c r="J252" s="268">
        <f>ROUND(I252*H252,2)</f>
        <v>0</v>
      </c>
      <c r="K252" s="264" t="s">
        <v>3772</v>
      </c>
      <c r="L252" s="269"/>
      <c r="M252" s="270" t="s">
        <v>23</v>
      </c>
      <c r="N252" s="271" t="s">
        <v>47</v>
      </c>
      <c r="O252" s="47"/>
      <c r="P252" s="230">
        <f>O252*H252</f>
        <v>0</v>
      </c>
      <c r="Q252" s="230">
        <v>0.004</v>
      </c>
      <c r="R252" s="230">
        <f>Q252*H252</f>
        <v>0.036000000000000004</v>
      </c>
      <c r="S252" s="230">
        <v>0</v>
      </c>
      <c r="T252" s="231">
        <f>S252*H252</f>
        <v>0</v>
      </c>
      <c r="AR252" s="24" t="s">
        <v>211</v>
      </c>
      <c r="AT252" s="24" t="s">
        <v>858</v>
      </c>
      <c r="AU252" s="24" t="s">
        <v>87</v>
      </c>
      <c r="AY252" s="24" t="s">
        <v>170</v>
      </c>
      <c r="BE252" s="232">
        <f>IF(N252="základní",J252,0)</f>
        <v>0</v>
      </c>
      <c r="BF252" s="232">
        <f>IF(N252="snížená",J252,0)</f>
        <v>0</v>
      </c>
      <c r="BG252" s="232">
        <f>IF(N252="zákl. přenesená",J252,0)</f>
        <v>0</v>
      </c>
      <c r="BH252" s="232">
        <f>IF(N252="sníž. přenesená",J252,0)</f>
        <v>0</v>
      </c>
      <c r="BI252" s="232">
        <f>IF(N252="nulová",J252,0)</f>
        <v>0</v>
      </c>
      <c r="BJ252" s="24" t="s">
        <v>84</v>
      </c>
      <c r="BK252" s="232">
        <f>ROUND(I252*H252,2)</f>
        <v>0</v>
      </c>
      <c r="BL252" s="24" t="s">
        <v>194</v>
      </c>
      <c r="BM252" s="24" t="s">
        <v>4449</v>
      </c>
    </row>
    <row r="253" spans="2:47" s="1" customFormat="1" ht="13.5">
      <c r="B253" s="46"/>
      <c r="C253" s="74"/>
      <c r="D253" s="233" t="s">
        <v>183</v>
      </c>
      <c r="E253" s="74"/>
      <c r="F253" s="234" t="s">
        <v>4450</v>
      </c>
      <c r="G253" s="74"/>
      <c r="H253" s="74"/>
      <c r="I253" s="191"/>
      <c r="J253" s="74"/>
      <c r="K253" s="74"/>
      <c r="L253" s="72"/>
      <c r="M253" s="235"/>
      <c r="N253" s="47"/>
      <c r="O253" s="47"/>
      <c r="P253" s="47"/>
      <c r="Q253" s="47"/>
      <c r="R253" s="47"/>
      <c r="S253" s="47"/>
      <c r="T253" s="95"/>
      <c r="AT253" s="24" t="s">
        <v>183</v>
      </c>
      <c r="AU253" s="24" t="s">
        <v>87</v>
      </c>
    </row>
    <row r="254" spans="2:65" s="1" customFormat="1" ht="16.5" customHeight="1">
      <c r="B254" s="46"/>
      <c r="C254" s="221" t="s">
        <v>631</v>
      </c>
      <c r="D254" s="221" t="s">
        <v>176</v>
      </c>
      <c r="E254" s="222" t="s">
        <v>4451</v>
      </c>
      <c r="F254" s="223" t="s">
        <v>4452</v>
      </c>
      <c r="G254" s="224" t="s">
        <v>304</v>
      </c>
      <c r="H254" s="225">
        <v>12</v>
      </c>
      <c r="I254" s="226"/>
      <c r="J254" s="227">
        <f>ROUND(I254*H254,2)</f>
        <v>0</v>
      </c>
      <c r="K254" s="223" t="s">
        <v>3772</v>
      </c>
      <c r="L254" s="72"/>
      <c r="M254" s="228" t="s">
        <v>23</v>
      </c>
      <c r="N254" s="229" t="s">
        <v>47</v>
      </c>
      <c r="O254" s="47"/>
      <c r="P254" s="230">
        <f>O254*H254</f>
        <v>0</v>
      </c>
      <c r="Q254" s="230">
        <v>6E-05</v>
      </c>
      <c r="R254" s="230">
        <f>Q254*H254</f>
        <v>0.00072</v>
      </c>
      <c r="S254" s="230">
        <v>0</v>
      </c>
      <c r="T254" s="231">
        <f>S254*H254</f>
        <v>0</v>
      </c>
      <c r="AR254" s="24" t="s">
        <v>194</v>
      </c>
      <c r="AT254" s="24" t="s">
        <v>176</v>
      </c>
      <c r="AU254" s="24" t="s">
        <v>87</v>
      </c>
      <c r="AY254" s="24" t="s">
        <v>170</v>
      </c>
      <c r="BE254" s="232">
        <f>IF(N254="základní",J254,0)</f>
        <v>0</v>
      </c>
      <c r="BF254" s="232">
        <f>IF(N254="snížená",J254,0)</f>
        <v>0</v>
      </c>
      <c r="BG254" s="232">
        <f>IF(N254="zákl. přenesená",J254,0)</f>
        <v>0</v>
      </c>
      <c r="BH254" s="232">
        <f>IF(N254="sníž. přenesená",J254,0)</f>
        <v>0</v>
      </c>
      <c r="BI254" s="232">
        <f>IF(N254="nulová",J254,0)</f>
        <v>0</v>
      </c>
      <c r="BJ254" s="24" t="s">
        <v>84</v>
      </c>
      <c r="BK254" s="232">
        <f>ROUND(I254*H254,2)</f>
        <v>0</v>
      </c>
      <c r="BL254" s="24" t="s">
        <v>194</v>
      </c>
      <c r="BM254" s="24" t="s">
        <v>4453</v>
      </c>
    </row>
    <row r="255" spans="2:47" s="1" customFormat="1" ht="13.5">
      <c r="B255" s="46"/>
      <c r="C255" s="74"/>
      <c r="D255" s="233" t="s">
        <v>183</v>
      </c>
      <c r="E255" s="74"/>
      <c r="F255" s="234" t="s">
        <v>4454</v>
      </c>
      <c r="G255" s="74"/>
      <c r="H255" s="74"/>
      <c r="I255" s="191"/>
      <c r="J255" s="74"/>
      <c r="K255" s="74"/>
      <c r="L255" s="72"/>
      <c r="M255" s="235"/>
      <c r="N255" s="47"/>
      <c r="O255" s="47"/>
      <c r="P255" s="47"/>
      <c r="Q255" s="47"/>
      <c r="R255" s="47"/>
      <c r="S255" s="47"/>
      <c r="T255" s="95"/>
      <c r="AT255" s="24" t="s">
        <v>183</v>
      </c>
      <c r="AU255" s="24" t="s">
        <v>87</v>
      </c>
    </row>
    <row r="256" spans="2:47" s="1" customFormat="1" ht="13.5">
      <c r="B256" s="46"/>
      <c r="C256" s="74"/>
      <c r="D256" s="233" t="s">
        <v>295</v>
      </c>
      <c r="E256" s="74"/>
      <c r="F256" s="236" t="s">
        <v>4446</v>
      </c>
      <c r="G256" s="74"/>
      <c r="H256" s="74"/>
      <c r="I256" s="191"/>
      <c r="J256" s="74"/>
      <c r="K256" s="74"/>
      <c r="L256" s="72"/>
      <c r="M256" s="235"/>
      <c r="N256" s="47"/>
      <c r="O256" s="47"/>
      <c r="P256" s="47"/>
      <c r="Q256" s="47"/>
      <c r="R256" s="47"/>
      <c r="S256" s="47"/>
      <c r="T256" s="95"/>
      <c r="AT256" s="24" t="s">
        <v>295</v>
      </c>
      <c r="AU256" s="24" t="s">
        <v>87</v>
      </c>
    </row>
    <row r="257" spans="2:65" s="1" customFormat="1" ht="25.5" customHeight="1">
      <c r="B257" s="46"/>
      <c r="C257" s="262" t="s">
        <v>637</v>
      </c>
      <c r="D257" s="262" t="s">
        <v>858</v>
      </c>
      <c r="E257" s="263" t="s">
        <v>4455</v>
      </c>
      <c r="F257" s="264" t="s">
        <v>4456</v>
      </c>
      <c r="G257" s="265" t="s">
        <v>304</v>
      </c>
      <c r="H257" s="266">
        <v>36</v>
      </c>
      <c r="I257" s="267"/>
      <c r="J257" s="268">
        <f>ROUND(I257*H257,2)</f>
        <v>0</v>
      </c>
      <c r="K257" s="264" t="s">
        <v>3772</v>
      </c>
      <c r="L257" s="269"/>
      <c r="M257" s="270" t="s">
        <v>23</v>
      </c>
      <c r="N257" s="271" t="s">
        <v>47</v>
      </c>
      <c r="O257" s="47"/>
      <c r="P257" s="230">
        <f>O257*H257</f>
        <v>0</v>
      </c>
      <c r="Q257" s="230">
        <v>0.006</v>
      </c>
      <c r="R257" s="230">
        <f>Q257*H257</f>
        <v>0.216</v>
      </c>
      <c r="S257" s="230">
        <v>0</v>
      </c>
      <c r="T257" s="231">
        <f>S257*H257</f>
        <v>0</v>
      </c>
      <c r="AR257" s="24" t="s">
        <v>211</v>
      </c>
      <c r="AT257" s="24" t="s">
        <v>858</v>
      </c>
      <c r="AU257" s="24" t="s">
        <v>87</v>
      </c>
      <c r="AY257" s="24" t="s">
        <v>170</v>
      </c>
      <c r="BE257" s="232">
        <f>IF(N257="základní",J257,0)</f>
        <v>0</v>
      </c>
      <c r="BF257" s="232">
        <f>IF(N257="snížená",J257,0)</f>
        <v>0</v>
      </c>
      <c r="BG257" s="232">
        <f>IF(N257="zákl. přenesená",J257,0)</f>
        <v>0</v>
      </c>
      <c r="BH257" s="232">
        <f>IF(N257="sníž. přenesená",J257,0)</f>
        <v>0</v>
      </c>
      <c r="BI257" s="232">
        <f>IF(N257="nulová",J257,0)</f>
        <v>0</v>
      </c>
      <c r="BJ257" s="24" t="s">
        <v>84</v>
      </c>
      <c r="BK257" s="232">
        <f>ROUND(I257*H257,2)</f>
        <v>0</v>
      </c>
      <c r="BL257" s="24" t="s">
        <v>194</v>
      </c>
      <c r="BM257" s="24" t="s">
        <v>4457</v>
      </c>
    </row>
    <row r="258" spans="2:47" s="1" customFormat="1" ht="13.5">
      <c r="B258" s="46"/>
      <c r="C258" s="74"/>
      <c r="D258" s="233" t="s">
        <v>183</v>
      </c>
      <c r="E258" s="74"/>
      <c r="F258" s="234" t="s">
        <v>4458</v>
      </c>
      <c r="G258" s="74"/>
      <c r="H258" s="74"/>
      <c r="I258" s="191"/>
      <c r="J258" s="74"/>
      <c r="K258" s="74"/>
      <c r="L258" s="72"/>
      <c r="M258" s="235"/>
      <c r="N258" s="47"/>
      <c r="O258" s="47"/>
      <c r="P258" s="47"/>
      <c r="Q258" s="47"/>
      <c r="R258" s="47"/>
      <c r="S258" s="47"/>
      <c r="T258" s="95"/>
      <c r="AT258" s="24" t="s">
        <v>183</v>
      </c>
      <c r="AU258" s="24" t="s">
        <v>87</v>
      </c>
    </row>
    <row r="259" spans="2:51" s="11" customFormat="1" ht="13.5">
      <c r="B259" s="240"/>
      <c r="C259" s="241"/>
      <c r="D259" s="233" t="s">
        <v>322</v>
      </c>
      <c r="E259" s="242" t="s">
        <v>23</v>
      </c>
      <c r="F259" s="243" t="s">
        <v>4459</v>
      </c>
      <c r="G259" s="241"/>
      <c r="H259" s="244">
        <v>36</v>
      </c>
      <c r="I259" s="245"/>
      <c r="J259" s="241"/>
      <c r="K259" s="241"/>
      <c r="L259" s="246"/>
      <c r="M259" s="247"/>
      <c r="N259" s="248"/>
      <c r="O259" s="248"/>
      <c r="P259" s="248"/>
      <c r="Q259" s="248"/>
      <c r="R259" s="248"/>
      <c r="S259" s="248"/>
      <c r="T259" s="249"/>
      <c r="AT259" s="250" t="s">
        <v>322</v>
      </c>
      <c r="AU259" s="250" t="s">
        <v>87</v>
      </c>
      <c r="AV259" s="11" t="s">
        <v>87</v>
      </c>
      <c r="AW259" s="11" t="s">
        <v>39</v>
      </c>
      <c r="AX259" s="11" t="s">
        <v>84</v>
      </c>
      <c r="AY259" s="250" t="s">
        <v>170</v>
      </c>
    </row>
    <row r="260" spans="2:65" s="1" customFormat="1" ht="16.5" customHeight="1">
      <c r="B260" s="46"/>
      <c r="C260" s="262" t="s">
        <v>643</v>
      </c>
      <c r="D260" s="262" t="s">
        <v>858</v>
      </c>
      <c r="E260" s="263" t="s">
        <v>4460</v>
      </c>
      <c r="F260" s="264" t="s">
        <v>4461</v>
      </c>
      <c r="G260" s="265" t="s">
        <v>340</v>
      </c>
      <c r="H260" s="266">
        <v>19.5</v>
      </c>
      <c r="I260" s="267"/>
      <c r="J260" s="268">
        <f>ROUND(I260*H260,2)</f>
        <v>0</v>
      </c>
      <c r="K260" s="264" t="s">
        <v>3772</v>
      </c>
      <c r="L260" s="269"/>
      <c r="M260" s="270" t="s">
        <v>23</v>
      </c>
      <c r="N260" s="271" t="s">
        <v>47</v>
      </c>
      <c r="O260" s="47"/>
      <c r="P260" s="230">
        <f>O260*H260</f>
        <v>0</v>
      </c>
      <c r="Q260" s="230">
        <v>0.00032</v>
      </c>
      <c r="R260" s="230">
        <f>Q260*H260</f>
        <v>0.006240000000000001</v>
      </c>
      <c r="S260" s="230">
        <v>0</v>
      </c>
      <c r="T260" s="231">
        <f>S260*H260</f>
        <v>0</v>
      </c>
      <c r="AR260" s="24" t="s">
        <v>211</v>
      </c>
      <c r="AT260" s="24" t="s">
        <v>858</v>
      </c>
      <c r="AU260" s="24" t="s">
        <v>87</v>
      </c>
      <c r="AY260" s="24" t="s">
        <v>170</v>
      </c>
      <c r="BE260" s="232">
        <f>IF(N260="základní",J260,0)</f>
        <v>0</v>
      </c>
      <c r="BF260" s="232">
        <f>IF(N260="snížená",J260,0)</f>
        <v>0</v>
      </c>
      <c r="BG260" s="232">
        <f>IF(N260="zákl. přenesená",J260,0)</f>
        <v>0</v>
      </c>
      <c r="BH260" s="232">
        <f>IF(N260="sníž. přenesená",J260,0)</f>
        <v>0</v>
      </c>
      <c r="BI260" s="232">
        <f>IF(N260="nulová",J260,0)</f>
        <v>0</v>
      </c>
      <c r="BJ260" s="24" t="s">
        <v>84</v>
      </c>
      <c r="BK260" s="232">
        <f>ROUND(I260*H260,2)</f>
        <v>0</v>
      </c>
      <c r="BL260" s="24" t="s">
        <v>194</v>
      </c>
      <c r="BM260" s="24" t="s">
        <v>4462</v>
      </c>
    </row>
    <row r="261" spans="2:47" s="1" customFormat="1" ht="13.5">
      <c r="B261" s="46"/>
      <c r="C261" s="74"/>
      <c r="D261" s="233" t="s">
        <v>183</v>
      </c>
      <c r="E261" s="74"/>
      <c r="F261" s="234" t="s">
        <v>4463</v>
      </c>
      <c r="G261" s="74"/>
      <c r="H261" s="74"/>
      <c r="I261" s="191"/>
      <c r="J261" s="74"/>
      <c r="K261" s="74"/>
      <c r="L261" s="72"/>
      <c r="M261" s="235"/>
      <c r="N261" s="47"/>
      <c r="O261" s="47"/>
      <c r="P261" s="47"/>
      <c r="Q261" s="47"/>
      <c r="R261" s="47"/>
      <c r="S261" s="47"/>
      <c r="T261" s="95"/>
      <c r="AT261" s="24" t="s">
        <v>183</v>
      </c>
      <c r="AU261" s="24" t="s">
        <v>87</v>
      </c>
    </row>
    <row r="262" spans="2:51" s="11" customFormat="1" ht="13.5">
      <c r="B262" s="240"/>
      <c r="C262" s="241"/>
      <c r="D262" s="233" t="s">
        <v>322</v>
      </c>
      <c r="E262" s="242" t="s">
        <v>23</v>
      </c>
      <c r="F262" s="243" t="s">
        <v>4464</v>
      </c>
      <c r="G262" s="241"/>
      <c r="H262" s="244">
        <v>19.5</v>
      </c>
      <c r="I262" s="245"/>
      <c r="J262" s="241"/>
      <c r="K262" s="241"/>
      <c r="L262" s="246"/>
      <c r="M262" s="247"/>
      <c r="N262" s="248"/>
      <c r="O262" s="248"/>
      <c r="P262" s="248"/>
      <c r="Q262" s="248"/>
      <c r="R262" s="248"/>
      <c r="S262" s="248"/>
      <c r="T262" s="249"/>
      <c r="AT262" s="250" t="s">
        <v>322</v>
      </c>
      <c r="AU262" s="250" t="s">
        <v>87</v>
      </c>
      <c r="AV262" s="11" t="s">
        <v>87</v>
      </c>
      <c r="AW262" s="11" t="s">
        <v>39</v>
      </c>
      <c r="AX262" s="11" t="s">
        <v>84</v>
      </c>
      <c r="AY262" s="250" t="s">
        <v>170</v>
      </c>
    </row>
    <row r="263" spans="2:65" s="1" customFormat="1" ht="16.5" customHeight="1">
      <c r="B263" s="46"/>
      <c r="C263" s="262" t="s">
        <v>650</v>
      </c>
      <c r="D263" s="262" t="s">
        <v>858</v>
      </c>
      <c r="E263" s="263" t="s">
        <v>4465</v>
      </c>
      <c r="F263" s="264" t="s">
        <v>4466</v>
      </c>
      <c r="G263" s="265" t="s">
        <v>292</v>
      </c>
      <c r="H263" s="266">
        <v>0.1</v>
      </c>
      <c r="I263" s="267"/>
      <c r="J263" s="268">
        <f>ROUND(I263*H263,2)</f>
        <v>0</v>
      </c>
      <c r="K263" s="264" t="s">
        <v>3772</v>
      </c>
      <c r="L263" s="269"/>
      <c r="M263" s="270" t="s">
        <v>23</v>
      </c>
      <c r="N263" s="271" t="s">
        <v>47</v>
      </c>
      <c r="O263" s="47"/>
      <c r="P263" s="230">
        <f>O263*H263</f>
        <v>0</v>
      </c>
      <c r="Q263" s="230">
        <v>0.275</v>
      </c>
      <c r="R263" s="230">
        <f>Q263*H263</f>
        <v>0.027500000000000004</v>
      </c>
      <c r="S263" s="230">
        <v>0</v>
      </c>
      <c r="T263" s="231">
        <f>S263*H263</f>
        <v>0</v>
      </c>
      <c r="AR263" s="24" t="s">
        <v>211</v>
      </c>
      <c r="AT263" s="24" t="s">
        <v>858</v>
      </c>
      <c r="AU263" s="24" t="s">
        <v>87</v>
      </c>
      <c r="AY263" s="24" t="s">
        <v>170</v>
      </c>
      <c r="BE263" s="232">
        <f>IF(N263="základní",J263,0)</f>
        <v>0</v>
      </c>
      <c r="BF263" s="232">
        <f>IF(N263="snížená",J263,0)</f>
        <v>0</v>
      </c>
      <c r="BG263" s="232">
        <f>IF(N263="zákl. přenesená",J263,0)</f>
        <v>0</v>
      </c>
      <c r="BH263" s="232">
        <f>IF(N263="sníž. přenesená",J263,0)</f>
        <v>0</v>
      </c>
      <c r="BI263" s="232">
        <f>IF(N263="nulová",J263,0)</f>
        <v>0</v>
      </c>
      <c r="BJ263" s="24" t="s">
        <v>84</v>
      </c>
      <c r="BK263" s="232">
        <f>ROUND(I263*H263,2)</f>
        <v>0</v>
      </c>
      <c r="BL263" s="24" t="s">
        <v>194</v>
      </c>
      <c r="BM263" s="24" t="s">
        <v>4467</v>
      </c>
    </row>
    <row r="264" spans="2:47" s="1" customFormat="1" ht="13.5">
      <c r="B264" s="46"/>
      <c r="C264" s="74"/>
      <c r="D264" s="233" t="s">
        <v>183</v>
      </c>
      <c r="E264" s="74"/>
      <c r="F264" s="234" t="s">
        <v>4466</v>
      </c>
      <c r="G264" s="74"/>
      <c r="H264" s="74"/>
      <c r="I264" s="191"/>
      <c r="J264" s="74"/>
      <c r="K264" s="74"/>
      <c r="L264" s="72"/>
      <c r="M264" s="235"/>
      <c r="N264" s="47"/>
      <c r="O264" s="47"/>
      <c r="P264" s="47"/>
      <c r="Q264" s="47"/>
      <c r="R264" s="47"/>
      <c r="S264" s="47"/>
      <c r="T264" s="95"/>
      <c r="AT264" s="24" t="s">
        <v>183</v>
      </c>
      <c r="AU264" s="24" t="s">
        <v>87</v>
      </c>
    </row>
    <row r="265" spans="2:65" s="1" customFormat="1" ht="16.5" customHeight="1">
      <c r="B265" s="46"/>
      <c r="C265" s="262" t="s">
        <v>657</v>
      </c>
      <c r="D265" s="262" t="s">
        <v>858</v>
      </c>
      <c r="E265" s="263" t="s">
        <v>4468</v>
      </c>
      <c r="F265" s="264" t="s">
        <v>4469</v>
      </c>
      <c r="G265" s="265" t="s">
        <v>292</v>
      </c>
      <c r="H265" s="266">
        <v>0.005</v>
      </c>
      <c r="I265" s="267"/>
      <c r="J265" s="268">
        <f>ROUND(I265*H265,2)</f>
        <v>0</v>
      </c>
      <c r="K265" s="264" t="s">
        <v>3772</v>
      </c>
      <c r="L265" s="269"/>
      <c r="M265" s="270" t="s">
        <v>23</v>
      </c>
      <c r="N265" s="271" t="s">
        <v>47</v>
      </c>
      <c r="O265" s="47"/>
      <c r="P265" s="230">
        <f>O265*H265</f>
        <v>0</v>
      </c>
      <c r="Q265" s="230">
        <v>0.55</v>
      </c>
      <c r="R265" s="230">
        <f>Q265*H265</f>
        <v>0.0027500000000000003</v>
      </c>
      <c r="S265" s="230">
        <v>0</v>
      </c>
      <c r="T265" s="231">
        <f>S265*H265</f>
        <v>0</v>
      </c>
      <c r="AR265" s="24" t="s">
        <v>211</v>
      </c>
      <c r="AT265" s="24" t="s">
        <v>858</v>
      </c>
      <c r="AU265" s="24" t="s">
        <v>87</v>
      </c>
      <c r="AY265" s="24" t="s">
        <v>170</v>
      </c>
      <c r="BE265" s="232">
        <f>IF(N265="základní",J265,0)</f>
        <v>0</v>
      </c>
      <c r="BF265" s="232">
        <f>IF(N265="snížená",J265,0)</f>
        <v>0</v>
      </c>
      <c r="BG265" s="232">
        <f>IF(N265="zákl. přenesená",J265,0)</f>
        <v>0</v>
      </c>
      <c r="BH265" s="232">
        <f>IF(N265="sníž. přenesená",J265,0)</f>
        <v>0</v>
      </c>
      <c r="BI265" s="232">
        <f>IF(N265="nulová",J265,0)</f>
        <v>0</v>
      </c>
      <c r="BJ265" s="24" t="s">
        <v>84</v>
      </c>
      <c r="BK265" s="232">
        <f>ROUND(I265*H265,2)</f>
        <v>0</v>
      </c>
      <c r="BL265" s="24" t="s">
        <v>194</v>
      </c>
      <c r="BM265" s="24" t="s">
        <v>4470</v>
      </c>
    </row>
    <row r="266" spans="2:47" s="1" customFormat="1" ht="13.5">
      <c r="B266" s="46"/>
      <c r="C266" s="74"/>
      <c r="D266" s="233" t="s">
        <v>183</v>
      </c>
      <c r="E266" s="74"/>
      <c r="F266" s="234" t="s">
        <v>4469</v>
      </c>
      <c r="G266" s="74"/>
      <c r="H266" s="74"/>
      <c r="I266" s="191"/>
      <c r="J266" s="74"/>
      <c r="K266" s="74"/>
      <c r="L266" s="72"/>
      <c r="M266" s="235"/>
      <c r="N266" s="47"/>
      <c r="O266" s="47"/>
      <c r="P266" s="47"/>
      <c r="Q266" s="47"/>
      <c r="R266" s="47"/>
      <c r="S266" s="47"/>
      <c r="T266" s="95"/>
      <c r="AT266" s="24" t="s">
        <v>183</v>
      </c>
      <c r="AU266" s="24" t="s">
        <v>87</v>
      </c>
    </row>
    <row r="267" spans="2:65" s="1" customFormat="1" ht="16.5" customHeight="1">
      <c r="B267" s="46"/>
      <c r="C267" s="262" t="s">
        <v>663</v>
      </c>
      <c r="D267" s="262" t="s">
        <v>858</v>
      </c>
      <c r="E267" s="263" t="s">
        <v>4471</v>
      </c>
      <c r="F267" s="264" t="s">
        <v>4472</v>
      </c>
      <c r="G267" s="265" t="s">
        <v>1354</v>
      </c>
      <c r="H267" s="266">
        <v>59.1</v>
      </c>
      <c r="I267" s="267"/>
      <c r="J267" s="268">
        <f>ROUND(I267*H267,2)</f>
        <v>0</v>
      </c>
      <c r="K267" s="264" t="s">
        <v>23</v>
      </c>
      <c r="L267" s="269"/>
      <c r="M267" s="270" t="s">
        <v>23</v>
      </c>
      <c r="N267" s="271" t="s">
        <v>47</v>
      </c>
      <c r="O267" s="47"/>
      <c r="P267" s="230">
        <f>O267*H267</f>
        <v>0</v>
      </c>
      <c r="Q267" s="230">
        <v>0.001</v>
      </c>
      <c r="R267" s="230">
        <f>Q267*H267</f>
        <v>0.0591</v>
      </c>
      <c r="S267" s="230">
        <v>0</v>
      </c>
      <c r="T267" s="231">
        <f>S267*H267</f>
        <v>0</v>
      </c>
      <c r="AR267" s="24" t="s">
        <v>211</v>
      </c>
      <c r="AT267" s="24" t="s">
        <v>858</v>
      </c>
      <c r="AU267" s="24" t="s">
        <v>87</v>
      </c>
      <c r="AY267" s="24" t="s">
        <v>170</v>
      </c>
      <c r="BE267" s="232">
        <f>IF(N267="základní",J267,0)</f>
        <v>0</v>
      </c>
      <c r="BF267" s="232">
        <f>IF(N267="snížená",J267,0)</f>
        <v>0</v>
      </c>
      <c r="BG267" s="232">
        <f>IF(N267="zákl. přenesená",J267,0)</f>
        <v>0</v>
      </c>
      <c r="BH267" s="232">
        <f>IF(N267="sníž. přenesená",J267,0)</f>
        <v>0</v>
      </c>
      <c r="BI267" s="232">
        <f>IF(N267="nulová",J267,0)</f>
        <v>0</v>
      </c>
      <c r="BJ267" s="24" t="s">
        <v>84</v>
      </c>
      <c r="BK267" s="232">
        <f>ROUND(I267*H267,2)</f>
        <v>0</v>
      </c>
      <c r="BL267" s="24" t="s">
        <v>194</v>
      </c>
      <c r="BM267" s="24" t="s">
        <v>4473</v>
      </c>
    </row>
    <row r="268" spans="2:47" s="1" customFormat="1" ht="13.5">
      <c r="B268" s="46"/>
      <c r="C268" s="74"/>
      <c r="D268" s="233" t="s">
        <v>183</v>
      </c>
      <c r="E268" s="74"/>
      <c r="F268" s="234" t="s">
        <v>4472</v>
      </c>
      <c r="G268" s="74"/>
      <c r="H268" s="74"/>
      <c r="I268" s="191"/>
      <c r="J268" s="74"/>
      <c r="K268" s="74"/>
      <c r="L268" s="72"/>
      <c r="M268" s="235"/>
      <c r="N268" s="47"/>
      <c r="O268" s="47"/>
      <c r="P268" s="47"/>
      <c r="Q268" s="47"/>
      <c r="R268" s="47"/>
      <c r="S268" s="47"/>
      <c r="T268" s="95"/>
      <c r="AT268" s="24" t="s">
        <v>183</v>
      </c>
      <c r="AU268" s="24" t="s">
        <v>87</v>
      </c>
    </row>
    <row r="269" spans="2:51" s="11" customFormat="1" ht="13.5">
      <c r="B269" s="240"/>
      <c r="C269" s="241"/>
      <c r="D269" s="233" t="s">
        <v>322</v>
      </c>
      <c r="E269" s="242" t="s">
        <v>23</v>
      </c>
      <c r="F269" s="243" t="s">
        <v>4474</v>
      </c>
      <c r="G269" s="241"/>
      <c r="H269" s="244">
        <v>59.1</v>
      </c>
      <c r="I269" s="245"/>
      <c r="J269" s="241"/>
      <c r="K269" s="241"/>
      <c r="L269" s="246"/>
      <c r="M269" s="247"/>
      <c r="N269" s="248"/>
      <c r="O269" s="248"/>
      <c r="P269" s="248"/>
      <c r="Q269" s="248"/>
      <c r="R269" s="248"/>
      <c r="S269" s="248"/>
      <c r="T269" s="249"/>
      <c r="AT269" s="250" t="s">
        <v>322</v>
      </c>
      <c r="AU269" s="250" t="s">
        <v>87</v>
      </c>
      <c r="AV269" s="11" t="s">
        <v>87</v>
      </c>
      <c r="AW269" s="11" t="s">
        <v>39</v>
      </c>
      <c r="AX269" s="11" t="s">
        <v>84</v>
      </c>
      <c r="AY269" s="250" t="s">
        <v>170</v>
      </c>
    </row>
    <row r="270" spans="2:65" s="1" customFormat="1" ht="25.5" customHeight="1">
      <c r="B270" s="46"/>
      <c r="C270" s="262" t="s">
        <v>670</v>
      </c>
      <c r="D270" s="262" t="s">
        <v>858</v>
      </c>
      <c r="E270" s="263" t="s">
        <v>4475</v>
      </c>
      <c r="F270" s="264" t="s">
        <v>4476</v>
      </c>
      <c r="G270" s="265" t="s">
        <v>1354</v>
      </c>
      <c r="H270" s="266">
        <v>4</v>
      </c>
      <c r="I270" s="267"/>
      <c r="J270" s="268">
        <f>ROUND(I270*H270,2)</f>
        <v>0</v>
      </c>
      <c r="K270" s="264" t="s">
        <v>3772</v>
      </c>
      <c r="L270" s="269"/>
      <c r="M270" s="270" t="s">
        <v>23</v>
      </c>
      <c r="N270" s="271" t="s">
        <v>47</v>
      </c>
      <c r="O270" s="47"/>
      <c r="P270" s="230">
        <f>O270*H270</f>
        <v>0</v>
      </c>
      <c r="Q270" s="230">
        <v>0.001</v>
      </c>
      <c r="R270" s="230">
        <f>Q270*H270</f>
        <v>0.004</v>
      </c>
      <c r="S270" s="230">
        <v>0</v>
      </c>
      <c r="T270" s="231">
        <f>S270*H270</f>
        <v>0</v>
      </c>
      <c r="AR270" s="24" t="s">
        <v>211</v>
      </c>
      <c r="AT270" s="24" t="s">
        <v>858</v>
      </c>
      <c r="AU270" s="24" t="s">
        <v>87</v>
      </c>
      <c r="AY270" s="24" t="s">
        <v>170</v>
      </c>
      <c r="BE270" s="232">
        <f>IF(N270="základní",J270,0)</f>
        <v>0</v>
      </c>
      <c r="BF270" s="232">
        <f>IF(N270="snížená",J270,0)</f>
        <v>0</v>
      </c>
      <c r="BG270" s="232">
        <f>IF(N270="zákl. přenesená",J270,0)</f>
        <v>0</v>
      </c>
      <c r="BH270" s="232">
        <f>IF(N270="sníž. přenesená",J270,0)</f>
        <v>0</v>
      </c>
      <c r="BI270" s="232">
        <f>IF(N270="nulová",J270,0)</f>
        <v>0</v>
      </c>
      <c r="BJ270" s="24" t="s">
        <v>84</v>
      </c>
      <c r="BK270" s="232">
        <f>ROUND(I270*H270,2)</f>
        <v>0</v>
      </c>
      <c r="BL270" s="24" t="s">
        <v>194</v>
      </c>
      <c r="BM270" s="24" t="s">
        <v>4477</v>
      </c>
    </row>
    <row r="271" spans="2:47" s="1" customFormat="1" ht="13.5">
      <c r="B271" s="46"/>
      <c r="C271" s="74"/>
      <c r="D271" s="233" t="s">
        <v>183</v>
      </c>
      <c r="E271" s="74"/>
      <c r="F271" s="234" t="s">
        <v>4478</v>
      </c>
      <c r="G271" s="74"/>
      <c r="H271" s="74"/>
      <c r="I271" s="191"/>
      <c r="J271" s="74"/>
      <c r="K271" s="74"/>
      <c r="L271" s="72"/>
      <c r="M271" s="235"/>
      <c r="N271" s="47"/>
      <c r="O271" s="47"/>
      <c r="P271" s="47"/>
      <c r="Q271" s="47"/>
      <c r="R271" s="47"/>
      <c r="S271" s="47"/>
      <c r="T271" s="95"/>
      <c r="AT271" s="24" t="s">
        <v>183</v>
      </c>
      <c r="AU271" s="24" t="s">
        <v>87</v>
      </c>
    </row>
    <row r="272" spans="2:65" s="1" customFormat="1" ht="16.5" customHeight="1">
      <c r="B272" s="46"/>
      <c r="C272" s="221" t="s">
        <v>676</v>
      </c>
      <c r="D272" s="221" t="s">
        <v>176</v>
      </c>
      <c r="E272" s="222" t="s">
        <v>4479</v>
      </c>
      <c r="F272" s="223" t="s">
        <v>4480</v>
      </c>
      <c r="G272" s="224" t="s">
        <v>304</v>
      </c>
      <c r="H272" s="225">
        <v>1</v>
      </c>
      <c r="I272" s="226"/>
      <c r="J272" s="227">
        <f>ROUND(I272*H272,2)</f>
        <v>0</v>
      </c>
      <c r="K272" s="223" t="s">
        <v>3772</v>
      </c>
      <c r="L272" s="72"/>
      <c r="M272" s="228" t="s">
        <v>23</v>
      </c>
      <c r="N272" s="229" t="s">
        <v>47</v>
      </c>
      <c r="O272" s="47"/>
      <c r="P272" s="230">
        <f>O272*H272</f>
        <v>0</v>
      </c>
      <c r="Q272" s="230">
        <v>0</v>
      </c>
      <c r="R272" s="230">
        <f>Q272*H272</f>
        <v>0</v>
      </c>
      <c r="S272" s="230">
        <v>0</v>
      </c>
      <c r="T272" s="231">
        <f>S272*H272</f>
        <v>0</v>
      </c>
      <c r="AR272" s="24" t="s">
        <v>194</v>
      </c>
      <c r="AT272" s="24" t="s">
        <v>176</v>
      </c>
      <c r="AU272" s="24" t="s">
        <v>87</v>
      </c>
      <c r="AY272" s="24" t="s">
        <v>170</v>
      </c>
      <c r="BE272" s="232">
        <f>IF(N272="základní",J272,0)</f>
        <v>0</v>
      </c>
      <c r="BF272" s="232">
        <f>IF(N272="snížená",J272,0)</f>
        <v>0</v>
      </c>
      <c r="BG272" s="232">
        <f>IF(N272="zákl. přenesená",J272,0)</f>
        <v>0</v>
      </c>
      <c r="BH272" s="232">
        <f>IF(N272="sníž. přenesená",J272,0)</f>
        <v>0</v>
      </c>
      <c r="BI272" s="232">
        <f>IF(N272="nulová",J272,0)</f>
        <v>0</v>
      </c>
      <c r="BJ272" s="24" t="s">
        <v>84</v>
      </c>
      <c r="BK272" s="232">
        <f>ROUND(I272*H272,2)</f>
        <v>0</v>
      </c>
      <c r="BL272" s="24" t="s">
        <v>194</v>
      </c>
      <c r="BM272" s="24" t="s">
        <v>4481</v>
      </c>
    </row>
    <row r="273" spans="2:47" s="1" customFormat="1" ht="13.5">
      <c r="B273" s="46"/>
      <c r="C273" s="74"/>
      <c r="D273" s="233" t="s">
        <v>183</v>
      </c>
      <c r="E273" s="74"/>
      <c r="F273" s="234" t="s">
        <v>4482</v>
      </c>
      <c r="G273" s="74"/>
      <c r="H273" s="74"/>
      <c r="I273" s="191"/>
      <c r="J273" s="74"/>
      <c r="K273" s="74"/>
      <c r="L273" s="72"/>
      <c r="M273" s="235"/>
      <c r="N273" s="47"/>
      <c r="O273" s="47"/>
      <c r="P273" s="47"/>
      <c r="Q273" s="47"/>
      <c r="R273" s="47"/>
      <c r="S273" s="47"/>
      <c r="T273" s="95"/>
      <c r="AT273" s="24" t="s">
        <v>183</v>
      </c>
      <c r="AU273" s="24" t="s">
        <v>87</v>
      </c>
    </row>
    <row r="274" spans="2:47" s="1" customFormat="1" ht="13.5">
      <c r="B274" s="46"/>
      <c r="C274" s="74"/>
      <c r="D274" s="233" t="s">
        <v>295</v>
      </c>
      <c r="E274" s="74"/>
      <c r="F274" s="236" t="s">
        <v>4483</v>
      </c>
      <c r="G274" s="74"/>
      <c r="H274" s="74"/>
      <c r="I274" s="191"/>
      <c r="J274" s="74"/>
      <c r="K274" s="74"/>
      <c r="L274" s="72"/>
      <c r="M274" s="235"/>
      <c r="N274" s="47"/>
      <c r="O274" s="47"/>
      <c r="P274" s="47"/>
      <c r="Q274" s="47"/>
      <c r="R274" s="47"/>
      <c r="S274" s="47"/>
      <c r="T274" s="95"/>
      <c r="AT274" s="24" t="s">
        <v>295</v>
      </c>
      <c r="AU274" s="24" t="s">
        <v>87</v>
      </c>
    </row>
    <row r="275" spans="2:65" s="1" customFormat="1" ht="16.5" customHeight="1">
      <c r="B275" s="46"/>
      <c r="C275" s="262" t="s">
        <v>683</v>
      </c>
      <c r="D275" s="262" t="s">
        <v>858</v>
      </c>
      <c r="E275" s="263" t="s">
        <v>4484</v>
      </c>
      <c r="F275" s="264" t="s">
        <v>4485</v>
      </c>
      <c r="G275" s="265" t="s">
        <v>304</v>
      </c>
      <c r="H275" s="266">
        <v>1</v>
      </c>
      <c r="I275" s="267"/>
      <c r="J275" s="268">
        <f>ROUND(I275*H275,2)</f>
        <v>0</v>
      </c>
      <c r="K275" s="264" t="s">
        <v>23</v>
      </c>
      <c r="L275" s="269"/>
      <c r="M275" s="270" t="s">
        <v>23</v>
      </c>
      <c r="N275" s="271" t="s">
        <v>47</v>
      </c>
      <c r="O275" s="47"/>
      <c r="P275" s="230">
        <f>O275*H275</f>
        <v>0</v>
      </c>
      <c r="Q275" s="230">
        <v>0</v>
      </c>
      <c r="R275" s="230">
        <f>Q275*H275</f>
        <v>0</v>
      </c>
      <c r="S275" s="230">
        <v>0</v>
      </c>
      <c r="T275" s="231">
        <f>S275*H275</f>
        <v>0</v>
      </c>
      <c r="AR275" s="24" t="s">
        <v>211</v>
      </c>
      <c r="AT275" s="24" t="s">
        <v>858</v>
      </c>
      <c r="AU275" s="24" t="s">
        <v>87</v>
      </c>
      <c r="AY275" s="24" t="s">
        <v>170</v>
      </c>
      <c r="BE275" s="232">
        <f>IF(N275="základní",J275,0)</f>
        <v>0</v>
      </c>
      <c r="BF275" s="232">
        <f>IF(N275="snížená",J275,0)</f>
        <v>0</v>
      </c>
      <c r="BG275" s="232">
        <f>IF(N275="zákl. přenesená",J275,0)</f>
        <v>0</v>
      </c>
      <c r="BH275" s="232">
        <f>IF(N275="sníž. přenesená",J275,0)</f>
        <v>0</v>
      </c>
      <c r="BI275" s="232">
        <f>IF(N275="nulová",J275,0)</f>
        <v>0</v>
      </c>
      <c r="BJ275" s="24" t="s">
        <v>84</v>
      </c>
      <c r="BK275" s="232">
        <f>ROUND(I275*H275,2)</f>
        <v>0</v>
      </c>
      <c r="BL275" s="24" t="s">
        <v>194</v>
      </c>
      <c r="BM275" s="24" t="s">
        <v>4486</v>
      </c>
    </row>
    <row r="276" spans="2:47" s="1" customFormat="1" ht="13.5">
      <c r="B276" s="46"/>
      <c r="C276" s="74"/>
      <c r="D276" s="233" t="s">
        <v>183</v>
      </c>
      <c r="E276" s="74"/>
      <c r="F276" s="234" t="s">
        <v>4487</v>
      </c>
      <c r="G276" s="74"/>
      <c r="H276" s="74"/>
      <c r="I276" s="191"/>
      <c r="J276" s="74"/>
      <c r="K276" s="74"/>
      <c r="L276" s="72"/>
      <c r="M276" s="235"/>
      <c r="N276" s="47"/>
      <c r="O276" s="47"/>
      <c r="P276" s="47"/>
      <c r="Q276" s="47"/>
      <c r="R276" s="47"/>
      <c r="S276" s="47"/>
      <c r="T276" s="95"/>
      <c r="AT276" s="24" t="s">
        <v>183</v>
      </c>
      <c r="AU276" s="24" t="s">
        <v>87</v>
      </c>
    </row>
    <row r="277" spans="2:65" s="1" customFormat="1" ht="25.5" customHeight="1">
      <c r="B277" s="46"/>
      <c r="C277" s="221" t="s">
        <v>689</v>
      </c>
      <c r="D277" s="221" t="s">
        <v>176</v>
      </c>
      <c r="E277" s="222" t="s">
        <v>4488</v>
      </c>
      <c r="F277" s="223" t="s">
        <v>4489</v>
      </c>
      <c r="G277" s="224" t="s">
        <v>219</v>
      </c>
      <c r="H277" s="225">
        <v>263</v>
      </c>
      <c r="I277" s="226"/>
      <c r="J277" s="227">
        <f>ROUND(I277*H277,2)</f>
        <v>0</v>
      </c>
      <c r="K277" s="223" t="s">
        <v>3772</v>
      </c>
      <c r="L277" s="72"/>
      <c r="M277" s="228" t="s">
        <v>23</v>
      </c>
      <c r="N277" s="229" t="s">
        <v>47</v>
      </c>
      <c r="O277" s="47"/>
      <c r="P277" s="230">
        <f>O277*H277</f>
        <v>0</v>
      </c>
      <c r="Q277" s="230">
        <v>0</v>
      </c>
      <c r="R277" s="230">
        <f>Q277*H277</f>
        <v>0</v>
      </c>
      <c r="S277" s="230">
        <v>0</v>
      </c>
      <c r="T277" s="231">
        <f>S277*H277</f>
        <v>0</v>
      </c>
      <c r="AR277" s="24" t="s">
        <v>194</v>
      </c>
      <c r="AT277" s="24" t="s">
        <v>176</v>
      </c>
      <c r="AU277" s="24" t="s">
        <v>87</v>
      </c>
      <c r="AY277" s="24" t="s">
        <v>170</v>
      </c>
      <c r="BE277" s="232">
        <f>IF(N277="základní",J277,0)</f>
        <v>0</v>
      </c>
      <c r="BF277" s="232">
        <f>IF(N277="snížená",J277,0)</f>
        <v>0</v>
      </c>
      <c r="BG277" s="232">
        <f>IF(N277="zákl. přenesená",J277,0)</f>
        <v>0</v>
      </c>
      <c r="BH277" s="232">
        <f>IF(N277="sníž. přenesená",J277,0)</f>
        <v>0</v>
      </c>
      <c r="BI277" s="232">
        <f>IF(N277="nulová",J277,0)</f>
        <v>0</v>
      </c>
      <c r="BJ277" s="24" t="s">
        <v>84</v>
      </c>
      <c r="BK277" s="232">
        <f>ROUND(I277*H277,2)</f>
        <v>0</v>
      </c>
      <c r="BL277" s="24" t="s">
        <v>194</v>
      </c>
      <c r="BM277" s="24" t="s">
        <v>4490</v>
      </c>
    </row>
    <row r="278" spans="2:47" s="1" customFormat="1" ht="13.5">
      <c r="B278" s="46"/>
      <c r="C278" s="74"/>
      <c r="D278" s="233" t="s">
        <v>183</v>
      </c>
      <c r="E278" s="74"/>
      <c r="F278" s="234" t="s">
        <v>4491</v>
      </c>
      <c r="G278" s="74"/>
      <c r="H278" s="74"/>
      <c r="I278" s="191"/>
      <c r="J278" s="74"/>
      <c r="K278" s="74"/>
      <c r="L278" s="72"/>
      <c r="M278" s="235"/>
      <c r="N278" s="47"/>
      <c r="O278" s="47"/>
      <c r="P278" s="47"/>
      <c r="Q278" s="47"/>
      <c r="R278" s="47"/>
      <c r="S278" s="47"/>
      <c r="T278" s="95"/>
      <c r="AT278" s="24" t="s">
        <v>183</v>
      </c>
      <c r="AU278" s="24" t="s">
        <v>87</v>
      </c>
    </row>
    <row r="279" spans="2:47" s="1" customFormat="1" ht="13.5">
      <c r="B279" s="46"/>
      <c r="C279" s="74"/>
      <c r="D279" s="233" t="s">
        <v>295</v>
      </c>
      <c r="E279" s="74"/>
      <c r="F279" s="236" t="s">
        <v>4492</v>
      </c>
      <c r="G279" s="74"/>
      <c r="H279" s="74"/>
      <c r="I279" s="191"/>
      <c r="J279" s="74"/>
      <c r="K279" s="74"/>
      <c r="L279" s="72"/>
      <c r="M279" s="235"/>
      <c r="N279" s="47"/>
      <c r="O279" s="47"/>
      <c r="P279" s="47"/>
      <c r="Q279" s="47"/>
      <c r="R279" s="47"/>
      <c r="S279" s="47"/>
      <c r="T279" s="95"/>
      <c r="AT279" s="24" t="s">
        <v>295</v>
      </c>
      <c r="AU279" s="24" t="s">
        <v>87</v>
      </c>
    </row>
    <row r="280" spans="2:47" s="1" customFormat="1" ht="13.5">
      <c r="B280" s="46"/>
      <c r="C280" s="74"/>
      <c r="D280" s="233" t="s">
        <v>184</v>
      </c>
      <c r="E280" s="74"/>
      <c r="F280" s="236" t="s">
        <v>4380</v>
      </c>
      <c r="G280" s="74"/>
      <c r="H280" s="74"/>
      <c r="I280" s="191"/>
      <c r="J280" s="74"/>
      <c r="K280" s="74"/>
      <c r="L280" s="72"/>
      <c r="M280" s="235"/>
      <c r="N280" s="47"/>
      <c r="O280" s="47"/>
      <c r="P280" s="47"/>
      <c r="Q280" s="47"/>
      <c r="R280" s="47"/>
      <c r="S280" s="47"/>
      <c r="T280" s="95"/>
      <c r="AT280" s="24" t="s">
        <v>184</v>
      </c>
      <c r="AU280" s="24" t="s">
        <v>87</v>
      </c>
    </row>
    <row r="281" spans="2:65" s="1" customFormat="1" ht="16.5" customHeight="1">
      <c r="B281" s="46"/>
      <c r="C281" s="262" t="s">
        <v>695</v>
      </c>
      <c r="D281" s="262" t="s">
        <v>858</v>
      </c>
      <c r="E281" s="263" t="s">
        <v>4493</v>
      </c>
      <c r="F281" s="264" t="s">
        <v>4494</v>
      </c>
      <c r="G281" s="265" t="s">
        <v>4495</v>
      </c>
      <c r="H281" s="266">
        <v>7.89</v>
      </c>
      <c r="I281" s="267"/>
      <c r="J281" s="268">
        <f>ROUND(I281*H281,2)</f>
        <v>0</v>
      </c>
      <c r="K281" s="264" t="s">
        <v>3772</v>
      </c>
      <c r="L281" s="269"/>
      <c r="M281" s="270" t="s">
        <v>23</v>
      </c>
      <c r="N281" s="271" t="s">
        <v>47</v>
      </c>
      <c r="O281" s="47"/>
      <c r="P281" s="230">
        <f>O281*H281</f>
        <v>0</v>
      </c>
      <c r="Q281" s="230">
        <v>0.001</v>
      </c>
      <c r="R281" s="230">
        <f>Q281*H281</f>
        <v>0.00789</v>
      </c>
      <c r="S281" s="230">
        <v>0</v>
      </c>
      <c r="T281" s="231">
        <f>S281*H281</f>
        <v>0</v>
      </c>
      <c r="AR281" s="24" t="s">
        <v>211</v>
      </c>
      <c r="AT281" s="24" t="s">
        <v>858</v>
      </c>
      <c r="AU281" s="24" t="s">
        <v>87</v>
      </c>
      <c r="AY281" s="24" t="s">
        <v>170</v>
      </c>
      <c r="BE281" s="232">
        <f>IF(N281="základní",J281,0)</f>
        <v>0</v>
      </c>
      <c r="BF281" s="232">
        <f>IF(N281="snížená",J281,0)</f>
        <v>0</v>
      </c>
      <c r="BG281" s="232">
        <f>IF(N281="zákl. přenesená",J281,0)</f>
        <v>0</v>
      </c>
      <c r="BH281" s="232">
        <f>IF(N281="sníž. přenesená",J281,0)</f>
        <v>0</v>
      </c>
      <c r="BI281" s="232">
        <f>IF(N281="nulová",J281,0)</f>
        <v>0</v>
      </c>
      <c r="BJ281" s="24" t="s">
        <v>84</v>
      </c>
      <c r="BK281" s="232">
        <f>ROUND(I281*H281,2)</f>
        <v>0</v>
      </c>
      <c r="BL281" s="24" t="s">
        <v>194</v>
      </c>
      <c r="BM281" s="24" t="s">
        <v>4496</v>
      </c>
    </row>
    <row r="282" spans="2:47" s="1" customFormat="1" ht="13.5">
      <c r="B282" s="46"/>
      <c r="C282" s="74"/>
      <c r="D282" s="233" t="s">
        <v>183</v>
      </c>
      <c r="E282" s="74"/>
      <c r="F282" s="234" t="s">
        <v>4497</v>
      </c>
      <c r="G282" s="74"/>
      <c r="H282" s="74"/>
      <c r="I282" s="191"/>
      <c r="J282" s="74"/>
      <c r="K282" s="74"/>
      <c r="L282" s="72"/>
      <c r="M282" s="235"/>
      <c r="N282" s="47"/>
      <c r="O282" s="47"/>
      <c r="P282" s="47"/>
      <c r="Q282" s="47"/>
      <c r="R282" s="47"/>
      <c r="S282" s="47"/>
      <c r="T282" s="95"/>
      <c r="AT282" s="24" t="s">
        <v>183</v>
      </c>
      <c r="AU282" s="24" t="s">
        <v>87</v>
      </c>
    </row>
    <row r="283" spans="2:51" s="11" customFormat="1" ht="13.5">
      <c r="B283" s="240"/>
      <c r="C283" s="241"/>
      <c r="D283" s="233" t="s">
        <v>322</v>
      </c>
      <c r="E283" s="242" t="s">
        <v>23</v>
      </c>
      <c r="F283" s="243" t="s">
        <v>4498</v>
      </c>
      <c r="G283" s="241"/>
      <c r="H283" s="244">
        <v>7.89</v>
      </c>
      <c r="I283" s="245"/>
      <c r="J283" s="241"/>
      <c r="K283" s="241"/>
      <c r="L283" s="246"/>
      <c r="M283" s="247"/>
      <c r="N283" s="248"/>
      <c r="O283" s="248"/>
      <c r="P283" s="248"/>
      <c r="Q283" s="248"/>
      <c r="R283" s="248"/>
      <c r="S283" s="248"/>
      <c r="T283" s="249"/>
      <c r="AT283" s="250" t="s">
        <v>322</v>
      </c>
      <c r="AU283" s="250" t="s">
        <v>87</v>
      </c>
      <c r="AV283" s="11" t="s">
        <v>87</v>
      </c>
      <c r="AW283" s="11" t="s">
        <v>39</v>
      </c>
      <c r="AX283" s="11" t="s">
        <v>84</v>
      </c>
      <c r="AY283" s="250" t="s">
        <v>170</v>
      </c>
    </row>
    <row r="284" spans="2:65" s="1" customFormat="1" ht="16.5" customHeight="1">
      <c r="B284" s="46"/>
      <c r="C284" s="221" t="s">
        <v>702</v>
      </c>
      <c r="D284" s="221" t="s">
        <v>176</v>
      </c>
      <c r="E284" s="222" t="s">
        <v>4499</v>
      </c>
      <c r="F284" s="223" t="s">
        <v>4500</v>
      </c>
      <c r="G284" s="224" t="s">
        <v>304</v>
      </c>
      <c r="H284" s="225">
        <v>8</v>
      </c>
      <c r="I284" s="226"/>
      <c r="J284" s="227">
        <f>ROUND(I284*H284,2)</f>
        <v>0</v>
      </c>
      <c r="K284" s="223" t="s">
        <v>3772</v>
      </c>
      <c r="L284" s="72"/>
      <c r="M284" s="228" t="s">
        <v>23</v>
      </c>
      <c r="N284" s="229" t="s">
        <v>47</v>
      </c>
      <c r="O284" s="47"/>
      <c r="P284" s="230">
        <f>O284*H284</f>
        <v>0</v>
      </c>
      <c r="Q284" s="230">
        <v>0.02989</v>
      </c>
      <c r="R284" s="230">
        <f>Q284*H284</f>
        <v>0.23912</v>
      </c>
      <c r="S284" s="230">
        <v>0</v>
      </c>
      <c r="T284" s="231">
        <f>S284*H284</f>
        <v>0</v>
      </c>
      <c r="AR284" s="24" t="s">
        <v>194</v>
      </c>
      <c r="AT284" s="24" t="s">
        <v>176</v>
      </c>
      <c r="AU284" s="24" t="s">
        <v>87</v>
      </c>
      <c r="AY284" s="24" t="s">
        <v>170</v>
      </c>
      <c r="BE284" s="232">
        <f>IF(N284="základní",J284,0)</f>
        <v>0</v>
      </c>
      <c r="BF284" s="232">
        <f>IF(N284="snížená",J284,0)</f>
        <v>0</v>
      </c>
      <c r="BG284" s="232">
        <f>IF(N284="zákl. přenesená",J284,0)</f>
        <v>0</v>
      </c>
      <c r="BH284" s="232">
        <f>IF(N284="sníž. přenesená",J284,0)</f>
        <v>0</v>
      </c>
      <c r="BI284" s="232">
        <f>IF(N284="nulová",J284,0)</f>
        <v>0</v>
      </c>
      <c r="BJ284" s="24" t="s">
        <v>84</v>
      </c>
      <c r="BK284" s="232">
        <f>ROUND(I284*H284,2)</f>
        <v>0</v>
      </c>
      <c r="BL284" s="24" t="s">
        <v>194</v>
      </c>
      <c r="BM284" s="24" t="s">
        <v>4501</v>
      </c>
    </row>
    <row r="285" spans="2:47" s="1" customFormat="1" ht="13.5">
      <c r="B285" s="46"/>
      <c r="C285" s="74"/>
      <c r="D285" s="233" t="s">
        <v>183</v>
      </c>
      <c r="E285" s="74"/>
      <c r="F285" s="234" t="s">
        <v>4502</v>
      </c>
      <c r="G285" s="74"/>
      <c r="H285" s="74"/>
      <c r="I285" s="191"/>
      <c r="J285" s="74"/>
      <c r="K285" s="74"/>
      <c r="L285" s="72"/>
      <c r="M285" s="235"/>
      <c r="N285" s="47"/>
      <c r="O285" s="47"/>
      <c r="P285" s="47"/>
      <c r="Q285" s="47"/>
      <c r="R285" s="47"/>
      <c r="S285" s="47"/>
      <c r="T285" s="95"/>
      <c r="AT285" s="24" t="s">
        <v>183</v>
      </c>
      <c r="AU285" s="24" t="s">
        <v>87</v>
      </c>
    </row>
    <row r="286" spans="2:65" s="1" customFormat="1" ht="16.5" customHeight="1">
      <c r="B286" s="46"/>
      <c r="C286" s="221" t="s">
        <v>708</v>
      </c>
      <c r="D286" s="221" t="s">
        <v>176</v>
      </c>
      <c r="E286" s="222" t="s">
        <v>4503</v>
      </c>
      <c r="F286" s="223" t="s">
        <v>4504</v>
      </c>
      <c r="G286" s="224" t="s">
        <v>219</v>
      </c>
      <c r="H286" s="225">
        <v>3.14</v>
      </c>
      <c r="I286" s="226"/>
      <c r="J286" s="227">
        <f>ROUND(I286*H286,2)</f>
        <v>0</v>
      </c>
      <c r="K286" s="223" t="s">
        <v>3772</v>
      </c>
      <c r="L286" s="72"/>
      <c r="M286" s="228" t="s">
        <v>23</v>
      </c>
      <c r="N286" s="229" t="s">
        <v>47</v>
      </c>
      <c r="O286" s="47"/>
      <c r="P286" s="230">
        <f>O286*H286</f>
        <v>0</v>
      </c>
      <c r="Q286" s="230">
        <v>0</v>
      </c>
      <c r="R286" s="230">
        <f>Q286*H286</f>
        <v>0</v>
      </c>
      <c r="S286" s="230">
        <v>0</v>
      </c>
      <c r="T286" s="231">
        <f>S286*H286</f>
        <v>0</v>
      </c>
      <c r="AR286" s="24" t="s">
        <v>194</v>
      </c>
      <c r="AT286" s="24" t="s">
        <v>176</v>
      </c>
      <c r="AU286" s="24" t="s">
        <v>87</v>
      </c>
      <c r="AY286" s="24" t="s">
        <v>170</v>
      </c>
      <c r="BE286" s="232">
        <f>IF(N286="základní",J286,0)</f>
        <v>0</v>
      </c>
      <c r="BF286" s="232">
        <f>IF(N286="snížená",J286,0)</f>
        <v>0</v>
      </c>
      <c r="BG286" s="232">
        <f>IF(N286="zákl. přenesená",J286,0)</f>
        <v>0</v>
      </c>
      <c r="BH286" s="232">
        <f>IF(N286="sníž. přenesená",J286,0)</f>
        <v>0</v>
      </c>
      <c r="BI286" s="232">
        <f>IF(N286="nulová",J286,0)</f>
        <v>0</v>
      </c>
      <c r="BJ286" s="24" t="s">
        <v>84</v>
      </c>
      <c r="BK286" s="232">
        <f>ROUND(I286*H286,2)</f>
        <v>0</v>
      </c>
      <c r="BL286" s="24" t="s">
        <v>194</v>
      </c>
      <c r="BM286" s="24" t="s">
        <v>4505</v>
      </c>
    </row>
    <row r="287" spans="2:47" s="1" customFormat="1" ht="13.5">
      <c r="B287" s="46"/>
      <c r="C287" s="74"/>
      <c r="D287" s="233" t="s">
        <v>183</v>
      </c>
      <c r="E287" s="74"/>
      <c r="F287" s="234" t="s">
        <v>4506</v>
      </c>
      <c r="G287" s="74"/>
      <c r="H287" s="74"/>
      <c r="I287" s="191"/>
      <c r="J287" s="74"/>
      <c r="K287" s="74"/>
      <c r="L287" s="72"/>
      <c r="M287" s="235"/>
      <c r="N287" s="47"/>
      <c r="O287" s="47"/>
      <c r="P287" s="47"/>
      <c r="Q287" s="47"/>
      <c r="R287" s="47"/>
      <c r="S287" s="47"/>
      <c r="T287" s="95"/>
      <c r="AT287" s="24" t="s">
        <v>183</v>
      </c>
      <c r="AU287" s="24" t="s">
        <v>87</v>
      </c>
    </row>
    <row r="288" spans="2:47" s="1" customFormat="1" ht="13.5">
      <c r="B288" s="46"/>
      <c r="C288" s="74"/>
      <c r="D288" s="233" t="s">
        <v>295</v>
      </c>
      <c r="E288" s="74"/>
      <c r="F288" s="236" t="s">
        <v>4507</v>
      </c>
      <c r="G288" s="74"/>
      <c r="H288" s="74"/>
      <c r="I288" s="191"/>
      <c r="J288" s="74"/>
      <c r="K288" s="74"/>
      <c r="L288" s="72"/>
      <c r="M288" s="235"/>
      <c r="N288" s="47"/>
      <c r="O288" s="47"/>
      <c r="P288" s="47"/>
      <c r="Q288" s="47"/>
      <c r="R288" s="47"/>
      <c r="S288" s="47"/>
      <c r="T288" s="95"/>
      <c r="AT288" s="24" t="s">
        <v>295</v>
      </c>
      <c r="AU288" s="24" t="s">
        <v>87</v>
      </c>
    </row>
    <row r="289" spans="2:47" s="1" customFormat="1" ht="13.5">
      <c r="B289" s="46"/>
      <c r="C289" s="74"/>
      <c r="D289" s="233" t="s">
        <v>184</v>
      </c>
      <c r="E289" s="74"/>
      <c r="F289" s="236" t="s">
        <v>4508</v>
      </c>
      <c r="G289" s="74"/>
      <c r="H289" s="74"/>
      <c r="I289" s="191"/>
      <c r="J289" s="74"/>
      <c r="K289" s="74"/>
      <c r="L289" s="72"/>
      <c r="M289" s="235"/>
      <c r="N289" s="47"/>
      <c r="O289" s="47"/>
      <c r="P289" s="47"/>
      <c r="Q289" s="47"/>
      <c r="R289" s="47"/>
      <c r="S289" s="47"/>
      <c r="T289" s="95"/>
      <c r="AT289" s="24" t="s">
        <v>184</v>
      </c>
      <c r="AU289" s="24" t="s">
        <v>87</v>
      </c>
    </row>
    <row r="290" spans="2:65" s="1" customFormat="1" ht="16.5" customHeight="1">
      <c r="B290" s="46"/>
      <c r="C290" s="262" t="s">
        <v>715</v>
      </c>
      <c r="D290" s="262" t="s">
        <v>858</v>
      </c>
      <c r="E290" s="263" t="s">
        <v>4509</v>
      </c>
      <c r="F290" s="264" t="s">
        <v>4510</v>
      </c>
      <c r="G290" s="265" t="s">
        <v>395</v>
      </c>
      <c r="H290" s="266">
        <v>0.047</v>
      </c>
      <c r="I290" s="267"/>
      <c r="J290" s="268">
        <f>ROUND(I290*H290,2)</f>
        <v>0</v>
      </c>
      <c r="K290" s="264" t="s">
        <v>3772</v>
      </c>
      <c r="L290" s="269"/>
      <c r="M290" s="270" t="s">
        <v>23</v>
      </c>
      <c r="N290" s="271" t="s">
        <v>47</v>
      </c>
      <c r="O290" s="47"/>
      <c r="P290" s="230">
        <f>O290*H290</f>
        <v>0</v>
      </c>
      <c r="Q290" s="230">
        <v>1</v>
      </c>
      <c r="R290" s="230">
        <f>Q290*H290</f>
        <v>0.047</v>
      </c>
      <c r="S290" s="230">
        <v>0</v>
      </c>
      <c r="T290" s="231">
        <f>S290*H290</f>
        <v>0</v>
      </c>
      <c r="AR290" s="24" t="s">
        <v>211</v>
      </c>
      <c r="AT290" s="24" t="s">
        <v>858</v>
      </c>
      <c r="AU290" s="24" t="s">
        <v>87</v>
      </c>
      <c r="AY290" s="24" t="s">
        <v>170</v>
      </c>
      <c r="BE290" s="232">
        <f>IF(N290="základní",J290,0)</f>
        <v>0</v>
      </c>
      <c r="BF290" s="232">
        <f>IF(N290="snížená",J290,0)</f>
        <v>0</v>
      </c>
      <c r="BG290" s="232">
        <f>IF(N290="zákl. přenesená",J290,0)</f>
        <v>0</v>
      </c>
      <c r="BH290" s="232">
        <f>IF(N290="sníž. přenesená",J290,0)</f>
        <v>0</v>
      </c>
      <c r="BI290" s="232">
        <f>IF(N290="nulová",J290,0)</f>
        <v>0</v>
      </c>
      <c r="BJ290" s="24" t="s">
        <v>84</v>
      </c>
      <c r="BK290" s="232">
        <f>ROUND(I290*H290,2)</f>
        <v>0</v>
      </c>
      <c r="BL290" s="24" t="s">
        <v>194</v>
      </c>
      <c r="BM290" s="24" t="s">
        <v>4511</v>
      </c>
    </row>
    <row r="291" spans="2:47" s="1" customFormat="1" ht="13.5">
      <c r="B291" s="46"/>
      <c r="C291" s="74"/>
      <c r="D291" s="233" t="s">
        <v>183</v>
      </c>
      <c r="E291" s="74"/>
      <c r="F291" s="234" t="s">
        <v>4510</v>
      </c>
      <c r="G291" s="74"/>
      <c r="H291" s="74"/>
      <c r="I291" s="191"/>
      <c r="J291" s="74"/>
      <c r="K291" s="74"/>
      <c r="L291" s="72"/>
      <c r="M291" s="235"/>
      <c r="N291" s="47"/>
      <c r="O291" s="47"/>
      <c r="P291" s="47"/>
      <c r="Q291" s="47"/>
      <c r="R291" s="47"/>
      <c r="S291" s="47"/>
      <c r="T291" s="95"/>
      <c r="AT291" s="24" t="s">
        <v>183</v>
      </c>
      <c r="AU291" s="24" t="s">
        <v>87</v>
      </c>
    </row>
    <row r="292" spans="2:51" s="11" customFormat="1" ht="13.5">
      <c r="B292" s="240"/>
      <c r="C292" s="241"/>
      <c r="D292" s="233" t="s">
        <v>322</v>
      </c>
      <c r="E292" s="242" t="s">
        <v>23</v>
      </c>
      <c r="F292" s="243" t="s">
        <v>4512</v>
      </c>
      <c r="G292" s="241"/>
      <c r="H292" s="244">
        <v>0.188</v>
      </c>
      <c r="I292" s="245"/>
      <c r="J292" s="241"/>
      <c r="K292" s="241"/>
      <c r="L292" s="246"/>
      <c r="M292" s="247"/>
      <c r="N292" s="248"/>
      <c r="O292" s="248"/>
      <c r="P292" s="248"/>
      <c r="Q292" s="248"/>
      <c r="R292" s="248"/>
      <c r="S292" s="248"/>
      <c r="T292" s="249"/>
      <c r="AT292" s="250" t="s">
        <v>322</v>
      </c>
      <c r="AU292" s="250" t="s">
        <v>87</v>
      </c>
      <c r="AV292" s="11" t="s">
        <v>87</v>
      </c>
      <c r="AW292" s="11" t="s">
        <v>39</v>
      </c>
      <c r="AX292" s="11" t="s">
        <v>84</v>
      </c>
      <c r="AY292" s="250" t="s">
        <v>170</v>
      </c>
    </row>
    <row r="293" spans="2:51" s="11" customFormat="1" ht="13.5">
      <c r="B293" s="240"/>
      <c r="C293" s="241"/>
      <c r="D293" s="233" t="s">
        <v>322</v>
      </c>
      <c r="E293" s="241"/>
      <c r="F293" s="243" t="s">
        <v>4513</v>
      </c>
      <c r="G293" s="241"/>
      <c r="H293" s="244">
        <v>0.047</v>
      </c>
      <c r="I293" s="245"/>
      <c r="J293" s="241"/>
      <c r="K293" s="241"/>
      <c r="L293" s="246"/>
      <c r="M293" s="247"/>
      <c r="N293" s="248"/>
      <c r="O293" s="248"/>
      <c r="P293" s="248"/>
      <c r="Q293" s="248"/>
      <c r="R293" s="248"/>
      <c r="S293" s="248"/>
      <c r="T293" s="249"/>
      <c r="AT293" s="250" t="s">
        <v>322</v>
      </c>
      <c r="AU293" s="250" t="s">
        <v>87</v>
      </c>
      <c r="AV293" s="11" t="s">
        <v>87</v>
      </c>
      <c r="AW293" s="11" t="s">
        <v>6</v>
      </c>
      <c r="AX293" s="11" t="s">
        <v>84</v>
      </c>
      <c r="AY293" s="250" t="s">
        <v>170</v>
      </c>
    </row>
    <row r="294" spans="2:65" s="1" customFormat="1" ht="16.5" customHeight="1">
      <c r="B294" s="46"/>
      <c r="C294" s="262" t="s">
        <v>722</v>
      </c>
      <c r="D294" s="262" t="s">
        <v>858</v>
      </c>
      <c r="E294" s="263" t="s">
        <v>4514</v>
      </c>
      <c r="F294" s="264" t="s">
        <v>4515</v>
      </c>
      <c r="G294" s="265" t="s">
        <v>304</v>
      </c>
      <c r="H294" s="266">
        <v>1</v>
      </c>
      <c r="I294" s="267"/>
      <c r="J294" s="268">
        <f>ROUND(I294*H294,2)</f>
        <v>0</v>
      </c>
      <c r="K294" s="264" t="s">
        <v>23</v>
      </c>
      <c r="L294" s="269"/>
      <c r="M294" s="270" t="s">
        <v>23</v>
      </c>
      <c r="N294" s="271" t="s">
        <v>47</v>
      </c>
      <c r="O294" s="47"/>
      <c r="P294" s="230">
        <f>O294*H294</f>
        <v>0</v>
      </c>
      <c r="Q294" s="230">
        <v>0</v>
      </c>
      <c r="R294" s="230">
        <f>Q294*H294</f>
        <v>0</v>
      </c>
      <c r="S294" s="230">
        <v>0</v>
      </c>
      <c r="T294" s="231">
        <f>S294*H294</f>
        <v>0</v>
      </c>
      <c r="AR294" s="24" t="s">
        <v>211</v>
      </c>
      <c r="AT294" s="24" t="s">
        <v>858</v>
      </c>
      <c r="AU294" s="24" t="s">
        <v>87</v>
      </c>
      <c r="AY294" s="24" t="s">
        <v>170</v>
      </c>
      <c r="BE294" s="232">
        <f>IF(N294="základní",J294,0)</f>
        <v>0</v>
      </c>
      <c r="BF294" s="232">
        <f>IF(N294="snížená",J294,0)</f>
        <v>0</v>
      </c>
      <c r="BG294" s="232">
        <f>IF(N294="zákl. přenesená",J294,0)</f>
        <v>0</v>
      </c>
      <c r="BH294" s="232">
        <f>IF(N294="sníž. přenesená",J294,0)</f>
        <v>0</v>
      </c>
      <c r="BI294" s="232">
        <f>IF(N294="nulová",J294,0)</f>
        <v>0</v>
      </c>
      <c r="BJ294" s="24" t="s">
        <v>84</v>
      </c>
      <c r="BK294" s="232">
        <f>ROUND(I294*H294,2)</f>
        <v>0</v>
      </c>
      <c r="BL294" s="24" t="s">
        <v>194</v>
      </c>
      <c r="BM294" s="24" t="s">
        <v>4516</v>
      </c>
    </row>
    <row r="295" spans="2:47" s="1" customFormat="1" ht="13.5">
      <c r="B295" s="46"/>
      <c r="C295" s="74"/>
      <c r="D295" s="233" t="s">
        <v>183</v>
      </c>
      <c r="E295" s="74"/>
      <c r="F295" s="234" t="s">
        <v>4517</v>
      </c>
      <c r="G295" s="74"/>
      <c r="H295" s="74"/>
      <c r="I295" s="191"/>
      <c r="J295" s="74"/>
      <c r="K295" s="74"/>
      <c r="L295" s="72"/>
      <c r="M295" s="235"/>
      <c r="N295" s="47"/>
      <c r="O295" s="47"/>
      <c r="P295" s="47"/>
      <c r="Q295" s="47"/>
      <c r="R295" s="47"/>
      <c r="S295" s="47"/>
      <c r="T295" s="95"/>
      <c r="AT295" s="24" t="s">
        <v>183</v>
      </c>
      <c r="AU295" s="24" t="s">
        <v>87</v>
      </c>
    </row>
    <row r="296" spans="2:65" s="1" customFormat="1" ht="16.5" customHeight="1">
      <c r="B296" s="46"/>
      <c r="C296" s="262" t="s">
        <v>728</v>
      </c>
      <c r="D296" s="262" t="s">
        <v>858</v>
      </c>
      <c r="E296" s="263" t="s">
        <v>4518</v>
      </c>
      <c r="F296" s="264" t="s">
        <v>4519</v>
      </c>
      <c r="G296" s="265" t="s">
        <v>304</v>
      </c>
      <c r="H296" s="266">
        <v>1</v>
      </c>
      <c r="I296" s="267"/>
      <c r="J296" s="268">
        <f>ROUND(I296*H296,2)</f>
        <v>0</v>
      </c>
      <c r="K296" s="264" t="s">
        <v>23</v>
      </c>
      <c r="L296" s="269"/>
      <c r="M296" s="270" t="s">
        <v>23</v>
      </c>
      <c r="N296" s="271" t="s">
        <v>47</v>
      </c>
      <c r="O296" s="47"/>
      <c r="P296" s="230">
        <f>O296*H296</f>
        <v>0</v>
      </c>
      <c r="Q296" s="230">
        <v>0.035</v>
      </c>
      <c r="R296" s="230">
        <f>Q296*H296</f>
        <v>0.035</v>
      </c>
      <c r="S296" s="230">
        <v>0</v>
      </c>
      <c r="T296" s="231">
        <f>S296*H296</f>
        <v>0</v>
      </c>
      <c r="AR296" s="24" t="s">
        <v>211</v>
      </c>
      <c r="AT296" s="24" t="s">
        <v>858</v>
      </c>
      <c r="AU296" s="24" t="s">
        <v>87</v>
      </c>
      <c r="AY296" s="24" t="s">
        <v>170</v>
      </c>
      <c r="BE296" s="232">
        <f>IF(N296="základní",J296,0)</f>
        <v>0</v>
      </c>
      <c r="BF296" s="232">
        <f>IF(N296="snížená",J296,0)</f>
        <v>0</v>
      </c>
      <c r="BG296" s="232">
        <f>IF(N296="zákl. přenesená",J296,0)</f>
        <v>0</v>
      </c>
      <c r="BH296" s="232">
        <f>IF(N296="sníž. přenesená",J296,0)</f>
        <v>0</v>
      </c>
      <c r="BI296" s="232">
        <f>IF(N296="nulová",J296,0)</f>
        <v>0</v>
      </c>
      <c r="BJ296" s="24" t="s">
        <v>84</v>
      </c>
      <c r="BK296" s="232">
        <f>ROUND(I296*H296,2)</f>
        <v>0</v>
      </c>
      <c r="BL296" s="24" t="s">
        <v>194</v>
      </c>
      <c r="BM296" s="24" t="s">
        <v>4520</v>
      </c>
    </row>
    <row r="297" spans="2:47" s="1" customFormat="1" ht="13.5">
      <c r="B297" s="46"/>
      <c r="C297" s="74"/>
      <c r="D297" s="233" t="s">
        <v>183</v>
      </c>
      <c r="E297" s="74"/>
      <c r="F297" s="234" t="s">
        <v>4521</v>
      </c>
      <c r="G297" s="74"/>
      <c r="H297" s="74"/>
      <c r="I297" s="191"/>
      <c r="J297" s="74"/>
      <c r="K297" s="74"/>
      <c r="L297" s="72"/>
      <c r="M297" s="235"/>
      <c r="N297" s="47"/>
      <c r="O297" s="47"/>
      <c r="P297" s="47"/>
      <c r="Q297" s="47"/>
      <c r="R297" s="47"/>
      <c r="S297" s="47"/>
      <c r="T297" s="95"/>
      <c r="AT297" s="24" t="s">
        <v>183</v>
      </c>
      <c r="AU297" s="24" t="s">
        <v>87</v>
      </c>
    </row>
    <row r="298" spans="2:65" s="1" customFormat="1" ht="16.5" customHeight="1">
      <c r="B298" s="46"/>
      <c r="C298" s="221" t="s">
        <v>735</v>
      </c>
      <c r="D298" s="221" t="s">
        <v>176</v>
      </c>
      <c r="E298" s="222" t="s">
        <v>4522</v>
      </c>
      <c r="F298" s="223" t="s">
        <v>4523</v>
      </c>
      <c r="G298" s="224" t="s">
        <v>219</v>
      </c>
      <c r="H298" s="225">
        <v>263</v>
      </c>
      <c r="I298" s="226"/>
      <c r="J298" s="227">
        <f>ROUND(I298*H298,2)</f>
        <v>0</v>
      </c>
      <c r="K298" s="223" t="s">
        <v>3772</v>
      </c>
      <c r="L298" s="72"/>
      <c r="M298" s="228" t="s">
        <v>23</v>
      </c>
      <c r="N298" s="229" t="s">
        <v>47</v>
      </c>
      <c r="O298" s="47"/>
      <c r="P298" s="230">
        <f>O298*H298</f>
        <v>0</v>
      </c>
      <c r="Q298" s="230">
        <v>0</v>
      </c>
      <c r="R298" s="230">
        <f>Q298*H298</f>
        <v>0</v>
      </c>
      <c r="S298" s="230">
        <v>0</v>
      </c>
      <c r="T298" s="231">
        <f>S298*H298</f>
        <v>0</v>
      </c>
      <c r="AR298" s="24" t="s">
        <v>194</v>
      </c>
      <c r="AT298" s="24" t="s">
        <v>176</v>
      </c>
      <c r="AU298" s="24" t="s">
        <v>87</v>
      </c>
      <c r="AY298" s="24" t="s">
        <v>170</v>
      </c>
      <c r="BE298" s="232">
        <f>IF(N298="základní",J298,0)</f>
        <v>0</v>
      </c>
      <c r="BF298" s="232">
        <f>IF(N298="snížená",J298,0)</f>
        <v>0</v>
      </c>
      <c r="BG298" s="232">
        <f>IF(N298="zákl. přenesená",J298,0)</f>
        <v>0</v>
      </c>
      <c r="BH298" s="232">
        <f>IF(N298="sníž. přenesená",J298,0)</f>
        <v>0</v>
      </c>
      <c r="BI298" s="232">
        <f>IF(N298="nulová",J298,0)</f>
        <v>0</v>
      </c>
      <c r="BJ298" s="24" t="s">
        <v>84</v>
      </c>
      <c r="BK298" s="232">
        <f>ROUND(I298*H298,2)</f>
        <v>0</v>
      </c>
      <c r="BL298" s="24" t="s">
        <v>194</v>
      </c>
      <c r="BM298" s="24" t="s">
        <v>4524</v>
      </c>
    </row>
    <row r="299" spans="2:47" s="1" customFormat="1" ht="13.5">
      <c r="B299" s="46"/>
      <c r="C299" s="74"/>
      <c r="D299" s="233" t="s">
        <v>183</v>
      </c>
      <c r="E299" s="74"/>
      <c r="F299" s="234" t="s">
        <v>4525</v>
      </c>
      <c r="G299" s="74"/>
      <c r="H299" s="74"/>
      <c r="I299" s="191"/>
      <c r="J299" s="74"/>
      <c r="K299" s="74"/>
      <c r="L299" s="72"/>
      <c r="M299" s="235"/>
      <c r="N299" s="47"/>
      <c r="O299" s="47"/>
      <c r="P299" s="47"/>
      <c r="Q299" s="47"/>
      <c r="R299" s="47"/>
      <c r="S299" s="47"/>
      <c r="T299" s="95"/>
      <c r="AT299" s="24" t="s">
        <v>183</v>
      </c>
      <c r="AU299" s="24" t="s">
        <v>87</v>
      </c>
    </row>
    <row r="300" spans="2:47" s="1" customFormat="1" ht="13.5">
      <c r="B300" s="46"/>
      <c r="C300" s="74"/>
      <c r="D300" s="233" t="s">
        <v>295</v>
      </c>
      <c r="E300" s="74"/>
      <c r="F300" s="236" t="s">
        <v>4526</v>
      </c>
      <c r="G300" s="74"/>
      <c r="H300" s="74"/>
      <c r="I300" s="191"/>
      <c r="J300" s="74"/>
      <c r="K300" s="74"/>
      <c r="L300" s="72"/>
      <c r="M300" s="235"/>
      <c r="N300" s="47"/>
      <c r="O300" s="47"/>
      <c r="P300" s="47"/>
      <c r="Q300" s="47"/>
      <c r="R300" s="47"/>
      <c r="S300" s="47"/>
      <c r="T300" s="95"/>
      <c r="AT300" s="24" t="s">
        <v>295</v>
      </c>
      <c r="AU300" s="24" t="s">
        <v>87</v>
      </c>
    </row>
    <row r="301" spans="2:47" s="1" customFormat="1" ht="13.5">
      <c r="B301" s="46"/>
      <c r="C301" s="74"/>
      <c r="D301" s="233" t="s">
        <v>184</v>
      </c>
      <c r="E301" s="74"/>
      <c r="F301" s="236" t="s">
        <v>4380</v>
      </c>
      <c r="G301" s="74"/>
      <c r="H301" s="74"/>
      <c r="I301" s="191"/>
      <c r="J301" s="74"/>
      <c r="K301" s="74"/>
      <c r="L301" s="72"/>
      <c r="M301" s="235"/>
      <c r="N301" s="47"/>
      <c r="O301" s="47"/>
      <c r="P301" s="47"/>
      <c r="Q301" s="47"/>
      <c r="R301" s="47"/>
      <c r="S301" s="47"/>
      <c r="T301" s="95"/>
      <c r="AT301" s="24" t="s">
        <v>184</v>
      </c>
      <c r="AU301" s="24" t="s">
        <v>87</v>
      </c>
    </row>
    <row r="302" spans="2:65" s="1" customFormat="1" ht="16.5" customHeight="1">
      <c r="B302" s="46"/>
      <c r="C302" s="262" t="s">
        <v>742</v>
      </c>
      <c r="D302" s="262" t="s">
        <v>858</v>
      </c>
      <c r="E302" s="263" t="s">
        <v>4527</v>
      </c>
      <c r="F302" s="264" t="s">
        <v>4528</v>
      </c>
      <c r="G302" s="265" t="s">
        <v>219</v>
      </c>
      <c r="H302" s="266">
        <v>289.3</v>
      </c>
      <c r="I302" s="267"/>
      <c r="J302" s="268">
        <f>ROUND(I302*H302,2)</f>
        <v>0</v>
      </c>
      <c r="K302" s="264" t="s">
        <v>23</v>
      </c>
      <c r="L302" s="269"/>
      <c r="M302" s="270" t="s">
        <v>23</v>
      </c>
      <c r="N302" s="271" t="s">
        <v>47</v>
      </c>
      <c r="O302" s="47"/>
      <c r="P302" s="230">
        <f>O302*H302</f>
        <v>0</v>
      </c>
      <c r="Q302" s="230">
        <v>0.0002</v>
      </c>
      <c r="R302" s="230">
        <f>Q302*H302</f>
        <v>0.05786</v>
      </c>
      <c r="S302" s="230">
        <v>0</v>
      </c>
      <c r="T302" s="231">
        <f>S302*H302</f>
        <v>0</v>
      </c>
      <c r="AR302" s="24" t="s">
        <v>211</v>
      </c>
      <c r="AT302" s="24" t="s">
        <v>858</v>
      </c>
      <c r="AU302" s="24" t="s">
        <v>87</v>
      </c>
      <c r="AY302" s="24" t="s">
        <v>170</v>
      </c>
      <c r="BE302" s="232">
        <f>IF(N302="základní",J302,0)</f>
        <v>0</v>
      </c>
      <c r="BF302" s="232">
        <f>IF(N302="snížená",J302,0)</f>
        <v>0</v>
      </c>
      <c r="BG302" s="232">
        <f>IF(N302="zákl. přenesená",J302,0)</f>
        <v>0</v>
      </c>
      <c r="BH302" s="232">
        <f>IF(N302="sníž. přenesená",J302,0)</f>
        <v>0</v>
      </c>
      <c r="BI302" s="232">
        <f>IF(N302="nulová",J302,0)</f>
        <v>0</v>
      </c>
      <c r="BJ302" s="24" t="s">
        <v>84</v>
      </c>
      <c r="BK302" s="232">
        <f>ROUND(I302*H302,2)</f>
        <v>0</v>
      </c>
      <c r="BL302" s="24" t="s">
        <v>194</v>
      </c>
      <c r="BM302" s="24" t="s">
        <v>4529</v>
      </c>
    </row>
    <row r="303" spans="2:47" s="1" customFormat="1" ht="13.5">
      <c r="B303" s="46"/>
      <c r="C303" s="74"/>
      <c r="D303" s="233" t="s">
        <v>183</v>
      </c>
      <c r="E303" s="74"/>
      <c r="F303" s="234" t="s">
        <v>4530</v>
      </c>
      <c r="G303" s="74"/>
      <c r="H303" s="74"/>
      <c r="I303" s="191"/>
      <c r="J303" s="74"/>
      <c r="K303" s="74"/>
      <c r="L303" s="72"/>
      <c r="M303" s="235"/>
      <c r="N303" s="47"/>
      <c r="O303" s="47"/>
      <c r="P303" s="47"/>
      <c r="Q303" s="47"/>
      <c r="R303" s="47"/>
      <c r="S303" s="47"/>
      <c r="T303" s="95"/>
      <c r="AT303" s="24" t="s">
        <v>183</v>
      </c>
      <c r="AU303" s="24" t="s">
        <v>87</v>
      </c>
    </row>
    <row r="304" spans="2:47" s="1" customFormat="1" ht="13.5">
      <c r="B304" s="46"/>
      <c r="C304" s="74"/>
      <c r="D304" s="233" t="s">
        <v>184</v>
      </c>
      <c r="E304" s="74"/>
      <c r="F304" s="236" t="s">
        <v>4380</v>
      </c>
      <c r="G304" s="74"/>
      <c r="H304" s="74"/>
      <c r="I304" s="191"/>
      <c r="J304" s="74"/>
      <c r="K304" s="74"/>
      <c r="L304" s="72"/>
      <c r="M304" s="235"/>
      <c r="N304" s="47"/>
      <c r="O304" s="47"/>
      <c r="P304" s="47"/>
      <c r="Q304" s="47"/>
      <c r="R304" s="47"/>
      <c r="S304" s="47"/>
      <c r="T304" s="95"/>
      <c r="AT304" s="24" t="s">
        <v>184</v>
      </c>
      <c r="AU304" s="24" t="s">
        <v>87</v>
      </c>
    </row>
    <row r="305" spans="2:51" s="11" customFormat="1" ht="13.5">
      <c r="B305" s="240"/>
      <c r="C305" s="241"/>
      <c r="D305" s="233" t="s">
        <v>322</v>
      </c>
      <c r="E305" s="242" t="s">
        <v>23</v>
      </c>
      <c r="F305" s="243" t="s">
        <v>4531</v>
      </c>
      <c r="G305" s="241"/>
      <c r="H305" s="244">
        <v>289.3</v>
      </c>
      <c r="I305" s="245"/>
      <c r="J305" s="241"/>
      <c r="K305" s="241"/>
      <c r="L305" s="246"/>
      <c r="M305" s="247"/>
      <c r="N305" s="248"/>
      <c r="O305" s="248"/>
      <c r="P305" s="248"/>
      <c r="Q305" s="248"/>
      <c r="R305" s="248"/>
      <c r="S305" s="248"/>
      <c r="T305" s="249"/>
      <c r="AT305" s="250" t="s">
        <v>322</v>
      </c>
      <c r="AU305" s="250" t="s">
        <v>87</v>
      </c>
      <c r="AV305" s="11" t="s">
        <v>87</v>
      </c>
      <c r="AW305" s="11" t="s">
        <v>39</v>
      </c>
      <c r="AX305" s="11" t="s">
        <v>84</v>
      </c>
      <c r="AY305" s="250" t="s">
        <v>170</v>
      </c>
    </row>
    <row r="306" spans="2:65" s="1" customFormat="1" ht="16.5" customHeight="1">
      <c r="B306" s="46"/>
      <c r="C306" s="221" t="s">
        <v>749</v>
      </c>
      <c r="D306" s="221" t="s">
        <v>176</v>
      </c>
      <c r="E306" s="222" t="s">
        <v>4532</v>
      </c>
      <c r="F306" s="223" t="s">
        <v>4533</v>
      </c>
      <c r="G306" s="224" t="s">
        <v>219</v>
      </c>
      <c r="H306" s="225">
        <v>271</v>
      </c>
      <c r="I306" s="226"/>
      <c r="J306" s="227">
        <f>ROUND(I306*H306,2)</f>
        <v>0</v>
      </c>
      <c r="K306" s="223" t="s">
        <v>3772</v>
      </c>
      <c r="L306" s="72"/>
      <c r="M306" s="228" t="s">
        <v>23</v>
      </c>
      <c r="N306" s="229" t="s">
        <v>47</v>
      </c>
      <c r="O306" s="47"/>
      <c r="P306" s="230">
        <f>O306*H306</f>
        <v>0</v>
      </c>
      <c r="Q306" s="230">
        <v>0</v>
      </c>
      <c r="R306" s="230">
        <f>Q306*H306</f>
        <v>0</v>
      </c>
      <c r="S306" s="230">
        <v>0</v>
      </c>
      <c r="T306" s="231">
        <f>S306*H306</f>
        <v>0</v>
      </c>
      <c r="AR306" s="24" t="s">
        <v>194</v>
      </c>
      <c r="AT306" s="24" t="s">
        <v>176</v>
      </c>
      <c r="AU306" s="24" t="s">
        <v>87</v>
      </c>
      <c r="AY306" s="24" t="s">
        <v>170</v>
      </c>
      <c r="BE306" s="232">
        <f>IF(N306="základní",J306,0)</f>
        <v>0</v>
      </c>
      <c r="BF306" s="232">
        <f>IF(N306="snížená",J306,0)</f>
        <v>0</v>
      </c>
      <c r="BG306" s="232">
        <f>IF(N306="zákl. přenesená",J306,0)</f>
        <v>0</v>
      </c>
      <c r="BH306" s="232">
        <f>IF(N306="sníž. přenesená",J306,0)</f>
        <v>0</v>
      </c>
      <c r="BI306" s="232">
        <f>IF(N306="nulová",J306,0)</f>
        <v>0</v>
      </c>
      <c r="BJ306" s="24" t="s">
        <v>84</v>
      </c>
      <c r="BK306" s="232">
        <f>ROUND(I306*H306,2)</f>
        <v>0</v>
      </c>
      <c r="BL306" s="24" t="s">
        <v>194</v>
      </c>
      <c r="BM306" s="24" t="s">
        <v>4534</v>
      </c>
    </row>
    <row r="307" spans="2:47" s="1" customFormat="1" ht="13.5">
      <c r="B307" s="46"/>
      <c r="C307" s="74"/>
      <c r="D307" s="233" t="s">
        <v>183</v>
      </c>
      <c r="E307" s="74"/>
      <c r="F307" s="234" t="s">
        <v>4535</v>
      </c>
      <c r="G307" s="74"/>
      <c r="H307" s="74"/>
      <c r="I307" s="191"/>
      <c r="J307" s="74"/>
      <c r="K307" s="74"/>
      <c r="L307" s="72"/>
      <c r="M307" s="235"/>
      <c r="N307" s="47"/>
      <c r="O307" s="47"/>
      <c r="P307" s="47"/>
      <c r="Q307" s="47"/>
      <c r="R307" s="47"/>
      <c r="S307" s="47"/>
      <c r="T307" s="95"/>
      <c r="AT307" s="24" t="s">
        <v>183</v>
      </c>
      <c r="AU307" s="24" t="s">
        <v>87</v>
      </c>
    </row>
    <row r="308" spans="2:47" s="1" customFormat="1" ht="13.5">
      <c r="B308" s="46"/>
      <c r="C308" s="74"/>
      <c r="D308" s="233" t="s">
        <v>295</v>
      </c>
      <c r="E308" s="74"/>
      <c r="F308" s="236" t="s">
        <v>4536</v>
      </c>
      <c r="G308" s="74"/>
      <c r="H308" s="74"/>
      <c r="I308" s="191"/>
      <c r="J308" s="74"/>
      <c r="K308" s="74"/>
      <c r="L308" s="72"/>
      <c r="M308" s="235"/>
      <c r="N308" s="47"/>
      <c r="O308" s="47"/>
      <c r="P308" s="47"/>
      <c r="Q308" s="47"/>
      <c r="R308" s="47"/>
      <c r="S308" s="47"/>
      <c r="T308" s="95"/>
      <c r="AT308" s="24" t="s">
        <v>295</v>
      </c>
      <c r="AU308" s="24" t="s">
        <v>87</v>
      </c>
    </row>
    <row r="309" spans="2:47" s="1" customFormat="1" ht="13.5">
      <c r="B309" s="46"/>
      <c r="C309" s="74"/>
      <c r="D309" s="233" t="s">
        <v>184</v>
      </c>
      <c r="E309" s="74"/>
      <c r="F309" s="236" t="s">
        <v>4537</v>
      </c>
      <c r="G309" s="74"/>
      <c r="H309" s="74"/>
      <c r="I309" s="191"/>
      <c r="J309" s="74"/>
      <c r="K309" s="74"/>
      <c r="L309" s="72"/>
      <c r="M309" s="235"/>
      <c r="N309" s="47"/>
      <c r="O309" s="47"/>
      <c r="P309" s="47"/>
      <c r="Q309" s="47"/>
      <c r="R309" s="47"/>
      <c r="S309" s="47"/>
      <c r="T309" s="95"/>
      <c r="AT309" s="24" t="s">
        <v>184</v>
      </c>
      <c r="AU309" s="24" t="s">
        <v>87</v>
      </c>
    </row>
    <row r="310" spans="2:51" s="11" customFormat="1" ht="13.5">
      <c r="B310" s="240"/>
      <c r="C310" s="241"/>
      <c r="D310" s="233" t="s">
        <v>322</v>
      </c>
      <c r="E310" s="242" t="s">
        <v>23</v>
      </c>
      <c r="F310" s="243" t="s">
        <v>4538</v>
      </c>
      <c r="G310" s="241"/>
      <c r="H310" s="244">
        <v>271</v>
      </c>
      <c r="I310" s="245"/>
      <c r="J310" s="241"/>
      <c r="K310" s="241"/>
      <c r="L310" s="246"/>
      <c r="M310" s="247"/>
      <c r="N310" s="248"/>
      <c r="O310" s="248"/>
      <c r="P310" s="248"/>
      <c r="Q310" s="248"/>
      <c r="R310" s="248"/>
      <c r="S310" s="248"/>
      <c r="T310" s="249"/>
      <c r="AT310" s="250" t="s">
        <v>322</v>
      </c>
      <c r="AU310" s="250" t="s">
        <v>87</v>
      </c>
      <c r="AV310" s="11" t="s">
        <v>87</v>
      </c>
      <c r="AW310" s="11" t="s">
        <v>39</v>
      </c>
      <c r="AX310" s="11" t="s">
        <v>84</v>
      </c>
      <c r="AY310" s="250" t="s">
        <v>170</v>
      </c>
    </row>
    <row r="311" spans="2:65" s="1" customFormat="1" ht="16.5" customHeight="1">
      <c r="B311" s="46"/>
      <c r="C311" s="262" t="s">
        <v>757</v>
      </c>
      <c r="D311" s="262" t="s">
        <v>858</v>
      </c>
      <c r="E311" s="263" t="s">
        <v>4539</v>
      </c>
      <c r="F311" s="264" t="s">
        <v>4540</v>
      </c>
      <c r="G311" s="265" t="s">
        <v>292</v>
      </c>
      <c r="H311" s="266">
        <v>27.1</v>
      </c>
      <c r="I311" s="267"/>
      <c r="J311" s="268">
        <f>ROUND(I311*H311,2)</f>
        <v>0</v>
      </c>
      <c r="K311" s="264" t="s">
        <v>3772</v>
      </c>
      <c r="L311" s="269"/>
      <c r="M311" s="270" t="s">
        <v>23</v>
      </c>
      <c r="N311" s="271" t="s">
        <v>47</v>
      </c>
      <c r="O311" s="47"/>
      <c r="P311" s="230">
        <f>O311*H311</f>
        <v>0</v>
      </c>
      <c r="Q311" s="230">
        <v>0.2</v>
      </c>
      <c r="R311" s="230">
        <f>Q311*H311</f>
        <v>5.420000000000001</v>
      </c>
      <c r="S311" s="230">
        <v>0</v>
      </c>
      <c r="T311" s="231">
        <f>S311*H311</f>
        <v>0</v>
      </c>
      <c r="AR311" s="24" t="s">
        <v>211</v>
      </c>
      <c r="AT311" s="24" t="s">
        <v>858</v>
      </c>
      <c r="AU311" s="24" t="s">
        <v>87</v>
      </c>
      <c r="AY311" s="24" t="s">
        <v>170</v>
      </c>
      <c r="BE311" s="232">
        <f>IF(N311="základní",J311,0)</f>
        <v>0</v>
      </c>
      <c r="BF311" s="232">
        <f>IF(N311="snížená",J311,0)</f>
        <v>0</v>
      </c>
      <c r="BG311" s="232">
        <f>IF(N311="zákl. přenesená",J311,0)</f>
        <v>0</v>
      </c>
      <c r="BH311" s="232">
        <f>IF(N311="sníž. přenesená",J311,0)</f>
        <v>0</v>
      </c>
      <c r="BI311" s="232">
        <f>IF(N311="nulová",J311,0)</f>
        <v>0</v>
      </c>
      <c r="BJ311" s="24" t="s">
        <v>84</v>
      </c>
      <c r="BK311" s="232">
        <f>ROUND(I311*H311,2)</f>
        <v>0</v>
      </c>
      <c r="BL311" s="24" t="s">
        <v>194</v>
      </c>
      <c r="BM311" s="24" t="s">
        <v>4541</v>
      </c>
    </row>
    <row r="312" spans="2:47" s="1" customFormat="1" ht="13.5">
      <c r="B312" s="46"/>
      <c r="C312" s="74"/>
      <c r="D312" s="233" t="s">
        <v>183</v>
      </c>
      <c r="E312" s="74"/>
      <c r="F312" s="234" t="s">
        <v>4540</v>
      </c>
      <c r="G312" s="74"/>
      <c r="H312" s="74"/>
      <c r="I312" s="191"/>
      <c r="J312" s="74"/>
      <c r="K312" s="74"/>
      <c r="L312" s="72"/>
      <c r="M312" s="235"/>
      <c r="N312" s="47"/>
      <c r="O312" s="47"/>
      <c r="P312" s="47"/>
      <c r="Q312" s="47"/>
      <c r="R312" s="47"/>
      <c r="S312" s="47"/>
      <c r="T312" s="95"/>
      <c r="AT312" s="24" t="s">
        <v>183</v>
      </c>
      <c r="AU312" s="24" t="s">
        <v>87</v>
      </c>
    </row>
    <row r="313" spans="2:51" s="11" customFormat="1" ht="13.5">
      <c r="B313" s="240"/>
      <c r="C313" s="241"/>
      <c r="D313" s="233" t="s">
        <v>322</v>
      </c>
      <c r="E313" s="242" t="s">
        <v>23</v>
      </c>
      <c r="F313" s="243" t="s">
        <v>4542</v>
      </c>
      <c r="G313" s="241"/>
      <c r="H313" s="244">
        <v>27.1</v>
      </c>
      <c r="I313" s="245"/>
      <c r="J313" s="241"/>
      <c r="K313" s="241"/>
      <c r="L313" s="246"/>
      <c r="M313" s="247"/>
      <c r="N313" s="248"/>
      <c r="O313" s="248"/>
      <c r="P313" s="248"/>
      <c r="Q313" s="248"/>
      <c r="R313" s="248"/>
      <c r="S313" s="248"/>
      <c r="T313" s="249"/>
      <c r="AT313" s="250" t="s">
        <v>322</v>
      </c>
      <c r="AU313" s="250" t="s">
        <v>87</v>
      </c>
      <c r="AV313" s="11" t="s">
        <v>87</v>
      </c>
      <c r="AW313" s="11" t="s">
        <v>39</v>
      </c>
      <c r="AX313" s="11" t="s">
        <v>84</v>
      </c>
      <c r="AY313" s="250" t="s">
        <v>170</v>
      </c>
    </row>
    <row r="314" spans="2:65" s="1" customFormat="1" ht="16.5" customHeight="1">
      <c r="B314" s="46"/>
      <c r="C314" s="262" t="s">
        <v>765</v>
      </c>
      <c r="D314" s="262" t="s">
        <v>858</v>
      </c>
      <c r="E314" s="263" t="s">
        <v>4543</v>
      </c>
      <c r="F314" s="264" t="s">
        <v>4544</v>
      </c>
      <c r="G314" s="265" t="s">
        <v>304</v>
      </c>
      <c r="H314" s="266">
        <v>131.5</v>
      </c>
      <c r="I314" s="267"/>
      <c r="J314" s="268">
        <f>ROUND(I314*H314,2)</f>
        <v>0</v>
      </c>
      <c r="K314" s="264" t="s">
        <v>3772</v>
      </c>
      <c r="L314" s="269"/>
      <c r="M314" s="270" t="s">
        <v>23</v>
      </c>
      <c r="N314" s="271" t="s">
        <v>47</v>
      </c>
      <c r="O314" s="47"/>
      <c r="P314" s="230">
        <f>O314*H314</f>
        <v>0</v>
      </c>
      <c r="Q314" s="230">
        <v>3E-05</v>
      </c>
      <c r="R314" s="230">
        <f>Q314*H314</f>
        <v>0.003945</v>
      </c>
      <c r="S314" s="230">
        <v>0</v>
      </c>
      <c r="T314" s="231">
        <f>S314*H314</f>
        <v>0</v>
      </c>
      <c r="AR314" s="24" t="s">
        <v>211</v>
      </c>
      <c r="AT314" s="24" t="s">
        <v>858</v>
      </c>
      <c r="AU314" s="24" t="s">
        <v>87</v>
      </c>
      <c r="AY314" s="24" t="s">
        <v>170</v>
      </c>
      <c r="BE314" s="232">
        <f>IF(N314="základní",J314,0)</f>
        <v>0</v>
      </c>
      <c r="BF314" s="232">
        <f>IF(N314="snížená",J314,0)</f>
        <v>0</v>
      </c>
      <c r="BG314" s="232">
        <f>IF(N314="zákl. přenesená",J314,0)</f>
        <v>0</v>
      </c>
      <c r="BH314" s="232">
        <f>IF(N314="sníž. přenesená",J314,0)</f>
        <v>0</v>
      </c>
      <c r="BI314" s="232">
        <f>IF(N314="nulová",J314,0)</f>
        <v>0</v>
      </c>
      <c r="BJ314" s="24" t="s">
        <v>84</v>
      </c>
      <c r="BK314" s="232">
        <f>ROUND(I314*H314,2)</f>
        <v>0</v>
      </c>
      <c r="BL314" s="24" t="s">
        <v>194</v>
      </c>
      <c r="BM314" s="24" t="s">
        <v>4545</v>
      </c>
    </row>
    <row r="315" spans="2:47" s="1" customFormat="1" ht="13.5">
      <c r="B315" s="46"/>
      <c r="C315" s="74"/>
      <c r="D315" s="233" t="s">
        <v>183</v>
      </c>
      <c r="E315" s="74"/>
      <c r="F315" s="234" t="s">
        <v>4544</v>
      </c>
      <c r="G315" s="74"/>
      <c r="H315" s="74"/>
      <c r="I315" s="191"/>
      <c r="J315" s="74"/>
      <c r="K315" s="74"/>
      <c r="L315" s="72"/>
      <c r="M315" s="235"/>
      <c r="N315" s="47"/>
      <c r="O315" s="47"/>
      <c r="P315" s="47"/>
      <c r="Q315" s="47"/>
      <c r="R315" s="47"/>
      <c r="S315" s="47"/>
      <c r="T315" s="95"/>
      <c r="AT315" s="24" t="s">
        <v>183</v>
      </c>
      <c r="AU315" s="24" t="s">
        <v>87</v>
      </c>
    </row>
    <row r="316" spans="2:51" s="11" customFormat="1" ht="13.5">
      <c r="B316" s="240"/>
      <c r="C316" s="241"/>
      <c r="D316" s="233" t="s">
        <v>322</v>
      </c>
      <c r="E316" s="242" t="s">
        <v>23</v>
      </c>
      <c r="F316" s="243" t="s">
        <v>4546</v>
      </c>
      <c r="G316" s="241"/>
      <c r="H316" s="244">
        <v>131.5</v>
      </c>
      <c r="I316" s="245"/>
      <c r="J316" s="241"/>
      <c r="K316" s="241"/>
      <c r="L316" s="246"/>
      <c r="M316" s="247"/>
      <c r="N316" s="248"/>
      <c r="O316" s="248"/>
      <c r="P316" s="248"/>
      <c r="Q316" s="248"/>
      <c r="R316" s="248"/>
      <c r="S316" s="248"/>
      <c r="T316" s="249"/>
      <c r="AT316" s="250" t="s">
        <v>322</v>
      </c>
      <c r="AU316" s="250" t="s">
        <v>87</v>
      </c>
      <c r="AV316" s="11" t="s">
        <v>87</v>
      </c>
      <c r="AW316" s="11" t="s">
        <v>39</v>
      </c>
      <c r="AX316" s="11" t="s">
        <v>84</v>
      </c>
      <c r="AY316" s="250" t="s">
        <v>170</v>
      </c>
    </row>
    <row r="317" spans="2:65" s="1" customFormat="1" ht="16.5" customHeight="1">
      <c r="B317" s="46"/>
      <c r="C317" s="262" t="s">
        <v>771</v>
      </c>
      <c r="D317" s="262" t="s">
        <v>858</v>
      </c>
      <c r="E317" s="263" t="s">
        <v>4547</v>
      </c>
      <c r="F317" s="264" t="s">
        <v>4548</v>
      </c>
      <c r="G317" s="265" t="s">
        <v>219</v>
      </c>
      <c r="H317" s="266">
        <v>2.3</v>
      </c>
      <c r="I317" s="267"/>
      <c r="J317" s="268">
        <f>ROUND(I317*H317,2)</f>
        <v>0</v>
      </c>
      <c r="K317" s="264" t="s">
        <v>23</v>
      </c>
      <c r="L317" s="269"/>
      <c r="M317" s="270" t="s">
        <v>23</v>
      </c>
      <c r="N317" s="271" t="s">
        <v>47</v>
      </c>
      <c r="O317" s="47"/>
      <c r="P317" s="230">
        <f>O317*H317</f>
        <v>0</v>
      </c>
      <c r="Q317" s="230">
        <v>0.007</v>
      </c>
      <c r="R317" s="230">
        <f>Q317*H317</f>
        <v>0.0161</v>
      </c>
      <c r="S317" s="230">
        <v>0</v>
      </c>
      <c r="T317" s="231">
        <f>S317*H317</f>
        <v>0</v>
      </c>
      <c r="AR317" s="24" t="s">
        <v>211</v>
      </c>
      <c r="AT317" s="24" t="s">
        <v>858</v>
      </c>
      <c r="AU317" s="24" t="s">
        <v>87</v>
      </c>
      <c r="AY317" s="24" t="s">
        <v>170</v>
      </c>
      <c r="BE317" s="232">
        <f>IF(N317="základní",J317,0)</f>
        <v>0</v>
      </c>
      <c r="BF317" s="232">
        <f>IF(N317="snížená",J317,0)</f>
        <v>0</v>
      </c>
      <c r="BG317" s="232">
        <f>IF(N317="zákl. přenesená",J317,0)</f>
        <v>0</v>
      </c>
      <c r="BH317" s="232">
        <f>IF(N317="sníž. přenesená",J317,0)</f>
        <v>0</v>
      </c>
      <c r="BI317" s="232">
        <f>IF(N317="nulová",J317,0)</f>
        <v>0</v>
      </c>
      <c r="BJ317" s="24" t="s">
        <v>84</v>
      </c>
      <c r="BK317" s="232">
        <f>ROUND(I317*H317,2)</f>
        <v>0</v>
      </c>
      <c r="BL317" s="24" t="s">
        <v>194</v>
      </c>
      <c r="BM317" s="24" t="s">
        <v>4549</v>
      </c>
    </row>
    <row r="318" spans="2:47" s="1" customFormat="1" ht="13.5">
      <c r="B318" s="46"/>
      <c r="C318" s="74"/>
      <c r="D318" s="233" t="s">
        <v>183</v>
      </c>
      <c r="E318" s="74"/>
      <c r="F318" s="234" t="s">
        <v>4548</v>
      </c>
      <c r="G318" s="74"/>
      <c r="H318" s="74"/>
      <c r="I318" s="191"/>
      <c r="J318" s="74"/>
      <c r="K318" s="74"/>
      <c r="L318" s="72"/>
      <c r="M318" s="235"/>
      <c r="N318" s="47"/>
      <c r="O318" s="47"/>
      <c r="P318" s="47"/>
      <c r="Q318" s="47"/>
      <c r="R318" s="47"/>
      <c r="S318" s="47"/>
      <c r="T318" s="95"/>
      <c r="AT318" s="24" t="s">
        <v>183</v>
      </c>
      <c r="AU318" s="24" t="s">
        <v>87</v>
      </c>
    </row>
    <row r="319" spans="2:47" s="1" customFormat="1" ht="13.5">
      <c r="B319" s="46"/>
      <c r="C319" s="74"/>
      <c r="D319" s="233" t="s">
        <v>184</v>
      </c>
      <c r="E319" s="74"/>
      <c r="F319" s="236" t="s">
        <v>4550</v>
      </c>
      <c r="G319" s="74"/>
      <c r="H319" s="74"/>
      <c r="I319" s="191"/>
      <c r="J319" s="74"/>
      <c r="K319" s="74"/>
      <c r="L319" s="72"/>
      <c r="M319" s="235"/>
      <c r="N319" s="47"/>
      <c r="O319" s="47"/>
      <c r="P319" s="47"/>
      <c r="Q319" s="47"/>
      <c r="R319" s="47"/>
      <c r="S319" s="47"/>
      <c r="T319" s="95"/>
      <c r="AT319" s="24" t="s">
        <v>184</v>
      </c>
      <c r="AU319" s="24" t="s">
        <v>87</v>
      </c>
    </row>
    <row r="320" spans="2:65" s="1" customFormat="1" ht="25.5" customHeight="1">
      <c r="B320" s="46"/>
      <c r="C320" s="221" t="s">
        <v>779</v>
      </c>
      <c r="D320" s="221" t="s">
        <v>176</v>
      </c>
      <c r="E320" s="222" t="s">
        <v>4551</v>
      </c>
      <c r="F320" s="223" t="s">
        <v>4552</v>
      </c>
      <c r="G320" s="224" t="s">
        <v>395</v>
      </c>
      <c r="H320" s="225">
        <v>0.007</v>
      </c>
      <c r="I320" s="226"/>
      <c r="J320" s="227">
        <f>ROUND(I320*H320,2)</f>
        <v>0</v>
      </c>
      <c r="K320" s="223" t="s">
        <v>3772</v>
      </c>
      <c r="L320" s="72"/>
      <c r="M320" s="228" t="s">
        <v>23</v>
      </c>
      <c r="N320" s="229" t="s">
        <v>47</v>
      </c>
      <c r="O320" s="47"/>
      <c r="P320" s="230">
        <f>O320*H320</f>
        <v>0</v>
      </c>
      <c r="Q320" s="230">
        <v>0</v>
      </c>
      <c r="R320" s="230">
        <f>Q320*H320</f>
        <v>0</v>
      </c>
      <c r="S320" s="230">
        <v>0</v>
      </c>
      <c r="T320" s="231">
        <f>S320*H320</f>
        <v>0</v>
      </c>
      <c r="AR320" s="24" t="s">
        <v>194</v>
      </c>
      <c r="AT320" s="24" t="s">
        <v>176</v>
      </c>
      <c r="AU320" s="24" t="s">
        <v>87</v>
      </c>
      <c r="AY320" s="24" t="s">
        <v>170</v>
      </c>
      <c r="BE320" s="232">
        <f>IF(N320="základní",J320,0)</f>
        <v>0</v>
      </c>
      <c r="BF320" s="232">
        <f>IF(N320="snížená",J320,0)</f>
        <v>0</v>
      </c>
      <c r="BG320" s="232">
        <f>IF(N320="zákl. přenesená",J320,0)</f>
        <v>0</v>
      </c>
      <c r="BH320" s="232">
        <f>IF(N320="sníž. přenesená",J320,0)</f>
        <v>0</v>
      </c>
      <c r="BI320" s="232">
        <f>IF(N320="nulová",J320,0)</f>
        <v>0</v>
      </c>
      <c r="BJ320" s="24" t="s">
        <v>84</v>
      </c>
      <c r="BK320" s="232">
        <f>ROUND(I320*H320,2)</f>
        <v>0</v>
      </c>
      <c r="BL320" s="24" t="s">
        <v>194</v>
      </c>
      <c r="BM320" s="24" t="s">
        <v>4553</v>
      </c>
    </row>
    <row r="321" spans="2:47" s="1" customFormat="1" ht="13.5">
      <c r="B321" s="46"/>
      <c r="C321" s="74"/>
      <c r="D321" s="233" t="s">
        <v>183</v>
      </c>
      <c r="E321" s="74"/>
      <c r="F321" s="234" t="s">
        <v>4554</v>
      </c>
      <c r="G321" s="74"/>
      <c r="H321" s="74"/>
      <c r="I321" s="191"/>
      <c r="J321" s="74"/>
      <c r="K321" s="74"/>
      <c r="L321" s="72"/>
      <c r="M321" s="235"/>
      <c r="N321" s="47"/>
      <c r="O321" s="47"/>
      <c r="P321" s="47"/>
      <c r="Q321" s="47"/>
      <c r="R321" s="47"/>
      <c r="S321" s="47"/>
      <c r="T321" s="95"/>
      <c r="AT321" s="24" t="s">
        <v>183</v>
      </c>
      <c r="AU321" s="24" t="s">
        <v>87</v>
      </c>
    </row>
    <row r="322" spans="2:47" s="1" customFormat="1" ht="13.5">
      <c r="B322" s="46"/>
      <c r="C322" s="74"/>
      <c r="D322" s="233" t="s">
        <v>295</v>
      </c>
      <c r="E322" s="74"/>
      <c r="F322" s="236" t="s">
        <v>4555</v>
      </c>
      <c r="G322" s="74"/>
      <c r="H322" s="74"/>
      <c r="I322" s="191"/>
      <c r="J322" s="74"/>
      <c r="K322" s="74"/>
      <c r="L322" s="72"/>
      <c r="M322" s="235"/>
      <c r="N322" s="47"/>
      <c r="O322" s="47"/>
      <c r="P322" s="47"/>
      <c r="Q322" s="47"/>
      <c r="R322" s="47"/>
      <c r="S322" s="47"/>
      <c r="T322" s="95"/>
      <c r="AT322" s="24" t="s">
        <v>295</v>
      </c>
      <c r="AU322" s="24" t="s">
        <v>87</v>
      </c>
    </row>
    <row r="323" spans="2:47" s="1" customFormat="1" ht="13.5">
      <c r="B323" s="46"/>
      <c r="C323" s="74"/>
      <c r="D323" s="233" t="s">
        <v>184</v>
      </c>
      <c r="E323" s="74"/>
      <c r="F323" s="236" t="s">
        <v>4556</v>
      </c>
      <c r="G323" s="74"/>
      <c r="H323" s="74"/>
      <c r="I323" s="191"/>
      <c r="J323" s="74"/>
      <c r="K323" s="74"/>
      <c r="L323" s="72"/>
      <c r="M323" s="235"/>
      <c r="N323" s="47"/>
      <c r="O323" s="47"/>
      <c r="P323" s="47"/>
      <c r="Q323" s="47"/>
      <c r="R323" s="47"/>
      <c r="S323" s="47"/>
      <c r="T323" s="95"/>
      <c r="AT323" s="24" t="s">
        <v>184</v>
      </c>
      <c r="AU323" s="24" t="s">
        <v>87</v>
      </c>
    </row>
    <row r="324" spans="2:51" s="11" customFormat="1" ht="13.5">
      <c r="B324" s="240"/>
      <c r="C324" s="241"/>
      <c r="D324" s="233" t="s">
        <v>322</v>
      </c>
      <c r="E324" s="242" t="s">
        <v>23</v>
      </c>
      <c r="F324" s="243" t="s">
        <v>4557</v>
      </c>
      <c r="G324" s="241"/>
      <c r="H324" s="244">
        <v>0.007</v>
      </c>
      <c r="I324" s="245"/>
      <c r="J324" s="241"/>
      <c r="K324" s="241"/>
      <c r="L324" s="246"/>
      <c r="M324" s="247"/>
      <c r="N324" s="248"/>
      <c r="O324" s="248"/>
      <c r="P324" s="248"/>
      <c r="Q324" s="248"/>
      <c r="R324" s="248"/>
      <c r="S324" s="248"/>
      <c r="T324" s="249"/>
      <c r="AT324" s="250" t="s">
        <v>322</v>
      </c>
      <c r="AU324" s="250" t="s">
        <v>87</v>
      </c>
      <c r="AV324" s="11" t="s">
        <v>87</v>
      </c>
      <c r="AW324" s="11" t="s">
        <v>39</v>
      </c>
      <c r="AX324" s="11" t="s">
        <v>84</v>
      </c>
      <c r="AY324" s="250" t="s">
        <v>170</v>
      </c>
    </row>
    <row r="325" spans="2:65" s="1" customFormat="1" ht="16.5" customHeight="1">
      <c r="B325" s="46"/>
      <c r="C325" s="221" t="s">
        <v>790</v>
      </c>
      <c r="D325" s="221" t="s">
        <v>176</v>
      </c>
      <c r="E325" s="222" t="s">
        <v>4558</v>
      </c>
      <c r="F325" s="223" t="s">
        <v>4559</v>
      </c>
      <c r="G325" s="224" t="s">
        <v>395</v>
      </c>
      <c r="H325" s="225">
        <v>0.053</v>
      </c>
      <c r="I325" s="226"/>
      <c r="J325" s="227">
        <f>ROUND(I325*H325,2)</f>
        <v>0</v>
      </c>
      <c r="K325" s="223" t="s">
        <v>3772</v>
      </c>
      <c r="L325" s="72"/>
      <c r="M325" s="228" t="s">
        <v>23</v>
      </c>
      <c r="N325" s="229" t="s">
        <v>47</v>
      </c>
      <c r="O325" s="47"/>
      <c r="P325" s="230">
        <f>O325*H325</f>
        <v>0</v>
      </c>
      <c r="Q325" s="230">
        <v>0</v>
      </c>
      <c r="R325" s="230">
        <f>Q325*H325</f>
        <v>0</v>
      </c>
      <c r="S325" s="230">
        <v>0</v>
      </c>
      <c r="T325" s="231">
        <f>S325*H325</f>
        <v>0</v>
      </c>
      <c r="AR325" s="24" t="s">
        <v>194</v>
      </c>
      <c r="AT325" s="24" t="s">
        <v>176</v>
      </c>
      <c r="AU325" s="24" t="s">
        <v>87</v>
      </c>
      <c r="AY325" s="24" t="s">
        <v>170</v>
      </c>
      <c r="BE325" s="232">
        <f>IF(N325="základní",J325,0)</f>
        <v>0</v>
      </c>
      <c r="BF325" s="232">
        <f>IF(N325="snížená",J325,0)</f>
        <v>0</v>
      </c>
      <c r="BG325" s="232">
        <f>IF(N325="zákl. přenesená",J325,0)</f>
        <v>0</v>
      </c>
      <c r="BH325" s="232">
        <f>IF(N325="sníž. přenesená",J325,0)</f>
        <v>0</v>
      </c>
      <c r="BI325" s="232">
        <f>IF(N325="nulová",J325,0)</f>
        <v>0</v>
      </c>
      <c r="BJ325" s="24" t="s">
        <v>84</v>
      </c>
      <c r="BK325" s="232">
        <f>ROUND(I325*H325,2)</f>
        <v>0</v>
      </c>
      <c r="BL325" s="24" t="s">
        <v>194</v>
      </c>
      <c r="BM325" s="24" t="s">
        <v>4560</v>
      </c>
    </row>
    <row r="326" spans="2:47" s="1" customFormat="1" ht="13.5">
      <c r="B326" s="46"/>
      <c r="C326" s="74"/>
      <c r="D326" s="233" t="s">
        <v>183</v>
      </c>
      <c r="E326" s="74"/>
      <c r="F326" s="234" t="s">
        <v>4561</v>
      </c>
      <c r="G326" s="74"/>
      <c r="H326" s="74"/>
      <c r="I326" s="191"/>
      <c r="J326" s="74"/>
      <c r="K326" s="74"/>
      <c r="L326" s="72"/>
      <c r="M326" s="235"/>
      <c r="N326" s="47"/>
      <c r="O326" s="47"/>
      <c r="P326" s="47"/>
      <c r="Q326" s="47"/>
      <c r="R326" s="47"/>
      <c r="S326" s="47"/>
      <c r="T326" s="95"/>
      <c r="AT326" s="24" t="s">
        <v>183</v>
      </c>
      <c r="AU326" s="24" t="s">
        <v>87</v>
      </c>
    </row>
    <row r="327" spans="2:47" s="1" customFormat="1" ht="13.5">
      <c r="B327" s="46"/>
      <c r="C327" s="74"/>
      <c r="D327" s="233" t="s">
        <v>295</v>
      </c>
      <c r="E327" s="74"/>
      <c r="F327" s="236" t="s">
        <v>4555</v>
      </c>
      <c r="G327" s="74"/>
      <c r="H327" s="74"/>
      <c r="I327" s="191"/>
      <c r="J327" s="74"/>
      <c r="K327" s="74"/>
      <c r="L327" s="72"/>
      <c r="M327" s="235"/>
      <c r="N327" s="47"/>
      <c r="O327" s="47"/>
      <c r="P327" s="47"/>
      <c r="Q327" s="47"/>
      <c r="R327" s="47"/>
      <c r="S327" s="47"/>
      <c r="T327" s="95"/>
      <c r="AT327" s="24" t="s">
        <v>295</v>
      </c>
      <c r="AU327" s="24" t="s">
        <v>87</v>
      </c>
    </row>
    <row r="328" spans="2:47" s="1" customFormat="1" ht="13.5">
      <c r="B328" s="46"/>
      <c r="C328" s="74"/>
      <c r="D328" s="233" t="s">
        <v>184</v>
      </c>
      <c r="E328" s="74"/>
      <c r="F328" s="236" t="s">
        <v>4562</v>
      </c>
      <c r="G328" s="74"/>
      <c r="H328" s="74"/>
      <c r="I328" s="191"/>
      <c r="J328" s="74"/>
      <c r="K328" s="74"/>
      <c r="L328" s="72"/>
      <c r="M328" s="235"/>
      <c r="N328" s="47"/>
      <c r="O328" s="47"/>
      <c r="P328" s="47"/>
      <c r="Q328" s="47"/>
      <c r="R328" s="47"/>
      <c r="S328" s="47"/>
      <c r="T328" s="95"/>
      <c r="AT328" s="24" t="s">
        <v>184</v>
      </c>
      <c r="AU328" s="24" t="s">
        <v>87</v>
      </c>
    </row>
    <row r="329" spans="2:51" s="11" customFormat="1" ht="13.5">
      <c r="B329" s="240"/>
      <c r="C329" s="241"/>
      <c r="D329" s="233" t="s">
        <v>322</v>
      </c>
      <c r="E329" s="242" t="s">
        <v>23</v>
      </c>
      <c r="F329" s="243" t="s">
        <v>4563</v>
      </c>
      <c r="G329" s="241"/>
      <c r="H329" s="244">
        <v>0.053</v>
      </c>
      <c r="I329" s="245"/>
      <c r="J329" s="241"/>
      <c r="K329" s="241"/>
      <c r="L329" s="246"/>
      <c r="M329" s="247"/>
      <c r="N329" s="248"/>
      <c r="O329" s="248"/>
      <c r="P329" s="248"/>
      <c r="Q329" s="248"/>
      <c r="R329" s="248"/>
      <c r="S329" s="248"/>
      <c r="T329" s="249"/>
      <c r="AT329" s="250" t="s">
        <v>322</v>
      </c>
      <c r="AU329" s="250" t="s">
        <v>87</v>
      </c>
      <c r="AV329" s="11" t="s">
        <v>87</v>
      </c>
      <c r="AW329" s="11" t="s">
        <v>39</v>
      </c>
      <c r="AX329" s="11" t="s">
        <v>84</v>
      </c>
      <c r="AY329" s="250" t="s">
        <v>170</v>
      </c>
    </row>
    <row r="330" spans="2:65" s="1" customFormat="1" ht="16.5" customHeight="1">
      <c r="B330" s="46"/>
      <c r="C330" s="221" t="s">
        <v>798</v>
      </c>
      <c r="D330" s="221" t="s">
        <v>176</v>
      </c>
      <c r="E330" s="222" t="s">
        <v>4564</v>
      </c>
      <c r="F330" s="223" t="s">
        <v>4565</v>
      </c>
      <c r="G330" s="224" t="s">
        <v>395</v>
      </c>
      <c r="H330" s="225">
        <v>15.946</v>
      </c>
      <c r="I330" s="226"/>
      <c r="J330" s="227">
        <f>ROUND(I330*H330,2)</f>
        <v>0</v>
      </c>
      <c r="K330" s="223" t="s">
        <v>3772</v>
      </c>
      <c r="L330" s="72"/>
      <c r="M330" s="228" t="s">
        <v>23</v>
      </c>
      <c r="N330" s="229" t="s">
        <v>47</v>
      </c>
      <c r="O330" s="47"/>
      <c r="P330" s="230">
        <f>O330*H330</f>
        <v>0</v>
      </c>
      <c r="Q330" s="230">
        <v>0</v>
      </c>
      <c r="R330" s="230">
        <f>Q330*H330</f>
        <v>0</v>
      </c>
      <c r="S330" s="230">
        <v>0</v>
      </c>
      <c r="T330" s="231">
        <f>S330*H330</f>
        <v>0</v>
      </c>
      <c r="AR330" s="24" t="s">
        <v>194</v>
      </c>
      <c r="AT330" s="24" t="s">
        <v>176</v>
      </c>
      <c r="AU330" s="24" t="s">
        <v>87</v>
      </c>
      <c r="AY330" s="24" t="s">
        <v>170</v>
      </c>
      <c r="BE330" s="232">
        <f>IF(N330="základní",J330,0)</f>
        <v>0</v>
      </c>
      <c r="BF330" s="232">
        <f>IF(N330="snížená",J330,0)</f>
        <v>0</v>
      </c>
      <c r="BG330" s="232">
        <f>IF(N330="zákl. přenesená",J330,0)</f>
        <v>0</v>
      </c>
      <c r="BH330" s="232">
        <f>IF(N330="sníž. přenesená",J330,0)</f>
        <v>0</v>
      </c>
      <c r="BI330" s="232">
        <f>IF(N330="nulová",J330,0)</f>
        <v>0</v>
      </c>
      <c r="BJ330" s="24" t="s">
        <v>84</v>
      </c>
      <c r="BK330" s="232">
        <f>ROUND(I330*H330,2)</f>
        <v>0</v>
      </c>
      <c r="BL330" s="24" t="s">
        <v>194</v>
      </c>
      <c r="BM330" s="24" t="s">
        <v>4566</v>
      </c>
    </row>
    <row r="331" spans="2:47" s="1" customFormat="1" ht="13.5">
      <c r="B331" s="46"/>
      <c r="C331" s="74"/>
      <c r="D331" s="233" t="s">
        <v>183</v>
      </c>
      <c r="E331" s="74"/>
      <c r="F331" s="234" t="s">
        <v>4567</v>
      </c>
      <c r="G331" s="74"/>
      <c r="H331" s="74"/>
      <c r="I331" s="191"/>
      <c r="J331" s="74"/>
      <c r="K331" s="74"/>
      <c r="L331" s="72"/>
      <c r="M331" s="237"/>
      <c r="N331" s="238"/>
      <c r="O331" s="238"/>
      <c r="P331" s="238"/>
      <c r="Q331" s="238"/>
      <c r="R331" s="238"/>
      <c r="S331" s="238"/>
      <c r="T331" s="239"/>
      <c r="AT331" s="24" t="s">
        <v>183</v>
      </c>
      <c r="AU331" s="24" t="s">
        <v>87</v>
      </c>
    </row>
    <row r="332" spans="2:12" s="1" customFormat="1" ht="6.95" customHeight="1">
      <c r="B332" s="67"/>
      <c r="C332" s="68"/>
      <c r="D332" s="68"/>
      <c r="E332" s="68"/>
      <c r="F332" s="68"/>
      <c r="G332" s="68"/>
      <c r="H332" s="68"/>
      <c r="I332" s="166"/>
      <c r="J332" s="68"/>
      <c r="K332" s="68"/>
      <c r="L332" s="72"/>
    </row>
  </sheetData>
  <sheetProtection password="CC35" sheet="1" objects="1" scenarios="1" formatColumns="0" formatRows="0" autoFilter="0"/>
  <autoFilter ref="C77:K33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6" customWidth="1"/>
    <col min="2" max="2" width="1.66796875" style="296" customWidth="1"/>
    <col min="3" max="4" width="5" style="296" customWidth="1"/>
    <col min="5" max="5" width="11.66015625" style="296" customWidth="1"/>
    <col min="6" max="6" width="9.16015625" style="296" customWidth="1"/>
    <col min="7" max="7" width="5" style="296" customWidth="1"/>
    <col min="8" max="8" width="77.83203125" style="296" customWidth="1"/>
    <col min="9" max="10" width="20" style="296" customWidth="1"/>
    <col min="11" max="11" width="1.66796875" style="296" customWidth="1"/>
  </cols>
  <sheetData>
    <row r="1" ht="37.5" customHeight="1"/>
    <row r="2" spans="2:11" ht="7.5" customHeight="1">
      <c r="B2" s="297"/>
      <c r="C2" s="298"/>
      <c r="D2" s="298"/>
      <c r="E2" s="298"/>
      <c r="F2" s="298"/>
      <c r="G2" s="298"/>
      <c r="H2" s="298"/>
      <c r="I2" s="298"/>
      <c r="J2" s="298"/>
      <c r="K2" s="299"/>
    </row>
    <row r="3" spans="2:11" s="15" customFormat="1" ht="45" customHeight="1">
      <c r="B3" s="300"/>
      <c r="C3" s="301" t="s">
        <v>4568</v>
      </c>
      <c r="D3" s="301"/>
      <c r="E3" s="301"/>
      <c r="F3" s="301"/>
      <c r="G3" s="301"/>
      <c r="H3" s="301"/>
      <c r="I3" s="301"/>
      <c r="J3" s="301"/>
      <c r="K3" s="302"/>
    </row>
    <row r="4" spans="2:11" ht="25.5" customHeight="1">
      <c r="B4" s="303"/>
      <c r="C4" s="304" t="s">
        <v>4569</v>
      </c>
      <c r="D4" s="304"/>
      <c r="E4" s="304"/>
      <c r="F4" s="304"/>
      <c r="G4" s="304"/>
      <c r="H4" s="304"/>
      <c r="I4" s="304"/>
      <c r="J4" s="304"/>
      <c r="K4" s="305"/>
    </row>
    <row r="5" spans="2:11" ht="5.25" customHeight="1">
      <c r="B5" s="303"/>
      <c r="C5" s="306"/>
      <c r="D5" s="306"/>
      <c r="E5" s="306"/>
      <c r="F5" s="306"/>
      <c r="G5" s="306"/>
      <c r="H5" s="306"/>
      <c r="I5" s="306"/>
      <c r="J5" s="306"/>
      <c r="K5" s="305"/>
    </row>
    <row r="6" spans="2:11" ht="15" customHeight="1">
      <c r="B6" s="303"/>
      <c r="C6" s="307" t="s">
        <v>4570</v>
      </c>
      <c r="D6" s="307"/>
      <c r="E6" s="307"/>
      <c r="F6" s="307"/>
      <c r="G6" s="307"/>
      <c r="H6" s="307"/>
      <c r="I6" s="307"/>
      <c r="J6" s="307"/>
      <c r="K6" s="305"/>
    </row>
    <row r="7" spans="2:11" ht="15" customHeight="1">
      <c r="B7" s="308"/>
      <c r="C7" s="307" t="s">
        <v>4571</v>
      </c>
      <c r="D7" s="307"/>
      <c r="E7" s="307"/>
      <c r="F7" s="307"/>
      <c r="G7" s="307"/>
      <c r="H7" s="307"/>
      <c r="I7" s="307"/>
      <c r="J7" s="307"/>
      <c r="K7" s="305"/>
    </row>
    <row r="8" spans="2:11" ht="12.75" customHeight="1">
      <c r="B8" s="308"/>
      <c r="C8" s="307"/>
      <c r="D8" s="307"/>
      <c r="E8" s="307"/>
      <c r="F8" s="307"/>
      <c r="G8" s="307"/>
      <c r="H8" s="307"/>
      <c r="I8" s="307"/>
      <c r="J8" s="307"/>
      <c r="K8" s="305"/>
    </row>
    <row r="9" spans="2:11" ht="15" customHeight="1">
      <c r="B9" s="308"/>
      <c r="C9" s="307" t="s">
        <v>4572</v>
      </c>
      <c r="D9" s="307"/>
      <c r="E9" s="307"/>
      <c r="F9" s="307"/>
      <c r="G9" s="307"/>
      <c r="H9" s="307"/>
      <c r="I9" s="307"/>
      <c r="J9" s="307"/>
      <c r="K9" s="305"/>
    </row>
    <row r="10" spans="2:11" ht="15" customHeight="1">
      <c r="B10" s="308"/>
      <c r="C10" s="307"/>
      <c r="D10" s="307" t="s">
        <v>4573</v>
      </c>
      <c r="E10" s="307"/>
      <c r="F10" s="307"/>
      <c r="G10" s="307"/>
      <c r="H10" s="307"/>
      <c r="I10" s="307"/>
      <c r="J10" s="307"/>
      <c r="K10" s="305"/>
    </row>
    <row r="11" spans="2:11" ht="15" customHeight="1">
      <c r="B11" s="308"/>
      <c r="C11" s="309"/>
      <c r="D11" s="307" t="s">
        <v>4574</v>
      </c>
      <c r="E11" s="307"/>
      <c r="F11" s="307"/>
      <c r="G11" s="307"/>
      <c r="H11" s="307"/>
      <c r="I11" s="307"/>
      <c r="J11" s="307"/>
      <c r="K11" s="305"/>
    </row>
    <row r="12" spans="2:11" ht="12.75" customHeight="1">
      <c r="B12" s="308"/>
      <c r="C12" s="309"/>
      <c r="D12" s="309"/>
      <c r="E12" s="309"/>
      <c r="F12" s="309"/>
      <c r="G12" s="309"/>
      <c r="H12" s="309"/>
      <c r="I12" s="309"/>
      <c r="J12" s="309"/>
      <c r="K12" s="305"/>
    </row>
    <row r="13" spans="2:11" ht="15" customHeight="1">
      <c r="B13" s="308"/>
      <c r="C13" s="309"/>
      <c r="D13" s="307" t="s">
        <v>4575</v>
      </c>
      <c r="E13" s="307"/>
      <c r="F13" s="307"/>
      <c r="G13" s="307"/>
      <c r="H13" s="307"/>
      <c r="I13" s="307"/>
      <c r="J13" s="307"/>
      <c r="K13" s="305"/>
    </row>
    <row r="14" spans="2:11" ht="15" customHeight="1">
      <c r="B14" s="308"/>
      <c r="C14" s="309"/>
      <c r="D14" s="307" t="s">
        <v>4576</v>
      </c>
      <c r="E14" s="307"/>
      <c r="F14" s="307"/>
      <c r="G14" s="307"/>
      <c r="H14" s="307"/>
      <c r="I14" s="307"/>
      <c r="J14" s="307"/>
      <c r="K14" s="305"/>
    </row>
    <row r="15" spans="2:11" ht="15" customHeight="1">
      <c r="B15" s="308"/>
      <c r="C15" s="309"/>
      <c r="D15" s="307" t="s">
        <v>4577</v>
      </c>
      <c r="E15" s="307"/>
      <c r="F15" s="307"/>
      <c r="G15" s="307"/>
      <c r="H15" s="307"/>
      <c r="I15" s="307"/>
      <c r="J15" s="307"/>
      <c r="K15" s="305"/>
    </row>
    <row r="16" spans="2:11" ht="15" customHeight="1">
      <c r="B16" s="308"/>
      <c r="C16" s="309"/>
      <c r="D16" s="309"/>
      <c r="E16" s="310" t="s">
        <v>90</v>
      </c>
      <c r="F16" s="307" t="s">
        <v>4578</v>
      </c>
      <c r="G16" s="307"/>
      <c r="H16" s="307"/>
      <c r="I16" s="307"/>
      <c r="J16" s="307"/>
      <c r="K16" s="305"/>
    </row>
    <row r="17" spans="2:11" ht="15" customHeight="1">
      <c r="B17" s="308"/>
      <c r="C17" s="309"/>
      <c r="D17" s="309"/>
      <c r="E17" s="310" t="s">
        <v>4579</v>
      </c>
      <c r="F17" s="307" t="s">
        <v>4580</v>
      </c>
      <c r="G17" s="307"/>
      <c r="H17" s="307"/>
      <c r="I17" s="307"/>
      <c r="J17" s="307"/>
      <c r="K17" s="305"/>
    </row>
    <row r="18" spans="2:11" ht="15" customHeight="1">
      <c r="B18" s="308"/>
      <c r="C18" s="309"/>
      <c r="D18" s="309"/>
      <c r="E18" s="310" t="s">
        <v>4581</v>
      </c>
      <c r="F18" s="307" t="s">
        <v>4582</v>
      </c>
      <c r="G18" s="307"/>
      <c r="H18" s="307"/>
      <c r="I18" s="307"/>
      <c r="J18" s="307"/>
      <c r="K18" s="305"/>
    </row>
    <row r="19" spans="2:11" ht="15" customHeight="1">
      <c r="B19" s="308"/>
      <c r="C19" s="309"/>
      <c r="D19" s="309"/>
      <c r="E19" s="310" t="s">
        <v>83</v>
      </c>
      <c r="F19" s="307" t="s">
        <v>4583</v>
      </c>
      <c r="G19" s="307"/>
      <c r="H19" s="307"/>
      <c r="I19" s="307"/>
      <c r="J19" s="307"/>
      <c r="K19" s="305"/>
    </row>
    <row r="20" spans="2:11" ht="15" customHeight="1">
      <c r="B20" s="308"/>
      <c r="C20" s="309"/>
      <c r="D20" s="309"/>
      <c r="E20" s="310" t="s">
        <v>4219</v>
      </c>
      <c r="F20" s="307" t="s">
        <v>4220</v>
      </c>
      <c r="G20" s="307"/>
      <c r="H20" s="307"/>
      <c r="I20" s="307"/>
      <c r="J20" s="307"/>
      <c r="K20" s="305"/>
    </row>
    <row r="21" spans="2:11" ht="15" customHeight="1">
      <c r="B21" s="308"/>
      <c r="C21" s="309"/>
      <c r="D21" s="309"/>
      <c r="E21" s="310" t="s">
        <v>4584</v>
      </c>
      <c r="F21" s="307" t="s">
        <v>4585</v>
      </c>
      <c r="G21" s="307"/>
      <c r="H21" s="307"/>
      <c r="I21" s="307"/>
      <c r="J21" s="307"/>
      <c r="K21" s="305"/>
    </row>
    <row r="22" spans="2:11" ht="12.75" customHeight="1">
      <c r="B22" s="308"/>
      <c r="C22" s="309"/>
      <c r="D22" s="309"/>
      <c r="E22" s="309"/>
      <c r="F22" s="309"/>
      <c r="G22" s="309"/>
      <c r="H22" s="309"/>
      <c r="I22" s="309"/>
      <c r="J22" s="309"/>
      <c r="K22" s="305"/>
    </row>
    <row r="23" spans="2:11" ht="15" customHeight="1">
      <c r="B23" s="308"/>
      <c r="C23" s="307" t="s">
        <v>4586</v>
      </c>
      <c r="D23" s="307"/>
      <c r="E23" s="307"/>
      <c r="F23" s="307"/>
      <c r="G23" s="307"/>
      <c r="H23" s="307"/>
      <c r="I23" s="307"/>
      <c r="J23" s="307"/>
      <c r="K23" s="305"/>
    </row>
    <row r="24" spans="2:11" ht="15" customHeight="1">
      <c r="B24" s="308"/>
      <c r="C24" s="307" t="s">
        <v>4587</v>
      </c>
      <c r="D24" s="307"/>
      <c r="E24" s="307"/>
      <c r="F24" s="307"/>
      <c r="G24" s="307"/>
      <c r="H24" s="307"/>
      <c r="I24" s="307"/>
      <c r="J24" s="307"/>
      <c r="K24" s="305"/>
    </row>
    <row r="25" spans="2:11" ht="15" customHeight="1">
      <c r="B25" s="308"/>
      <c r="C25" s="307"/>
      <c r="D25" s="307" t="s">
        <v>4588</v>
      </c>
      <c r="E25" s="307"/>
      <c r="F25" s="307"/>
      <c r="G25" s="307"/>
      <c r="H25" s="307"/>
      <c r="I25" s="307"/>
      <c r="J25" s="307"/>
      <c r="K25" s="305"/>
    </row>
    <row r="26" spans="2:11" ht="15" customHeight="1">
      <c r="B26" s="308"/>
      <c r="C26" s="309"/>
      <c r="D26" s="307" t="s">
        <v>4589</v>
      </c>
      <c r="E26" s="307"/>
      <c r="F26" s="307"/>
      <c r="G26" s="307"/>
      <c r="H26" s="307"/>
      <c r="I26" s="307"/>
      <c r="J26" s="307"/>
      <c r="K26" s="305"/>
    </row>
    <row r="27" spans="2:11" ht="12.75" customHeight="1">
      <c r="B27" s="308"/>
      <c r="C27" s="309"/>
      <c r="D27" s="309"/>
      <c r="E27" s="309"/>
      <c r="F27" s="309"/>
      <c r="G27" s="309"/>
      <c r="H27" s="309"/>
      <c r="I27" s="309"/>
      <c r="J27" s="309"/>
      <c r="K27" s="305"/>
    </row>
    <row r="28" spans="2:11" ht="15" customHeight="1">
      <c r="B28" s="308"/>
      <c r="C28" s="309"/>
      <c r="D28" s="307" t="s">
        <v>4590</v>
      </c>
      <c r="E28" s="307"/>
      <c r="F28" s="307"/>
      <c r="G28" s="307"/>
      <c r="H28" s="307"/>
      <c r="I28" s="307"/>
      <c r="J28" s="307"/>
      <c r="K28" s="305"/>
    </row>
    <row r="29" spans="2:11" ht="15" customHeight="1">
      <c r="B29" s="308"/>
      <c r="C29" s="309"/>
      <c r="D29" s="307" t="s">
        <v>4591</v>
      </c>
      <c r="E29" s="307"/>
      <c r="F29" s="307"/>
      <c r="G29" s="307"/>
      <c r="H29" s="307"/>
      <c r="I29" s="307"/>
      <c r="J29" s="307"/>
      <c r="K29" s="305"/>
    </row>
    <row r="30" spans="2:11" ht="12.75" customHeight="1">
      <c r="B30" s="308"/>
      <c r="C30" s="309"/>
      <c r="D30" s="309"/>
      <c r="E30" s="309"/>
      <c r="F30" s="309"/>
      <c r="G30" s="309"/>
      <c r="H30" s="309"/>
      <c r="I30" s="309"/>
      <c r="J30" s="309"/>
      <c r="K30" s="305"/>
    </row>
    <row r="31" spans="2:11" ht="15" customHeight="1">
      <c r="B31" s="308"/>
      <c r="C31" s="309"/>
      <c r="D31" s="307" t="s">
        <v>4592</v>
      </c>
      <c r="E31" s="307"/>
      <c r="F31" s="307"/>
      <c r="G31" s="307"/>
      <c r="H31" s="307"/>
      <c r="I31" s="307"/>
      <c r="J31" s="307"/>
      <c r="K31" s="305"/>
    </row>
    <row r="32" spans="2:11" ht="15" customHeight="1">
      <c r="B32" s="308"/>
      <c r="C32" s="309"/>
      <c r="D32" s="307" t="s">
        <v>4593</v>
      </c>
      <c r="E32" s="307"/>
      <c r="F32" s="307"/>
      <c r="G32" s="307"/>
      <c r="H32" s="307"/>
      <c r="I32" s="307"/>
      <c r="J32" s="307"/>
      <c r="K32" s="305"/>
    </row>
    <row r="33" spans="2:11" ht="15" customHeight="1">
      <c r="B33" s="308"/>
      <c r="C33" s="309"/>
      <c r="D33" s="307" t="s">
        <v>4594</v>
      </c>
      <c r="E33" s="307"/>
      <c r="F33" s="307"/>
      <c r="G33" s="307"/>
      <c r="H33" s="307"/>
      <c r="I33" s="307"/>
      <c r="J33" s="307"/>
      <c r="K33" s="305"/>
    </row>
    <row r="34" spans="2:11" ht="15" customHeight="1">
      <c r="B34" s="308"/>
      <c r="C34" s="309"/>
      <c r="D34" s="307"/>
      <c r="E34" s="311" t="s">
        <v>156</v>
      </c>
      <c r="F34" s="307"/>
      <c r="G34" s="307" t="s">
        <v>4595</v>
      </c>
      <c r="H34" s="307"/>
      <c r="I34" s="307"/>
      <c r="J34" s="307"/>
      <c r="K34" s="305"/>
    </row>
    <row r="35" spans="2:11" ht="30.75" customHeight="1">
      <c r="B35" s="308"/>
      <c r="C35" s="309"/>
      <c r="D35" s="307"/>
      <c r="E35" s="311" t="s">
        <v>4596</v>
      </c>
      <c r="F35" s="307"/>
      <c r="G35" s="307" t="s">
        <v>4597</v>
      </c>
      <c r="H35" s="307"/>
      <c r="I35" s="307"/>
      <c r="J35" s="307"/>
      <c r="K35" s="305"/>
    </row>
    <row r="36" spans="2:11" ht="15" customHeight="1">
      <c r="B36" s="308"/>
      <c r="C36" s="309"/>
      <c r="D36" s="307"/>
      <c r="E36" s="311" t="s">
        <v>57</v>
      </c>
      <c r="F36" s="307"/>
      <c r="G36" s="307" t="s">
        <v>4598</v>
      </c>
      <c r="H36" s="307"/>
      <c r="I36" s="307"/>
      <c r="J36" s="307"/>
      <c r="K36" s="305"/>
    </row>
    <row r="37" spans="2:11" ht="15" customHeight="1">
      <c r="B37" s="308"/>
      <c r="C37" s="309"/>
      <c r="D37" s="307"/>
      <c r="E37" s="311" t="s">
        <v>157</v>
      </c>
      <c r="F37" s="307"/>
      <c r="G37" s="307" t="s">
        <v>4599</v>
      </c>
      <c r="H37" s="307"/>
      <c r="I37" s="307"/>
      <c r="J37" s="307"/>
      <c r="K37" s="305"/>
    </row>
    <row r="38" spans="2:11" ht="15" customHeight="1">
      <c r="B38" s="308"/>
      <c r="C38" s="309"/>
      <c r="D38" s="307"/>
      <c r="E38" s="311" t="s">
        <v>158</v>
      </c>
      <c r="F38" s="307"/>
      <c r="G38" s="307" t="s">
        <v>4600</v>
      </c>
      <c r="H38" s="307"/>
      <c r="I38" s="307"/>
      <c r="J38" s="307"/>
      <c r="K38" s="305"/>
    </row>
    <row r="39" spans="2:11" ht="15" customHeight="1">
      <c r="B39" s="308"/>
      <c r="C39" s="309"/>
      <c r="D39" s="307"/>
      <c r="E39" s="311" t="s">
        <v>159</v>
      </c>
      <c r="F39" s="307"/>
      <c r="G39" s="307" t="s">
        <v>4601</v>
      </c>
      <c r="H39" s="307"/>
      <c r="I39" s="307"/>
      <c r="J39" s="307"/>
      <c r="K39" s="305"/>
    </row>
    <row r="40" spans="2:11" ht="15" customHeight="1">
      <c r="B40" s="308"/>
      <c r="C40" s="309"/>
      <c r="D40" s="307"/>
      <c r="E40" s="311" t="s">
        <v>4602</v>
      </c>
      <c r="F40" s="307"/>
      <c r="G40" s="307" t="s">
        <v>4603</v>
      </c>
      <c r="H40" s="307"/>
      <c r="I40" s="307"/>
      <c r="J40" s="307"/>
      <c r="K40" s="305"/>
    </row>
    <row r="41" spans="2:11" ht="15" customHeight="1">
      <c r="B41" s="308"/>
      <c r="C41" s="309"/>
      <c r="D41" s="307"/>
      <c r="E41" s="311"/>
      <c r="F41" s="307"/>
      <c r="G41" s="307" t="s">
        <v>4604</v>
      </c>
      <c r="H41" s="307"/>
      <c r="I41" s="307"/>
      <c r="J41" s="307"/>
      <c r="K41" s="305"/>
    </row>
    <row r="42" spans="2:11" ht="15" customHeight="1">
      <c r="B42" s="308"/>
      <c r="C42" s="309"/>
      <c r="D42" s="307"/>
      <c r="E42" s="311" t="s">
        <v>4605</v>
      </c>
      <c r="F42" s="307"/>
      <c r="G42" s="307" t="s">
        <v>4606</v>
      </c>
      <c r="H42" s="307"/>
      <c r="I42" s="307"/>
      <c r="J42" s="307"/>
      <c r="K42" s="305"/>
    </row>
    <row r="43" spans="2:11" ht="15" customHeight="1">
      <c r="B43" s="308"/>
      <c r="C43" s="309"/>
      <c r="D43" s="307"/>
      <c r="E43" s="311" t="s">
        <v>161</v>
      </c>
      <c r="F43" s="307"/>
      <c r="G43" s="307" t="s">
        <v>4607</v>
      </c>
      <c r="H43" s="307"/>
      <c r="I43" s="307"/>
      <c r="J43" s="307"/>
      <c r="K43" s="305"/>
    </row>
    <row r="44" spans="2:11" ht="12.75" customHeight="1">
      <c r="B44" s="308"/>
      <c r="C44" s="309"/>
      <c r="D44" s="307"/>
      <c r="E44" s="307"/>
      <c r="F44" s="307"/>
      <c r="G44" s="307"/>
      <c r="H44" s="307"/>
      <c r="I44" s="307"/>
      <c r="J44" s="307"/>
      <c r="K44" s="305"/>
    </row>
    <row r="45" spans="2:11" ht="15" customHeight="1">
      <c r="B45" s="308"/>
      <c r="C45" s="309"/>
      <c r="D45" s="307" t="s">
        <v>4608</v>
      </c>
      <c r="E45" s="307"/>
      <c r="F45" s="307"/>
      <c r="G45" s="307"/>
      <c r="H45" s="307"/>
      <c r="I45" s="307"/>
      <c r="J45" s="307"/>
      <c r="K45" s="305"/>
    </row>
    <row r="46" spans="2:11" ht="15" customHeight="1">
      <c r="B46" s="308"/>
      <c r="C46" s="309"/>
      <c r="D46" s="309"/>
      <c r="E46" s="307" t="s">
        <v>4609</v>
      </c>
      <c r="F46" s="307"/>
      <c r="G46" s="307"/>
      <c r="H46" s="307"/>
      <c r="I46" s="307"/>
      <c r="J46" s="307"/>
      <c r="K46" s="305"/>
    </row>
    <row r="47" spans="2:11" ht="15" customHeight="1">
      <c r="B47" s="308"/>
      <c r="C47" s="309"/>
      <c r="D47" s="309"/>
      <c r="E47" s="307" t="s">
        <v>4610</v>
      </c>
      <c r="F47" s="307"/>
      <c r="G47" s="307"/>
      <c r="H47" s="307"/>
      <c r="I47" s="307"/>
      <c r="J47" s="307"/>
      <c r="K47" s="305"/>
    </row>
    <row r="48" spans="2:11" ht="15" customHeight="1">
      <c r="B48" s="308"/>
      <c r="C48" s="309"/>
      <c r="D48" s="309"/>
      <c r="E48" s="307" t="s">
        <v>4611</v>
      </c>
      <c r="F48" s="307"/>
      <c r="G48" s="307"/>
      <c r="H48" s="307"/>
      <c r="I48" s="307"/>
      <c r="J48" s="307"/>
      <c r="K48" s="305"/>
    </row>
    <row r="49" spans="2:11" ht="15" customHeight="1">
      <c r="B49" s="308"/>
      <c r="C49" s="309"/>
      <c r="D49" s="307" t="s">
        <v>4612</v>
      </c>
      <c r="E49" s="307"/>
      <c r="F49" s="307"/>
      <c r="G49" s="307"/>
      <c r="H49" s="307"/>
      <c r="I49" s="307"/>
      <c r="J49" s="307"/>
      <c r="K49" s="305"/>
    </row>
    <row r="50" spans="2:11" ht="25.5" customHeight="1">
      <c r="B50" s="303"/>
      <c r="C50" s="304" t="s">
        <v>4613</v>
      </c>
      <c r="D50" s="304"/>
      <c r="E50" s="304"/>
      <c r="F50" s="304"/>
      <c r="G50" s="304"/>
      <c r="H50" s="304"/>
      <c r="I50" s="304"/>
      <c r="J50" s="304"/>
      <c r="K50" s="305"/>
    </row>
    <row r="51" spans="2:11" ht="5.25" customHeight="1">
      <c r="B51" s="303"/>
      <c r="C51" s="306"/>
      <c r="D51" s="306"/>
      <c r="E51" s="306"/>
      <c r="F51" s="306"/>
      <c r="G51" s="306"/>
      <c r="H51" s="306"/>
      <c r="I51" s="306"/>
      <c r="J51" s="306"/>
      <c r="K51" s="305"/>
    </row>
    <row r="52" spans="2:11" ht="15" customHeight="1">
      <c r="B52" s="303"/>
      <c r="C52" s="307" t="s">
        <v>4614</v>
      </c>
      <c r="D52" s="307"/>
      <c r="E52" s="307"/>
      <c r="F52" s="307"/>
      <c r="G52" s="307"/>
      <c r="H52" s="307"/>
      <c r="I52" s="307"/>
      <c r="J52" s="307"/>
      <c r="K52" s="305"/>
    </row>
    <row r="53" spans="2:11" ht="15" customHeight="1">
      <c r="B53" s="303"/>
      <c r="C53" s="307" t="s">
        <v>4615</v>
      </c>
      <c r="D53" s="307"/>
      <c r="E53" s="307"/>
      <c r="F53" s="307"/>
      <c r="G53" s="307"/>
      <c r="H53" s="307"/>
      <c r="I53" s="307"/>
      <c r="J53" s="307"/>
      <c r="K53" s="305"/>
    </row>
    <row r="54" spans="2:11" ht="12.75" customHeight="1">
      <c r="B54" s="303"/>
      <c r="C54" s="307"/>
      <c r="D54" s="307"/>
      <c r="E54" s="307"/>
      <c r="F54" s="307"/>
      <c r="G54" s="307"/>
      <c r="H54" s="307"/>
      <c r="I54" s="307"/>
      <c r="J54" s="307"/>
      <c r="K54" s="305"/>
    </row>
    <row r="55" spans="2:11" ht="15" customHeight="1">
      <c r="B55" s="303"/>
      <c r="C55" s="307" t="s">
        <v>4616</v>
      </c>
      <c r="D55" s="307"/>
      <c r="E55" s="307"/>
      <c r="F55" s="307"/>
      <c r="G55" s="307"/>
      <c r="H55" s="307"/>
      <c r="I55" s="307"/>
      <c r="J55" s="307"/>
      <c r="K55" s="305"/>
    </row>
    <row r="56" spans="2:11" ht="15" customHeight="1">
      <c r="B56" s="303"/>
      <c r="C56" s="309"/>
      <c r="D56" s="307" t="s">
        <v>4617</v>
      </c>
      <c r="E56" s="307"/>
      <c r="F56" s="307"/>
      <c r="G56" s="307"/>
      <c r="H56" s="307"/>
      <c r="I56" s="307"/>
      <c r="J56" s="307"/>
      <c r="K56" s="305"/>
    </row>
    <row r="57" spans="2:11" ht="15" customHeight="1">
      <c r="B57" s="303"/>
      <c r="C57" s="309"/>
      <c r="D57" s="307" t="s">
        <v>4618</v>
      </c>
      <c r="E57" s="307"/>
      <c r="F57" s="307"/>
      <c r="G57" s="307"/>
      <c r="H57" s="307"/>
      <c r="I57" s="307"/>
      <c r="J57" s="307"/>
      <c r="K57" s="305"/>
    </row>
    <row r="58" spans="2:11" ht="15" customHeight="1">
      <c r="B58" s="303"/>
      <c r="C58" s="309"/>
      <c r="D58" s="307" t="s">
        <v>4619</v>
      </c>
      <c r="E58" s="307"/>
      <c r="F58" s="307"/>
      <c r="G58" s="307"/>
      <c r="H58" s="307"/>
      <c r="I58" s="307"/>
      <c r="J58" s="307"/>
      <c r="K58" s="305"/>
    </row>
    <row r="59" spans="2:11" ht="15" customHeight="1">
      <c r="B59" s="303"/>
      <c r="C59" s="309"/>
      <c r="D59" s="307" t="s">
        <v>4620</v>
      </c>
      <c r="E59" s="307"/>
      <c r="F59" s="307"/>
      <c r="G59" s="307"/>
      <c r="H59" s="307"/>
      <c r="I59" s="307"/>
      <c r="J59" s="307"/>
      <c r="K59" s="305"/>
    </row>
    <row r="60" spans="2:11" ht="15" customHeight="1">
      <c r="B60" s="303"/>
      <c r="C60" s="309"/>
      <c r="D60" s="312" t="s">
        <v>4621</v>
      </c>
      <c r="E60" s="312"/>
      <c r="F60" s="312"/>
      <c r="G60" s="312"/>
      <c r="H60" s="312"/>
      <c r="I60" s="312"/>
      <c r="J60" s="312"/>
      <c r="K60" s="305"/>
    </row>
    <row r="61" spans="2:11" ht="15" customHeight="1">
      <c r="B61" s="303"/>
      <c r="C61" s="309"/>
      <c r="D61" s="307" t="s">
        <v>4622</v>
      </c>
      <c r="E61" s="307"/>
      <c r="F61" s="307"/>
      <c r="G61" s="307"/>
      <c r="H61" s="307"/>
      <c r="I61" s="307"/>
      <c r="J61" s="307"/>
      <c r="K61" s="305"/>
    </row>
    <row r="62" spans="2:11" ht="12.75" customHeight="1">
      <c r="B62" s="303"/>
      <c r="C62" s="309"/>
      <c r="D62" s="309"/>
      <c r="E62" s="313"/>
      <c r="F62" s="309"/>
      <c r="G62" s="309"/>
      <c r="H62" s="309"/>
      <c r="I62" s="309"/>
      <c r="J62" s="309"/>
      <c r="K62" s="305"/>
    </row>
    <row r="63" spans="2:11" ht="15" customHeight="1">
      <c r="B63" s="303"/>
      <c r="C63" s="309"/>
      <c r="D63" s="307" t="s">
        <v>4623</v>
      </c>
      <c r="E63" s="307"/>
      <c r="F63" s="307"/>
      <c r="G63" s="307"/>
      <c r="H63" s="307"/>
      <c r="I63" s="307"/>
      <c r="J63" s="307"/>
      <c r="K63" s="305"/>
    </row>
    <row r="64" spans="2:11" ht="15" customHeight="1">
      <c r="B64" s="303"/>
      <c r="C64" s="309"/>
      <c r="D64" s="312" t="s">
        <v>4624</v>
      </c>
      <c r="E64" s="312"/>
      <c r="F64" s="312"/>
      <c r="G64" s="312"/>
      <c r="H64" s="312"/>
      <c r="I64" s="312"/>
      <c r="J64" s="312"/>
      <c r="K64" s="305"/>
    </row>
    <row r="65" spans="2:11" ht="15" customHeight="1">
      <c r="B65" s="303"/>
      <c r="C65" s="309"/>
      <c r="D65" s="307" t="s">
        <v>4625</v>
      </c>
      <c r="E65" s="307"/>
      <c r="F65" s="307"/>
      <c r="G65" s="307"/>
      <c r="H65" s="307"/>
      <c r="I65" s="307"/>
      <c r="J65" s="307"/>
      <c r="K65" s="305"/>
    </row>
    <row r="66" spans="2:11" ht="15" customHeight="1">
      <c r="B66" s="303"/>
      <c r="C66" s="309"/>
      <c r="D66" s="307" t="s">
        <v>4626</v>
      </c>
      <c r="E66" s="307"/>
      <c r="F66" s="307"/>
      <c r="G66" s="307"/>
      <c r="H66" s="307"/>
      <c r="I66" s="307"/>
      <c r="J66" s="307"/>
      <c r="K66" s="305"/>
    </row>
    <row r="67" spans="2:11" ht="15" customHeight="1">
      <c r="B67" s="303"/>
      <c r="C67" s="309"/>
      <c r="D67" s="307" t="s">
        <v>4627</v>
      </c>
      <c r="E67" s="307"/>
      <c r="F67" s="307"/>
      <c r="G67" s="307"/>
      <c r="H67" s="307"/>
      <c r="I67" s="307"/>
      <c r="J67" s="307"/>
      <c r="K67" s="305"/>
    </row>
    <row r="68" spans="2:11" ht="15" customHeight="1">
      <c r="B68" s="303"/>
      <c r="C68" s="309"/>
      <c r="D68" s="307" t="s">
        <v>4628</v>
      </c>
      <c r="E68" s="307"/>
      <c r="F68" s="307"/>
      <c r="G68" s="307"/>
      <c r="H68" s="307"/>
      <c r="I68" s="307"/>
      <c r="J68" s="307"/>
      <c r="K68" s="305"/>
    </row>
    <row r="69" spans="2:11" ht="12.75" customHeight="1">
      <c r="B69" s="314"/>
      <c r="C69" s="315"/>
      <c r="D69" s="315"/>
      <c r="E69" s="315"/>
      <c r="F69" s="315"/>
      <c r="G69" s="315"/>
      <c r="H69" s="315"/>
      <c r="I69" s="315"/>
      <c r="J69" s="315"/>
      <c r="K69" s="316"/>
    </row>
    <row r="70" spans="2:11" ht="18.75" customHeight="1">
      <c r="B70" s="317"/>
      <c r="C70" s="317"/>
      <c r="D70" s="317"/>
      <c r="E70" s="317"/>
      <c r="F70" s="317"/>
      <c r="G70" s="317"/>
      <c r="H70" s="317"/>
      <c r="I70" s="317"/>
      <c r="J70" s="317"/>
      <c r="K70" s="318"/>
    </row>
    <row r="71" spans="2:11" ht="18.75" customHeight="1">
      <c r="B71" s="318"/>
      <c r="C71" s="318"/>
      <c r="D71" s="318"/>
      <c r="E71" s="318"/>
      <c r="F71" s="318"/>
      <c r="G71" s="318"/>
      <c r="H71" s="318"/>
      <c r="I71" s="318"/>
      <c r="J71" s="318"/>
      <c r="K71" s="318"/>
    </row>
    <row r="72" spans="2:11" ht="7.5" customHeight="1">
      <c r="B72" s="319"/>
      <c r="C72" s="320"/>
      <c r="D72" s="320"/>
      <c r="E72" s="320"/>
      <c r="F72" s="320"/>
      <c r="G72" s="320"/>
      <c r="H72" s="320"/>
      <c r="I72" s="320"/>
      <c r="J72" s="320"/>
      <c r="K72" s="321"/>
    </row>
    <row r="73" spans="2:11" ht="45" customHeight="1">
      <c r="B73" s="322"/>
      <c r="C73" s="323" t="s">
        <v>136</v>
      </c>
      <c r="D73" s="323"/>
      <c r="E73" s="323"/>
      <c r="F73" s="323"/>
      <c r="G73" s="323"/>
      <c r="H73" s="323"/>
      <c r="I73" s="323"/>
      <c r="J73" s="323"/>
      <c r="K73" s="324"/>
    </row>
    <row r="74" spans="2:11" ht="17.25" customHeight="1">
      <c r="B74" s="322"/>
      <c r="C74" s="325" t="s">
        <v>4629</v>
      </c>
      <c r="D74" s="325"/>
      <c r="E74" s="325"/>
      <c r="F74" s="325" t="s">
        <v>4630</v>
      </c>
      <c r="G74" s="326"/>
      <c r="H74" s="325" t="s">
        <v>157</v>
      </c>
      <c r="I74" s="325" t="s">
        <v>61</v>
      </c>
      <c r="J74" s="325" t="s">
        <v>4631</v>
      </c>
      <c r="K74" s="324"/>
    </row>
    <row r="75" spans="2:11" ht="17.25" customHeight="1">
      <c r="B75" s="322"/>
      <c r="C75" s="327" t="s">
        <v>4632</v>
      </c>
      <c r="D75" s="327"/>
      <c r="E75" s="327"/>
      <c r="F75" s="328" t="s">
        <v>4633</v>
      </c>
      <c r="G75" s="329"/>
      <c r="H75" s="327"/>
      <c r="I75" s="327"/>
      <c r="J75" s="327" t="s">
        <v>4634</v>
      </c>
      <c r="K75" s="324"/>
    </row>
    <row r="76" spans="2:11" ht="5.25" customHeight="1">
      <c r="B76" s="322"/>
      <c r="C76" s="330"/>
      <c r="D76" s="330"/>
      <c r="E76" s="330"/>
      <c r="F76" s="330"/>
      <c r="G76" s="331"/>
      <c r="H76" s="330"/>
      <c r="I76" s="330"/>
      <c r="J76" s="330"/>
      <c r="K76" s="324"/>
    </row>
    <row r="77" spans="2:11" ht="15" customHeight="1">
      <c r="B77" s="322"/>
      <c r="C77" s="311" t="s">
        <v>57</v>
      </c>
      <c r="D77" s="330"/>
      <c r="E77" s="330"/>
      <c r="F77" s="332" t="s">
        <v>4635</v>
      </c>
      <c r="G77" s="331"/>
      <c r="H77" s="311" t="s">
        <v>4636</v>
      </c>
      <c r="I77" s="311" t="s">
        <v>4637</v>
      </c>
      <c r="J77" s="311">
        <v>20</v>
      </c>
      <c r="K77" s="324"/>
    </row>
    <row r="78" spans="2:11" ht="15" customHeight="1">
      <c r="B78" s="322"/>
      <c r="C78" s="311" t="s">
        <v>4638</v>
      </c>
      <c r="D78" s="311"/>
      <c r="E78" s="311"/>
      <c r="F78" s="332" t="s">
        <v>4635</v>
      </c>
      <c r="G78" s="331"/>
      <c r="H78" s="311" t="s">
        <v>4639</v>
      </c>
      <c r="I78" s="311" t="s">
        <v>4637</v>
      </c>
      <c r="J78" s="311">
        <v>120</v>
      </c>
      <c r="K78" s="324"/>
    </row>
    <row r="79" spans="2:11" ht="15" customHeight="1">
      <c r="B79" s="333"/>
      <c r="C79" s="311" t="s">
        <v>4640</v>
      </c>
      <c r="D79" s="311"/>
      <c r="E79" s="311"/>
      <c r="F79" s="332" t="s">
        <v>4641</v>
      </c>
      <c r="G79" s="331"/>
      <c r="H79" s="311" t="s">
        <v>4642</v>
      </c>
      <c r="I79" s="311" t="s">
        <v>4637</v>
      </c>
      <c r="J79" s="311">
        <v>50</v>
      </c>
      <c r="K79" s="324"/>
    </row>
    <row r="80" spans="2:11" ht="15" customHeight="1">
      <c r="B80" s="333"/>
      <c r="C80" s="311" t="s">
        <v>4643</v>
      </c>
      <c r="D80" s="311"/>
      <c r="E80" s="311"/>
      <c r="F80" s="332" t="s">
        <v>4635</v>
      </c>
      <c r="G80" s="331"/>
      <c r="H80" s="311" t="s">
        <v>4644</v>
      </c>
      <c r="I80" s="311" t="s">
        <v>4645</v>
      </c>
      <c r="J80" s="311"/>
      <c r="K80" s="324"/>
    </row>
    <row r="81" spans="2:11" ht="15" customHeight="1">
      <c r="B81" s="333"/>
      <c r="C81" s="334" t="s">
        <v>4646</v>
      </c>
      <c r="D81" s="334"/>
      <c r="E81" s="334"/>
      <c r="F81" s="335" t="s">
        <v>4641</v>
      </c>
      <c r="G81" s="334"/>
      <c r="H81" s="334" t="s">
        <v>4647</v>
      </c>
      <c r="I81" s="334" t="s">
        <v>4637</v>
      </c>
      <c r="J81" s="334">
        <v>15</v>
      </c>
      <c r="K81" s="324"/>
    </row>
    <row r="82" spans="2:11" ht="15" customHeight="1">
      <c r="B82" s="333"/>
      <c r="C82" s="334" t="s">
        <v>4648</v>
      </c>
      <c r="D82" s="334"/>
      <c r="E82" s="334"/>
      <c r="F82" s="335" t="s">
        <v>4641</v>
      </c>
      <c r="G82" s="334"/>
      <c r="H82" s="334" t="s">
        <v>4649</v>
      </c>
      <c r="I82" s="334" t="s">
        <v>4637</v>
      </c>
      <c r="J82" s="334">
        <v>15</v>
      </c>
      <c r="K82" s="324"/>
    </row>
    <row r="83" spans="2:11" ht="15" customHeight="1">
      <c r="B83" s="333"/>
      <c r="C83" s="334" t="s">
        <v>4650</v>
      </c>
      <c r="D83" s="334"/>
      <c r="E83" s="334"/>
      <c r="F83" s="335" t="s">
        <v>4641</v>
      </c>
      <c r="G83" s="334"/>
      <c r="H83" s="334" t="s">
        <v>4651</v>
      </c>
      <c r="I83" s="334" t="s">
        <v>4637</v>
      </c>
      <c r="J83" s="334">
        <v>20</v>
      </c>
      <c r="K83" s="324"/>
    </row>
    <row r="84" spans="2:11" ht="15" customHeight="1">
      <c r="B84" s="333"/>
      <c r="C84" s="334" t="s">
        <v>4652</v>
      </c>
      <c r="D84" s="334"/>
      <c r="E84" s="334"/>
      <c r="F84" s="335" t="s">
        <v>4641</v>
      </c>
      <c r="G84" s="334"/>
      <c r="H84" s="334" t="s">
        <v>4653</v>
      </c>
      <c r="I84" s="334" t="s">
        <v>4637</v>
      </c>
      <c r="J84" s="334">
        <v>20</v>
      </c>
      <c r="K84" s="324"/>
    </row>
    <row r="85" spans="2:11" ht="15" customHeight="1">
      <c r="B85" s="333"/>
      <c r="C85" s="311" t="s">
        <v>4654</v>
      </c>
      <c r="D85" s="311"/>
      <c r="E85" s="311"/>
      <c r="F85" s="332" t="s">
        <v>4641</v>
      </c>
      <c r="G85" s="331"/>
      <c r="H85" s="311" t="s">
        <v>4655</v>
      </c>
      <c r="I85" s="311" t="s">
        <v>4637</v>
      </c>
      <c r="J85" s="311">
        <v>50</v>
      </c>
      <c r="K85" s="324"/>
    </row>
    <row r="86" spans="2:11" ht="15" customHeight="1">
      <c r="B86" s="333"/>
      <c r="C86" s="311" t="s">
        <v>4656</v>
      </c>
      <c r="D86" s="311"/>
      <c r="E86" s="311"/>
      <c r="F86" s="332" t="s">
        <v>4641</v>
      </c>
      <c r="G86" s="331"/>
      <c r="H86" s="311" t="s">
        <v>4657</v>
      </c>
      <c r="I86" s="311" t="s">
        <v>4637</v>
      </c>
      <c r="J86" s="311">
        <v>20</v>
      </c>
      <c r="K86" s="324"/>
    </row>
    <row r="87" spans="2:11" ht="15" customHeight="1">
      <c r="B87" s="333"/>
      <c r="C87" s="311" t="s">
        <v>4658</v>
      </c>
      <c r="D87" s="311"/>
      <c r="E87" s="311"/>
      <c r="F87" s="332" t="s">
        <v>4641</v>
      </c>
      <c r="G87" s="331"/>
      <c r="H87" s="311" t="s">
        <v>4659</v>
      </c>
      <c r="I87" s="311" t="s">
        <v>4637</v>
      </c>
      <c r="J87" s="311">
        <v>20</v>
      </c>
      <c r="K87" s="324"/>
    </row>
    <row r="88" spans="2:11" ht="15" customHeight="1">
      <c r="B88" s="333"/>
      <c r="C88" s="311" t="s">
        <v>4660</v>
      </c>
      <c r="D88" s="311"/>
      <c r="E88" s="311"/>
      <c r="F88" s="332" t="s">
        <v>4641</v>
      </c>
      <c r="G88" s="331"/>
      <c r="H88" s="311" t="s">
        <v>4661</v>
      </c>
      <c r="I88" s="311" t="s">
        <v>4637</v>
      </c>
      <c r="J88" s="311">
        <v>50</v>
      </c>
      <c r="K88" s="324"/>
    </row>
    <row r="89" spans="2:11" ht="15" customHeight="1">
      <c r="B89" s="333"/>
      <c r="C89" s="311" t="s">
        <v>4662</v>
      </c>
      <c r="D89" s="311"/>
      <c r="E89" s="311"/>
      <c r="F89" s="332" t="s">
        <v>4641</v>
      </c>
      <c r="G89" s="331"/>
      <c r="H89" s="311" t="s">
        <v>4662</v>
      </c>
      <c r="I89" s="311" t="s">
        <v>4637</v>
      </c>
      <c r="J89" s="311">
        <v>50</v>
      </c>
      <c r="K89" s="324"/>
    </row>
    <row r="90" spans="2:11" ht="15" customHeight="1">
      <c r="B90" s="333"/>
      <c r="C90" s="311" t="s">
        <v>162</v>
      </c>
      <c r="D90" s="311"/>
      <c r="E90" s="311"/>
      <c r="F90" s="332" t="s">
        <v>4641</v>
      </c>
      <c r="G90" s="331"/>
      <c r="H90" s="311" t="s">
        <v>4663</v>
      </c>
      <c r="I90" s="311" t="s">
        <v>4637</v>
      </c>
      <c r="J90" s="311">
        <v>255</v>
      </c>
      <c r="K90" s="324"/>
    </row>
    <row r="91" spans="2:11" ht="15" customHeight="1">
      <c r="B91" s="333"/>
      <c r="C91" s="311" t="s">
        <v>4664</v>
      </c>
      <c r="D91" s="311"/>
      <c r="E91" s="311"/>
      <c r="F91" s="332" t="s">
        <v>4635</v>
      </c>
      <c r="G91" s="331"/>
      <c r="H91" s="311" t="s">
        <v>4665</v>
      </c>
      <c r="I91" s="311" t="s">
        <v>4666</v>
      </c>
      <c r="J91" s="311"/>
      <c r="K91" s="324"/>
    </row>
    <row r="92" spans="2:11" ht="15" customHeight="1">
      <c r="B92" s="333"/>
      <c r="C92" s="311" t="s">
        <v>4667</v>
      </c>
      <c r="D92" s="311"/>
      <c r="E92" s="311"/>
      <c r="F92" s="332" t="s">
        <v>4635</v>
      </c>
      <c r="G92" s="331"/>
      <c r="H92" s="311" t="s">
        <v>4668</v>
      </c>
      <c r="I92" s="311" t="s">
        <v>4669</v>
      </c>
      <c r="J92" s="311"/>
      <c r="K92" s="324"/>
    </row>
    <row r="93" spans="2:11" ht="15" customHeight="1">
      <c r="B93" s="333"/>
      <c r="C93" s="311" t="s">
        <v>4670</v>
      </c>
      <c r="D93" s="311"/>
      <c r="E93" s="311"/>
      <c r="F93" s="332" t="s">
        <v>4635</v>
      </c>
      <c r="G93" s="331"/>
      <c r="H93" s="311" t="s">
        <v>4670</v>
      </c>
      <c r="I93" s="311" t="s">
        <v>4669</v>
      </c>
      <c r="J93" s="311"/>
      <c r="K93" s="324"/>
    </row>
    <row r="94" spans="2:11" ht="15" customHeight="1">
      <c r="B94" s="333"/>
      <c r="C94" s="311" t="s">
        <v>42</v>
      </c>
      <c r="D94" s="311"/>
      <c r="E94" s="311"/>
      <c r="F94" s="332" t="s">
        <v>4635</v>
      </c>
      <c r="G94" s="331"/>
      <c r="H94" s="311" t="s">
        <v>4671</v>
      </c>
      <c r="I94" s="311" t="s">
        <v>4669</v>
      </c>
      <c r="J94" s="311"/>
      <c r="K94" s="324"/>
    </row>
    <row r="95" spans="2:11" ht="15" customHeight="1">
      <c r="B95" s="333"/>
      <c r="C95" s="311" t="s">
        <v>52</v>
      </c>
      <c r="D95" s="311"/>
      <c r="E95" s="311"/>
      <c r="F95" s="332" t="s">
        <v>4635</v>
      </c>
      <c r="G95" s="331"/>
      <c r="H95" s="311" t="s">
        <v>4672</v>
      </c>
      <c r="I95" s="311" t="s">
        <v>4669</v>
      </c>
      <c r="J95" s="311"/>
      <c r="K95" s="324"/>
    </row>
    <row r="96" spans="2:11" ht="15" customHeight="1">
      <c r="B96" s="336"/>
      <c r="C96" s="337"/>
      <c r="D96" s="337"/>
      <c r="E96" s="337"/>
      <c r="F96" s="337"/>
      <c r="G96" s="337"/>
      <c r="H96" s="337"/>
      <c r="I96" s="337"/>
      <c r="J96" s="337"/>
      <c r="K96" s="338"/>
    </row>
    <row r="97" spans="2:11" ht="18.75" customHeight="1">
      <c r="B97" s="339"/>
      <c r="C97" s="340"/>
      <c r="D97" s="340"/>
      <c r="E97" s="340"/>
      <c r="F97" s="340"/>
      <c r="G97" s="340"/>
      <c r="H97" s="340"/>
      <c r="I97" s="340"/>
      <c r="J97" s="340"/>
      <c r="K97" s="339"/>
    </row>
    <row r="98" spans="2:11" ht="18.75" customHeight="1">
      <c r="B98" s="318"/>
      <c r="C98" s="318"/>
      <c r="D98" s="318"/>
      <c r="E98" s="318"/>
      <c r="F98" s="318"/>
      <c r="G98" s="318"/>
      <c r="H98" s="318"/>
      <c r="I98" s="318"/>
      <c r="J98" s="318"/>
      <c r="K98" s="318"/>
    </row>
    <row r="99" spans="2:11" ht="7.5" customHeight="1">
      <c r="B99" s="319"/>
      <c r="C99" s="320"/>
      <c r="D99" s="320"/>
      <c r="E99" s="320"/>
      <c r="F99" s="320"/>
      <c r="G99" s="320"/>
      <c r="H99" s="320"/>
      <c r="I99" s="320"/>
      <c r="J99" s="320"/>
      <c r="K99" s="321"/>
    </row>
    <row r="100" spans="2:11" ht="45" customHeight="1">
      <c r="B100" s="322"/>
      <c r="C100" s="323" t="s">
        <v>4673</v>
      </c>
      <c r="D100" s="323"/>
      <c r="E100" s="323"/>
      <c r="F100" s="323"/>
      <c r="G100" s="323"/>
      <c r="H100" s="323"/>
      <c r="I100" s="323"/>
      <c r="J100" s="323"/>
      <c r="K100" s="324"/>
    </row>
    <row r="101" spans="2:11" ht="17.25" customHeight="1">
      <c r="B101" s="322"/>
      <c r="C101" s="325" t="s">
        <v>4629</v>
      </c>
      <c r="D101" s="325"/>
      <c r="E101" s="325"/>
      <c r="F101" s="325" t="s">
        <v>4630</v>
      </c>
      <c r="G101" s="326"/>
      <c r="H101" s="325" t="s">
        <v>157</v>
      </c>
      <c r="I101" s="325" t="s">
        <v>61</v>
      </c>
      <c r="J101" s="325" t="s">
        <v>4631</v>
      </c>
      <c r="K101" s="324"/>
    </row>
    <row r="102" spans="2:11" ht="17.25" customHeight="1">
      <c r="B102" s="322"/>
      <c r="C102" s="327" t="s">
        <v>4632</v>
      </c>
      <c r="D102" s="327"/>
      <c r="E102" s="327"/>
      <c r="F102" s="328" t="s">
        <v>4633</v>
      </c>
      <c r="G102" s="329"/>
      <c r="H102" s="327"/>
      <c r="I102" s="327"/>
      <c r="J102" s="327" t="s">
        <v>4634</v>
      </c>
      <c r="K102" s="324"/>
    </row>
    <row r="103" spans="2:11" ht="5.25" customHeight="1">
      <c r="B103" s="322"/>
      <c r="C103" s="325"/>
      <c r="D103" s="325"/>
      <c r="E103" s="325"/>
      <c r="F103" s="325"/>
      <c r="G103" s="341"/>
      <c r="H103" s="325"/>
      <c r="I103" s="325"/>
      <c r="J103" s="325"/>
      <c r="K103" s="324"/>
    </row>
    <row r="104" spans="2:11" ht="15" customHeight="1">
      <c r="B104" s="322"/>
      <c r="C104" s="311" t="s">
        <v>57</v>
      </c>
      <c r="D104" s="330"/>
      <c r="E104" s="330"/>
      <c r="F104" s="332" t="s">
        <v>4635</v>
      </c>
      <c r="G104" s="341"/>
      <c r="H104" s="311" t="s">
        <v>4674</v>
      </c>
      <c r="I104" s="311" t="s">
        <v>4637</v>
      </c>
      <c r="J104" s="311">
        <v>20</v>
      </c>
      <c r="K104" s="324"/>
    </row>
    <row r="105" spans="2:11" ht="15" customHeight="1">
      <c r="B105" s="322"/>
      <c r="C105" s="311" t="s">
        <v>4638</v>
      </c>
      <c r="D105" s="311"/>
      <c r="E105" s="311"/>
      <c r="F105" s="332" t="s">
        <v>4635</v>
      </c>
      <c r="G105" s="311"/>
      <c r="H105" s="311" t="s">
        <v>4674</v>
      </c>
      <c r="I105" s="311" t="s">
        <v>4637</v>
      </c>
      <c r="J105" s="311">
        <v>120</v>
      </c>
      <c r="K105" s="324"/>
    </row>
    <row r="106" spans="2:11" ht="15" customHeight="1">
      <c r="B106" s="333"/>
      <c r="C106" s="311" t="s">
        <v>4640</v>
      </c>
      <c r="D106" s="311"/>
      <c r="E106" s="311"/>
      <c r="F106" s="332" t="s">
        <v>4641</v>
      </c>
      <c r="G106" s="311"/>
      <c r="H106" s="311" t="s">
        <v>4674</v>
      </c>
      <c r="I106" s="311" t="s">
        <v>4637</v>
      </c>
      <c r="J106" s="311">
        <v>50</v>
      </c>
      <c r="K106" s="324"/>
    </row>
    <row r="107" spans="2:11" ht="15" customHeight="1">
      <c r="B107" s="333"/>
      <c r="C107" s="311" t="s">
        <v>4643</v>
      </c>
      <c r="D107" s="311"/>
      <c r="E107" s="311"/>
      <c r="F107" s="332" t="s">
        <v>4635</v>
      </c>
      <c r="G107" s="311"/>
      <c r="H107" s="311" t="s">
        <v>4674</v>
      </c>
      <c r="I107" s="311" t="s">
        <v>4645</v>
      </c>
      <c r="J107" s="311"/>
      <c r="K107" s="324"/>
    </row>
    <row r="108" spans="2:11" ht="15" customHeight="1">
      <c r="B108" s="333"/>
      <c r="C108" s="311" t="s">
        <v>4654</v>
      </c>
      <c r="D108" s="311"/>
      <c r="E108" s="311"/>
      <c r="F108" s="332" t="s">
        <v>4641</v>
      </c>
      <c r="G108" s="311"/>
      <c r="H108" s="311" t="s">
        <v>4674</v>
      </c>
      <c r="I108" s="311" t="s">
        <v>4637</v>
      </c>
      <c r="J108" s="311">
        <v>50</v>
      </c>
      <c r="K108" s="324"/>
    </row>
    <row r="109" spans="2:11" ht="15" customHeight="1">
      <c r="B109" s="333"/>
      <c r="C109" s="311" t="s">
        <v>4662</v>
      </c>
      <c r="D109" s="311"/>
      <c r="E109" s="311"/>
      <c r="F109" s="332" t="s">
        <v>4641</v>
      </c>
      <c r="G109" s="311"/>
      <c r="H109" s="311" t="s">
        <v>4674</v>
      </c>
      <c r="I109" s="311" t="s">
        <v>4637</v>
      </c>
      <c r="J109" s="311">
        <v>50</v>
      </c>
      <c r="K109" s="324"/>
    </row>
    <row r="110" spans="2:11" ht="15" customHeight="1">
      <c r="B110" s="333"/>
      <c r="C110" s="311" t="s">
        <v>4660</v>
      </c>
      <c r="D110" s="311"/>
      <c r="E110" s="311"/>
      <c r="F110" s="332" t="s">
        <v>4641</v>
      </c>
      <c r="G110" s="311"/>
      <c r="H110" s="311" t="s">
        <v>4674</v>
      </c>
      <c r="I110" s="311" t="s">
        <v>4637</v>
      </c>
      <c r="J110" s="311">
        <v>50</v>
      </c>
      <c r="K110" s="324"/>
    </row>
    <row r="111" spans="2:11" ht="15" customHeight="1">
      <c r="B111" s="333"/>
      <c r="C111" s="311" t="s">
        <v>57</v>
      </c>
      <c r="D111" s="311"/>
      <c r="E111" s="311"/>
      <c r="F111" s="332" t="s">
        <v>4635</v>
      </c>
      <c r="G111" s="311"/>
      <c r="H111" s="311" t="s">
        <v>4675</v>
      </c>
      <c r="I111" s="311" t="s">
        <v>4637</v>
      </c>
      <c r="J111" s="311">
        <v>20</v>
      </c>
      <c r="K111" s="324"/>
    </row>
    <row r="112" spans="2:11" ht="15" customHeight="1">
      <c r="B112" s="333"/>
      <c r="C112" s="311" t="s">
        <v>4676</v>
      </c>
      <c r="D112" s="311"/>
      <c r="E112" s="311"/>
      <c r="F112" s="332" t="s">
        <v>4635</v>
      </c>
      <c r="G112" s="311"/>
      <c r="H112" s="311" t="s">
        <v>4677</v>
      </c>
      <c r="I112" s="311" t="s">
        <v>4637</v>
      </c>
      <c r="J112" s="311">
        <v>120</v>
      </c>
      <c r="K112" s="324"/>
    </row>
    <row r="113" spans="2:11" ht="15" customHeight="1">
      <c r="B113" s="333"/>
      <c r="C113" s="311" t="s">
        <v>42</v>
      </c>
      <c r="D113" s="311"/>
      <c r="E113" s="311"/>
      <c r="F113" s="332" t="s">
        <v>4635</v>
      </c>
      <c r="G113" s="311"/>
      <c r="H113" s="311" t="s">
        <v>4678</v>
      </c>
      <c r="I113" s="311" t="s">
        <v>4669</v>
      </c>
      <c r="J113" s="311"/>
      <c r="K113" s="324"/>
    </row>
    <row r="114" spans="2:11" ht="15" customHeight="1">
      <c r="B114" s="333"/>
      <c r="C114" s="311" t="s">
        <v>52</v>
      </c>
      <c r="D114" s="311"/>
      <c r="E114" s="311"/>
      <c r="F114" s="332" t="s">
        <v>4635</v>
      </c>
      <c r="G114" s="311"/>
      <c r="H114" s="311" t="s">
        <v>4679</v>
      </c>
      <c r="I114" s="311" t="s">
        <v>4669</v>
      </c>
      <c r="J114" s="311"/>
      <c r="K114" s="324"/>
    </row>
    <row r="115" spans="2:11" ht="15" customHeight="1">
      <c r="B115" s="333"/>
      <c r="C115" s="311" t="s">
        <v>61</v>
      </c>
      <c r="D115" s="311"/>
      <c r="E115" s="311"/>
      <c r="F115" s="332" t="s">
        <v>4635</v>
      </c>
      <c r="G115" s="311"/>
      <c r="H115" s="311" t="s">
        <v>4680</v>
      </c>
      <c r="I115" s="311" t="s">
        <v>4681</v>
      </c>
      <c r="J115" s="311"/>
      <c r="K115" s="324"/>
    </row>
    <row r="116" spans="2:11" ht="15" customHeight="1">
      <c r="B116" s="336"/>
      <c r="C116" s="342"/>
      <c r="D116" s="342"/>
      <c r="E116" s="342"/>
      <c r="F116" s="342"/>
      <c r="G116" s="342"/>
      <c r="H116" s="342"/>
      <c r="I116" s="342"/>
      <c r="J116" s="342"/>
      <c r="K116" s="338"/>
    </row>
    <row r="117" spans="2:11" ht="18.75" customHeight="1">
      <c r="B117" s="343"/>
      <c r="C117" s="307"/>
      <c r="D117" s="307"/>
      <c r="E117" s="307"/>
      <c r="F117" s="344"/>
      <c r="G117" s="307"/>
      <c r="H117" s="307"/>
      <c r="I117" s="307"/>
      <c r="J117" s="307"/>
      <c r="K117" s="343"/>
    </row>
    <row r="118" spans="2:11" ht="18.75" customHeight="1">
      <c r="B118" s="318"/>
      <c r="C118" s="318"/>
      <c r="D118" s="318"/>
      <c r="E118" s="318"/>
      <c r="F118" s="318"/>
      <c r="G118" s="318"/>
      <c r="H118" s="318"/>
      <c r="I118" s="318"/>
      <c r="J118" s="318"/>
      <c r="K118" s="318"/>
    </row>
    <row r="119" spans="2:11" ht="7.5" customHeight="1">
      <c r="B119" s="345"/>
      <c r="C119" s="346"/>
      <c r="D119" s="346"/>
      <c r="E119" s="346"/>
      <c r="F119" s="346"/>
      <c r="G119" s="346"/>
      <c r="H119" s="346"/>
      <c r="I119" s="346"/>
      <c r="J119" s="346"/>
      <c r="K119" s="347"/>
    </row>
    <row r="120" spans="2:11" ht="45" customHeight="1">
      <c r="B120" s="348"/>
      <c r="C120" s="301" t="s">
        <v>4682</v>
      </c>
      <c r="D120" s="301"/>
      <c r="E120" s="301"/>
      <c r="F120" s="301"/>
      <c r="G120" s="301"/>
      <c r="H120" s="301"/>
      <c r="I120" s="301"/>
      <c r="J120" s="301"/>
      <c r="K120" s="349"/>
    </row>
    <row r="121" spans="2:11" ht="17.25" customHeight="1">
      <c r="B121" s="350"/>
      <c r="C121" s="325" t="s">
        <v>4629</v>
      </c>
      <c r="D121" s="325"/>
      <c r="E121" s="325"/>
      <c r="F121" s="325" t="s">
        <v>4630</v>
      </c>
      <c r="G121" s="326"/>
      <c r="H121" s="325" t="s">
        <v>157</v>
      </c>
      <c r="I121" s="325" t="s">
        <v>61</v>
      </c>
      <c r="J121" s="325" t="s">
        <v>4631</v>
      </c>
      <c r="K121" s="351"/>
    </row>
    <row r="122" spans="2:11" ht="17.25" customHeight="1">
      <c r="B122" s="350"/>
      <c r="C122" s="327" t="s">
        <v>4632</v>
      </c>
      <c r="D122" s="327"/>
      <c r="E122" s="327"/>
      <c r="F122" s="328" t="s">
        <v>4633</v>
      </c>
      <c r="G122" s="329"/>
      <c r="H122" s="327"/>
      <c r="I122" s="327"/>
      <c r="J122" s="327" t="s">
        <v>4634</v>
      </c>
      <c r="K122" s="351"/>
    </row>
    <row r="123" spans="2:11" ht="5.25" customHeight="1">
      <c r="B123" s="352"/>
      <c r="C123" s="330"/>
      <c r="D123" s="330"/>
      <c r="E123" s="330"/>
      <c r="F123" s="330"/>
      <c r="G123" s="311"/>
      <c r="H123" s="330"/>
      <c r="I123" s="330"/>
      <c r="J123" s="330"/>
      <c r="K123" s="353"/>
    </row>
    <row r="124" spans="2:11" ht="15" customHeight="1">
      <c r="B124" s="352"/>
      <c r="C124" s="311" t="s">
        <v>4638</v>
      </c>
      <c r="D124" s="330"/>
      <c r="E124" s="330"/>
      <c r="F124" s="332" t="s">
        <v>4635</v>
      </c>
      <c r="G124" s="311"/>
      <c r="H124" s="311" t="s">
        <v>4674</v>
      </c>
      <c r="I124" s="311" t="s">
        <v>4637</v>
      </c>
      <c r="J124" s="311">
        <v>120</v>
      </c>
      <c r="K124" s="354"/>
    </row>
    <row r="125" spans="2:11" ht="15" customHeight="1">
      <c r="B125" s="352"/>
      <c r="C125" s="311" t="s">
        <v>4683</v>
      </c>
      <c r="D125" s="311"/>
      <c r="E125" s="311"/>
      <c r="F125" s="332" t="s">
        <v>4635</v>
      </c>
      <c r="G125" s="311"/>
      <c r="H125" s="311" t="s">
        <v>4684</v>
      </c>
      <c r="I125" s="311" t="s">
        <v>4637</v>
      </c>
      <c r="J125" s="311" t="s">
        <v>4685</v>
      </c>
      <c r="K125" s="354"/>
    </row>
    <row r="126" spans="2:11" ht="15" customHeight="1">
      <c r="B126" s="352"/>
      <c r="C126" s="311" t="s">
        <v>4584</v>
      </c>
      <c r="D126" s="311"/>
      <c r="E126" s="311"/>
      <c r="F126" s="332" t="s">
        <v>4635</v>
      </c>
      <c r="G126" s="311"/>
      <c r="H126" s="311" t="s">
        <v>4686</v>
      </c>
      <c r="I126" s="311" t="s">
        <v>4637</v>
      </c>
      <c r="J126" s="311" t="s">
        <v>4685</v>
      </c>
      <c r="K126" s="354"/>
    </row>
    <row r="127" spans="2:11" ht="15" customHeight="1">
      <c r="B127" s="352"/>
      <c r="C127" s="311" t="s">
        <v>4646</v>
      </c>
      <c r="D127" s="311"/>
      <c r="E127" s="311"/>
      <c r="F127" s="332" t="s">
        <v>4641</v>
      </c>
      <c r="G127" s="311"/>
      <c r="H127" s="311" t="s">
        <v>4647</v>
      </c>
      <c r="I127" s="311" t="s">
        <v>4637</v>
      </c>
      <c r="J127" s="311">
        <v>15</v>
      </c>
      <c r="K127" s="354"/>
    </row>
    <row r="128" spans="2:11" ht="15" customHeight="1">
      <c r="B128" s="352"/>
      <c r="C128" s="334" t="s">
        <v>4648</v>
      </c>
      <c r="D128" s="334"/>
      <c r="E128" s="334"/>
      <c r="F128" s="335" t="s">
        <v>4641</v>
      </c>
      <c r="G128" s="334"/>
      <c r="H128" s="334" t="s">
        <v>4649</v>
      </c>
      <c r="I128" s="334" t="s">
        <v>4637</v>
      </c>
      <c r="J128" s="334">
        <v>15</v>
      </c>
      <c r="K128" s="354"/>
    </row>
    <row r="129" spans="2:11" ht="15" customHeight="1">
      <c r="B129" s="352"/>
      <c r="C129" s="334" t="s">
        <v>4650</v>
      </c>
      <c r="D129" s="334"/>
      <c r="E129" s="334"/>
      <c r="F129" s="335" t="s">
        <v>4641</v>
      </c>
      <c r="G129" s="334"/>
      <c r="H129" s="334" t="s">
        <v>4651</v>
      </c>
      <c r="I129" s="334" t="s">
        <v>4637</v>
      </c>
      <c r="J129" s="334">
        <v>20</v>
      </c>
      <c r="K129" s="354"/>
    </row>
    <row r="130" spans="2:11" ht="15" customHeight="1">
      <c r="B130" s="352"/>
      <c r="C130" s="334" t="s">
        <v>4652</v>
      </c>
      <c r="D130" s="334"/>
      <c r="E130" s="334"/>
      <c r="F130" s="335" t="s">
        <v>4641</v>
      </c>
      <c r="G130" s="334"/>
      <c r="H130" s="334" t="s">
        <v>4653</v>
      </c>
      <c r="I130" s="334" t="s">
        <v>4637</v>
      </c>
      <c r="J130" s="334">
        <v>20</v>
      </c>
      <c r="K130" s="354"/>
    </row>
    <row r="131" spans="2:11" ht="15" customHeight="1">
      <c r="B131" s="352"/>
      <c r="C131" s="311" t="s">
        <v>4640</v>
      </c>
      <c r="D131" s="311"/>
      <c r="E131" s="311"/>
      <c r="F131" s="332" t="s">
        <v>4641</v>
      </c>
      <c r="G131" s="311"/>
      <c r="H131" s="311" t="s">
        <v>4674</v>
      </c>
      <c r="I131" s="311" t="s">
        <v>4637</v>
      </c>
      <c r="J131" s="311">
        <v>50</v>
      </c>
      <c r="K131" s="354"/>
    </row>
    <row r="132" spans="2:11" ht="15" customHeight="1">
      <c r="B132" s="352"/>
      <c r="C132" s="311" t="s">
        <v>4654</v>
      </c>
      <c r="D132" s="311"/>
      <c r="E132" s="311"/>
      <c r="F132" s="332" t="s">
        <v>4641</v>
      </c>
      <c r="G132" s="311"/>
      <c r="H132" s="311" t="s">
        <v>4674</v>
      </c>
      <c r="I132" s="311" t="s">
        <v>4637</v>
      </c>
      <c r="J132" s="311">
        <v>50</v>
      </c>
      <c r="K132" s="354"/>
    </row>
    <row r="133" spans="2:11" ht="15" customHeight="1">
      <c r="B133" s="352"/>
      <c r="C133" s="311" t="s">
        <v>4660</v>
      </c>
      <c r="D133" s="311"/>
      <c r="E133" s="311"/>
      <c r="F133" s="332" t="s">
        <v>4641</v>
      </c>
      <c r="G133" s="311"/>
      <c r="H133" s="311" t="s">
        <v>4674</v>
      </c>
      <c r="I133" s="311" t="s">
        <v>4637</v>
      </c>
      <c r="J133" s="311">
        <v>50</v>
      </c>
      <c r="K133" s="354"/>
    </row>
    <row r="134" spans="2:11" ht="15" customHeight="1">
      <c r="B134" s="352"/>
      <c r="C134" s="311" t="s">
        <v>4662</v>
      </c>
      <c r="D134" s="311"/>
      <c r="E134" s="311"/>
      <c r="F134" s="332" t="s">
        <v>4641</v>
      </c>
      <c r="G134" s="311"/>
      <c r="H134" s="311" t="s">
        <v>4674</v>
      </c>
      <c r="I134" s="311" t="s">
        <v>4637</v>
      </c>
      <c r="J134" s="311">
        <v>50</v>
      </c>
      <c r="K134" s="354"/>
    </row>
    <row r="135" spans="2:11" ht="15" customHeight="1">
      <c r="B135" s="352"/>
      <c r="C135" s="311" t="s">
        <v>162</v>
      </c>
      <c r="D135" s="311"/>
      <c r="E135" s="311"/>
      <c r="F135" s="332" t="s">
        <v>4641</v>
      </c>
      <c r="G135" s="311"/>
      <c r="H135" s="311" t="s">
        <v>4687</v>
      </c>
      <c r="I135" s="311" t="s">
        <v>4637</v>
      </c>
      <c r="J135" s="311">
        <v>255</v>
      </c>
      <c r="K135" s="354"/>
    </row>
    <row r="136" spans="2:11" ht="15" customHeight="1">
      <c r="B136" s="352"/>
      <c r="C136" s="311" t="s">
        <v>4664</v>
      </c>
      <c r="D136" s="311"/>
      <c r="E136" s="311"/>
      <c r="F136" s="332" t="s">
        <v>4635</v>
      </c>
      <c r="G136" s="311"/>
      <c r="H136" s="311" t="s">
        <v>4688</v>
      </c>
      <c r="I136" s="311" t="s">
        <v>4666</v>
      </c>
      <c r="J136" s="311"/>
      <c r="K136" s="354"/>
    </row>
    <row r="137" spans="2:11" ht="15" customHeight="1">
      <c r="B137" s="352"/>
      <c r="C137" s="311" t="s">
        <v>4667</v>
      </c>
      <c r="D137" s="311"/>
      <c r="E137" s="311"/>
      <c r="F137" s="332" t="s">
        <v>4635</v>
      </c>
      <c r="G137" s="311"/>
      <c r="H137" s="311" t="s">
        <v>4689</v>
      </c>
      <c r="I137" s="311" t="s">
        <v>4669</v>
      </c>
      <c r="J137" s="311"/>
      <c r="K137" s="354"/>
    </row>
    <row r="138" spans="2:11" ht="15" customHeight="1">
      <c r="B138" s="352"/>
      <c r="C138" s="311" t="s">
        <v>4670</v>
      </c>
      <c r="D138" s="311"/>
      <c r="E138" s="311"/>
      <c r="F138" s="332" t="s">
        <v>4635</v>
      </c>
      <c r="G138" s="311"/>
      <c r="H138" s="311" t="s">
        <v>4670</v>
      </c>
      <c r="I138" s="311" t="s">
        <v>4669</v>
      </c>
      <c r="J138" s="311"/>
      <c r="K138" s="354"/>
    </row>
    <row r="139" spans="2:11" ht="15" customHeight="1">
      <c r="B139" s="352"/>
      <c r="C139" s="311" t="s">
        <v>42</v>
      </c>
      <c r="D139" s="311"/>
      <c r="E139" s="311"/>
      <c r="F139" s="332" t="s">
        <v>4635</v>
      </c>
      <c r="G139" s="311"/>
      <c r="H139" s="311" t="s">
        <v>4690</v>
      </c>
      <c r="I139" s="311" t="s">
        <v>4669</v>
      </c>
      <c r="J139" s="311"/>
      <c r="K139" s="354"/>
    </row>
    <row r="140" spans="2:11" ht="15" customHeight="1">
      <c r="B140" s="352"/>
      <c r="C140" s="311" t="s">
        <v>4691</v>
      </c>
      <c r="D140" s="311"/>
      <c r="E140" s="311"/>
      <c r="F140" s="332" t="s">
        <v>4635</v>
      </c>
      <c r="G140" s="311"/>
      <c r="H140" s="311" t="s">
        <v>4692</v>
      </c>
      <c r="I140" s="311" t="s">
        <v>4669</v>
      </c>
      <c r="J140" s="311"/>
      <c r="K140" s="354"/>
    </row>
    <row r="141" spans="2:11" ht="15" customHeight="1">
      <c r="B141" s="355"/>
      <c r="C141" s="356"/>
      <c r="D141" s="356"/>
      <c r="E141" s="356"/>
      <c r="F141" s="356"/>
      <c r="G141" s="356"/>
      <c r="H141" s="356"/>
      <c r="I141" s="356"/>
      <c r="J141" s="356"/>
      <c r="K141" s="357"/>
    </row>
    <row r="142" spans="2:11" ht="18.75" customHeight="1">
      <c r="B142" s="307"/>
      <c r="C142" s="307"/>
      <c r="D142" s="307"/>
      <c r="E142" s="307"/>
      <c r="F142" s="344"/>
      <c r="G142" s="307"/>
      <c r="H142" s="307"/>
      <c r="I142" s="307"/>
      <c r="J142" s="307"/>
      <c r="K142" s="307"/>
    </row>
    <row r="143" spans="2:11" ht="18.75" customHeight="1">
      <c r="B143" s="318"/>
      <c r="C143" s="318"/>
      <c r="D143" s="318"/>
      <c r="E143" s="318"/>
      <c r="F143" s="318"/>
      <c r="G143" s="318"/>
      <c r="H143" s="318"/>
      <c r="I143" s="318"/>
      <c r="J143" s="318"/>
      <c r="K143" s="318"/>
    </row>
    <row r="144" spans="2:11" ht="7.5" customHeight="1">
      <c r="B144" s="319"/>
      <c r="C144" s="320"/>
      <c r="D144" s="320"/>
      <c r="E144" s="320"/>
      <c r="F144" s="320"/>
      <c r="G144" s="320"/>
      <c r="H144" s="320"/>
      <c r="I144" s="320"/>
      <c r="J144" s="320"/>
      <c r="K144" s="321"/>
    </row>
    <row r="145" spans="2:11" ht="45" customHeight="1">
      <c r="B145" s="322"/>
      <c r="C145" s="323" t="s">
        <v>4693</v>
      </c>
      <c r="D145" s="323"/>
      <c r="E145" s="323"/>
      <c r="F145" s="323"/>
      <c r="G145" s="323"/>
      <c r="H145" s="323"/>
      <c r="I145" s="323"/>
      <c r="J145" s="323"/>
      <c r="K145" s="324"/>
    </row>
    <row r="146" spans="2:11" ht="17.25" customHeight="1">
      <c r="B146" s="322"/>
      <c r="C146" s="325" t="s">
        <v>4629</v>
      </c>
      <c r="D146" s="325"/>
      <c r="E146" s="325"/>
      <c r="F146" s="325" t="s">
        <v>4630</v>
      </c>
      <c r="G146" s="326"/>
      <c r="H146" s="325" t="s">
        <v>157</v>
      </c>
      <c r="I146" s="325" t="s">
        <v>61</v>
      </c>
      <c r="J146" s="325" t="s">
        <v>4631</v>
      </c>
      <c r="K146" s="324"/>
    </row>
    <row r="147" spans="2:11" ht="17.25" customHeight="1">
      <c r="B147" s="322"/>
      <c r="C147" s="327" t="s">
        <v>4632</v>
      </c>
      <c r="D147" s="327"/>
      <c r="E147" s="327"/>
      <c r="F147" s="328" t="s">
        <v>4633</v>
      </c>
      <c r="G147" s="329"/>
      <c r="H147" s="327"/>
      <c r="I147" s="327"/>
      <c r="J147" s="327" t="s">
        <v>4634</v>
      </c>
      <c r="K147" s="324"/>
    </row>
    <row r="148" spans="2:11" ht="5.25" customHeight="1">
      <c r="B148" s="333"/>
      <c r="C148" s="330"/>
      <c r="D148" s="330"/>
      <c r="E148" s="330"/>
      <c r="F148" s="330"/>
      <c r="G148" s="331"/>
      <c r="H148" s="330"/>
      <c r="I148" s="330"/>
      <c r="J148" s="330"/>
      <c r="K148" s="354"/>
    </row>
    <row r="149" spans="2:11" ht="15" customHeight="1">
      <c r="B149" s="333"/>
      <c r="C149" s="358" t="s">
        <v>4638</v>
      </c>
      <c r="D149" s="311"/>
      <c r="E149" s="311"/>
      <c r="F149" s="359" t="s">
        <v>4635</v>
      </c>
      <c r="G149" s="311"/>
      <c r="H149" s="358" t="s">
        <v>4674</v>
      </c>
      <c r="I149" s="358" t="s">
        <v>4637</v>
      </c>
      <c r="J149" s="358">
        <v>120</v>
      </c>
      <c r="K149" s="354"/>
    </row>
    <row r="150" spans="2:11" ht="15" customHeight="1">
      <c r="B150" s="333"/>
      <c r="C150" s="358" t="s">
        <v>4683</v>
      </c>
      <c r="D150" s="311"/>
      <c r="E150" s="311"/>
      <c r="F150" s="359" t="s">
        <v>4635</v>
      </c>
      <c r="G150" s="311"/>
      <c r="H150" s="358" t="s">
        <v>4694</v>
      </c>
      <c r="I150" s="358" t="s">
        <v>4637</v>
      </c>
      <c r="J150" s="358" t="s">
        <v>4685</v>
      </c>
      <c r="K150" s="354"/>
    </row>
    <row r="151" spans="2:11" ht="15" customHeight="1">
      <c r="B151" s="333"/>
      <c r="C151" s="358" t="s">
        <v>4584</v>
      </c>
      <c r="D151" s="311"/>
      <c r="E151" s="311"/>
      <c r="F151" s="359" t="s">
        <v>4635</v>
      </c>
      <c r="G151" s="311"/>
      <c r="H151" s="358" t="s">
        <v>4695</v>
      </c>
      <c r="I151" s="358" t="s">
        <v>4637</v>
      </c>
      <c r="J151" s="358" t="s">
        <v>4685</v>
      </c>
      <c r="K151" s="354"/>
    </row>
    <row r="152" spans="2:11" ht="15" customHeight="1">
      <c r="B152" s="333"/>
      <c r="C152" s="358" t="s">
        <v>4640</v>
      </c>
      <c r="D152" s="311"/>
      <c r="E152" s="311"/>
      <c r="F152" s="359" t="s">
        <v>4641</v>
      </c>
      <c r="G152" s="311"/>
      <c r="H152" s="358" t="s">
        <v>4674</v>
      </c>
      <c r="I152" s="358" t="s">
        <v>4637</v>
      </c>
      <c r="J152" s="358">
        <v>50</v>
      </c>
      <c r="K152" s="354"/>
    </row>
    <row r="153" spans="2:11" ht="15" customHeight="1">
      <c r="B153" s="333"/>
      <c r="C153" s="358" t="s">
        <v>4643</v>
      </c>
      <c r="D153" s="311"/>
      <c r="E153" s="311"/>
      <c r="F153" s="359" t="s">
        <v>4635</v>
      </c>
      <c r="G153" s="311"/>
      <c r="H153" s="358" t="s">
        <v>4674</v>
      </c>
      <c r="I153" s="358" t="s">
        <v>4645</v>
      </c>
      <c r="J153" s="358"/>
      <c r="K153" s="354"/>
    </row>
    <row r="154" spans="2:11" ht="15" customHeight="1">
      <c r="B154" s="333"/>
      <c r="C154" s="358" t="s">
        <v>4654</v>
      </c>
      <c r="D154" s="311"/>
      <c r="E154" s="311"/>
      <c r="F154" s="359" t="s">
        <v>4641</v>
      </c>
      <c r="G154" s="311"/>
      <c r="H154" s="358" t="s">
        <v>4674</v>
      </c>
      <c r="I154" s="358" t="s">
        <v>4637</v>
      </c>
      <c r="J154" s="358">
        <v>50</v>
      </c>
      <c r="K154" s="354"/>
    </row>
    <row r="155" spans="2:11" ht="15" customHeight="1">
      <c r="B155" s="333"/>
      <c r="C155" s="358" t="s">
        <v>4662</v>
      </c>
      <c r="D155" s="311"/>
      <c r="E155" s="311"/>
      <c r="F155" s="359" t="s">
        <v>4641</v>
      </c>
      <c r="G155" s="311"/>
      <c r="H155" s="358" t="s">
        <v>4674</v>
      </c>
      <c r="I155" s="358" t="s">
        <v>4637</v>
      </c>
      <c r="J155" s="358">
        <v>50</v>
      </c>
      <c r="K155" s="354"/>
    </row>
    <row r="156" spans="2:11" ht="15" customHeight="1">
      <c r="B156" s="333"/>
      <c r="C156" s="358" t="s">
        <v>4660</v>
      </c>
      <c r="D156" s="311"/>
      <c r="E156" s="311"/>
      <c r="F156" s="359" t="s">
        <v>4641</v>
      </c>
      <c r="G156" s="311"/>
      <c r="H156" s="358" t="s">
        <v>4674</v>
      </c>
      <c r="I156" s="358" t="s">
        <v>4637</v>
      </c>
      <c r="J156" s="358">
        <v>50</v>
      </c>
      <c r="K156" s="354"/>
    </row>
    <row r="157" spans="2:11" ht="15" customHeight="1">
      <c r="B157" s="333"/>
      <c r="C157" s="358" t="s">
        <v>144</v>
      </c>
      <c r="D157" s="311"/>
      <c r="E157" s="311"/>
      <c r="F157" s="359" t="s">
        <v>4635</v>
      </c>
      <c r="G157" s="311"/>
      <c r="H157" s="358" t="s">
        <v>4696</v>
      </c>
      <c r="I157" s="358" t="s">
        <v>4637</v>
      </c>
      <c r="J157" s="358" t="s">
        <v>4697</v>
      </c>
      <c r="K157" s="354"/>
    </row>
    <row r="158" spans="2:11" ht="15" customHeight="1">
      <c r="B158" s="333"/>
      <c r="C158" s="358" t="s">
        <v>4698</v>
      </c>
      <c r="D158" s="311"/>
      <c r="E158" s="311"/>
      <c r="F158" s="359" t="s">
        <v>4635</v>
      </c>
      <c r="G158" s="311"/>
      <c r="H158" s="358" t="s">
        <v>4699</v>
      </c>
      <c r="I158" s="358" t="s">
        <v>4669</v>
      </c>
      <c r="J158" s="358"/>
      <c r="K158" s="354"/>
    </row>
    <row r="159" spans="2:11" ht="15" customHeight="1">
      <c r="B159" s="360"/>
      <c r="C159" s="342"/>
      <c r="D159" s="342"/>
      <c r="E159" s="342"/>
      <c r="F159" s="342"/>
      <c r="G159" s="342"/>
      <c r="H159" s="342"/>
      <c r="I159" s="342"/>
      <c r="J159" s="342"/>
      <c r="K159" s="361"/>
    </row>
    <row r="160" spans="2:11" ht="18.75" customHeight="1">
      <c r="B160" s="307"/>
      <c r="C160" s="311"/>
      <c r="D160" s="311"/>
      <c r="E160" s="311"/>
      <c r="F160" s="332"/>
      <c r="G160" s="311"/>
      <c r="H160" s="311"/>
      <c r="I160" s="311"/>
      <c r="J160" s="311"/>
      <c r="K160" s="307"/>
    </row>
    <row r="161" spans="2:11" ht="18.75" customHeight="1">
      <c r="B161" s="318"/>
      <c r="C161" s="318"/>
      <c r="D161" s="318"/>
      <c r="E161" s="318"/>
      <c r="F161" s="318"/>
      <c r="G161" s="318"/>
      <c r="H161" s="318"/>
      <c r="I161" s="318"/>
      <c r="J161" s="318"/>
      <c r="K161" s="318"/>
    </row>
    <row r="162" spans="2:11" ht="7.5" customHeight="1">
      <c r="B162" s="297"/>
      <c r="C162" s="298"/>
      <c r="D162" s="298"/>
      <c r="E162" s="298"/>
      <c r="F162" s="298"/>
      <c r="G162" s="298"/>
      <c r="H162" s="298"/>
      <c r="I162" s="298"/>
      <c r="J162" s="298"/>
      <c r="K162" s="299"/>
    </row>
    <row r="163" spans="2:11" ht="45" customHeight="1">
      <c r="B163" s="300"/>
      <c r="C163" s="301" t="s">
        <v>4700</v>
      </c>
      <c r="D163" s="301"/>
      <c r="E163" s="301"/>
      <c r="F163" s="301"/>
      <c r="G163" s="301"/>
      <c r="H163" s="301"/>
      <c r="I163" s="301"/>
      <c r="J163" s="301"/>
      <c r="K163" s="302"/>
    </row>
    <row r="164" spans="2:11" ht="17.25" customHeight="1">
      <c r="B164" s="300"/>
      <c r="C164" s="325" t="s">
        <v>4629</v>
      </c>
      <c r="D164" s="325"/>
      <c r="E164" s="325"/>
      <c r="F164" s="325" t="s">
        <v>4630</v>
      </c>
      <c r="G164" s="362"/>
      <c r="H164" s="363" t="s">
        <v>157</v>
      </c>
      <c r="I164" s="363" t="s">
        <v>61</v>
      </c>
      <c r="J164" s="325" t="s">
        <v>4631</v>
      </c>
      <c r="K164" s="302"/>
    </row>
    <row r="165" spans="2:11" ht="17.25" customHeight="1">
      <c r="B165" s="303"/>
      <c r="C165" s="327" t="s">
        <v>4632</v>
      </c>
      <c r="D165" s="327"/>
      <c r="E165" s="327"/>
      <c r="F165" s="328" t="s">
        <v>4633</v>
      </c>
      <c r="G165" s="364"/>
      <c r="H165" s="365"/>
      <c r="I165" s="365"/>
      <c r="J165" s="327" t="s">
        <v>4634</v>
      </c>
      <c r="K165" s="305"/>
    </row>
    <row r="166" spans="2:11" ht="5.25" customHeight="1">
      <c r="B166" s="333"/>
      <c r="C166" s="330"/>
      <c r="D166" s="330"/>
      <c r="E166" s="330"/>
      <c r="F166" s="330"/>
      <c r="G166" s="331"/>
      <c r="H166" s="330"/>
      <c r="I166" s="330"/>
      <c r="J166" s="330"/>
      <c r="K166" s="354"/>
    </row>
    <row r="167" spans="2:11" ht="15" customHeight="1">
      <c r="B167" s="333"/>
      <c r="C167" s="311" t="s">
        <v>4638</v>
      </c>
      <c r="D167" s="311"/>
      <c r="E167" s="311"/>
      <c r="F167" s="332" t="s">
        <v>4635</v>
      </c>
      <c r="G167" s="311"/>
      <c r="H167" s="311" t="s">
        <v>4674</v>
      </c>
      <c r="I167" s="311" t="s">
        <v>4637</v>
      </c>
      <c r="J167" s="311">
        <v>120</v>
      </c>
      <c r="K167" s="354"/>
    </row>
    <row r="168" spans="2:11" ht="15" customHeight="1">
      <c r="B168" s="333"/>
      <c r="C168" s="311" t="s">
        <v>4683</v>
      </c>
      <c r="D168" s="311"/>
      <c r="E168" s="311"/>
      <c r="F168" s="332" t="s">
        <v>4635</v>
      </c>
      <c r="G168" s="311"/>
      <c r="H168" s="311" t="s">
        <v>4684</v>
      </c>
      <c r="I168" s="311" t="s">
        <v>4637</v>
      </c>
      <c r="J168" s="311" t="s">
        <v>4685</v>
      </c>
      <c r="K168" s="354"/>
    </row>
    <row r="169" spans="2:11" ht="15" customHeight="1">
      <c r="B169" s="333"/>
      <c r="C169" s="311" t="s">
        <v>4584</v>
      </c>
      <c r="D169" s="311"/>
      <c r="E169" s="311"/>
      <c r="F169" s="332" t="s">
        <v>4635</v>
      </c>
      <c r="G169" s="311"/>
      <c r="H169" s="311" t="s">
        <v>4701</v>
      </c>
      <c r="I169" s="311" t="s">
        <v>4637</v>
      </c>
      <c r="J169" s="311" t="s">
        <v>4685</v>
      </c>
      <c r="K169" s="354"/>
    </row>
    <row r="170" spans="2:11" ht="15" customHeight="1">
      <c r="B170" s="333"/>
      <c r="C170" s="311" t="s">
        <v>4640</v>
      </c>
      <c r="D170" s="311"/>
      <c r="E170" s="311"/>
      <c r="F170" s="332" t="s">
        <v>4641</v>
      </c>
      <c r="G170" s="311"/>
      <c r="H170" s="311" t="s">
        <v>4701</v>
      </c>
      <c r="I170" s="311" t="s">
        <v>4637</v>
      </c>
      <c r="J170" s="311">
        <v>50</v>
      </c>
      <c r="K170" s="354"/>
    </row>
    <row r="171" spans="2:11" ht="15" customHeight="1">
      <c r="B171" s="333"/>
      <c r="C171" s="311" t="s">
        <v>4643</v>
      </c>
      <c r="D171" s="311"/>
      <c r="E171" s="311"/>
      <c r="F171" s="332" t="s">
        <v>4635</v>
      </c>
      <c r="G171" s="311"/>
      <c r="H171" s="311" t="s">
        <v>4701</v>
      </c>
      <c r="I171" s="311" t="s">
        <v>4645</v>
      </c>
      <c r="J171" s="311"/>
      <c r="K171" s="354"/>
    </row>
    <row r="172" spans="2:11" ht="15" customHeight="1">
      <c r="B172" s="333"/>
      <c r="C172" s="311" t="s">
        <v>4654</v>
      </c>
      <c r="D172" s="311"/>
      <c r="E172" s="311"/>
      <c r="F172" s="332" t="s">
        <v>4641</v>
      </c>
      <c r="G172" s="311"/>
      <c r="H172" s="311" t="s">
        <v>4701</v>
      </c>
      <c r="I172" s="311" t="s">
        <v>4637</v>
      </c>
      <c r="J172" s="311">
        <v>50</v>
      </c>
      <c r="K172" s="354"/>
    </row>
    <row r="173" spans="2:11" ht="15" customHeight="1">
      <c r="B173" s="333"/>
      <c r="C173" s="311" t="s">
        <v>4662</v>
      </c>
      <c r="D173" s="311"/>
      <c r="E173" s="311"/>
      <c r="F173" s="332" t="s">
        <v>4641</v>
      </c>
      <c r="G173" s="311"/>
      <c r="H173" s="311" t="s">
        <v>4701</v>
      </c>
      <c r="I173" s="311" t="s">
        <v>4637</v>
      </c>
      <c r="J173" s="311">
        <v>50</v>
      </c>
      <c r="K173" s="354"/>
    </row>
    <row r="174" spans="2:11" ht="15" customHeight="1">
      <c r="B174" s="333"/>
      <c r="C174" s="311" t="s">
        <v>4660</v>
      </c>
      <c r="D174" s="311"/>
      <c r="E174" s="311"/>
      <c r="F174" s="332" t="s">
        <v>4641</v>
      </c>
      <c r="G174" s="311"/>
      <c r="H174" s="311" t="s">
        <v>4701</v>
      </c>
      <c r="I174" s="311" t="s">
        <v>4637</v>
      </c>
      <c r="J174" s="311">
        <v>50</v>
      </c>
      <c r="K174" s="354"/>
    </row>
    <row r="175" spans="2:11" ht="15" customHeight="1">
      <c r="B175" s="333"/>
      <c r="C175" s="311" t="s">
        <v>156</v>
      </c>
      <c r="D175" s="311"/>
      <c r="E175" s="311"/>
      <c r="F175" s="332" t="s">
        <v>4635</v>
      </c>
      <c r="G175" s="311"/>
      <c r="H175" s="311" t="s">
        <v>4702</v>
      </c>
      <c r="I175" s="311" t="s">
        <v>4703</v>
      </c>
      <c r="J175" s="311"/>
      <c r="K175" s="354"/>
    </row>
    <row r="176" spans="2:11" ht="15" customHeight="1">
      <c r="B176" s="333"/>
      <c r="C176" s="311" t="s">
        <v>61</v>
      </c>
      <c r="D176" s="311"/>
      <c r="E176" s="311"/>
      <c r="F176" s="332" t="s">
        <v>4635</v>
      </c>
      <c r="G176" s="311"/>
      <c r="H176" s="311" t="s">
        <v>4704</v>
      </c>
      <c r="I176" s="311" t="s">
        <v>4705</v>
      </c>
      <c r="J176" s="311">
        <v>1</v>
      </c>
      <c r="K176" s="354"/>
    </row>
    <row r="177" spans="2:11" ht="15" customHeight="1">
      <c r="B177" s="333"/>
      <c r="C177" s="311" t="s">
        <v>57</v>
      </c>
      <c r="D177" s="311"/>
      <c r="E177" s="311"/>
      <c r="F177" s="332" t="s">
        <v>4635</v>
      </c>
      <c r="G177" s="311"/>
      <c r="H177" s="311" t="s">
        <v>4706</v>
      </c>
      <c r="I177" s="311" t="s">
        <v>4637</v>
      </c>
      <c r="J177" s="311">
        <v>20</v>
      </c>
      <c r="K177" s="354"/>
    </row>
    <row r="178" spans="2:11" ht="15" customHeight="1">
      <c r="B178" s="333"/>
      <c r="C178" s="311" t="s">
        <v>157</v>
      </c>
      <c r="D178" s="311"/>
      <c r="E178" s="311"/>
      <c r="F178" s="332" t="s">
        <v>4635</v>
      </c>
      <c r="G178" s="311"/>
      <c r="H178" s="311" t="s">
        <v>4707</v>
      </c>
      <c r="I178" s="311" t="s">
        <v>4637</v>
      </c>
      <c r="J178" s="311">
        <v>255</v>
      </c>
      <c r="K178" s="354"/>
    </row>
    <row r="179" spans="2:11" ht="15" customHeight="1">
      <c r="B179" s="333"/>
      <c r="C179" s="311" t="s">
        <v>158</v>
      </c>
      <c r="D179" s="311"/>
      <c r="E179" s="311"/>
      <c r="F179" s="332" t="s">
        <v>4635</v>
      </c>
      <c r="G179" s="311"/>
      <c r="H179" s="311" t="s">
        <v>4600</v>
      </c>
      <c r="I179" s="311" t="s">
        <v>4637</v>
      </c>
      <c r="J179" s="311">
        <v>10</v>
      </c>
      <c r="K179" s="354"/>
    </row>
    <row r="180" spans="2:11" ht="15" customHeight="1">
      <c r="B180" s="333"/>
      <c r="C180" s="311" t="s">
        <v>159</v>
      </c>
      <c r="D180" s="311"/>
      <c r="E180" s="311"/>
      <c r="F180" s="332" t="s">
        <v>4635</v>
      </c>
      <c r="G180" s="311"/>
      <c r="H180" s="311" t="s">
        <v>4708</v>
      </c>
      <c r="I180" s="311" t="s">
        <v>4669</v>
      </c>
      <c r="J180" s="311"/>
      <c r="K180" s="354"/>
    </row>
    <row r="181" spans="2:11" ht="15" customHeight="1">
      <c r="B181" s="333"/>
      <c r="C181" s="311" t="s">
        <v>4709</v>
      </c>
      <c r="D181" s="311"/>
      <c r="E181" s="311"/>
      <c r="F181" s="332" t="s">
        <v>4635</v>
      </c>
      <c r="G181" s="311"/>
      <c r="H181" s="311" t="s">
        <v>4710</v>
      </c>
      <c r="I181" s="311" t="s">
        <v>4669</v>
      </c>
      <c r="J181" s="311"/>
      <c r="K181" s="354"/>
    </row>
    <row r="182" spans="2:11" ht="15" customHeight="1">
      <c r="B182" s="333"/>
      <c r="C182" s="311" t="s">
        <v>4698</v>
      </c>
      <c r="D182" s="311"/>
      <c r="E182" s="311"/>
      <c r="F182" s="332" t="s">
        <v>4635</v>
      </c>
      <c r="G182" s="311"/>
      <c r="H182" s="311" t="s">
        <v>4711</v>
      </c>
      <c r="I182" s="311" t="s">
        <v>4669</v>
      </c>
      <c r="J182" s="311"/>
      <c r="K182" s="354"/>
    </row>
    <row r="183" spans="2:11" ht="15" customHeight="1">
      <c r="B183" s="333"/>
      <c r="C183" s="311" t="s">
        <v>161</v>
      </c>
      <c r="D183" s="311"/>
      <c r="E183" s="311"/>
      <c r="F183" s="332" t="s">
        <v>4641</v>
      </c>
      <c r="G183" s="311"/>
      <c r="H183" s="311" t="s">
        <v>4712</v>
      </c>
      <c r="I183" s="311" t="s">
        <v>4637</v>
      </c>
      <c r="J183" s="311">
        <v>50</v>
      </c>
      <c r="K183" s="354"/>
    </row>
    <row r="184" spans="2:11" ht="15" customHeight="1">
      <c r="B184" s="333"/>
      <c r="C184" s="311" t="s">
        <v>4713</v>
      </c>
      <c r="D184" s="311"/>
      <c r="E184" s="311"/>
      <c r="F184" s="332" t="s">
        <v>4641</v>
      </c>
      <c r="G184" s="311"/>
      <c r="H184" s="311" t="s">
        <v>4714</v>
      </c>
      <c r="I184" s="311" t="s">
        <v>4715</v>
      </c>
      <c r="J184" s="311"/>
      <c r="K184" s="354"/>
    </row>
    <row r="185" spans="2:11" ht="15" customHeight="1">
      <c r="B185" s="333"/>
      <c r="C185" s="311" t="s">
        <v>4716</v>
      </c>
      <c r="D185" s="311"/>
      <c r="E185" s="311"/>
      <c r="F185" s="332" t="s">
        <v>4641</v>
      </c>
      <c r="G185" s="311"/>
      <c r="H185" s="311" t="s">
        <v>4717</v>
      </c>
      <c r="I185" s="311" t="s">
        <v>4715</v>
      </c>
      <c r="J185" s="311"/>
      <c r="K185" s="354"/>
    </row>
    <row r="186" spans="2:11" ht="15" customHeight="1">
      <c r="B186" s="333"/>
      <c r="C186" s="311" t="s">
        <v>4718</v>
      </c>
      <c r="D186" s="311"/>
      <c r="E186" s="311"/>
      <c r="F186" s="332" t="s">
        <v>4641</v>
      </c>
      <c r="G186" s="311"/>
      <c r="H186" s="311" t="s">
        <v>4719</v>
      </c>
      <c r="I186" s="311" t="s">
        <v>4715</v>
      </c>
      <c r="J186" s="311"/>
      <c r="K186" s="354"/>
    </row>
    <row r="187" spans="2:11" ht="15" customHeight="1">
      <c r="B187" s="333"/>
      <c r="C187" s="366" t="s">
        <v>4720</v>
      </c>
      <c r="D187" s="311"/>
      <c r="E187" s="311"/>
      <c r="F187" s="332" t="s">
        <v>4641</v>
      </c>
      <c r="G187" s="311"/>
      <c r="H187" s="311" t="s">
        <v>4721</v>
      </c>
      <c r="I187" s="311" t="s">
        <v>4722</v>
      </c>
      <c r="J187" s="367" t="s">
        <v>4723</v>
      </c>
      <c r="K187" s="354"/>
    </row>
    <row r="188" spans="2:11" ht="15" customHeight="1">
      <c r="B188" s="333"/>
      <c r="C188" s="317" t="s">
        <v>46</v>
      </c>
      <c r="D188" s="311"/>
      <c r="E188" s="311"/>
      <c r="F188" s="332" t="s">
        <v>4635</v>
      </c>
      <c r="G188" s="311"/>
      <c r="H188" s="307" t="s">
        <v>4724</v>
      </c>
      <c r="I188" s="311" t="s">
        <v>4725</v>
      </c>
      <c r="J188" s="311"/>
      <c r="K188" s="354"/>
    </row>
    <row r="189" spans="2:11" ht="15" customHeight="1">
      <c r="B189" s="333"/>
      <c r="C189" s="317" t="s">
        <v>4726</v>
      </c>
      <c r="D189" s="311"/>
      <c r="E189" s="311"/>
      <c r="F189" s="332" t="s">
        <v>4635</v>
      </c>
      <c r="G189" s="311"/>
      <c r="H189" s="311" t="s">
        <v>4727</v>
      </c>
      <c r="I189" s="311" t="s">
        <v>4669</v>
      </c>
      <c r="J189" s="311"/>
      <c r="K189" s="354"/>
    </row>
    <row r="190" spans="2:11" ht="15" customHeight="1">
      <c r="B190" s="333"/>
      <c r="C190" s="317" t="s">
        <v>4728</v>
      </c>
      <c r="D190" s="311"/>
      <c r="E190" s="311"/>
      <c r="F190" s="332" t="s">
        <v>4635</v>
      </c>
      <c r="G190" s="311"/>
      <c r="H190" s="311" t="s">
        <v>4729</v>
      </c>
      <c r="I190" s="311" t="s">
        <v>4669</v>
      </c>
      <c r="J190" s="311"/>
      <c r="K190" s="354"/>
    </row>
    <row r="191" spans="2:11" ht="15" customHeight="1">
      <c r="B191" s="333"/>
      <c r="C191" s="317" t="s">
        <v>4730</v>
      </c>
      <c r="D191" s="311"/>
      <c r="E191" s="311"/>
      <c r="F191" s="332" t="s">
        <v>4641</v>
      </c>
      <c r="G191" s="311"/>
      <c r="H191" s="311" t="s">
        <v>4731</v>
      </c>
      <c r="I191" s="311" t="s">
        <v>4669</v>
      </c>
      <c r="J191" s="311"/>
      <c r="K191" s="354"/>
    </row>
    <row r="192" spans="2:11" ht="15" customHeight="1">
      <c r="B192" s="360"/>
      <c r="C192" s="368"/>
      <c r="D192" s="342"/>
      <c r="E192" s="342"/>
      <c r="F192" s="342"/>
      <c r="G192" s="342"/>
      <c r="H192" s="342"/>
      <c r="I192" s="342"/>
      <c r="J192" s="342"/>
      <c r="K192" s="361"/>
    </row>
    <row r="193" spans="2:11" ht="18.75" customHeight="1">
      <c r="B193" s="307"/>
      <c r="C193" s="311"/>
      <c r="D193" s="311"/>
      <c r="E193" s="311"/>
      <c r="F193" s="332"/>
      <c r="G193" s="311"/>
      <c r="H193" s="311"/>
      <c r="I193" s="311"/>
      <c r="J193" s="311"/>
      <c r="K193" s="307"/>
    </row>
    <row r="194" spans="2:11" ht="18.75" customHeight="1">
      <c r="B194" s="307"/>
      <c r="C194" s="311"/>
      <c r="D194" s="311"/>
      <c r="E194" s="311"/>
      <c r="F194" s="332"/>
      <c r="G194" s="311"/>
      <c r="H194" s="311"/>
      <c r="I194" s="311"/>
      <c r="J194" s="311"/>
      <c r="K194" s="307"/>
    </row>
    <row r="195" spans="2:11" ht="18.75" customHeight="1">
      <c r="B195" s="318"/>
      <c r="C195" s="318"/>
      <c r="D195" s="318"/>
      <c r="E195" s="318"/>
      <c r="F195" s="318"/>
      <c r="G195" s="318"/>
      <c r="H195" s="318"/>
      <c r="I195" s="318"/>
      <c r="J195" s="318"/>
      <c r="K195" s="318"/>
    </row>
    <row r="196" spans="2:11" ht="13.5">
      <c r="B196" s="297"/>
      <c r="C196" s="298"/>
      <c r="D196" s="298"/>
      <c r="E196" s="298"/>
      <c r="F196" s="298"/>
      <c r="G196" s="298"/>
      <c r="H196" s="298"/>
      <c r="I196" s="298"/>
      <c r="J196" s="298"/>
      <c r="K196" s="299"/>
    </row>
    <row r="197" spans="2:11" ht="21">
      <c r="B197" s="300"/>
      <c r="C197" s="301" t="s">
        <v>4732</v>
      </c>
      <c r="D197" s="301"/>
      <c r="E197" s="301"/>
      <c r="F197" s="301"/>
      <c r="G197" s="301"/>
      <c r="H197" s="301"/>
      <c r="I197" s="301"/>
      <c r="J197" s="301"/>
      <c r="K197" s="302"/>
    </row>
    <row r="198" spans="2:11" ht="25.5" customHeight="1">
      <c r="B198" s="300"/>
      <c r="C198" s="369" t="s">
        <v>4733</v>
      </c>
      <c r="D198" s="369"/>
      <c r="E198" s="369"/>
      <c r="F198" s="369" t="s">
        <v>4734</v>
      </c>
      <c r="G198" s="370"/>
      <c r="H198" s="369" t="s">
        <v>4735</v>
      </c>
      <c r="I198" s="369"/>
      <c r="J198" s="369"/>
      <c r="K198" s="302"/>
    </row>
    <row r="199" spans="2:11" ht="5.25" customHeight="1">
      <c r="B199" s="333"/>
      <c r="C199" s="330"/>
      <c r="D199" s="330"/>
      <c r="E199" s="330"/>
      <c r="F199" s="330"/>
      <c r="G199" s="311"/>
      <c r="H199" s="330"/>
      <c r="I199" s="330"/>
      <c r="J199" s="330"/>
      <c r="K199" s="354"/>
    </row>
    <row r="200" spans="2:11" ht="15" customHeight="1">
      <c r="B200" s="333"/>
      <c r="C200" s="311" t="s">
        <v>4725</v>
      </c>
      <c r="D200" s="311"/>
      <c r="E200" s="311"/>
      <c r="F200" s="332" t="s">
        <v>47</v>
      </c>
      <c r="G200" s="311"/>
      <c r="H200" s="311" t="s">
        <v>4736</v>
      </c>
      <c r="I200" s="311"/>
      <c r="J200" s="311"/>
      <c r="K200" s="354"/>
    </row>
    <row r="201" spans="2:11" ht="15" customHeight="1">
      <c r="B201" s="333"/>
      <c r="C201" s="339"/>
      <c r="D201" s="311"/>
      <c r="E201" s="311"/>
      <c r="F201" s="332" t="s">
        <v>48</v>
      </c>
      <c r="G201" s="311"/>
      <c r="H201" s="311" t="s">
        <v>4737</v>
      </c>
      <c r="I201" s="311"/>
      <c r="J201" s="311"/>
      <c r="K201" s="354"/>
    </row>
    <row r="202" spans="2:11" ht="15" customHeight="1">
      <c r="B202" s="333"/>
      <c r="C202" s="339"/>
      <c r="D202" s="311"/>
      <c r="E202" s="311"/>
      <c r="F202" s="332" t="s">
        <v>51</v>
      </c>
      <c r="G202" s="311"/>
      <c r="H202" s="311" t="s">
        <v>4738</v>
      </c>
      <c r="I202" s="311"/>
      <c r="J202" s="311"/>
      <c r="K202" s="354"/>
    </row>
    <row r="203" spans="2:11" ht="15" customHeight="1">
      <c r="B203" s="333"/>
      <c r="C203" s="311"/>
      <c r="D203" s="311"/>
      <c r="E203" s="311"/>
      <c r="F203" s="332" t="s">
        <v>49</v>
      </c>
      <c r="G203" s="311"/>
      <c r="H203" s="311" t="s">
        <v>4739</v>
      </c>
      <c r="I203" s="311"/>
      <c r="J203" s="311"/>
      <c r="K203" s="354"/>
    </row>
    <row r="204" spans="2:11" ht="15" customHeight="1">
      <c r="B204" s="333"/>
      <c r="C204" s="311"/>
      <c r="D204" s="311"/>
      <c r="E204" s="311"/>
      <c r="F204" s="332" t="s">
        <v>50</v>
      </c>
      <c r="G204" s="311"/>
      <c r="H204" s="311" t="s">
        <v>4740</v>
      </c>
      <c r="I204" s="311"/>
      <c r="J204" s="311"/>
      <c r="K204" s="354"/>
    </row>
    <row r="205" spans="2:11" ht="15" customHeight="1">
      <c r="B205" s="333"/>
      <c r="C205" s="311"/>
      <c r="D205" s="311"/>
      <c r="E205" s="311"/>
      <c r="F205" s="332"/>
      <c r="G205" s="311"/>
      <c r="H205" s="311"/>
      <c r="I205" s="311"/>
      <c r="J205" s="311"/>
      <c r="K205" s="354"/>
    </row>
    <row r="206" spans="2:11" ht="15" customHeight="1">
      <c r="B206" s="333"/>
      <c r="C206" s="311" t="s">
        <v>4681</v>
      </c>
      <c r="D206" s="311"/>
      <c r="E206" s="311"/>
      <c r="F206" s="332" t="s">
        <v>90</v>
      </c>
      <c r="G206" s="311"/>
      <c r="H206" s="311" t="s">
        <v>4741</v>
      </c>
      <c r="I206" s="311"/>
      <c r="J206" s="311"/>
      <c r="K206" s="354"/>
    </row>
    <row r="207" spans="2:11" ht="15" customHeight="1">
      <c r="B207" s="333"/>
      <c r="C207" s="339"/>
      <c r="D207" s="311"/>
      <c r="E207" s="311"/>
      <c r="F207" s="332" t="s">
        <v>4581</v>
      </c>
      <c r="G207" s="311"/>
      <c r="H207" s="311" t="s">
        <v>4582</v>
      </c>
      <c r="I207" s="311"/>
      <c r="J207" s="311"/>
      <c r="K207" s="354"/>
    </row>
    <row r="208" spans="2:11" ht="15" customHeight="1">
      <c r="B208" s="333"/>
      <c r="C208" s="311"/>
      <c r="D208" s="311"/>
      <c r="E208" s="311"/>
      <c r="F208" s="332" t="s">
        <v>4579</v>
      </c>
      <c r="G208" s="311"/>
      <c r="H208" s="311" t="s">
        <v>4742</v>
      </c>
      <c r="I208" s="311"/>
      <c r="J208" s="311"/>
      <c r="K208" s="354"/>
    </row>
    <row r="209" spans="2:11" ht="15" customHeight="1">
      <c r="B209" s="371"/>
      <c r="C209" s="339"/>
      <c r="D209" s="339"/>
      <c r="E209" s="339"/>
      <c r="F209" s="332" t="s">
        <v>83</v>
      </c>
      <c r="G209" s="317"/>
      <c r="H209" s="358" t="s">
        <v>4583</v>
      </c>
      <c r="I209" s="358"/>
      <c r="J209" s="358"/>
      <c r="K209" s="372"/>
    </row>
    <row r="210" spans="2:11" ht="15" customHeight="1">
      <c r="B210" s="371"/>
      <c r="C210" s="339"/>
      <c r="D210" s="339"/>
      <c r="E210" s="339"/>
      <c r="F210" s="332" t="s">
        <v>4219</v>
      </c>
      <c r="G210" s="317"/>
      <c r="H210" s="358" t="s">
        <v>270</v>
      </c>
      <c r="I210" s="358"/>
      <c r="J210" s="358"/>
      <c r="K210" s="372"/>
    </row>
    <row r="211" spans="2:11" ht="15" customHeight="1">
      <c r="B211" s="371"/>
      <c r="C211" s="339"/>
      <c r="D211" s="339"/>
      <c r="E211" s="339"/>
      <c r="F211" s="373"/>
      <c r="G211" s="317"/>
      <c r="H211" s="374"/>
      <c r="I211" s="374"/>
      <c r="J211" s="374"/>
      <c r="K211" s="372"/>
    </row>
    <row r="212" spans="2:11" ht="15" customHeight="1">
      <c r="B212" s="371"/>
      <c r="C212" s="311" t="s">
        <v>4705</v>
      </c>
      <c r="D212" s="339"/>
      <c r="E212" s="339"/>
      <c r="F212" s="332">
        <v>1</v>
      </c>
      <c r="G212" s="317"/>
      <c r="H212" s="358" t="s">
        <v>4743</v>
      </c>
      <c r="I212" s="358"/>
      <c r="J212" s="358"/>
      <c r="K212" s="372"/>
    </row>
    <row r="213" spans="2:11" ht="15" customHeight="1">
      <c r="B213" s="371"/>
      <c r="C213" s="339"/>
      <c r="D213" s="339"/>
      <c r="E213" s="339"/>
      <c r="F213" s="332">
        <v>2</v>
      </c>
      <c r="G213" s="317"/>
      <c r="H213" s="358" t="s">
        <v>4744</v>
      </c>
      <c r="I213" s="358"/>
      <c r="J213" s="358"/>
      <c r="K213" s="372"/>
    </row>
    <row r="214" spans="2:11" ht="15" customHeight="1">
      <c r="B214" s="371"/>
      <c r="C214" s="339"/>
      <c r="D214" s="339"/>
      <c r="E214" s="339"/>
      <c r="F214" s="332">
        <v>3</v>
      </c>
      <c r="G214" s="317"/>
      <c r="H214" s="358" t="s">
        <v>4745</v>
      </c>
      <c r="I214" s="358"/>
      <c r="J214" s="358"/>
      <c r="K214" s="372"/>
    </row>
    <row r="215" spans="2:11" ht="15" customHeight="1">
      <c r="B215" s="371"/>
      <c r="C215" s="339"/>
      <c r="D215" s="339"/>
      <c r="E215" s="339"/>
      <c r="F215" s="332">
        <v>4</v>
      </c>
      <c r="G215" s="317"/>
      <c r="H215" s="358" t="s">
        <v>4746</v>
      </c>
      <c r="I215" s="358"/>
      <c r="J215" s="358"/>
      <c r="K215" s="372"/>
    </row>
    <row r="216" spans="2:11" ht="12.75" customHeight="1">
      <c r="B216" s="375"/>
      <c r="C216" s="376"/>
      <c r="D216" s="376"/>
      <c r="E216" s="376"/>
      <c r="F216" s="376"/>
      <c r="G216" s="376"/>
      <c r="H216" s="376"/>
      <c r="I216" s="376"/>
      <c r="J216" s="376"/>
      <c r="K216" s="37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4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85</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139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86</v>
      </c>
      <c r="G11" s="47"/>
      <c r="H11" s="47"/>
      <c r="I11" s="146" t="s">
        <v>22</v>
      </c>
      <c r="J11" s="35" t="s">
        <v>140</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141</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36</v>
      </c>
      <c r="K20" s="51"/>
    </row>
    <row r="21" spans="2:11" s="1" customFormat="1" ht="18" customHeight="1">
      <c r="B21" s="46"/>
      <c r="C21" s="47"/>
      <c r="D21" s="47"/>
      <c r="E21" s="35" t="s">
        <v>37</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ROUND(SUM(BE83:BE141),2)</f>
        <v>0</v>
      </c>
      <c r="G30" s="47"/>
      <c r="H30" s="47"/>
      <c r="I30" s="158">
        <v>0.21</v>
      </c>
      <c r="J30" s="157">
        <f>ROUND(ROUND((SUM(BE83:BE141)),2)*I30,2)</f>
        <v>0</v>
      </c>
      <c r="K30" s="51"/>
    </row>
    <row r="31" spans="2:11" s="1" customFormat="1" ht="14.4" customHeight="1">
      <c r="B31" s="46"/>
      <c r="C31" s="47"/>
      <c r="D31" s="47"/>
      <c r="E31" s="55" t="s">
        <v>48</v>
      </c>
      <c r="F31" s="157">
        <f>ROUND(SUM(BF83:BF141),2)</f>
        <v>0</v>
      </c>
      <c r="G31" s="47"/>
      <c r="H31" s="47"/>
      <c r="I31" s="158">
        <v>0.15</v>
      </c>
      <c r="J31" s="157">
        <f>ROUND(ROUND((SUM(BF83:BF141)),2)*I31,2)</f>
        <v>0</v>
      </c>
      <c r="K31" s="51"/>
    </row>
    <row r="32" spans="2:11" s="1" customFormat="1" ht="14.4" customHeight="1" hidden="1">
      <c r="B32" s="46"/>
      <c r="C32" s="47"/>
      <c r="D32" s="47"/>
      <c r="E32" s="55" t="s">
        <v>49</v>
      </c>
      <c r="F32" s="157">
        <f>ROUND(SUM(BG83:BG141),2)</f>
        <v>0</v>
      </c>
      <c r="G32" s="47"/>
      <c r="H32" s="47"/>
      <c r="I32" s="158">
        <v>0.21</v>
      </c>
      <c r="J32" s="157">
        <v>0</v>
      </c>
      <c r="K32" s="51"/>
    </row>
    <row r="33" spans="2:11" s="1" customFormat="1" ht="14.4" customHeight="1" hidden="1">
      <c r="B33" s="46"/>
      <c r="C33" s="47"/>
      <c r="D33" s="47"/>
      <c r="E33" s="55" t="s">
        <v>50</v>
      </c>
      <c r="F33" s="157">
        <f>ROUND(SUM(BH83:BH141),2)</f>
        <v>0</v>
      </c>
      <c r="G33" s="47"/>
      <c r="H33" s="47"/>
      <c r="I33" s="158">
        <v>0.15</v>
      </c>
      <c r="J33" s="157">
        <v>0</v>
      </c>
      <c r="K33" s="51"/>
    </row>
    <row r="34" spans="2:11" s="1" customFormat="1" ht="14.4" customHeight="1" hidden="1">
      <c r="B34" s="46"/>
      <c r="C34" s="47"/>
      <c r="D34" s="47"/>
      <c r="E34" s="55" t="s">
        <v>51</v>
      </c>
      <c r="F34" s="157">
        <f>ROUND(SUM(BI83:BI141),2)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000 - Ostatní a vedlejší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společné pro všechny investory</v>
      </c>
      <c r="G51" s="47"/>
      <c r="H51" s="47"/>
      <c r="I51" s="146" t="s">
        <v>35</v>
      </c>
      <c r="J51" s="44" t="str">
        <f>E21</f>
        <v>D PROJEKT PLZEŇ Nedvěd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J83</f>
        <v>0</v>
      </c>
      <c r="K56" s="51"/>
      <c r="AU56" s="24" t="s">
        <v>147</v>
      </c>
    </row>
    <row r="57" spans="2:11" s="7" customFormat="1" ht="24.95" customHeight="1">
      <c r="B57" s="177"/>
      <c r="C57" s="178"/>
      <c r="D57" s="179" t="s">
        <v>148</v>
      </c>
      <c r="E57" s="180"/>
      <c r="F57" s="180"/>
      <c r="G57" s="180"/>
      <c r="H57" s="180"/>
      <c r="I57" s="181"/>
      <c r="J57" s="182">
        <f>J84</f>
        <v>0</v>
      </c>
      <c r="K57" s="183"/>
    </row>
    <row r="58" spans="2:11" s="7" customFormat="1" ht="24.95" customHeight="1">
      <c r="B58" s="177"/>
      <c r="C58" s="178"/>
      <c r="D58" s="179" t="s">
        <v>149</v>
      </c>
      <c r="E58" s="180"/>
      <c r="F58" s="180"/>
      <c r="G58" s="180"/>
      <c r="H58" s="180"/>
      <c r="I58" s="181"/>
      <c r="J58" s="182">
        <f>J85</f>
        <v>0</v>
      </c>
      <c r="K58" s="183"/>
    </row>
    <row r="59" spans="2:11" s="8" customFormat="1" ht="19.9" customHeight="1">
      <c r="B59" s="184"/>
      <c r="C59" s="185"/>
      <c r="D59" s="186" t="s">
        <v>150</v>
      </c>
      <c r="E59" s="187"/>
      <c r="F59" s="187"/>
      <c r="G59" s="187"/>
      <c r="H59" s="187"/>
      <c r="I59" s="188"/>
      <c r="J59" s="189">
        <f>J86</f>
        <v>0</v>
      </c>
      <c r="K59" s="190"/>
    </row>
    <row r="60" spans="2:11" s="8" customFormat="1" ht="19.9" customHeight="1">
      <c r="B60" s="184"/>
      <c r="C60" s="185"/>
      <c r="D60" s="186" t="s">
        <v>151</v>
      </c>
      <c r="E60" s="187"/>
      <c r="F60" s="187"/>
      <c r="G60" s="187"/>
      <c r="H60" s="187"/>
      <c r="I60" s="188"/>
      <c r="J60" s="189">
        <f>J101</f>
        <v>0</v>
      </c>
      <c r="K60" s="190"/>
    </row>
    <row r="61" spans="2:11" s="8" customFormat="1" ht="19.9" customHeight="1">
      <c r="B61" s="184"/>
      <c r="C61" s="185"/>
      <c r="D61" s="186" t="s">
        <v>152</v>
      </c>
      <c r="E61" s="187"/>
      <c r="F61" s="187"/>
      <c r="G61" s="187"/>
      <c r="H61" s="187"/>
      <c r="I61" s="188"/>
      <c r="J61" s="189">
        <f>J116</f>
        <v>0</v>
      </c>
      <c r="K61" s="190"/>
    </row>
    <row r="62" spans="2:11" s="8" customFormat="1" ht="19.9" customHeight="1">
      <c r="B62" s="184"/>
      <c r="C62" s="185"/>
      <c r="D62" s="186" t="s">
        <v>153</v>
      </c>
      <c r="E62" s="187"/>
      <c r="F62" s="187"/>
      <c r="G62" s="187"/>
      <c r="H62" s="187"/>
      <c r="I62" s="188"/>
      <c r="J62" s="189">
        <f>J128</f>
        <v>0</v>
      </c>
      <c r="K62" s="190"/>
    </row>
    <row r="63" spans="2:11" s="8" customFormat="1" ht="19.9" customHeight="1">
      <c r="B63" s="184"/>
      <c r="C63" s="185"/>
      <c r="D63" s="186" t="s">
        <v>154</v>
      </c>
      <c r="E63" s="187"/>
      <c r="F63" s="187"/>
      <c r="G63" s="187"/>
      <c r="H63" s="187"/>
      <c r="I63" s="188"/>
      <c r="J63" s="189">
        <f>J138</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155</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II/233, Stavební úpravy Mohylové ulice, úsek Masarykova – Stará cesta</v>
      </c>
      <c r="F73" s="76"/>
      <c r="G73" s="76"/>
      <c r="H73" s="76"/>
      <c r="I73" s="191"/>
      <c r="J73" s="74"/>
      <c r="K73" s="74"/>
      <c r="L73" s="72"/>
    </row>
    <row r="74" spans="2:12" s="1" customFormat="1" ht="14.4" customHeight="1">
      <c r="B74" s="46"/>
      <c r="C74" s="76" t="s">
        <v>138</v>
      </c>
      <c r="D74" s="74"/>
      <c r="E74" s="74"/>
      <c r="F74" s="74"/>
      <c r="G74" s="74"/>
      <c r="H74" s="74"/>
      <c r="I74" s="191"/>
      <c r="J74" s="74"/>
      <c r="K74" s="74"/>
      <c r="L74" s="72"/>
    </row>
    <row r="75" spans="2:12" s="1" customFormat="1" ht="17.25" customHeight="1">
      <c r="B75" s="46"/>
      <c r="C75" s="74"/>
      <c r="D75" s="74"/>
      <c r="E75" s="82" t="str">
        <f>E9</f>
        <v>SO 000 - Ostatní a vedlejší náklady</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24</v>
      </c>
      <c r="D77" s="74"/>
      <c r="E77" s="74"/>
      <c r="F77" s="193" t="str">
        <f>F12</f>
        <v>Plzeň</v>
      </c>
      <c r="G77" s="74"/>
      <c r="H77" s="74"/>
      <c r="I77" s="194" t="s">
        <v>26</v>
      </c>
      <c r="J77" s="85" t="str">
        <f>IF(J12="","",J12)</f>
        <v>19. 2. 2018</v>
      </c>
      <c r="K77" s="74"/>
      <c r="L77" s="72"/>
    </row>
    <row r="78" spans="2:12" s="1" customFormat="1" ht="6.95" customHeight="1">
      <c r="B78" s="46"/>
      <c r="C78" s="74"/>
      <c r="D78" s="74"/>
      <c r="E78" s="74"/>
      <c r="F78" s="74"/>
      <c r="G78" s="74"/>
      <c r="H78" s="74"/>
      <c r="I78" s="191"/>
      <c r="J78" s="74"/>
      <c r="K78" s="74"/>
      <c r="L78" s="72"/>
    </row>
    <row r="79" spans="2:12" s="1" customFormat="1" ht="13.5">
      <c r="B79" s="46"/>
      <c r="C79" s="76" t="s">
        <v>28</v>
      </c>
      <c r="D79" s="74"/>
      <c r="E79" s="74"/>
      <c r="F79" s="193" t="str">
        <f>E15</f>
        <v>společné pro všechny investory</v>
      </c>
      <c r="G79" s="74"/>
      <c r="H79" s="74"/>
      <c r="I79" s="194" t="s">
        <v>35</v>
      </c>
      <c r="J79" s="193" t="str">
        <f>E21</f>
        <v>D PROJEKT PLZEŇ Nedvěd s.r.o.</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156</v>
      </c>
      <c r="D82" s="197" t="s">
        <v>61</v>
      </c>
      <c r="E82" s="197" t="s">
        <v>57</v>
      </c>
      <c r="F82" s="197" t="s">
        <v>157</v>
      </c>
      <c r="G82" s="197" t="s">
        <v>158</v>
      </c>
      <c r="H82" s="197" t="s">
        <v>159</v>
      </c>
      <c r="I82" s="198" t="s">
        <v>160</v>
      </c>
      <c r="J82" s="197" t="s">
        <v>145</v>
      </c>
      <c r="K82" s="199" t="s">
        <v>161</v>
      </c>
      <c r="L82" s="200"/>
      <c r="M82" s="102" t="s">
        <v>162</v>
      </c>
      <c r="N82" s="103" t="s">
        <v>46</v>
      </c>
      <c r="O82" s="103" t="s">
        <v>163</v>
      </c>
      <c r="P82" s="103" t="s">
        <v>164</v>
      </c>
      <c r="Q82" s="103" t="s">
        <v>165</v>
      </c>
      <c r="R82" s="103" t="s">
        <v>166</v>
      </c>
      <c r="S82" s="103" t="s">
        <v>167</v>
      </c>
      <c r="T82" s="104" t="s">
        <v>168</v>
      </c>
    </row>
    <row r="83" spans="2:63" s="1" customFormat="1" ht="29.25" customHeight="1">
      <c r="B83" s="46"/>
      <c r="C83" s="108" t="s">
        <v>146</v>
      </c>
      <c r="D83" s="74"/>
      <c r="E83" s="74"/>
      <c r="F83" s="74"/>
      <c r="G83" s="74"/>
      <c r="H83" s="74"/>
      <c r="I83" s="191"/>
      <c r="J83" s="201">
        <f>BK83</f>
        <v>0</v>
      </c>
      <c r="K83" s="74"/>
      <c r="L83" s="72"/>
      <c r="M83" s="105"/>
      <c r="N83" s="106"/>
      <c r="O83" s="106"/>
      <c r="P83" s="202">
        <f>P84+P85</f>
        <v>0</v>
      </c>
      <c r="Q83" s="106"/>
      <c r="R83" s="202">
        <f>R84+R85</f>
        <v>0</v>
      </c>
      <c r="S83" s="106"/>
      <c r="T83" s="203">
        <f>T84+T85</f>
        <v>0</v>
      </c>
      <c r="AT83" s="24" t="s">
        <v>75</v>
      </c>
      <c r="AU83" s="24" t="s">
        <v>147</v>
      </c>
      <c r="BK83" s="204">
        <f>BK84+BK85</f>
        <v>0</v>
      </c>
    </row>
    <row r="84" spans="2:63" s="10" customFormat="1" ht="37.4" customHeight="1">
      <c r="B84" s="205"/>
      <c r="C84" s="206"/>
      <c r="D84" s="207" t="s">
        <v>75</v>
      </c>
      <c r="E84" s="208" t="s">
        <v>169</v>
      </c>
      <c r="F84" s="208" t="s">
        <v>169</v>
      </c>
      <c r="G84" s="206"/>
      <c r="H84" s="206"/>
      <c r="I84" s="209"/>
      <c r="J84" s="210">
        <f>BK84</f>
        <v>0</v>
      </c>
      <c r="K84" s="206"/>
      <c r="L84" s="211"/>
      <c r="M84" s="212"/>
      <c r="N84" s="213"/>
      <c r="O84" s="213"/>
      <c r="P84" s="214">
        <v>0</v>
      </c>
      <c r="Q84" s="213"/>
      <c r="R84" s="214">
        <v>0</v>
      </c>
      <c r="S84" s="213"/>
      <c r="T84" s="215">
        <v>0</v>
      </c>
      <c r="AR84" s="216" t="s">
        <v>84</v>
      </c>
      <c r="AT84" s="217" t="s">
        <v>75</v>
      </c>
      <c r="AU84" s="217" t="s">
        <v>76</v>
      </c>
      <c r="AY84" s="216" t="s">
        <v>170</v>
      </c>
      <c r="BK84" s="218">
        <v>0</v>
      </c>
    </row>
    <row r="85" spans="2:63" s="10" customFormat="1" ht="24.95" customHeight="1">
      <c r="B85" s="205"/>
      <c r="C85" s="206"/>
      <c r="D85" s="207" t="s">
        <v>75</v>
      </c>
      <c r="E85" s="208" t="s">
        <v>171</v>
      </c>
      <c r="F85" s="208" t="s">
        <v>172</v>
      </c>
      <c r="G85" s="206"/>
      <c r="H85" s="206"/>
      <c r="I85" s="209"/>
      <c r="J85" s="210">
        <f>BK85</f>
        <v>0</v>
      </c>
      <c r="K85" s="206"/>
      <c r="L85" s="211"/>
      <c r="M85" s="212"/>
      <c r="N85" s="213"/>
      <c r="O85" s="213"/>
      <c r="P85" s="214">
        <f>P86+P101+P116+P128+P138</f>
        <v>0</v>
      </c>
      <c r="Q85" s="213"/>
      <c r="R85" s="214">
        <f>R86+R101+R116+R128+R138</f>
        <v>0</v>
      </c>
      <c r="S85" s="213"/>
      <c r="T85" s="215">
        <f>T86+T101+T116+T128+T138</f>
        <v>0</v>
      </c>
      <c r="AR85" s="216" t="s">
        <v>173</v>
      </c>
      <c r="AT85" s="217" t="s">
        <v>75</v>
      </c>
      <c r="AU85" s="217" t="s">
        <v>76</v>
      </c>
      <c r="AY85" s="216" t="s">
        <v>170</v>
      </c>
      <c r="BK85" s="218">
        <f>BK86+BK101+BK116+BK128+BK138</f>
        <v>0</v>
      </c>
    </row>
    <row r="86" spans="2:63" s="10" customFormat="1" ht="19.9" customHeight="1">
      <c r="B86" s="205"/>
      <c r="C86" s="206"/>
      <c r="D86" s="207" t="s">
        <v>75</v>
      </c>
      <c r="E86" s="219" t="s">
        <v>174</v>
      </c>
      <c r="F86" s="219" t="s">
        <v>175</v>
      </c>
      <c r="G86" s="206"/>
      <c r="H86" s="206"/>
      <c r="I86" s="209"/>
      <c r="J86" s="220">
        <f>BK86</f>
        <v>0</v>
      </c>
      <c r="K86" s="206"/>
      <c r="L86" s="211"/>
      <c r="M86" s="212"/>
      <c r="N86" s="213"/>
      <c r="O86" s="213"/>
      <c r="P86" s="214">
        <f>SUM(P87:P100)</f>
        <v>0</v>
      </c>
      <c r="Q86" s="213"/>
      <c r="R86" s="214">
        <f>SUM(R87:R100)</f>
        <v>0</v>
      </c>
      <c r="S86" s="213"/>
      <c r="T86" s="215">
        <f>SUM(T87:T100)</f>
        <v>0</v>
      </c>
      <c r="AR86" s="216" t="s">
        <v>173</v>
      </c>
      <c r="AT86" s="217" t="s">
        <v>75</v>
      </c>
      <c r="AU86" s="217" t="s">
        <v>84</v>
      </c>
      <c r="AY86" s="216" t="s">
        <v>170</v>
      </c>
      <c r="BK86" s="218">
        <f>SUM(BK87:BK100)</f>
        <v>0</v>
      </c>
    </row>
    <row r="87" spans="2:65" s="1" customFormat="1" ht="16.5" customHeight="1">
      <c r="B87" s="46"/>
      <c r="C87" s="221" t="s">
        <v>84</v>
      </c>
      <c r="D87" s="221" t="s">
        <v>176</v>
      </c>
      <c r="E87" s="222" t="s">
        <v>177</v>
      </c>
      <c r="F87" s="223" t="s">
        <v>178</v>
      </c>
      <c r="G87" s="224" t="s">
        <v>179</v>
      </c>
      <c r="H87" s="225">
        <v>1</v>
      </c>
      <c r="I87" s="226"/>
      <c r="J87" s="227">
        <f>ROUND(I87*H87,2)</f>
        <v>0</v>
      </c>
      <c r="K87" s="223" t="s">
        <v>180</v>
      </c>
      <c r="L87" s="72"/>
      <c r="M87" s="228" t="s">
        <v>23</v>
      </c>
      <c r="N87" s="229" t="s">
        <v>47</v>
      </c>
      <c r="O87" s="47"/>
      <c r="P87" s="230">
        <f>O87*H87</f>
        <v>0</v>
      </c>
      <c r="Q87" s="230">
        <v>0</v>
      </c>
      <c r="R87" s="230">
        <f>Q87*H87</f>
        <v>0</v>
      </c>
      <c r="S87" s="230">
        <v>0</v>
      </c>
      <c r="T87" s="231">
        <f>S87*H87</f>
        <v>0</v>
      </c>
      <c r="AR87" s="24" t="s">
        <v>181</v>
      </c>
      <c r="AT87" s="24" t="s">
        <v>176</v>
      </c>
      <c r="AU87" s="24" t="s">
        <v>87</v>
      </c>
      <c r="AY87" s="24" t="s">
        <v>170</v>
      </c>
      <c r="BE87" s="232">
        <f>IF(N87="základní",J87,0)</f>
        <v>0</v>
      </c>
      <c r="BF87" s="232">
        <f>IF(N87="snížená",J87,0)</f>
        <v>0</v>
      </c>
      <c r="BG87" s="232">
        <f>IF(N87="zákl. přenesená",J87,0)</f>
        <v>0</v>
      </c>
      <c r="BH87" s="232">
        <f>IF(N87="sníž. přenesená",J87,0)</f>
        <v>0</v>
      </c>
      <c r="BI87" s="232">
        <f>IF(N87="nulová",J87,0)</f>
        <v>0</v>
      </c>
      <c r="BJ87" s="24" t="s">
        <v>84</v>
      </c>
      <c r="BK87" s="232">
        <f>ROUND(I87*H87,2)</f>
        <v>0</v>
      </c>
      <c r="BL87" s="24" t="s">
        <v>181</v>
      </c>
      <c r="BM87" s="24" t="s">
        <v>182</v>
      </c>
    </row>
    <row r="88" spans="2:47" s="1" customFormat="1" ht="13.5">
      <c r="B88" s="46"/>
      <c r="C88" s="74"/>
      <c r="D88" s="233" t="s">
        <v>183</v>
      </c>
      <c r="E88" s="74"/>
      <c r="F88" s="234" t="s">
        <v>178</v>
      </c>
      <c r="G88" s="74"/>
      <c r="H88" s="74"/>
      <c r="I88" s="191"/>
      <c r="J88" s="74"/>
      <c r="K88" s="74"/>
      <c r="L88" s="72"/>
      <c r="M88" s="235"/>
      <c r="N88" s="47"/>
      <c r="O88" s="47"/>
      <c r="P88" s="47"/>
      <c r="Q88" s="47"/>
      <c r="R88" s="47"/>
      <c r="S88" s="47"/>
      <c r="T88" s="95"/>
      <c r="AT88" s="24" t="s">
        <v>183</v>
      </c>
      <c r="AU88" s="24" t="s">
        <v>87</v>
      </c>
    </row>
    <row r="89" spans="2:47" s="1" customFormat="1" ht="13.5">
      <c r="B89" s="46"/>
      <c r="C89" s="74"/>
      <c r="D89" s="233" t="s">
        <v>184</v>
      </c>
      <c r="E89" s="74"/>
      <c r="F89" s="236" t="s">
        <v>185</v>
      </c>
      <c r="G89" s="74"/>
      <c r="H89" s="74"/>
      <c r="I89" s="191"/>
      <c r="J89" s="74"/>
      <c r="K89" s="74"/>
      <c r="L89" s="72"/>
      <c r="M89" s="235"/>
      <c r="N89" s="47"/>
      <c r="O89" s="47"/>
      <c r="P89" s="47"/>
      <c r="Q89" s="47"/>
      <c r="R89" s="47"/>
      <c r="S89" s="47"/>
      <c r="T89" s="95"/>
      <c r="AT89" s="24" t="s">
        <v>184</v>
      </c>
      <c r="AU89" s="24" t="s">
        <v>87</v>
      </c>
    </row>
    <row r="90" spans="2:65" s="1" customFormat="1" ht="16.5" customHeight="1">
      <c r="B90" s="46"/>
      <c r="C90" s="221" t="s">
        <v>87</v>
      </c>
      <c r="D90" s="221" t="s">
        <v>176</v>
      </c>
      <c r="E90" s="222" t="s">
        <v>186</v>
      </c>
      <c r="F90" s="223" t="s">
        <v>187</v>
      </c>
      <c r="G90" s="224" t="s">
        <v>179</v>
      </c>
      <c r="H90" s="225">
        <v>1</v>
      </c>
      <c r="I90" s="226"/>
      <c r="J90" s="227">
        <f>ROUND(I90*H90,2)</f>
        <v>0</v>
      </c>
      <c r="K90" s="223" t="s">
        <v>180</v>
      </c>
      <c r="L90" s="72"/>
      <c r="M90" s="228" t="s">
        <v>23</v>
      </c>
      <c r="N90" s="229" t="s">
        <v>47</v>
      </c>
      <c r="O90" s="47"/>
      <c r="P90" s="230">
        <f>O90*H90</f>
        <v>0</v>
      </c>
      <c r="Q90" s="230">
        <v>0</v>
      </c>
      <c r="R90" s="230">
        <f>Q90*H90</f>
        <v>0</v>
      </c>
      <c r="S90" s="230">
        <v>0</v>
      </c>
      <c r="T90" s="231">
        <f>S90*H90</f>
        <v>0</v>
      </c>
      <c r="AR90" s="24" t="s">
        <v>181</v>
      </c>
      <c r="AT90" s="24" t="s">
        <v>176</v>
      </c>
      <c r="AU90" s="24" t="s">
        <v>87</v>
      </c>
      <c r="AY90" s="24" t="s">
        <v>170</v>
      </c>
      <c r="BE90" s="232">
        <f>IF(N90="základní",J90,0)</f>
        <v>0</v>
      </c>
      <c r="BF90" s="232">
        <f>IF(N90="snížená",J90,0)</f>
        <v>0</v>
      </c>
      <c r="BG90" s="232">
        <f>IF(N90="zákl. přenesená",J90,0)</f>
        <v>0</v>
      </c>
      <c r="BH90" s="232">
        <f>IF(N90="sníž. přenesená",J90,0)</f>
        <v>0</v>
      </c>
      <c r="BI90" s="232">
        <f>IF(N90="nulová",J90,0)</f>
        <v>0</v>
      </c>
      <c r="BJ90" s="24" t="s">
        <v>84</v>
      </c>
      <c r="BK90" s="232">
        <f>ROUND(I90*H90,2)</f>
        <v>0</v>
      </c>
      <c r="BL90" s="24" t="s">
        <v>181</v>
      </c>
      <c r="BM90" s="24" t="s">
        <v>188</v>
      </c>
    </row>
    <row r="91" spans="2:47" s="1" customFormat="1" ht="13.5">
      <c r="B91" s="46"/>
      <c r="C91" s="74"/>
      <c r="D91" s="233" t="s">
        <v>183</v>
      </c>
      <c r="E91" s="74"/>
      <c r="F91" s="234" t="s">
        <v>187</v>
      </c>
      <c r="G91" s="74"/>
      <c r="H91" s="74"/>
      <c r="I91" s="191"/>
      <c r="J91" s="74"/>
      <c r="K91" s="74"/>
      <c r="L91" s="72"/>
      <c r="M91" s="235"/>
      <c r="N91" s="47"/>
      <c r="O91" s="47"/>
      <c r="P91" s="47"/>
      <c r="Q91" s="47"/>
      <c r="R91" s="47"/>
      <c r="S91" s="47"/>
      <c r="T91" s="95"/>
      <c r="AT91" s="24" t="s">
        <v>183</v>
      </c>
      <c r="AU91" s="24" t="s">
        <v>87</v>
      </c>
    </row>
    <row r="92" spans="2:65" s="1" customFormat="1" ht="16.5" customHeight="1">
      <c r="B92" s="46"/>
      <c r="C92" s="221" t="s">
        <v>189</v>
      </c>
      <c r="D92" s="221" t="s">
        <v>176</v>
      </c>
      <c r="E92" s="222" t="s">
        <v>190</v>
      </c>
      <c r="F92" s="223" t="s">
        <v>191</v>
      </c>
      <c r="G92" s="224" t="s">
        <v>179</v>
      </c>
      <c r="H92" s="225">
        <v>1</v>
      </c>
      <c r="I92" s="226"/>
      <c r="J92" s="227">
        <f>ROUND(I92*H92,2)</f>
        <v>0</v>
      </c>
      <c r="K92" s="223" t="s">
        <v>180</v>
      </c>
      <c r="L92" s="72"/>
      <c r="M92" s="228" t="s">
        <v>23</v>
      </c>
      <c r="N92" s="229" t="s">
        <v>47</v>
      </c>
      <c r="O92" s="47"/>
      <c r="P92" s="230">
        <f>O92*H92</f>
        <v>0</v>
      </c>
      <c r="Q92" s="230">
        <v>0</v>
      </c>
      <c r="R92" s="230">
        <f>Q92*H92</f>
        <v>0</v>
      </c>
      <c r="S92" s="230">
        <v>0</v>
      </c>
      <c r="T92" s="231">
        <f>S92*H92</f>
        <v>0</v>
      </c>
      <c r="AR92" s="24" t="s">
        <v>181</v>
      </c>
      <c r="AT92" s="24" t="s">
        <v>176</v>
      </c>
      <c r="AU92" s="24" t="s">
        <v>87</v>
      </c>
      <c r="AY92" s="24" t="s">
        <v>170</v>
      </c>
      <c r="BE92" s="232">
        <f>IF(N92="základní",J92,0)</f>
        <v>0</v>
      </c>
      <c r="BF92" s="232">
        <f>IF(N92="snížená",J92,0)</f>
        <v>0</v>
      </c>
      <c r="BG92" s="232">
        <f>IF(N92="zákl. přenesená",J92,0)</f>
        <v>0</v>
      </c>
      <c r="BH92" s="232">
        <f>IF(N92="sníž. přenesená",J92,0)</f>
        <v>0</v>
      </c>
      <c r="BI92" s="232">
        <f>IF(N92="nulová",J92,0)</f>
        <v>0</v>
      </c>
      <c r="BJ92" s="24" t="s">
        <v>84</v>
      </c>
      <c r="BK92" s="232">
        <f>ROUND(I92*H92,2)</f>
        <v>0</v>
      </c>
      <c r="BL92" s="24" t="s">
        <v>181</v>
      </c>
      <c r="BM92" s="24" t="s">
        <v>192</v>
      </c>
    </row>
    <row r="93" spans="2:47" s="1" customFormat="1" ht="13.5">
      <c r="B93" s="46"/>
      <c r="C93" s="74"/>
      <c r="D93" s="233" t="s">
        <v>183</v>
      </c>
      <c r="E93" s="74"/>
      <c r="F93" s="234" t="s">
        <v>191</v>
      </c>
      <c r="G93" s="74"/>
      <c r="H93" s="74"/>
      <c r="I93" s="191"/>
      <c r="J93" s="74"/>
      <c r="K93" s="74"/>
      <c r="L93" s="72"/>
      <c r="M93" s="235"/>
      <c r="N93" s="47"/>
      <c r="O93" s="47"/>
      <c r="P93" s="47"/>
      <c r="Q93" s="47"/>
      <c r="R93" s="47"/>
      <c r="S93" s="47"/>
      <c r="T93" s="95"/>
      <c r="AT93" s="24" t="s">
        <v>183</v>
      </c>
      <c r="AU93" s="24" t="s">
        <v>87</v>
      </c>
    </row>
    <row r="94" spans="2:47" s="1" customFormat="1" ht="13.5">
      <c r="B94" s="46"/>
      <c r="C94" s="74"/>
      <c r="D94" s="233" t="s">
        <v>184</v>
      </c>
      <c r="E94" s="74"/>
      <c r="F94" s="236" t="s">
        <v>193</v>
      </c>
      <c r="G94" s="74"/>
      <c r="H94" s="74"/>
      <c r="I94" s="191"/>
      <c r="J94" s="74"/>
      <c r="K94" s="74"/>
      <c r="L94" s="72"/>
      <c r="M94" s="235"/>
      <c r="N94" s="47"/>
      <c r="O94" s="47"/>
      <c r="P94" s="47"/>
      <c r="Q94" s="47"/>
      <c r="R94" s="47"/>
      <c r="S94" s="47"/>
      <c r="T94" s="95"/>
      <c r="AT94" s="24" t="s">
        <v>184</v>
      </c>
      <c r="AU94" s="24" t="s">
        <v>87</v>
      </c>
    </row>
    <row r="95" spans="2:65" s="1" customFormat="1" ht="16.5" customHeight="1">
      <c r="B95" s="46"/>
      <c r="C95" s="221" t="s">
        <v>194</v>
      </c>
      <c r="D95" s="221" t="s">
        <v>176</v>
      </c>
      <c r="E95" s="222" t="s">
        <v>195</v>
      </c>
      <c r="F95" s="223" t="s">
        <v>196</v>
      </c>
      <c r="G95" s="224" t="s">
        <v>179</v>
      </c>
      <c r="H95" s="225">
        <v>1</v>
      </c>
      <c r="I95" s="226"/>
      <c r="J95" s="227">
        <f>ROUND(I95*H95,2)</f>
        <v>0</v>
      </c>
      <c r="K95" s="223" t="s">
        <v>23</v>
      </c>
      <c r="L95" s="72"/>
      <c r="M95" s="228" t="s">
        <v>23</v>
      </c>
      <c r="N95" s="229" t="s">
        <v>47</v>
      </c>
      <c r="O95" s="47"/>
      <c r="P95" s="230">
        <f>O95*H95</f>
        <v>0</v>
      </c>
      <c r="Q95" s="230">
        <v>0</v>
      </c>
      <c r="R95" s="230">
        <f>Q95*H95</f>
        <v>0</v>
      </c>
      <c r="S95" s="230">
        <v>0</v>
      </c>
      <c r="T95" s="231">
        <f>S95*H95</f>
        <v>0</v>
      </c>
      <c r="AR95" s="24" t="s">
        <v>181</v>
      </c>
      <c r="AT95" s="24" t="s">
        <v>176</v>
      </c>
      <c r="AU95" s="24" t="s">
        <v>87</v>
      </c>
      <c r="AY95" s="24" t="s">
        <v>170</v>
      </c>
      <c r="BE95" s="232">
        <f>IF(N95="základní",J95,0)</f>
        <v>0</v>
      </c>
      <c r="BF95" s="232">
        <f>IF(N95="snížená",J95,0)</f>
        <v>0</v>
      </c>
      <c r="BG95" s="232">
        <f>IF(N95="zákl. přenesená",J95,0)</f>
        <v>0</v>
      </c>
      <c r="BH95" s="232">
        <f>IF(N95="sníž. přenesená",J95,0)</f>
        <v>0</v>
      </c>
      <c r="BI95" s="232">
        <f>IF(N95="nulová",J95,0)</f>
        <v>0</v>
      </c>
      <c r="BJ95" s="24" t="s">
        <v>84</v>
      </c>
      <c r="BK95" s="232">
        <f>ROUND(I95*H95,2)</f>
        <v>0</v>
      </c>
      <c r="BL95" s="24" t="s">
        <v>181</v>
      </c>
      <c r="BM95" s="24" t="s">
        <v>197</v>
      </c>
    </row>
    <row r="96" spans="2:47" s="1" customFormat="1" ht="13.5">
      <c r="B96" s="46"/>
      <c r="C96" s="74"/>
      <c r="D96" s="233" t="s">
        <v>183</v>
      </c>
      <c r="E96" s="74"/>
      <c r="F96" s="234" t="s">
        <v>196</v>
      </c>
      <c r="G96" s="74"/>
      <c r="H96" s="74"/>
      <c r="I96" s="191"/>
      <c r="J96" s="74"/>
      <c r="K96" s="74"/>
      <c r="L96" s="72"/>
      <c r="M96" s="235"/>
      <c r="N96" s="47"/>
      <c r="O96" s="47"/>
      <c r="P96" s="47"/>
      <c r="Q96" s="47"/>
      <c r="R96" s="47"/>
      <c r="S96" s="47"/>
      <c r="T96" s="95"/>
      <c r="AT96" s="24" t="s">
        <v>183</v>
      </c>
      <c r="AU96" s="24" t="s">
        <v>87</v>
      </c>
    </row>
    <row r="97" spans="2:65" s="1" customFormat="1" ht="16.5" customHeight="1">
      <c r="B97" s="46"/>
      <c r="C97" s="221" t="s">
        <v>173</v>
      </c>
      <c r="D97" s="221" t="s">
        <v>176</v>
      </c>
      <c r="E97" s="222" t="s">
        <v>198</v>
      </c>
      <c r="F97" s="223" t="s">
        <v>199</v>
      </c>
      <c r="G97" s="224" t="s">
        <v>179</v>
      </c>
      <c r="H97" s="225">
        <v>1</v>
      </c>
      <c r="I97" s="226"/>
      <c r="J97" s="227">
        <f>ROUND(I97*H97,2)</f>
        <v>0</v>
      </c>
      <c r="K97" s="223" t="s">
        <v>23</v>
      </c>
      <c r="L97" s="72"/>
      <c r="M97" s="228" t="s">
        <v>23</v>
      </c>
      <c r="N97" s="229" t="s">
        <v>47</v>
      </c>
      <c r="O97" s="47"/>
      <c r="P97" s="230">
        <f>O97*H97</f>
        <v>0</v>
      </c>
      <c r="Q97" s="230">
        <v>0</v>
      </c>
      <c r="R97" s="230">
        <f>Q97*H97</f>
        <v>0</v>
      </c>
      <c r="S97" s="230">
        <v>0</v>
      </c>
      <c r="T97" s="231">
        <f>S97*H97</f>
        <v>0</v>
      </c>
      <c r="AR97" s="24" t="s">
        <v>181</v>
      </c>
      <c r="AT97" s="24" t="s">
        <v>176</v>
      </c>
      <c r="AU97" s="24" t="s">
        <v>87</v>
      </c>
      <c r="AY97" s="24" t="s">
        <v>170</v>
      </c>
      <c r="BE97" s="232">
        <f>IF(N97="základní",J97,0)</f>
        <v>0</v>
      </c>
      <c r="BF97" s="232">
        <f>IF(N97="snížená",J97,0)</f>
        <v>0</v>
      </c>
      <c r="BG97" s="232">
        <f>IF(N97="zákl. přenesená",J97,0)</f>
        <v>0</v>
      </c>
      <c r="BH97" s="232">
        <f>IF(N97="sníž. přenesená",J97,0)</f>
        <v>0</v>
      </c>
      <c r="BI97" s="232">
        <f>IF(N97="nulová",J97,0)</f>
        <v>0</v>
      </c>
      <c r="BJ97" s="24" t="s">
        <v>84</v>
      </c>
      <c r="BK97" s="232">
        <f>ROUND(I97*H97,2)</f>
        <v>0</v>
      </c>
      <c r="BL97" s="24" t="s">
        <v>181</v>
      </c>
      <c r="BM97" s="24" t="s">
        <v>200</v>
      </c>
    </row>
    <row r="98" spans="2:47" s="1" customFormat="1" ht="13.5">
      <c r="B98" s="46"/>
      <c r="C98" s="74"/>
      <c r="D98" s="233" t="s">
        <v>183</v>
      </c>
      <c r="E98" s="74"/>
      <c r="F98" s="234" t="s">
        <v>199</v>
      </c>
      <c r="G98" s="74"/>
      <c r="H98" s="74"/>
      <c r="I98" s="191"/>
      <c r="J98" s="74"/>
      <c r="K98" s="74"/>
      <c r="L98" s="72"/>
      <c r="M98" s="235"/>
      <c r="N98" s="47"/>
      <c r="O98" s="47"/>
      <c r="P98" s="47"/>
      <c r="Q98" s="47"/>
      <c r="R98" s="47"/>
      <c r="S98" s="47"/>
      <c r="T98" s="95"/>
      <c r="AT98" s="24" t="s">
        <v>183</v>
      </c>
      <c r="AU98" s="24" t="s">
        <v>87</v>
      </c>
    </row>
    <row r="99" spans="2:65" s="1" customFormat="1" ht="16.5" customHeight="1">
      <c r="B99" s="46"/>
      <c r="C99" s="221" t="s">
        <v>201</v>
      </c>
      <c r="D99" s="221" t="s">
        <v>176</v>
      </c>
      <c r="E99" s="222" t="s">
        <v>202</v>
      </c>
      <c r="F99" s="223" t="s">
        <v>203</v>
      </c>
      <c r="G99" s="224" t="s">
        <v>179</v>
      </c>
      <c r="H99" s="225">
        <v>1</v>
      </c>
      <c r="I99" s="226"/>
      <c r="J99" s="227">
        <f>ROUND(I99*H99,2)</f>
        <v>0</v>
      </c>
      <c r="K99" s="223" t="s">
        <v>180</v>
      </c>
      <c r="L99" s="72"/>
      <c r="M99" s="228" t="s">
        <v>23</v>
      </c>
      <c r="N99" s="229" t="s">
        <v>47</v>
      </c>
      <c r="O99" s="47"/>
      <c r="P99" s="230">
        <f>O99*H99</f>
        <v>0</v>
      </c>
      <c r="Q99" s="230">
        <v>0</v>
      </c>
      <c r="R99" s="230">
        <f>Q99*H99</f>
        <v>0</v>
      </c>
      <c r="S99" s="230">
        <v>0</v>
      </c>
      <c r="T99" s="231">
        <f>S99*H99</f>
        <v>0</v>
      </c>
      <c r="AR99" s="24" t="s">
        <v>181</v>
      </c>
      <c r="AT99" s="24" t="s">
        <v>176</v>
      </c>
      <c r="AU99" s="24" t="s">
        <v>87</v>
      </c>
      <c r="AY99" s="24" t="s">
        <v>170</v>
      </c>
      <c r="BE99" s="232">
        <f>IF(N99="základní",J99,0)</f>
        <v>0</v>
      </c>
      <c r="BF99" s="232">
        <f>IF(N99="snížená",J99,0)</f>
        <v>0</v>
      </c>
      <c r="BG99" s="232">
        <f>IF(N99="zákl. přenesená",J99,0)</f>
        <v>0</v>
      </c>
      <c r="BH99" s="232">
        <f>IF(N99="sníž. přenesená",J99,0)</f>
        <v>0</v>
      </c>
      <c r="BI99" s="232">
        <f>IF(N99="nulová",J99,0)</f>
        <v>0</v>
      </c>
      <c r="BJ99" s="24" t="s">
        <v>84</v>
      </c>
      <c r="BK99" s="232">
        <f>ROUND(I99*H99,2)</f>
        <v>0</v>
      </c>
      <c r="BL99" s="24" t="s">
        <v>181</v>
      </c>
      <c r="BM99" s="24" t="s">
        <v>204</v>
      </c>
    </row>
    <row r="100" spans="2:47" s="1" customFormat="1" ht="13.5">
      <c r="B100" s="46"/>
      <c r="C100" s="74"/>
      <c r="D100" s="233" t="s">
        <v>183</v>
      </c>
      <c r="E100" s="74"/>
      <c r="F100" s="234" t="s">
        <v>203</v>
      </c>
      <c r="G100" s="74"/>
      <c r="H100" s="74"/>
      <c r="I100" s="191"/>
      <c r="J100" s="74"/>
      <c r="K100" s="74"/>
      <c r="L100" s="72"/>
      <c r="M100" s="235"/>
      <c r="N100" s="47"/>
      <c r="O100" s="47"/>
      <c r="P100" s="47"/>
      <c r="Q100" s="47"/>
      <c r="R100" s="47"/>
      <c r="S100" s="47"/>
      <c r="T100" s="95"/>
      <c r="AT100" s="24" t="s">
        <v>183</v>
      </c>
      <c r="AU100" s="24" t="s">
        <v>87</v>
      </c>
    </row>
    <row r="101" spans="2:63" s="10" customFormat="1" ht="29.85" customHeight="1">
      <c r="B101" s="205"/>
      <c r="C101" s="206"/>
      <c r="D101" s="207" t="s">
        <v>75</v>
      </c>
      <c r="E101" s="219" t="s">
        <v>205</v>
      </c>
      <c r="F101" s="219" t="s">
        <v>206</v>
      </c>
      <c r="G101" s="206"/>
      <c r="H101" s="206"/>
      <c r="I101" s="209"/>
      <c r="J101" s="220">
        <f>BK101</f>
        <v>0</v>
      </c>
      <c r="K101" s="206"/>
      <c r="L101" s="211"/>
      <c r="M101" s="212"/>
      <c r="N101" s="213"/>
      <c r="O101" s="213"/>
      <c r="P101" s="214">
        <f>SUM(P102:P115)</f>
        <v>0</v>
      </c>
      <c r="Q101" s="213"/>
      <c r="R101" s="214">
        <f>SUM(R102:R115)</f>
        <v>0</v>
      </c>
      <c r="S101" s="213"/>
      <c r="T101" s="215">
        <f>SUM(T102:T115)</f>
        <v>0</v>
      </c>
      <c r="AR101" s="216" t="s">
        <v>173</v>
      </c>
      <c r="AT101" s="217" t="s">
        <v>75</v>
      </c>
      <c r="AU101" s="217" t="s">
        <v>84</v>
      </c>
      <c r="AY101" s="216" t="s">
        <v>170</v>
      </c>
      <c r="BK101" s="218">
        <f>SUM(BK102:BK115)</f>
        <v>0</v>
      </c>
    </row>
    <row r="102" spans="2:65" s="1" customFormat="1" ht="16.5" customHeight="1">
      <c r="B102" s="46"/>
      <c r="C102" s="221" t="s">
        <v>207</v>
      </c>
      <c r="D102" s="221" t="s">
        <v>176</v>
      </c>
      <c r="E102" s="222" t="s">
        <v>208</v>
      </c>
      <c r="F102" s="223" t="s">
        <v>206</v>
      </c>
      <c r="G102" s="224" t="s">
        <v>179</v>
      </c>
      <c r="H102" s="225">
        <v>1</v>
      </c>
      <c r="I102" s="226"/>
      <c r="J102" s="227">
        <f>ROUND(I102*H102,2)</f>
        <v>0</v>
      </c>
      <c r="K102" s="223" t="s">
        <v>180</v>
      </c>
      <c r="L102" s="72"/>
      <c r="M102" s="228" t="s">
        <v>23</v>
      </c>
      <c r="N102" s="229" t="s">
        <v>47</v>
      </c>
      <c r="O102" s="47"/>
      <c r="P102" s="230">
        <f>O102*H102</f>
        <v>0</v>
      </c>
      <c r="Q102" s="230">
        <v>0</v>
      </c>
      <c r="R102" s="230">
        <f>Q102*H102</f>
        <v>0</v>
      </c>
      <c r="S102" s="230">
        <v>0</v>
      </c>
      <c r="T102" s="231">
        <f>S102*H102</f>
        <v>0</v>
      </c>
      <c r="AR102" s="24" t="s">
        <v>181</v>
      </c>
      <c r="AT102" s="24" t="s">
        <v>176</v>
      </c>
      <c r="AU102" s="24" t="s">
        <v>87</v>
      </c>
      <c r="AY102" s="24" t="s">
        <v>170</v>
      </c>
      <c r="BE102" s="232">
        <f>IF(N102="základní",J102,0)</f>
        <v>0</v>
      </c>
      <c r="BF102" s="232">
        <f>IF(N102="snížená",J102,0)</f>
        <v>0</v>
      </c>
      <c r="BG102" s="232">
        <f>IF(N102="zákl. přenesená",J102,0)</f>
        <v>0</v>
      </c>
      <c r="BH102" s="232">
        <f>IF(N102="sníž. přenesená",J102,0)</f>
        <v>0</v>
      </c>
      <c r="BI102" s="232">
        <f>IF(N102="nulová",J102,0)</f>
        <v>0</v>
      </c>
      <c r="BJ102" s="24" t="s">
        <v>84</v>
      </c>
      <c r="BK102" s="232">
        <f>ROUND(I102*H102,2)</f>
        <v>0</v>
      </c>
      <c r="BL102" s="24" t="s">
        <v>181</v>
      </c>
      <c r="BM102" s="24" t="s">
        <v>209</v>
      </c>
    </row>
    <row r="103" spans="2:47" s="1" customFormat="1" ht="13.5">
      <c r="B103" s="46"/>
      <c r="C103" s="74"/>
      <c r="D103" s="233" t="s">
        <v>183</v>
      </c>
      <c r="E103" s="74"/>
      <c r="F103" s="234" t="s">
        <v>206</v>
      </c>
      <c r="G103" s="74"/>
      <c r="H103" s="74"/>
      <c r="I103" s="191"/>
      <c r="J103" s="74"/>
      <c r="K103" s="74"/>
      <c r="L103" s="72"/>
      <c r="M103" s="235"/>
      <c r="N103" s="47"/>
      <c r="O103" s="47"/>
      <c r="P103" s="47"/>
      <c r="Q103" s="47"/>
      <c r="R103" s="47"/>
      <c r="S103" s="47"/>
      <c r="T103" s="95"/>
      <c r="AT103" s="24" t="s">
        <v>183</v>
      </c>
      <c r="AU103" s="24" t="s">
        <v>87</v>
      </c>
    </row>
    <row r="104" spans="2:47" s="1" customFormat="1" ht="13.5">
      <c r="B104" s="46"/>
      <c r="C104" s="74"/>
      <c r="D104" s="233" t="s">
        <v>184</v>
      </c>
      <c r="E104" s="74"/>
      <c r="F104" s="236" t="s">
        <v>210</v>
      </c>
      <c r="G104" s="74"/>
      <c r="H104" s="74"/>
      <c r="I104" s="191"/>
      <c r="J104" s="74"/>
      <c r="K104" s="74"/>
      <c r="L104" s="72"/>
      <c r="M104" s="235"/>
      <c r="N104" s="47"/>
      <c r="O104" s="47"/>
      <c r="P104" s="47"/>
      <c r="Q104" s="47"/>
      <c r="R104" s="47"/>
      <c r="S104" s="47"/>
      <c r="T104" s="95"/>
      <c r="AT104" s="24" t="s">
        <v>184</v>
      </c>
      <c r="AU104" s="24" t="s">
        <v>87</v>
      </c>
    </row>
    <row r="105" spans="2:65" s="1" customFormat="1" ht="16.5" customHeight="1">
      <c r="B105" s="46"/>
      <c r="C105" s="221" t="s">
        <v>211</v>
      </c>
      <c r="D105" s="221" t="s">
        <v>176</v>
      </c>
      <c r="E105" s="222" t="s">
        <v>212</v>
      </c>
      <c r="F105" s="223" t="s">
        <v>213</v>
      </c>
      <c r="G105" s="224" t="s">
        <v>179</v>
      </c>
      <c r="H105" s="225">
        <v>1</v>
      </c>
      <c r="I105" s="226"/>
      <c r="J105" s="227">
        <f>ROUND(I105*H105,2)</f>
        <v>0</v>
      </c>
      <c r="K105" s="223" t="s">
        <v>180</v>
      </c>
      <c r="L105" s="72"/>
      <c r="M105" s="228" t="s">
        <v>23</v>
      </c>
      <c r="N105" s="229" t="s">
        <v>47</v>
      </c>
      <c r="O105" s="47"/>
      <c r="P105" s="230">
        <f>O105*H105</f>
        <v>0</v>
      </c>
      <c r="Q105" s="230">
        <v>0</v>
      </c>
      <c r="R105" s="230">
        <f>Q105*H105</f>
        <v>0</v>
      </c>
      <c r="S105" s="230">
        <v>0</v>
      </c>
      <c r="T105" s="231">
        <f>S105*H105</f>
        <v>0</v>
      </c>
      <c r="AR105" s="24" t="s">
        <v>181</v>
      </c>
      <c r="AT105" s="24" t="s">
        <v>176</v>
      </c>
      <c r="AU105" s="24" t="s">
        <v>87</v>
      </c>
      <c r="AY105" s="24" t="s">
        <v>170</v>
      </c>
      <c r="BE105" s="232">
        <f>IF(N105="základní",J105,0)</f>
        <v>0</v>
      </c>
      <c r="BF105" s="232">
        <f>IF(N105="snížená",J105,0)</f>
        <v>0</v>
      </c>
      <c r="BG105" s="232">
        <f>IF(N105="zákl. přenesená",J105,0)</f>
        <v>0</v>
      </c>
      <c r="BH105" s="232">
        <f>IF(N105="sníž. přenesená",J105,0)</f>
        <v>0</v>
      </c>
      <c r="BI105" s="232">
        <f>IF(N105="nulová",J105,0)</f>
        <v>0</v>
      </c>
      <c r="BJ105" s="24" t="s">
        <v>84</v>
      </c>
      <c r="BK105" s="232">
        <f>ROUND(I105*H105,2)</f>
        <v>0</v>
      </c>
      <c r="BL105" s="24" t="s">
        <v>181</v>
      </c>
      <c r="BM105" s="24" t="s">
        <v>214</v>
      </c>
    </row>
    <row r="106" spans="2:47" s="1" customFormat="1" ht="13.5">
      <c r="B106" s="46"/>
      <c r="C106" s="74"/>
      <c r="D106" s="233" t="s">
        <v>183</v>
      </c>
      <c r="E106" s="74"/>
      <c r="F106" s="234" t="s">
        <v>213</v>
      </c>
      <c r="G106" s="74"/>
      <c r="H106" s="74"/>
      <c r="I106" s="191"/>
      <c r="J106" s="74"/>
      <c r="K106" s="74"/>
      <c r="L106" s="72"/>
      <c r="M106" s="235"/>
      <c r="N106" s="47"/>
      <c r="O106" s="47"/>
      <c r="P106" s="47"/>
      <c r="Q106" s="47"/>
      <c r="R106" s="47"/>
      <c r="S106" s="47"/>
      <c r="T106" s="95"/>
      <c r="AT106" s="24" t="s">
        <v>183</v>
      </c>
      <c r="AU106" s="24" t="s">
        <v>87</v>
      </c>
    </row>
    <row r="107" spans="2:47" s="1" customFormat="1" ht="13.5">
      <c r="B107" s="46"/>
      <c r="C107" s="74"/>
      <c r="D107" s="233" t="s">
        <v>184</v>
      </c>
      <c r="E107" s="74"/>
      <c r="F107" s="236" t="s">
        <v>215</v>
      </c>
      <c r="G107" s="74"/>
      <c r="H107" s="74"/>
      <c r="I107" s="191"/>
      <c r="J107" s="74"/>
      <c r="K107" s="74"/>
      <c r="L107" s="72"/>
      <c r="M107" s="235"/>
      <c r="N107" s="47"/>
      <c r="O107" s="47"/>
      <c r="P107" s="47"/>
      <c r="Q107" s="47"/>
      <c r="R107" s="47"/>
      <c r="S107" s="47"/>
      <c r="T107" s="95"/>
      <c r="AT107" s="24" t="s">
        <v>184</v>
      </c>
      <c r="AU107" s="24" t="s">
        <v>87</v>
      </c>
    </row>
    <row r="108" spans="2:65" s="1" customFormat="1" ht="16.5" customHeight="1">
      <c r="B108" s="46"/>
      <c r="C108" s="221" t="s">
        <v>216</v>
      </c>
      <c r="D108" s="221" t="s">
        <v>176</v>
      </c>
      <c r="E108" s="222" t="s">
        <v>217</v>
      </c>
      <c r="F108" s="223" t="s">
        <v>218</v>
      </c>
      <c r="G108" s="224" t="s">
        <v>219</v>
      </c>
      <c r="H108" s="225">
        <v>1000</v>
      </c>
      <c r="I108" s="226"/>
      <c r="J108" s="227">
        <f>ROUND(I108*H108,2)</f>
        <v>0</v>
      </c>
      <c r="K108" s="223" t="s">
        <v>23</v>
      </c>
      <c r="L108" s="72"/>
      <c r="M108" s="228" t="s">
        <v>23</v>
      </c>
      <c r="N108" s="229" t="s">
        <v>47</v>
      </c>
      <c r="O108" s="47"/>
      <c r="P108" s="230">
        <f>O108*H108</f>
        <v>0</v>
      </c>
      <c r="Q108" s="230">
        <v>0</v>
      </c>
      <c r="R108" s="230">
        <f>Q108*H108</f>
        <v>0</v>
      </c>
      <c r="S108" s="230">
        <v>0</v>
      </c>
      <c r="T108" s="231">
        <f>S108*H108</f>
        <v>0</v>
      </c>
      <c r="AR108" s="24" t="s">
        <v>181</v>
      </c>
      <c r="AT108" s="24" t="s">
        <v>176</v>
      </c>
      <c r="AU108" s="24" t="s">
        <v>87</v>
      </c>
      <c r="AY108" s="24" t="s">
        <v>170</v>
      </c>
      <c r="BE108" s="232">
        <f>IF(N108="základní",J108,0)</f>
        <v>0</v>
      </c>
      <c r="BF108" s="232">
        <f>IF(N108="snížená",J108,0)</f>
        <v>0</v>
      </c>
      <c r="BG108" s="232">
        <f>IF(N108="zákl. přenesená",J108,0)</f>
        <v>0</v>
      </c>
      <c r="BH108" s="232">
        <f>IF(N108="sníž. přenesená",J108,0)</f>
        <v>0</v>
      </c>
      <c r="BI108" s="232">
        <f>IF(N108="nulová",J108,0)</f>
        <v>0</v>
      </c>
      <c r="BJ108" s="24" t="s">
        <v>84</v>
      </c>
      <c r="BK108" s="232">
        <f>ROUND(I108*H108,2)</f>
        <v>0</v>
      </c>
      <c r="BL108" s="24" t="s">
        <v>181</v>
      </c>
      <c r="BM108" s="24" t="s">
        <v>220</v>
      </c>
    </row>
    <row r="109" spans="2:47" s="1" customFormat="1" ht="13.5">
      <c r="B109" s="46"/>
      <c r="C109" s="74"/>
      <c r="D109" s="233" t="s">
        <v>183</v>
      </c>
      <c r="E109" s="74"/>
      <c r="F109" s="234" t="s">
        <v>218</v>
      </c>
      <c r="G109" s="74"/>
      <c r="H109" s="74"/>
      <c r="I109" s="191"/>
      <c r="J109" s="74"/>
      <c r="K109" s="74"/>
      <c r="L109" s="72"/>
      <c r="M109" s="235"/>
      <c r="N109" s="47"/>
      <c r="O109" s="47"/>
      <c r="P109" s="47"/>
      <c r="Q109" s="47"/>
      <c r="R109" s="47"/>
      <c r="S109" s="47"/>
      <c r="T109" s="95"/>
      <c r="AT109" s="24" t="s">
        <v>183</v>
      </c>
      <c r="AU109" s="24" t="s">
        <v>87</v>
      </c>
    </row>
    <row r="110" spans="2:47" s="1" customFormat="1" ht="13.5">
      <c r="B110" s="46"/>
      <c r="C110" s="74"/>
      <c r="D110" s="233" t="s">
        <v>184</v>
      </c>
      <c r="E110" s="74"/>
      <c r="F110" s="236" t="s">
        <v>221</v>
      </c>
      <c r="G110" s="74"/>
      <c r="H110" s="74"/>
      <c r="I110" s="191"/>
      <c r="J110" s="74"/>
      <c r="K110" s="74"/>
      <c r="L110" s="72"/>
      <c r="M110" s="235"/>
      <c r="N110" s="47"/>
      <c r="O110" s="47"/>
      <c r="P110" s="47"/>
      <c r="Q110" s="47"/>
      <c r="R110" s="47"/>
      <c r="S110" s="47"/>
      <c r="T110" s="95"/>
      <c r="AT110" s="24" t="s">
        <v>184</v>
      </c>
      <c r="AU110" s="24" t="s">
        <v>87</v>
      </c>
    </row>
    <row r="111" spans="2:65" s="1" customFormat="1" ht="16.5" customHeight="1">
      <c r="B111" s="46"/>
      <c r="C111" s="221" t="s">
        <v>222</v>
      </c>
      <c r="D111" s="221" t="s">
        <v>176</v>
      </c>
      <c r="E111" s="222" t="s">
        <v>223</v>
      </c>
      <c r="F111" s="223" t="s">
        <v>224</v>
      </c>
      <c r="G111" s="224" t="s">
        <v>179</v>
      </c>
      <c r="H111" s="225">
        <v>1</v>
      </c>
      <c r="I111" s="226"/>
      <c r="J111" s="227">
        <f>ROUND(I111*H111,2)</f>
        <v>0</v>
      </c>
      <c r="K111" s="223" t="s">
        <v>23</v>
      </c>
      <c r="L111" s="72"/>
      <c r="M111" s="228" t="s">
        <v>23</v>
      </c>
      <c r="N111" s="229" t="s">
        <v>47</v>
      </c>
      <c r="O111" s="47"/>
      <c r="P111" s="230">
        <f>O111*H111</f>
        <v>0</v>
      </c>
      <c r="Q111" s="230">
        <v>0</v>
      </c>
      <c r="R111" s="230">
        <f>Q111*H111</f>
        <v>0</v>
      </c>
      <c r="S111" s="230">
        <v>0</v>
      </c>
      <c r="T111" s="231">
        <f>S111*H111</f>
        <v>0</v>
      </c>
      <c r="AR111" s="24" t="s">
        <v>181</v>
      </c>
      <c r="AT111" s="24" t="s">
        <v>176</v>
      </c>
      <c r="AU111" s="24" t="s">
        <v>87</v>
      </c>
      <c r="AY111" s="24" t="s">
        <v>170</v>
      </c>
      <c r="BE111" s="232">
        <f>IF(N111="základní",J111,0)</f>
        <v>0</v>
      </c>
      <c r="BF111" s="232">
        <f>IF(N111="snížená",J111,0)</f>
        <v>0</v>
      </c>
      <c r="BG111" s="232">
        <f>IF(N111="zákl. přenesená",J111,0)</f>
        <v>0</v>
      </c>
      <c r="BH111" s="232">
        <f>IF(N111="sníž. přenesená",J111,0)</f>
        <v>0</v>
      </c>
      <c r="BI111" s="232">
        <f>IF(N111="nulová",J111,0)</f>
        <v>0</v>
      </c>
      <c r="BJ111" s="24" t="s">
        <v>84</v>
      </c>
      <c r="BK111" s="232">
        <f>ROUND(I111*H111,2)</f>
        <v>0</v>
      </c>
      <c r="BL111" s="24" t="s">
        <v>181</v>
      </c>
      <c r="BM111" s="24" t="s">
        <v>225</v>
      </c>
    </row>
    <row r="112" spans="2:47" s="1" customFormat="1" ht="13.5">
      <c r="B112" s="46"/>
      <c r="C112" s="74"/>
      <c r="D112" s="233" t="s">
        <v>183</v>
      </c>
      <c r="E112" s="74"/>
      <c r="F112" s="234" t="s">
        <v>224</v>
      </c>
      <c r="G112" s="74"/>
      <c r="H112" s="74"/>
      <c r="I112" s="191"/>
      <c r="J112" s="74"/>
      <c r="K112" s="74"/>
      <c r="L112" s="72"/>
      <c r="M112" s="235"/>
      <c r="N112" s="47"/>
      <c r="O112" s="47"/>
      <c r="P112" s="47"/>
      <c r="Q112" s="47"/>
      <c r="R112" s="47"/>
      <c r="S112" s="47"/>
      <c r="T112" s="95"/>
      <c r="AT112" s="24" t="s">
        <v>183</v>
      </c>
      <c r="AU112" s="24" t="s">
        <v>87</v>
      </c>
    </row>
    <row r="113" spans="2:65" s="1" customFormat="1" ht="16.5" customHeight="1">
      <c r="B113" s="46"/>
      <c r="C113" s="221" t="s">
        <v>226</v>
      </c>
      <c r="D113" s="221" t="s">
        <v>176</v>
      </c>
      <c r="E113" s="222" t="s">
        <v>227</v>
      </c>
      <c r="F113" s="223" t="s">
        <v>228</v>
      </c>
      <c r="G113" s="224" t="s">
        <v>229</v>
      </c>
      <c r="H113" s="225">
        <v>30</v>
      </c>
      <c r="I113" s="226"/>
      <c r="J113" s="227">
        <f>ROUND(I113*H113,2)</f>
        <v>0</v>
      </c>
      <c r="K113" s="223" t="s">
        <v>180</v>
      </c>
      <c r="L113" s="72"/>
      <c r="M113" s="228" t="s">
        <v>23</v>
      </c>
      <c r="N113" s="229" t="s">
        <v>47</v>
      </c>
      <c r="O113" s="47"/>
      <c r="P113" s="230">
        <f>O113*H113</f>
        <v>0</v>
      </c>
      <c r="Q113" s="230">
        <v>0</v>
      </c>
      <c r="R113" s="230">
        <f>Q113*H113</f>
        <v>0</v>
      </c>
      <c r="S113" s="230">
        <v>0</v>
      </c>
      <c r="T113" s="231">
        <f>S113*H113</f>
        <v>0</v>
      </c>
      <c r="AR113" s="24" t="s">
        <v>181</v>
      </c>
      <c r="AT113" s="24" t="s">
        <v>176</v>
      </c>
      <c r="AU113" s="24" t="s">
        <v>87</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181</v>
      </c>
      <c r="BM113" s="24" t="s">
        <v>230</v>
      </c>
    </row>
    <row r="114" spans="2:47" s="1" customFormat="1" ht="13.5">
      <c r="B114" s="46"/>
      <c r="C114" s="74"/>
      <c r="D114" s="233" t="s">
        <v>183</v>
      </c>
      <c r="E114" s="74"/>
      <c r="F114" s="234" t="s">
        <v>228</v>
      </c>
      <c r="G114" s="74"/>
      <c r="H114" s="74"/>
      <c r="I114" s="191"/>
      <c r="J114" s="74"/>
      <c r="K114" s="74"/>
      <c r="L114" s="72"/>
      <c r="M114" s="235"/>
      <c r="N114" s="47"/>
      <c r="O114" s="47"/>
      <c r="P114" s="47"/>
      <c r="Q114" s="47"/>
      <c r="R114" s="47"/>
      <c r="S114" s="47"/>
      <c r="T114" s="95"/>
      <c r="AT114" s="24" t="s">
        <v>183</v>
      </c>
      <c r="AU114" s="24" t="s">
        <v>87</v>
      </c>
    </row>
    <row r="115" spans="2:47" s="1" customFormat="1" ht="13.5">
      <c r="B115" s="46"/>
      <c r="C115" s="74"/>
      <c r="D115" s="233" t="s">
        <v>184</v>
      </c>
      <c r="E115" s="74"/>
      <c r="F115" s="236" t="s">
        <v>231</v>
      </c>
      <c r="G115" s="74"/>
      <c r="H115" s="74"/>
      <c r="I115" s="191"/>
      <c r="J115" s="74"/>
      <c r="K115" s="74"/>
      <c r="L115" s="72"/>
      <c r="M115" s="235"/>
      <c r="N115" s="47"/>
      <c r="O115" s="47"/>
      <c r="P115" s="47"/>
      <c r="Q115" s="47"/>
      <c r="R115" s="47"/>
      <c r="S115" s="47"/>
      <c r="T115" s="95"/>
      <c r="AT115" s="24" t="s">
        <v>184</v>
      </c>
      <c r="AU115" s="24" t="s">
        <v>87</v>
      </c>
    </row>
    <row r="116" spans="2:63" s="10" customFormat="1" ht="29.85" customHeight="1">
      <c r="B116" s="205"/>
      <c r="C116" s="206"/>
      <c r="D116" s="207" t="s">
        <v>75</v>
      </c>
      <c r="E116" s="219" t="s">
        <v>232</v>
      </c>
      <c r="F116" s="219" t="s">
        <v>233</v>
      </c>
      <c r="G116" s="206"/>
      <c r="H116" s="206"/>
      <c r="I116" s="209"/>
      <c r="J116" s="220">
        <f>BK116</f>
        <v>0</v>
      </c>
      <c r="K116" s="206"/>
      <c r="L116" s="211"/>
      <c r="M116" s="212"/>
      <c r="N116" s="213"/>
      <c r="O116" s="213"/>
      <c r="P116" s="214">
        <f>SUM(P117:P127)</f>
        <v>0</v>
      </c>
      <c r="Q116" s="213"/>
      <c r="R116" s="214">
        <f>SUM(R117:R127)</f>
        <v>0</v>
      </c>
      <c r="S116" s="213"/>
      <c r="T116" s="215">
        <f>SUM(T117:T127)</f>
        <v>0</v>
      </c>
      <c r="AR116" s="216" t="s">
        <v>173</v>
      </c>
      <c r="AT116" s="217" t="s">
        <v>75</v>
      </c>
      <c r="AU116" s="217" t="s">
        <v>84</v>
      </c>
      <c r="AY116" s="216" t="s">
        <v>170</v>
      </c>
      <c r="BK116" s="218">
        <f>SUM(BK117:BK127)</f>
        <v>0</v>
      </c>
    </row>
    <row r="117" spans="2:65" s="1" customFormat="1" ht="16.5" customHeight="1">
      <c r="B117" s="46"/>
      <c r="C117" s="221" t="s">
        <v>234</v>
      </c>
      <c r="D117" s="221" t="s">
        <v>176</v>
      </c>
      <c r="E117" s="222" t="s">
        <v>235</v>
      </c>
      <c r="F117" s="223" t="s">
        <v>236</v>
      </c>
      <c r="G117" s="224" t="s">
        <v>179</v>
      </c>
      <c r="H117" s="225">
        <v>1</v>
      </c>
      <c r="I117" s="226"/>
      <c r="J117" s="227">
        <f>ROUND(I117*H117,2)</f>
        <v>0</v>
      </c>
      <c r="K117" s="223" t="s">
        <v>180</v>
      </c>
      <c r="L117" s="72"/>
      <c r="M117" s="228" t="s">
        <v>23</v>
      </c>
      <c r="N117" s="229" t="s">
        <v>47</v>
      </c>
      <c r="O117" s="47"/>
      <c r="P117" s="230">
        <f>O117*H117</f>
        <v>0</v>
      </c>
      <c r="Q117" s="230">
        <v>0</v>
      </c>
      <c r="R117" s="230">
        <f>Q117*H117</f>
        <v>0</v>
      </c>
      <c r="S117" s="230">
        <v>0</v>
      </c>
      <c r="T117" s="231">
        <f>S117*H117</f>
        <v>0</v>
      </c>
      <c r="AR117" s="24" t="s">
        <v>181</v>
      </c>
      <c r="AT117" s="24" t="s">
        <v>176</v>
      </c>
      <c r="AU117" s="24" t="s">
        <v>87</v>
      </c>
      <c r="AY117" s="24" t="s">
        <v>170</v>
      </c>
      <c r="BE117" s="232">
        <f>IF(N117="základní",J117,0)</f>
        <v>0</v>
      </c>
      <c r="BF117" s="232">
        <f>IF(N117="snížená",J117,0)</f>
        <v>0</v>
      </c>
      <c r="BG117" s="232">
        <f>IF(N117="zákl. přenesená",J117,0)</f>
        <v>0</v>
      </c>
      <c r="BH117" s="232">
        <f>IF(N117="sníž. přenesená",J117,0)</f>
        <v>0</v>
      </c>
      <c r="BI117" s="232">
        <f>IF(N117="nulová",J117,0)</f>
        <v>0</v>
      </c>
      <c r="BJ117" s="24" t="s">
        <v>84</v>
      </c>
      <c r="BK117" s="232">
        <f>ROUND(I117*H117,2)</f>
        <v>0</v>
      </c>
      <c r="BL117" s="24" t="s">
        <v>181</v>
      </c>
      <c r="BM117" s="24" t="s">
        <v>237</v>
      </c>
    </row>
    <row r="118" spans="2:47" s="1" customFormat="1" ht="13.5">
      <c r="B118" s="46"/>
      <c r="C118" s="74"/>
      <c r="D118" s="233" t="s">
        <v>183</v>
      </c>
      <c r="E118" s="74"/>
      <c r="F118" s="234" t="s">
        <v>236</v>
      </c>
      <c r="G118" s="74"/>
      <c r="H118" s="74"/>
      <c r="I118" s="191"/>
      <c r="J118" s="74"/>
      <c r="K118" s="74"/>
      <c r="L118" s="72"/>
      <c r="M118" s="235"/>
      <c r="N118" s="47"/>
      <c r="O118" s="47"/>
      <c r="P118" s="47"/>
      <c r="Q118" s="47"/>
      <c r="R118" s="47"/>
      <c r="S118" s="47"/>
      <c r="T118" s="95"/>
      <c r="AT118" s="24" t="s">
        <v>183</v>
      </c>
      <c r="AU118" s="24" t="s">
        <v>87</v>
      </c>
    </row>
    <row r="119" spans="2:47" s="1" customFormat="1" ht="13.5">
      <c r="B119" s="46"/>
      <c r="C119" s="74"/>
      <c r="D119" s="233" t="s">
        <v>184</v>
      </c>
      <c r="E119" s="74"/>
      <c r="F119" s="236" t="s">
        <v>238</v>
      </c>
      <c r="G119" s="74"/>
      <c r="H119" s="74"/>
      <c r="I119" s="191"/>
      <c r="J119" s="74"/>
      <c r="K119" s="74"/>
      <c r="L119" s="72"/>
      <c r="M119" s="235"/>
      <c r="N119" s="47"/>
      <c r="O119" s="47"/>
      <c r="P119" s="47"/>
      <c r="Q119" s="47"/>
      <c r="R119" s="47"/>
      <c r="S119" s="47"/>
      <c r="T119" s="95"/>
      <c r="AT119" s="24" t="s">
        <v>184</v>
      </c>
      <c r="AU119" s="24" t="s">
        <v>87</v>
      </c>
    </row>
    <row r="120" spans="2:65" s="1" customFormat="1" ht="16.5" customHeight="1">
      <c r="B120" s="46"/>
      <c r="C120" s="221" t="s">
        <v>239</v>
      </c>
      <c r="D120" s="221" t="s">
        <v>176</v>
      </c>
      <c r="E120" s="222" t="s">
        <v>240</v>
      </c>
      <c r="F120" s="223" t="s">
        <v>241</v>
      </c>
      <c r="G120" s="224" t="s">
        <v>179</v>
      </c>
      <c r="H120" s="225">
        <v>1</v>
      </c>
      <c r="I120" s="226"/>
      <c r="J120" s="227">
        <f>ROUND(I120*H120,2)</f>
        <v>0</v>
      </c>
      <c r="K120" s="223" t="s">
        <v>180</v>
      </c>
      <c r="L120" s="72"/>
      <c r="M120" s="228" t="s">
        <v>23</v>
      </c>
      <c r="N120" s="229" t="s">
        <v>47</v>
      </c>
      <c r="O120" s="47"/>
      <c r="P120" s="230">
        <f>O120*H120</f>
        <v>0</v>
      </c>
      <c r="Q120" s="230">
        <v>0</v>
      </c>
      <c r="R120" s="230">
        <f>Q120*H120</f>
        <v>0</v>
      </c>
      <c r="S120" s="230">
        <v>0</v>
      </c>
      <c r="T120" s="231">
        <f>S120*H120</f>
        <v>0</v>
      </c>
      <c r="AR120" s="24" t="s">
        <v>181</v>
      </c>
      <c r="AT120" s="24" t="s">
        <v>176</v>
      </c>
      <c r="AU120" s="24" t="s">
        <v>87</v>
      </c>
      <c r="AY120" s="24" t="s">
        <v>170</v>
      </c>
      <c r="BE120" s="232">
        <f>IF(N120="základní",J120,0)</f>
        <v>0</v>
      </c>
      <c r="BF120" s="232">
        <f>IF(N120="snížená",J120,0)</f>
        <v>0</v>
      </c>
      <c r="BG120" s="232">
        <f>IF(N120="zákl. přenesená",J120,0)</f>
        <v>0</v>
      </c>
      <c r="BH120" s="232">
        <f>IF(N120="sníž. přenesená",J120,0)</f>
        <v>0</v>
      </c>
      <c r="BI120" s="232">
        <f>IF(N120="nulová",J120,0)</f>
        <v>0</v>
      </c>
      <c r="BJ120" s="24" t="s">
        <v>84</v>
      </c>
      <c r="BK120" s="232">
        <f>ROUND(I120*H120,2)</f>
        <v>0</v>
      </c>
      <c r="BL120" s="24" t="s">
        <v>181</v>
      </c>
      <c r="BM120" s="24" t="s">
        <v>242</v>
      </c>
    </row>
    <row r="121" spans="2:47" s="1" customFormat="1" ht="13.5">
      <c r="B121" s="46"/>
      <c r="C121" s="74"/>
      <c r="D121" s="233" t="s">
        <v>183</v>
      </c>
      <c r="E121" s="74"/>
      <c r="F121" s="234" t="s">
        <v>241</v>
      </c>
      <c r="G121" s="74"/>
      <c r="H121" s="74"/>
      <c r="I121" s="191"/>
      <c r="J121" s="74"/>
      <c r="K121" s="74"/>
      <c r="L121" s="72"/>
      <c r="M121" s="235"/>
      <c r="N121" s="47"/>
      <c r="O121" s="47"/>
      <c r="P121" s="47"/>
      <c r="Q121" s="47"/>
      <c r="R121" s="47"/>
      <c r="S121" s="47"/>
      <c r="T121" s="95"/>
      <c r="AT121" s="24" t="s">
        <v>183</v>
      </c>
      <c r="AU121" s="24" t="s">
        <v>87</v>
      </c>
    </row>
    <row r="122" spans="2:47" s="1" customFormat="1" ht="13.5">
      <c r="B122" s="46"/>
      <c r="C122" s="74"/>
      <c r="D122" s="233" t="s">
        <v>184</v>
      </c>
      <c r="E122" s="74"/>
      <c r="F122" s="236" t="s">
        <v>243</v>
      </c>
      <c r="G122" s="74"/>
      <c r="H122" s="74"/>
      <c r="I122" s="191"/>
      <c r="J122" s="74"/>
      <c r="K122" s="74"/>
      <c r="L122" s="72"/>
      <c r="M122" s="235"/>
      <c r="N122" s="47"/>
      <c r="O122" s="47"/>
      <c r="P122" s="47"/>
      <c r="Q122" s="47"/>
      <c r="R122" s="47"/>
      <c r="S122" s="47"/>
      <c r="T122" s="95"/>
      <c r="AT122" s="24" t="s">
        <v>184</v>
      </c>
      <c r="AU122" s="24" t="s">
        <v>87</v>
      </c>
    </row>
    <row r="123" spans="2:65" s="1" customFormat="1" ht="16.5" customHeight="1">
      <c r="B123" s="46"/>
      <c r="C123" s="221" t="s">
        <v>244</v>
      </c>
      <c r="D123" s="221" t="s">
        <v>176</v>
      </c>
      <c r="E123" s="222" t="s">
        <v>245</v>
      </c>
      <c r="F123" s="223" t="s">
        <v>246</v>
      </c>
      <c r="G123" s="224" t="s">
        <v>179</v>
      </c>
      <c r="H123" s="225">
        <v>1</v>
      </c>
      <c r="I123" s="226"/>
      <c r="J123" s="227">
        <f>ROUND(I123*H123,2)</f>
        <v>0</v>
      </c>
      <c r="K123" s="223" t="s">
        <v>180</v>
      </c>
      <c r="L123" s="72"/>
      <c r="M123" s="228" t="s">
        <v>23</v>
      </c>
      <c r="N123" s="229" t="s">
        <v>47</v>
      </c>
      <c r="O123" s="47"/>
      <c r="P123" s="230">
        <f>O123*H123</f>
        <v>0</v>
      </c>
      <c r="Q123" s="230">
        <v>0</v>
      </c>
      <c r="R123" s="230">
        <f>Q123*H123</f>
        <v>0</v>
      </c>
      <c r="S123" s="230">
        <v>0</v>
      </c>
      <c r="T123" s="231">
        <f>S123*H123</f>
        <v>0</v>
      </c>
      <c r="AR123" s="24" t="s">
        <v>181</v>
      </c>
      <c r="AT123" s="24" t="s">
        <v>176</v>
      </c>
      <c r="AU123" s="24" t="s">
        <v>87</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181</v>
      </c>
      <c r="BM123" s="24" t="s">
        <v>247</v>
      </c>
    </row>
    <row r="124" spans="2:47" s="1" customFormat="1" ht="13.5">
      <c r="B124" s="46"/>
      <c r="C124" s="74"/>
      <c r="D124" s="233" t="s">
        <v>183</v>
      </c>
      <c r="E124" s="74"/>
      <c r="F124" s="234" t="s">
        <v>246</v>
      </c>
      <c r="G124" s="74"/>
      <c r="H124" s="74"/>
      <c r="I124" s="191"/>
      <c r="J124" s="74"/>
      <c r="K124" s="74"/>
      <c r="L124" s="72"/>
      <c r="M124" s="235"/>
      <c r="N124" s="47"/>
      <c r="O124" s="47"/>
      <c r="P124" s="47"/>
      <c r="Q124" s="47"/>
      <c r="R124" s="47"/>
      <c r="S124" s="47"/>
      <c r="T124" s="95"/>
      <c r="AT124" s="24" t="s">
        <v>183</v>
      </c>
      <c r="AU124" s="24" t="s">
        <v>87</v>
      </c>
    </row>
    <row r="125" spans="2:47" s="1" customFormat="1" ht="13.5">
      <c r="B125" s="46"/>
      <c r="C125" s="74"/>
      <c r="D125" s="233" t="s">
        <v>184</v>
      </c>
      <c r="E125" s="74"/>
      <c r="F125" s="236" t="s">
        <v>248</v>
      </c>
      <c r="G125" s="74"/>
      <c r="H125" s="74"/>
      <c r="I125" s="191"/>
      <c r="J125" s="74"/>
      <c r="K125" s="74"/>
      <c r="L125" s="72"/>
      <c r="M125" s="235"/>
      <c r="N125" s="47"/>
      <c r="O125" s="47"/>
      <c r="P125" s="47"/>
      <c r="Q125" s="47"/>
      <c r="R125" s="47"/>
      <c r="S125" s="47"/>
      <c r="T125" s="95"/>
      <c r="AT125" s="24" t="s">
        <v>184</v>
      </c>
      <c r="AU125" s="24" t="s">
        <v>87</v>
      </c>
    </row>
    <row r="126" spans="2:65" s="1" customFormat="1" ht="16.5" customHeight="1">
      <c r="B126" s="46"/>
      <c r="C126" s="221" t="s">
        <v>10</v>
      </c>
      <c r="D126" s="221" t="s">
        <v>176</v>
      </c>
      <c r="E126" s="222" t="s">
        <v>249</v>
      </c>
      <c r="F126" s="223" t="s">
        <v>250</v>
      </c>
      <c r="G126" s="224" t="s">
        <v>179</v>
      </c>
      <c r="H126" s="225">
        <v>1</v>
      </c>
      <c r="I126" s="226"/>
      <c r="J126" s="227">
        <f>ROUND(I126*H126,2)</f>
        <v>0</v>
      </c>
      <c r="K126" s="223" t="s">
        <v>23</v>
      </c>
      <c r="L126" s="72"/>
      <c r="M126" s="228" t="s">
        <v>23</v>
      </c>
      <c r="N126" s="229" t="s">
        <v>47</v>
      </c>
      <c r="O126" s="47"/>
      <c r="P126" s="230">
        <f>O126*H126</f>
        <v>0</v>
      </c>
      <c r="Q126" s="230">
        <v>0</v>
      </c>
      <c r="R126" s="230">
        <f>Q126*H126</f>
        <v>0</v>
      </c>
      <c r="S126" s="230">
        <v>0</v>
      </c>
      <c r="T126" s="231">
        <f>S126*H126</f>
        <v>0</v>
      </c>
      <c r="AR126" s="24" t="s">
        <v>181</v>
      </c>
      <c r="AT126" s="24" t="s">
        <v>176</v>
      </c>
      <c r="AU126" s="24" t="s">
        <v>87</v>
      </c>
      <c r="AY126" s="24" t="s">
        <v>170</v>
      </c>
      <c r="BE126" s="232">
        <f>IF(N126="základní",J126,0)</f>
        <v>0</v>
      </c>
      <c r="BF126" s="232">
        <f>IF(N126="snížená",J126,0)</f>
        <v>0</v>
      </c>
      <c r="BG126" s="232">
        <f>IF(N126="zákl. přenesená",J126,0)</f>
        <v>0</v>
      </c>
      <c r="BH126" s="232">
        <f>IF(N126="sníž. přenesená",J126,0)</f>
        <v>0</v>
      </c>
      <c r="BI126" s="232">
        <f>IF(N126="nulová",J126,0)</f>
        <v>0</v>
      </c>
      <c r="BJ126" s="24" t="s">
        <v>84</v>
      </c>
      <c r="BK126" s="232">
        <f>ROUND(I126*H126,2)</f>
        <v>0</v>
      </c>
      <c r="BL126" s="24" t="s">
        <v>181</v>
      </c>
      <c r="BM126" s="24" t="s">
        <v>251</v>
      </c>
    </row>
    <row r="127" spans="2:47" s="1" customFormat="1" ht="13.5">
      <c r="B127" s="46"/>
      <c r="C127" s="74"/>
      <c r="D127" s="233" t="s">
        <v>183</v>
      </c>
      <c r="E127" s="74"/>
      <c r="F127" s="234" t="s">
        <v>250</v>
      </c>
      <c r="G127" s="74"/>
      <c r="H127" s="74"/>
      <c r="I127" s="191"/>
      <c r="J127" s="74"/>
      <c r="K127" s="74"/>
      <c r="L127" s="72"/>
      <c r="M127" s="235"/>
      <c r="N127" s="47"/>
      <c r="O127" s="47"/>
      <c r="P127" s="47"/>
      <c r="Q127" s="47"/>
      <c r="R127" s="47"/>
      <c r="S127" s="47"/>
      <c r="T127" s="95"/>
      <c r="AT127" s="24" t="s">
        <v>183</v>
      </c>
      <c r="AU127" s="24" t="s">
        <v>87</v>
      </c>
    </row>
    <row r="128" spans="2:63" s="10" customFormat="1" ht="29.85" customHeight="1">
      <c r="B128" s="205"/>
      <c r="C128" s="206"/>
      <c r="D128" s="207" t="s">
        <v>75</v>
      </c>
      <c r="E128" s="219" t="s">
        <v>252</v>
      </c>
      <c r="F128" s="219" t="s">
        <v>253</v>
      </c>
      <c r="G128" s="206"/>
      <c r="H128" s="206"/>
      <c r="I128" s="209"/>
      <c r="J128" s="220">
        <f>BK128</f>
        <v>0</v>
      </c>
      <c r="K128" s="206"/>
      <c r="L128" s="211"/>
      <c r="M128" s="212"/>
      <c r="N128" s="213"/>
      <c r="O128" s="213"/>
      <c r="P128" s="214">
        <f>SUM(P129:P137)</f>
        <v>0</v>
      </c>
      <c r="Q128" s="213"/>
      <c r="R128" s="214">
        <f>SUM(R129:R137)</f>
        <v>0</v>
      </c>
      <c r="S128" s="213"/>
      <c r="T128" s="215">
        <f>SUM(T129:T137)</f>
        <v>0</v>
      </c>
      <c r="AR128" s="216" t="s">
        <v>173</v>
      </c>
      <c r="AT128" s="217" t="s">
        <v>75</v>
      </c>
      <c r="AU128" s="217" t="s">
        <v>84</v>
      </c>
      <c r="AY128" s="216" t="s">
        <v>170</v>
      </c>
      <c r="BK128" s="218">
        <f>SUM(BK129:BK137)</f>
        <v>0</v>
      </c>
    </row>
    <row r="129" spans="2:65" s="1" customFormat="1" ht="16.5" customHeight="1">
      <c r="B129" s="46"/>
      <c r="C129" s="221" t="s">
        <v>254</v>
      </c>
      <c r="D129" s="221" t="s">
        <v>176</v>
      </c>
      <c r="E129" s="222" t="s">
        <v>255</v>
      </c>
      <c r="F129" s="223" t="s">
        <v>256</v>
      </c>
      <c r="G129" s="224" t="s">
        <v>179</v>
      </c>
      <c r="H129" s="225">
        <v>1</v>
      </c>
      <c r="I129" s="226"/>
      <c r="J129" s="227">
        <f>ROUND(I129*H129,2)</f>
        <v>0</v>
      </c>
      <c r="K129" s="223" t="s">
        <v>180</v>
      </c>
      <c r="L129" s="72"/>
      <c r="M129" s="228" t="s">
        <v>23</v>
      </c>
      <c r="N129" s="229" t="s">
        <v>47</v>
      </c>
      <c r="O129" s="47"/>
      <c r="P129" s="230">
        <f>O129*H129</f>
        <v>0</v>
      </c>
      <c r="Q129" s="230">
        <v>0</v>
      </c>
      <c r="R129" s="230">
        <f>Q129*H129</f>
        <v>0</v>
      </c>
      <c r="S129" s="230">
        <v>0</v>
      </c>
      <c r="T129" s="231">
        <f>S129*H129</f>
        <v>0</v>
      </c>
      <c r="AR129" s="24" t="s">
        <v>181</v>
      </c>
      <c r="AT129" s="24" t="s">
        <v>176</v>
      </c>
      <c r="AU129" s="24" t="s">
        <v>87</v>
      </c>
      <c r="AY129" s="24" t="s">
        <v>170</v>
      </c>
      <c r="BE129" s="232">
        <f>IF(N129="základní",J129,0)</f>
        <v>0</v>
      </c>
      <c r="BF129" s="232">
        <f>IF(N129="snížená",J129,0)</f>
        <v>0</v>
      </c>
      <c r="BG129" s="232">
        <f>IF(N129="zákl. přenesená",J129,0)</f>
        <v>0</v>
      </c>
      <c r="BH129" s="232">
        <f>IF(N129="sníž. přenesená",J129,0)</f>
        <v>0</v>
      </c>
      <c r="BI129" s="232">
        <f>IF(N129="nulová",J129,0)</f>
        <v>0</v>
      </c>
      <c r="BJ129" s="24" t="s">
        <v>84</v>
      </c>
      <c r="BK129" s="232">
        <f>ROUND(I129*H129,2)</f>
        <v>0</v>
      </c>
      <c r="BL129" s="24" t="s">
        <v>181</v>
      </c>
      <c r="BM129" s="24" t="s">
        <v>257</v>
      </c>
    </row>
    <row r="130" spans="2:47" s="1" customFormat="1" ht="13.5">
      <c r="B130" s="46"/>
      <c r="C130" s="74"/>
      <c r="D130" s="233" t="s">
        <v>183</v>
      </c>
      <c r="E130" s="74"/>
      <c r="F130" s="234" t="s">
        <v>256</v>
      </c>
      <c r="G130" s="74"/>
      <c r="H130" s="74"/>
      <c r="I130" s="191"/>
      <c r="J130" s="74"/>
      <c r="K130" s="74"/>
      <c r="L130" s="72"/>
      <c r="M130" s="235"/>
      <c r="N130" s="47"/>
      <c r="O130" s="47"/>
      <c r="P130" s="47"/>
      <c r="Q130" s="47"/>
      <c r="R130" s="47"/>
      <c r="S130" s="47"/>
      <c r="T130" s="95"/>
      <c r="AT130" s="24" t="s">
        <v>183</v>
      </c>
      <c r="AU130" s="24" t="s">
        <v>87</v>
      </c>
    </row>
    <row r="131" spans="2:47" s="1" customFormat="1" ht="13.5">
      <c r="B131" s="46"/>
      <c r="C131" s="74"/>
      <c r="D131" s="233" t="s">
        <v>184</v>
      </c>
      <c r="E131" s="74"/>
      <c r="F131" s="236" t="s">
        <v>258</v>
      </c>
      <c r="G131" s="74"/>
      <c r="H131" s="74"/>
      <c r="I131" s="191"/>
      <c r="J131" s="74"/>
      <c r="K131" s="74"/>
      <c r="L131" s="72"/>
      <c r="M131" s="235"/>
      <c r="N131" s="47"/>
      <c r="O131" s="47"/>
      <c r="P131" s="47"/>
      <c r="Q131" s="47"/>
      <c r="R131" s="47"/>
      <c r="S131" s="47"/>
      <c r="T131" s="95"/>
      <c r="AT131" s="24" t="s">
        <v>184</v>
      </c>
      <c r="AU131" s="24" t="s">
        <v>87</v>
      </c>
    </row>
    <row r="132" spans="2:65" s="1" customFormat="1" ht="16.5" customHeight="1">
      <c r="B132" s="46"/>
      <c r="C132" s="221" t="s">
        <v>259</v>
      </c>
      <c r="D132" s="221" t="s">
        <v>176</v>
      </c>
      <c r="E132" s="222" t="s">
        <v>260</v>
      </c>
      <c r="F132" s="223" t="s">
        <v>261</v>
      </c>
      <c r="G132" s="224" t="s">
        <v>179</v>
      </c>
      <c r="H132" s="225">
        <v>1</v>
      </c>
      <c r="I132" s="226"/>
      <c r="J132" s="227">
        <f>ROUND(I132*H132,2)</f>
        <v>0</v>
      </c>
      <c r="K132" s="223" t="s">
        <v>180</v>
      </c>
      <c r="L132" s="72"/>
      <c r="M132" s="228" t="s">
        <v>23</v>
      </c>
      <c r="N132" s="229" t="s">
        <v>47</v>
      </c>
      <c r="O132" s="47"/>
      <c r="P132" s="230">
        <f>O132*H132</f>
        <v>0</v>
      </c>
      <c r="Q132" s="230">
        <v>0</v>
      </c>
      <c r="R132" s="230">
        <f>Q132*H132</f>
        <v>0</v>
      </c>
      <c r="S132" s="230">
        <v>0</v>
      </c>
      <c r="T132" s="231">
        <f>S132*H132</f>
        <v>0</v>
      </c>
      <c r="AR132" s="24" t="s">
        <v>181</v>
      </c>
      <c r="AT132" s="24" t="s">
        <v>176</v>
      </c>
      <c r="AU132" s="24" t="s">
        <v>87</v>
      </c>
      <c r="AY132" s="24" t="s">
        <v>170</v>
      </c>
      <c r="BE132" s="232">
        <f>IF(N132="základní",J132,0)</f>
        <v>0</v>
      </c>
      <c r="BF132" s="232">
        <f>IF(N132="snížená",J132,0)</f>
        <v>0</v>
      </c>
      <c r="BG132" s="232">
        <f>IF(N132="zákl. přenesená",J132,0)</f>
        <v>0</v>
      </c>
      <c r="BH132" s="232">
        <f>IF(N132="sníž. přenesená",J132,0)</f>
        <v>0</v>
      </c>
      <c r="BI132" s="232">
        <f>IF(N132="nulová",J132,0)</f>
        <v>0</v>
      </c>
      <c r="BJ132" s="24" t="s">
        <v>84</v>
      </c>
      <c r="BK132" s="232">
        <f>ROUND(I132*H132,2)</f>
        <v>0</v>
      </c>
      <c r="BL132" s="24" t="s">
        <v>181</v>
      </c>
      <c r="BM132" s="24" t="s">
        <v>262</v>
      </c>
    </row>
    <row r="133" spans="2:47" s="1" customFormat="1" ht="13.5">
      <c r="B133" s="46"/>
      <c r="C133" s="74"/>
      <c r="D133" s="233" t="s">
        <v>183</v>
      </c>
      <c r="E133" s="74"/>
      <c r="F133" s="234" t="s">
        <v>261</v>
      </c>
      <c r="G133" s="74"/>
      <c r="H133" s="74"/>
      <c r="I133" s="191"/>
      <c r="J133" s="74"/>
      <c r="K133" s="74"/>
      <c r="L133" s="72"/>
      <c r="M133" s="235"/>
      <c r="N133" s="47"/>
      <c r="O133" s="47"/>
      <c r="P133" s="47"/>
      <c r="Q133" s="47"/>
      <c r="R133" s="47"/>
      <c r="S133" s="47"/>
      <c r="T133" s="95"/>
      <c r="AT133" s="24" t="s">
        <v>183</v>
      </c>
      <c r="AU133" s="24" t="s">
        <v>87</v>
      </c>
    </row>
    <row r="134" spans="2:47" s="1" customFormat="1" ht="13.5">
      <c r="B134" s="46"/>
      <c r="C134" s="74"/>
      <c r="D134" s="233" t="s">
        <v>184</v>
      </c>
      <c r="E134" s="74"/>
      <c r="F134" s="236" t="s">
        <v>263</v>
      </c>
      <c r="G134" s="74"/>
      <c r="H134" s="74"/>
      <c r="I134" s="191"/>
      <c r="J134" s="74"/>
      <c r="K134" s="74"/>
      <c r="L134" s="72"/>
      <c r="M134" s="235"/>
      <c r="N134" s="47"/>
      <c r="O134" s="47"/>
      <c r="P134" s="47"/>
      <c r="Q134" s="47"/>
      <c r="R134" s="47"/>
      <c r="S134" s="47"/>
      <c r="T134" s="95"/>
      <c r="AT134" s="24" t="s">
        <v>184</v>
      </c>
      <c r="AU134" s="24" t="s">
        <v>87</v>
      </c>
    </row>
    <row r="135" spans="2:65" s="1" customFormat="1" ht="16.5" customHeight="1">
      <c r="B135" s="46"/>
      <c r="C135" s="221" t="s">
        <v>264</v>
      </c>
      <c r="D135" s="221" t="s">
        <v>176</v>
      </c>
      <c r="E135" s="222" t="s">
        <v>265</v>
      </c>
      <c r="F135" s="223" t="s">
        <v>266</v>
      </c>
      <c r="G135" s="224" t="s">
        <v>179</v>
      </c>
      <c r="H135" s="225">
        <v>1</v>
      </c>
      <c r="I135" s="226"/>
      <c r="J135" s="227">
        <f>ROUND(I135*H135,2)</f>
        <v>0</v>
      </c>
      <c r="K135" s="223" t="s">
        <v>180</v>
      </c>
      <c r="L135" s="72"/>
      <c r="M135" s="228" t="s">
        <v>23</v>
      </c>
      <c r="N135" s="229" t="s">
        <v>47</v>
      </c>
      <c r="O135" s="47"/>
      <c r="P135" s="230">
        <f>O135*H135</f>
        <v>0</v>
      </c>
      <c r="Q135" s="230">
        <v>0</v>
      </c>
      <c r="R135" s="230">
        <f>Q135*H135</f>
        <v>0</v>
      </c>
      <c r="S135" s="230">
        <v>0</v>
      </c>
      <c r="T135" s="231">
        <f>S135*H135</f>
        <v>0</v>
      </c>
      <c r="AR135" s="24" t="s">
        <v>181</v>
      </c>
      <c r="AT135" s="24" t="s">
        <v>176</v>
      </c>
      <c r="AU135" s="24" t="s">
        <v>87</v>
      </c>
      <c r="AY135" s="24" t="s">
        <v>170</v>
      </c>
      <c r="BE135" s="232">
        <f>IF(N135="základní",J135,0)</f>
        <v>0</v>
      </c>
      <c r="BF135" s="232">
        <f>IF(N135="snížená",J135,0)</f>
        <v>0</v>
      </c>
      <c r="BG135" s="232">
        <f>IF(N135="zákl. přenesená",J135,0)</f>
        <v>0</v>
      </c>
      <c r="BH135" s="232">
        <f>IF(N135="sníž. přenesená",J135,0)</f>
        <v>0</v>
      </c>
      <c r="BI135" s="232">
        <f>IF(N135="nulová",J135,0)</f>
        <v>0</v>
      </c>
      <c r="BJ135" s="24" t="s">
        <v>84</v>
      </c>
      <c r="BK135" s="232">
        <f>ROUND(I135*H135,2)</f>
        <v>0</v>
      </c>
      <c r="BL135" s="24" t="s">
        <v>181</v>
      </c>
      <c r="BM135" s="24" t="s">
        <v>267</v>
      </c>
    </row>
    <row r="136" spans="2:47" s="1" customFormat="1" ht="13.5">
      <c r="B136" s="46"/>
      <c r="C136" s="74"/>
      <c r="D136" s="233" t="s">
        <v>183</v>
      </c>
      <c r="E136" s="74"/>
      <c r="F136" s="234" t="s">
        <v>266</v>
      </c>
      <c r="G136" s="74"/>
      <c r="H136" s="74"/>
      <c r="I136" s="191"/>
      <c r="J136" s="74"/>
      <c r="K136" s="74"/>
      <c r="L136" s="72"/>
      <c r="M136" s="235"/>
      <c r="N136" s="47"/>
      <c r="O136" s="47"/>
      <c r="P136" s="47"/>
      <c r="Q136" s="47"/>
      <c r="R136" s="47"/>
      <c r="S136" s="47"/>
      <c r="T136" s="95"/>
      <c r="AT136" s="24" t="s">
        <v>183</v>
      </c>
      <c r="AU136" s="24" t="s">
        <v>87</v>
      </c>
    </row>
    <row r="137" spans="2:47" s="1" customFormat="1" ht="13.5">
      <c r="B137" s="46"/>
      <c r="C137" s="74"/>
      <c r="D137" s="233" t="s">
        <v>184</v>
      </c>
      <c r="E137" s="74"/>
      <c r="F137" s="236" t="s">
        <v>268</v>
      </c>
      <c r="G137" s="74"/>
      <c r="H137" s="74"/>
      <c r="I137" s="191"/>
      <c r="J137" s="74"/>
      <c r="K137" s="74"/>
      <c r="L137" s="72"/>
      <c r="M137" s="235"/>
      <c r="N137" s="47"/>
      <c r="O137" s="47"/>
      <c r="P137" s="47"/>
      <c r="Q137" s="47"/>
      <c r="R137" s="47"/>
      <c r="S137" s="47"/>
      <c r="T137" s="95"/>
      <c r="AT137" s="24" t="s">
        <v>184</v>
      </c>
      <c r="AU137" s="24" t="s">
        <v>87</v>
      </c>
    </row>
    <row r="138" spans="2:63" s="10" customFormat="1" ht="29.85" customHeight="1">
      <c r="B138" s="205"/>
      <c r="C138" s="206"/>
      <c r="D138" s="207" t="s">
        <v>75</v>
      </c>
      <c r="E138" s="219" t="s">
        <v>269</v>
      </c>
      <c r="F138" s="219" t="s">
        <v>270</v>
      </c>
      <c r="G138" s="206"/>
      <c r="H138" s="206"/>
      <c r="I138" s="209"/>
      <c r="J138" s="220">
        <f>BK138</f>
        <v>0</v>
      </c>
      <c r="K138" s="206"/>
      <c r="L138" s="211"/>
      <c r="M138" s="212"/>
      <c r="N138" s="213"/>
      <c r="O138" s="213"/>
      <c r="P138" s="214">
        <f>SUM(P139:P141)</f>
        <v>0</v>
      </c>
      <c r="Q138" s="213"/>
      <c r="R138" s="214">
        <f>SUM(R139:R141)</f>
        <v>0</v>
      </c>
      <c r="S138" s="213"/>
      <c r="T138" s="215">
        <f>SUM(T139:T141)</f>
        <v>0</v>
      </c>
      <c r="AR138" s="216" t="s">
        <v>173</v>
      </c>
      <c r="AT138" s="217" t="s">
        <v>75</v>
      </c>
      <c r="AU138" s="217" t="s">
        <v>84</v>
      </c>
      <c r="AY138" s="216" t="s">
        <v>170</v>
      </c>
      <c r="BK138" s="218">
        <f>SUM(BK139:BK141)</f>
        <v>0</v>
      </c>
    </row>
    <row r="139" spans="2:65" s="1" customFormat="1" ht="16.5" customHeight="1">
      <c r="B139" s="46"/>
      <c r="C139" s="221" t="s">
        <v>271</v>
      </c>
      <c r="D139" s="221" t="s">
        <v>176</v>
      </c>
      <c r="E139" s="222" t="s">
        <v>272</v>
      </c>
      <c r="F139" s="223" t="s">
        <v>270</v>
      </c>
      <c r="G139" s="224" t="s">
        <v>179</v>
      </c>
      <c r="H139" s="225">
        <v>1</v>
      </c>
      <c r="I139" s="226"/>
      <c r="J139" s="227">
        <f>ROUND(I139*H139,2)</f>
        <v>0</v>
      </c>
      <c r="K139" s="223" t="s">
        <v>180</v>
      </c>
      <c r="L139" s="72"/>
      <c r="M139" s="228" t="s">
        <v>23</v>
      </c>
      <c r="N139" s="229" t="s">
        <v>47</v>
      </c>
      <c r="O139" s="47"/>
      <c r="P139" s="230">
        <f>O139*H139</f>
        <v>0</v>
      </c>
      <c r="Q139" s="230">
        <v>0</v>
      </c>
      <c r="R139" s="230">
        <f>Q139*H139</f>
        <v>0</v>
      </c>
      <c r="S139" s="230">
        <v>0</v>
      </c>
      <c r="T139" s="231">
        <f>S139*H139</f>
        <v>0</v>
      </c>
      <c r="AR139" s="24" t="s">
        <v>181</v>
      </c>
      <c r="AT139" s="24" t="s">
        <v>176</v>
      </c>
      <c r="AU139" s="24" t="s">
        <v>87</v>
      </c>
      <c r="AY139" s="24" t="s">
        <v>170</v>
      </c>
      <c r="BE139" s="232">
        <f>IF(N139="základní",J139,0)</f>
        <v>0</v>
      </c>
      <c r="BF139" s="232">
        <f>IF(N139="snížená",J139,0)</f>
        <v>0</v>
      </c>
      <c r="BG139" s="232">
        <f>IF(N139="zákl. přenesená",J139,0)</f>
        <v>0</v>
      </c>
      <c r="BH139" s="232">
        <f>IF(N139="sníž. přenesená",J139,0)</f>
        <v>0</v>
      </c>
      <c r="BI139" s="232">
        <f>IF(N139="nulová",J139,0)</f>
        <v>0</v>
      </c>
      <c r="BJ139" s="24" t="s">
        <v>84</v>
      </c>
      <c r="BK139" s="232">
        <f>ROUND(I139*H139,2)</f>
        <v>0</v>
      </c>
      <c r="BL139" s="24" t="s">
        <v>181</v>
      </c>
      <c r="BM139" s="24" t="s">
        <v>273</v>
      </c>
    </row>
    <row r="140" spans="2:47" s="1" customFormat="1" ht="13.5">
      <c r="B140" s="46"/>
      <c r="C140" s="74"/>
      <c r="D140" s="233" t="s">
        <v>183</v>
      </c>
      <c r="E140" s="74"/>
      <c r="F140" s="234" t="s">
        <v>270</v>
      </c>
      <c r="G140" s="74"/>
      <c r="H140" s="74"/>
      <c r="I140" s="191"/>
      <c r="J140" s="74"/>
      <c r="K140" s="74"/>
      <c r="L140" s="72"/>
      <c r="M140" s="235"/>
      <c r="N140" s="47"/>
      <c r="O140" s="47"/>
      <c r="P140" s="47"/>
      <c r="Q140" s="47"/>
      <c r="R140" s="47"/>
      <c r="S140" s="47"/>
      <c r="T140" s="95"/>
      <c r="AT140" s="24" t="s">
        <v>183</v>
      </c>
      <c r="AU140" s="24" t="s">
        <v>87</v>
      </c>
    </row>
    <row r="141" spans="2:47" s="1" customFormat="1" ht="13.5">
      <c r="B141" s="46"/>
      <c r="C141" s="74"/>
      <c r="D141" s="233" t="s">
        <v>184</v>
      </c>
      <c r="E141" s="74"/>
      <c r="F141" s="236" t="s">
        <v>274</v>
      </c>
      <c r="G141" s="74"/>
      <c r="H141" s="74"/>
      <c r="I141" s="191"/>
      <c r="J141" s="74"/>
      <c r="K141" s="74"/>
      <c r="L141" s="72"/>
      <c r="M141" s="237"/>
      <c r="N141" s="238"/>
      <c r="O141" s="238"/>
      <c r="P141" s="238"/>
      <c r="Q141" s="238"/>
      <c r="R141" s="238"/>
      <c r="S141" s="238"/>
      <c r="T141" s="239"/>
      <c r="AT141" s="24" t="s">
        <v>184</v>
      </c>
      <c r="AU141" s="24" t="s">
        <v>87</v>
      </c>
    </row>
    <row r="142" spans="2:12" s="1" customFormat="1" ht="6.95" customHeight="1">
      <c r="B142" s="67"/>
      <c r="C142" s="68"/>
      <c r="D142" s="68"/>
      <c r="E142" s="68"/>
      <c r="F142" s="68"/>
      <c r="G142" s="68"/>
      <c r="H142" s="68"/>
      <c r="I142" s="166"/>
      <c r="J142" s="68"/>
      <c r="K142" s="68"/>
      <c r="L142" s="72"/>
    </row>
  </sheetData>
  <sheetProtection password="CC35" sheet="1" objects="1" scenarios="1" formatColumns="0" formatRows="0" autoFilter="0"/>
  <autoFilter ref="C82:K141"/>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6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91</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275</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140</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36</v>
      </c>
      <c r="K14" s="51"/>
    </row>
    <row r="15" spans="2:11" s="1" customFormat="1" ht="18" customHeight="1">
      <c r="B15" s="46"/>
      <c r="C15" s="47"/>
      <c r="D15" s="47"/>
      <c r="E15" s="35" t="s">
        <v>276</v>
      </c>
      <c r="F15" s="47"/>
      <c r="G15" s="47"/>
      <c r="H15" s="47"/>
      <c r="I15" s="146" t="s">
        <v>32</v>
      </c>
      <c r="J15" s="35" t="s">
        <v>38</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36</v>
      </c>
      <c r="K20" s="51"/>
    </row>
    <row r="21" spans="2:11" s="1" customFormat="1" ht="18" customHeight="1">
      <c r="B21" s="46"/>
      <c r="C21" s="47"/>
      <c r="D21" s="47"/>
      <c r="E21" s="35" t="s">
        <v>37</v>
      </c>
      <c r="F21" s="47"/>
      <c r="G21" s="47"/>
      <c r="H21" s="47"/>
      <c r="I21" s="146" t="s">
        <v>32</v>
      </c>
      <c r="J21" s="35" t="s">
        <v>38</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ROUND(J87,2)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ROUND(SUM(BE87:BE607),2)</f>
        <v>0</v>
      </c>
      <c r="G30" s="47"/>
      <c r="H30" s="47"/>
      <c r="I30" s="158">
        <v>0.21</v>
      </c>
      <c r="J30" s="157">
        <f>ROUND(ROUND((SUM(BE87:BE607)),2)*I30,2)</f>
        <v>0</v>
      </c>
      <c r="K30" s="51"/>
    </row>
    <row r="31" spans="2:11" s="1" customFormat="1" ht="14.4" customHeight="1">
      <c r="B31" s="46"/>
      <c r="C31" s="47"/>
      <c r="D31" s="47"/>
      <c r="E31" s="55" t="s">
        <v>48</v>
      </c>
      <c r="F31" s="157">
        <f>ROUND(SUM(BF87:BF607),2)</f>
        <v>0</v>
      </c>
      <c r="G31" s="47"/>
      <c r="H31" s="47"/>
      <c r="I31" s="158">
        <v>0.15</v>
      </c>
      <c r="J31" s="157">
        <f>ROUND(ROUND((SUM(BF87:BF607)),2)*I31,2)</f>
        <v>0</v>
      </c>
      <c r="K31" s="51"/>
    </row>
    <row r="32" spans="2:11" s="1" customFormat="1" ht="14.4" customHeight="1" hidden="1">
      <c r="B32" s="46"/>
      <c r="C32" s="47"/>
      <c r="D32" s="47"/>
      <c r="E32" s="55" t="s">
        <v>49</v>
      </c>
      <c r="F32" s="157">
        <f>ROUND(SUM(BG87:BG607),2)</f>
        <v>0</v>
      </c>
      <c r="G32" s="47"/>
      <c r="H32" s="47"/>
      <c r="I32" s="158">
        <v>0.21</v>
      </c>
      <c r="J32" s="157">
        <v>0</v>
      </c>
      <c r="K32" s="51"/>
    </row>
    <row r="33" spans="2:11" s="1" customFormat="1" ht="14.4" customHeight="1" hidden="1">
      <c r="B33" s="46"/>
      <c r="C33" s="47"/>
      <c r="D33" s="47"/>
      <c r="E33" s="55" t="s">
        <v>50</v>
      </c>
      <c r="F33" s="157">
        <f>ROUND(SUM(BH87:BH607),2)</f>
        <v>0</v>
      </c>
      <c r="G33" s="47"/>
      <c r="H33" s="47"/>
      <c r="I33" s="158">
        <v>0.15</v>
      </c>
      <c r="J33" s="157">
        <v>0</v>
      </c>
      <c r="K33" s="51"/>
    </row>
    <row r="34" spans="2:11" s="1" customFormat="1" ht="14.4" customHeight="1" hidden="1">
      <c r="B34" s="46"/>
      <c r="C34" s="47"/>
      <c r="D34" s="47"/>
      <c r="E34" s="55" t="s">
        <v>51</v>
      </c>
      <c r="F34" s="157">
        <f>ROUND(SUM(BI87:BI607),2)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101 - Silnice II/233 – Mohylová ulice, zastávkový záliv</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Plzeňský kraj</v>
      </c>
      <c r="G51" s="47"/>
      <c r="H51" s="47"/>
      <c r="I51" s="146" t="s">
        <v>35</v>
      </c>
      <c r="J51" s="44" t="str">
        <f>E21</f>
        <v>D PROJEKT PLZEŇ Nedvěd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J87</f>
        <v>0</v>
      </c>
      <c r="K56" s="51"/>
      <c r="AU56" s="24" t="s">
        <v>147</v>
      </c>
    </row>
    <row r="57" spans="2:11" s="7" customFormat="1" ht="24.95" customHeight="1">
      <c r="B57" s="177"/>
      <c r="C57" s="178"/>
      <c r="D57" s="179" t="s">
        <v>277</v>
      </c>
      <c r="E57" s="180"/>
      <c r="F57" s="180"/>
      <c r="G57" s="180"/>
      <c r="H57" s="180"/>
      <c r="I57" s="181"/>
      <c r="J57" s="182">
        <f>J88</f>
        <v>0</v>
      </c>
      <c r="K57" s="183"/>
    </row>
    <row r="58" spans="2:11" s="8" customFormat="1" ht="19.9" customHeight="1">
      <c r="B58" s="184"/>
      <c r="C58" s="185"/>
      <c r="D58" s="186" t="s">
        <v>278</v>
      </c>
      <c r="E58" s="187"/>
      <c r="F58" s="187"/>
      <c r="G58" s="187"/>
      <c r="H58" s="187"/>
      <c r="I58" s="188"/>
      <c r="J58" s="189">
        <f>J89</f>
        <v>0</v>
      </c>
      <c r="K58" s="190"/>
    </row>
    <row r="59" spans="2:11" s="8" customFormat="1" ht="19.9" customHeight="1">
      <c r="B59" s="184"/>
      <c r="C59" s="185"/>
      <c r="D59" s="186" t="s">
        <v>279</v>
      </c>
      <c r="E59" s="187"/>
      <c r="F59" s="187"/>
      <c r="G59" s="187"/>
      <c r="H59" s="187"/>
      <c r="I59" s="188"/>
      <c r="J59" s="189">
        <f>J188</f>
        <v>0</v>
      </c>
      <c r="K59" s="190"/>
    </row>
    <row r="60" spans="2:11" s="8" customFormat="1" ht="19.9" customHeight="1">
      <c r="B60" s="184"/>
      <c r="C60" s="185"/>
      <c r="D60" s="186" t="s">
        <v>280</v>
      </c>
      <c r="E60" s="187"/>
      <c r="F60" s="187"/>
      <c r="G60" s="187"/>
      <c r="H60" s="187"/>
      <c r="I60" s="188"/>
      <c r="J60" s="189">
        <f>J191</f>
        <v>0</v>
      </c>
      <c r="K60" s="190"/>
    </row>
    <row r="61" spans="2:11" s="8" customFormat="1" ht="19.9" customHeight="1">
      <c r="B61" s="184"/>
      <c r="C61" s="185"/>
      <c r="D61" s="186" t="s">
        <v>281</v>
      </c>
      <c r="E61" s="187"/>
      <c r="F61" s="187"/>
      <c r="G61" s="187"/>
      <c r="H61" s="187"/>
      <c r="I61" s="188"/>
      <c r="J61" s="189">
        <f>J201</f>
        <v>0</v>
      </c>
      <c r="K61" s="190"/>
    </row>
    <row r="62" spans="2:11" s="8" customFormat="1" ht="19.9" customHeight="1">
      <c r="B62" s="184"/>
      <c r="C62" s="185"/>
      <c r="D62" s="186" t="s">
        <v>282</v>
      </c>
      <c r="E62" s="187"/>
      <c r="F62" s="187"/>
      <c r="G62" s="187"/>
      <c r="H62" s="187"/>
      <c r="I62" s="188"/>
      <c r="J62" s="189">
        <f>J245</f>
        <v>0</v>
      </c>
      <c r="K62" s="190"/>
    </row>
    <row r="63" spans="2:11" s="8" customFormat="1" ht="19.9" customHeight="1">
      <c r="B63" s="184"/>
      <c r="C63" s="185"/>
      <c r="D63" s="186" t="s">
        <v>283</v>
      </c>
      <c r="E63" s="187"/>
      <c r="F63" s="187"/>
      <c r="G63" s="187"/>
      <c r="H63" s="187"/>
      <c r="I63" s="188"/>
      <c r="J63" s="189">
        <f>J293</f>
        <v>0</v>
      </c>
      <c r="K63" s="190"/>
    </row>
    <row r="64" spans="2:11" s="8" customFormat="1" ht="19.9" customHeight="1">
      <c r="B64" s="184"/>
      <c r="C64" s="185"/>
      <c r="D64" s="186" t="s">
        <v>284</v>
      </c>
      <c r="E64" s="187"/>
      <c r="F64" s="187"/>
      <c r="G64" s="187"/>
      <c r="H64" s="187"/>
      <c r="I64" s="188"/>
      <c r="J64" s="189">
        <f>J396</f>
        <v>0</v>
      </c>
      <c r="K64" s="190"/>
    </row>
    <row r="65" spans="2:11" s="8" customFormat="1" ht="19.9" customHeight="1">
      <c r="B65" s="184"/>
      <c r="C65" s="185"/>
      <c r="D65" s="186" t="s">
        <v>285</v>
      </c>
      <c r="E65" s="187"/>
      <c r="F65" s="187"/>
      <c r="G65" s="187"/>
      <c r="H65" s="187"/>
      <c r="I65" s="188"/>
      <c r="J65" s="189">
        <f>J441</f>
        <v>0</v>
      </c>
      <c r="K65" s="190"/>
    </row>
    <row r="66" spans="2:11" s="7" customFormat="1" ht="24.95" customHeight="1">
      <c r="B66" s="177"/>
      <c r="C66" s="178"/>
      <c r="D66" s="179" t="s">
        <v>286</v>
      </c>
      <c r="E66" s="180"/>
      <c r="F66" s="180"/>
      <c r="G66" s="180"/>
      <c r="H66" s="180"/>
      <c r="I66" s="181"/>
      <c r="J66" s="182">
        <f>J448</f>
        <v>0</v>
      </c>
      <c r="K66" s="183"/>
    </row>
    <row r="67" spans="2:11" s="7" customFormat="1" ht="24.95" customHeight="1">
      <c r="B67" s="177"/>
      <c r="C67" s="178"/>
      <c r="D67" s="179" t="s">
        <v>287</v>
      </c>
      <c r="E67" s="180"/>
      <c r="F67" s="180"/>
      <c r="G67" s="180"/>
      <c r="H67" s="180"/>
      <c r="I67" s="181"/>
      <c r="J67" s="182">
        <f>J476</f>
        <v>0</v>
      </c>
      <c r="K67" s="183"/>
    </row>
    <row r="68" spans="2:11" s="1" customFormat="1" ht="21.8" customHeight="1">
      <c r="B68" s="46"/>
      <c r="C68" s="47"/>
      <c r="D68" s="47"/>
      <c r="E68" s="47"/>
      <c r="F68" s="47"/>
      <c r="G68" s="47"/>
      <c r="H68" s="47"/>
      <c r="I68" s="144"/>
      <c r="J68" s="47"/>
      <c r="K68" s="51"/>
    </row>
    <row r="69" spans="2:11" s="1" customFormat="1" ht="6.95" customHeight="1">
      <c r="B69" s="67"/>
      <c r="C69" s="68"/>
      <c r="D69" s="68"/>
      <c r="E69" s="68"/>
      <c r="F69" s="68"/>
      <c r="G69" s="68"/>
      <c r="H69" s="68"/>
      <c r="I69" s="166"/>
      <c r="J69" s="68"/>
      <c r="K69" s="69"/>
    </row>
    <row r="73" spans="2:12" s="1" customFormat="1" ht="6.95" customHeight="1">
      <c r="B73" s="70"/>
      <c r="C73" s="71"/>
      <c r="D73" s="71"/>
      <c r="E73" s="71"/>
      <c r="F73" s="71"/>
      <c r="G73" s="71"/>
      <c r="H73" s="71"/>
      <c r="I73" s="169"/>
      <c r="J73" s="71"/>
      <c r="K73" s="71"/>
      <c r="L73" s="72"/>
    </row>
    <row r="74" spans="2:12" s="1" customFormat="1" ht="36.95" customHeight="1">
      <c r="B74" s="46"/>
      <c r="C74" s="73" t="s">
        <v>155</v>
      </c>
      <c r="D74" s="74"/>
      <c r="E74" s="74"/>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4.4" customHeight="1">
      <c r="B76" s="46"/>
      <c r="C76" s="76" t="s">
        <v>18</v>
      </c>
      <c r="D76" s="74"/>
      <c r="E76" s="74"/>
      <c r="F76" s="74"/>
      <c r="G76" s="74"/>
      <c r="H76" s="74"/>
      <c r="I76" s="191"/>
      <c r="J76" s="74"/>
      <c r="K76" s="74"/>
      <c r="L76" s="72"/>
    </row>
    <row r="77" spans="2:12" s="1" customFormat="1" ht="16.5" customHeight="1">
      <c r="B77" s="46"/>
      <c r="C77" s="74"/>
      <c r="D77" s="74"/>
      <c r="E77" s="192" t="str">
        <f>E7</f>
        <v>II/233, Stavební úpravy Mohylové ulice, úsek Masarykova – Stará cesta</v>
      </c>
      <c r="F77" s="76"/>
      <c r="G77" s="76"/>
      <c r="H77" s="76"/>
      <c r="I77" s="191"/>
      <c r="J77" s="74"/>
      <c r="K77" s="74"/>
      <c r="L77" s="72"/>
    </row>
    <row r="78" spans="2:12" s="1" customFormat="1" ht="14.4" customHeight="1">
      <c r="B78" s="46"/>
      <c r="C78" s="76" t="s">
        <v>138</v>
      </c>
      <c r="D78" s="74"/>
      <c r="E78" s="74"/>
      <c r="F78" s="74"/>
      <c r="G78" s="74"/>
      <c r="H78" s="74"/>
      <c r="I78" s="191"/>
      <c r="J78" s="74"/>
      <c r="K78" s="74"/>
      <c r="L78" s="72"/>
    </row>
    <row r="79" spans="2:12" s="1" customFormat="1" ht="17.25" customHeight="1">
      <c r="B79" s="46"/>
      <c r="C79" s="74"/>
      <c r="D79" s="74"/>
      <c r="E79" s="82" t="str">
        <f>E9</f>
        <v>SO 101 - Silnice II/233 – Mohylová ulice, zastávkový záliv</v>
      </c>
      <c r="F79" s="74"/>
      <c r="G79" s="74"/>
      <c r="H79" s="74"/>
      <c r="I79" s="191"/>
      <c r="J79" s="74"/>
      <c r="K79" s="74"/>
      <c r="L79" s="72"/>
    </row>
    <row r="80" spans="2:12" s="1" customFormat="1" ht="6.95" customHeight="1">
      <c r="B80" s="46"/>
      <c r="C80" s="74"/>
      <c r="D80" s="74"/>
      <c r="E80" s="74"/>
      <c r="F80" s="74"/>
      <c r="G80" s="74"/>
      <c r="H80" s="74"/>
      <c r="I80" s="191"/>
      <c r="J80" s="74"/>
      <c r="K80" s="74"/>
      <c r="L80" s="72"/>
    </row>
    <row r="81" spans="2:12" s="1" customFormat="1" ht="18" customHeight="1">
      <c r="B81" s="46"/>
      <c r="C81" s="76" t="s">
        <v>24</v>
      </c>
      <c r="D81" s="74"/>
      <c r="E81" s="74"/>
      <c r="F81" s="193" t="str">
        <f>F12</f>
        <v>Plzeň</v>
      </c>
      <c r="G81" s="74"/>
      <c r="H81" s="74"/>
      <c r="I81" s="194" t="s">
        <v>26</v>
      </c>
      <c r="J81" s="85" t="str">
        <f>IF(J12="","",J12)</f>
        <v>19. 2. 2018</v>
      </c>
      <c r="K81" s="74"/>
      <c r="L81" s="72"/>
    </row>
    <row r="82" spans="2:12" s="1" customFormat="1" ht="6.95" customHeight="1">
      <c r="B82" s="46"/>
      <c r="C82" s="74"/>
      <c r="D82" s="74"/>
      <c r="E82" s="74"/>
      <c r="F82" s="74"/>
      <c r="G82" s="74"/>
      <c r="H82" s="74"/>
      <c r="I82" s="191"/>
      <c r="J82" s="74"/>
      <c r="K82" s="74"/>
      <c r="L82" s="72"/>
    </row>
    <row r="83" spans="2:12" s="1" customFormat="1" ht="13.5">
      <c r="B83" s="46"/>
      <c r="C83" s="76" t="s">
        <v>28</v>
      </c>
      <c r="D83" s="74"/>
      <c r="E83" s="74"/>
      <c r="F83" s="193" t="str">
        <f>E15</f>
        <v>Plzeňský kraj</v>
      </c>
      <c r="G83" s="74"/>
      <c r="H83" s="74"/>
      <c r="I83" s="194" t="s">
        <v>35</v>
      </c>
      <c r="J83" s="193" t="str">
        <f>E21</f>
        <v>D PROJEKT PLZEŇ Nedvěd s.r.o.</v>
      </c>
      <c r="K83" s="74"/>
      <c r="L83" s="72"/>
    </row>
    <row r="84" spans="2:12" s="1" customFormat="1" ht="14.4" customHeight="1">
      <c r="B84" s="46"/>
      <c r="C84" s="76" t="s">
        <v>33</v>
      </c>
      <c r="D84" s="74"/>
      <c r="E84" s="74"/>
      <c r="F84" s="193" t="str">
        <f>IF(E18="","",E18)</f>
        <v/>
      </c>
      <c r="G84" s="74"/>
      <c r="H84" s="74"/>
      <c r="I84" s="191"/>
      <c r="J84" s="74"/>
      <c r="K84" s="74"/>
      <c r="L84" s="72"/>
    </row>
    <row r="85" spans="2:12" s="1" customFormat="1" ht="10.3" customHeight="1">
      <c r="B85" s="46"/>
      <c r="C85" s="74"/>
      <c r="D85" s="74"/>
      <c r="E85" s="74"/>
      <c r="F85" s="74"/>
      <c r="G85" s="74"/>
      <c r="H85" s="74"/>
      <c r="I85" s="191"/>
      <c r="J85" s="74"/>
      <c r="K85" s="74"/>
      <c r="L85" s="72"/>
    </row>
    <row r="86" spans="2:20" s="9" customFormat="1" ht="29.25" customHeight="1">
      <c r="B86" s="195"/>
      <c r="C86" s="196" t="s">
        <v>156</v>
      </c>
      <c r="D86" s="197" t="s">
        <v>61</v>
      </c>
      <c r="E86" s="197" t="s">
        <v>57</v>
      </c>
      <c r="F86" s="197" t="s">
        <v>157</v>
      </c>
      <c r="G86" s="197" t="s">
        <v>158</v>
      </c>
      <c r="H86" s="197" t="s">
        <v>159</v>
      </c>
      <c r="I86" s="198" t="s">
        <v>160</v>
      </c>
      <c r="J86" s="197" t="s">
        <v>145</v>
      </c>
      <c r="K86" s="199" t="s">
        <v>161</v>
      </c>
      <c r="L86" s="200"/>
      <c r="M86" s="102" t="s">
        <v>162</v>
      </c>
      <c r="N86" s="103" t="s">
        <v>46</v>
      </c>
      <c r="O86" s="103" t="s">
        <v>163</v>
      </c>
      <c r="P86" s="103" t="s">
        <v>164</v>
      </c>
      <c r="Q86" s="103" t="s">
        <v>165</v>
      </c>
      <c r="R86" s="103" t="s">
        <v>166</v>
      </c>
      <c r="S86" s="103" t="s">
        <v>167</v>
      </c>
      <c r="T86" s="104" t="s">
        <v>168</v>
      </c>
    </row>
    <row r="87" spans="2:63" s="1" customFormat="1" ht="29.25" customHeight="1">
      <c r="B87" s="46"/>
      <c r="C87" s="108" t="s">
        <v>146</v>
      </c>
      <c r="D87" s="74"/>
      <c r="E87" s="74"/>
      <c r="F87" s="74"/>
      <c r="G87" s="74"/>
      <c r="H87" s="74"/>
      <c r="I87" s="191"/>
      <c r="J87" s="201">
        <f>BK87</f>
        <v>0</v>
      </c>
      <c r="K87" s="74"/>
      <c r="L87" s="72"/>
      <c r="M87" s="105"/>
      <c r="N87" s="106"/>
      <c r="O87" s="106"/>
      <c r="P87" s="202">
        <f>P88+P448+P476</f>
        <v>0</v>
      </c>
      <c r="Q87" s="106"/>
      <c r="R87" s="202">
        <f>R88+R448+R476</f>
        <v>335.11436792</v>
      </c>
      <c r="S87" s="106"/>
      <c r="T87" s="203">
        <f>T88+T448+T476</f>
        <v>3950.5950000000003</v>
      </c>
      <c r="AT87" s="24" t="s">
        <v>75</v>
      </c>
      <c r="AU87" s="24" t="s">
        <v>147</v>
      </c>
      <c r="BK87" s="204">
        <f>BK88+BK448+BK476</f>
        <v>0</v>
      </c>
    </row>
    <row r="88" spans="2:63" s="10" customFormat="1" ht="37.4" customHeight="1">
      <c r="B88" s="205"/>
      <c r="C88" s="206"/>
      <c r="D88" s="207" t="s">
        <v>75</v>
      </c>
      <c r="E88" s="208" t="s">
        <v>169</v>
      </c>
      <c r="F88" s="208" t="s">
        <v>288</v>
      </c>
      <c r="G88" s="206"/>
      <c r="H88" s="206"/>
      <c r="I88" s="209"/>
      <c r="J88" s="210">
        <f>BK88</f>
        <v>0</v>
      </c>
      <c r="K88" s="206"/>
      <c r="L88" s="211"/>
      <c r="M88" s="212"/>
      <c r="N88" s="213"/>
      <c r="O88" s="213"/>
      <c r="P88" s="214">
        <f>P89+P188+P191+P201+P245+P293+P396+P441</f>
        <v>0</v>
      </c>
      <c r="Q88" s="213"/>
      <c r="R88" s="214">
        <f>R89+R188+R191+R201+R245+R293+R396+R441</f>
        <v>291.69283064</v>
      </c>
      <c r="S88" s="213"/>
      <c r="T88" s="215">
        <f>T89+T188+T191+T201+T245+T293+T396+T441</f>
        <v>3950.5950000000003</v>
      </c>
      <c r="AR88" s="216" t="s">
        <v>84</v>
      </c>
      <c r="AT88" s="217" t="s">
        <v>75</v>
      </c>
      <c r="AU88" s="217" t="s">
        <v>76</v>
      </c>
      <c r="AY88" s="216" t="s">
        <v>170</v>
      </c>
      <c r="BK88" s="218">
        <f>BK89+BK188+BK191+BK201+BK245+BK293+BK396+BK441</f>
        <v>0</v>
      </c>
    </row>
    <row r="89" spans="2:63" s="10" customFormat="1" ht="19.9" customHeight="1">
      <c r="B89" s="205"/>
      <c r="C89" s="206"/>
      <c r="D89" s="207" t="s">
        <v>75</v>
      </c>
      <c r="E89" s="219" t="s">
        <v>84</v>
      </c>
      <c r="F89" s="219" t="s">
        <v>289</v>
      </c>
      <c r="G89" s="206"/>
      <c r="H89" s="206"/>
      <c r="I89" s="209"/>
      <c r="J89" s="220">
        <f>BK89</f>
        <v>0</v>
      </c>
      <c r="K89" s="206"/>
      <c r="L89" s="211"/>
      <c r="M89" s="212"/>
      <c r="N89" s="213"/>
      <c r="O89" s="213"/>
      <c r="P89" s="214">
        <f>SUM(P90:P187)</f>
        <v>0</v>
      </c>
      <c r="Q89" s="213"/>
      <c r="R89" s="214">
        <f>SUM(R90:R187)</f>
        <v>1.0950000000000002</v>
      </c>
      <c r="S89" s="213"/>
      <c r="T89" s="215">
        <f>SUM(T90:T187)</f>
        <v>3948.987</v>
      </c>
      <c r="AR89" s="216" t="s">
        <v>84</v>
      </c>
      <c r="AT89" s="217" t="s">
        <v>75</v>
      </c>
      <c r="AU89" s="217" t="s">
        <v>84</v>
      </c>
      <c r="AY89" s="216" t="s">
        <v>170</v>
      </c>
      <c r="BK89" s="218">
        <f>SUM(BK90:BK187)</f>
        <v>0</v>
      </c>
    </row>
    <row r="90" spans="2:65" s="1" customFormat="1" ht="25.5" customHeight="1">
      <c r="B90" s="46"/>
      <c r="C90" s="221" t="s">
        <v>84</v>
      </c>
      <c r="D90" s="221" t="s">
        <v>176</v>
      </c>
      <c r="E90" s="222" t="s">
        <v>290</v>
      </c>
      <c r="F90" s="223" t="s">
        <v>291</v>
      </c>
      <c r="G90" s="224" t="s">
        <v>292</v>
      </c>
      <c r="H90" s="225">
        <v>437.2</v>
      </c>
      <c r="I90" s="226"/>
      <c r="J90" s="227">
        <f>ROUND(I90*H90,2)</f>
        <v>0</v>
      </c>
      <c r="K90" s="223" t="s">
        <v>180</v>
      </c>
      <c r="L90" s="72"/>
      <c r="M90" s="228" t="s">
        <v>23</v>
      </c>
      <c r="N90" s="229" t="s">
        <v>47</v>
      </c>
      <c r="O90" s="47"/>
      <c r="P90" s="230">
        <f>O90*H90</f>
        <v>0</v>
      </c>
      <c r="Q90" s="230">
        <v>0</v>
      </c>
      <c r="R90" s="230">
        <f>Q90*H90</f>
        <v>0</v>
      </c>
      <c r="S90" s="230">
        <v>0</v>
      </c>
      <c r="T90" s="231">
        <f>S90*H90</f>
        <v>0</v>
      </c>
      <c r="AR90" s="24" t="s">
        <v>194</v>
      </c>
      <c r="AT90" s="24" t="s">
        <v>176</v>
      </c>
      <c r="AU90" s="24" t="s">
        <v>87</v>
      </c>
      <c r="AY90" s="24" t="s">
        <v>170</v>
      </c>
      <c r="BE90" s="232">
        <f>IF(N90="základní",J90,0)</f>
        <v>0</v>
      </c>
      <c r="BF90" s="232">
        <f>IF(N90="snížená",J90,0)</f>
        <v>0</v>
      </c>
      <c r="BG90" s="232">
        <f>IF(N90="zákl. přenesená",J90,0)</f>
        <v>0</v>
      </c>
      <c r="BH90" s="232">
        <f>IF(N90="sníž. přenesená",J90,0)</f>
        <v>0</v>
      </c>
      <c r="BI90" s="232">
        <f>IF(N90="nulová",J90,0)</f>
        <v>0</v>
      </c>
      <c r="BJ90" s="24" t="s">
        <v>84</v>
      </c>
      <c r="BK90" s="232">
        <f>ROUND(I90*H90,2)</f>
        <v>0</v>
      </c>
      <c r="BL90" s="24" t="s">
        <v>194</v>
      </c>
      <c r="BM90" s="24" t="s">
        <v>293</v>
      </c>
    </row>
    <row r="91" spans="2:47" s="1" customFormat="1" ht="13.5">
      <c r="B91" s="46"/>
      <c r="C91" s="74"/>
      <c r="D91" s="233" t="s">
        <v>183</v>
      </c>
      <c r="E91" s="74"/>
      <c r="F91" s="234" t="s">
        <v>294</v>
      </c>
      <c r="G91" s="74"/>
      <c r="H91" s="74"/>
      <c r="I91" s="191"/>
      <c r="J91" s="74"/>
      <c r="K91" s="74"/>
      <c r="L91" s="72"/>
      <c r="M91" s="235"/>
      <c r="N91" s="47"/>
      <c r="O91" s="47"/>
      <c r="P91" s="47"/>
      <c r="Q91" s="47"/>
      <c r="R91" s="47"/>
      <c r="S91" s="47"/>
      <c r="T91" s="95"/>
      <c r="AT91" s="24" t="s">
        <v>183</v>
      </c>
      <c r="AU91" s="24" t="s">
        <v>87</v>
      </c>
    </row>
    <row r="92" spans="2:47" s="1" customFormat="1" ht="13.5">
      <c r="B92" s="46"/>
      <c r="C92" s="74"/>
      <c r="D92" s="233" t="s">
        <v>295</v>
      </c>
      <c r="E92" s="74"/>
      <c r="F92" s="236" t="s">
        <v>296</v>
      </c>
      <c r="G92" s="74"/>
      <c r="H92" s="74"/>
      <c r="I92" s="191"/>
      <c r="J92" s="74"/>
      <c r="K92" s="74"/>
      <c r="L92" s="72"/>
      <c r="M92" s="235"/>
      <c r="N92" s="47"/>
      <c r="O92" s="47"/>
      <c r="P92" s="47"/>
      <c r="Q92" s="47"/>
      <c r="R92" s="47"/>
      <c r="S92" s="47"/>
      <c r="T92" s="95"/>
      <c r="AT92" s="24" t="s">
        <v>295</v>
      </c>
      <c r="AU92" s="24" t="s">
        <v>87</v>
      </c>
    </row>
    <row r="93" spans="2:65" s="1" customFormat="1" ht="25.5" customHeight="1">
      <c r="B93" s="46"/>
      <c r="C93" s="221" t="s">
        <v>87</v>
      </c>
      <c r="D93" s="221" t="s">
        <v>176</v>
      </c>
      <c r="E93" s="222" t="s">
        <v>297</v>
      </c>
      <c r="F93" s="223" t="s">
        <v>298</v>
      </c>
      <c r="G93" s="224" t="s">
        <v>292</v>
      </c>
      <c r="H93" s="225">
        <v>437.2</v>
      </c>
      <c r="I93" s="226"/>
      <c r="J93" s="227">
        <f>ROUND(I93*H93,2)</f>
        <v>0</v>
      </c>
      <c r="K93" s="223" t="s">
        <v>180</v>
      </c>
      <c r="L93" s="72"/>
      <c r="M93" s="228" t="s">
        <v>23</v>
      </c>
      <c r="N93" s="229" t="s">
        <v>47</v>
      </c>
      <c r="O93" s="47"/>
      <c r="P93" s="230">
        <f>O93*H93</f>
        <v>0</v>
      </c>
      <c r="Q93" s="230">
        <v>0</v>
      </c>
      <c r="R93" s="230">
        <f>Q93*H93</f>
        <v>0</v>
      </c>
      <c r="S93" s="230">
        <v>0</v>
      </c>
      <c r="T93" s="231">
        <f>S93*H93</f>
        <v>0</v>
      </c>
      <c r="AR93" s="24" t="s">
        <v>194</v>
      </c>
      <c r="AT93" s="24" t="s">
        <v>176</v>
      </c>
      <c r="AU93" s="24" t="s">
        <v>87</v>
      </c>
      <c r="AY93" s="24" t="s">
        <v>170</v>
      </c>
      <c r="BE93" s="232">
        <f>IF(N93="základní",J93,0)</f>
        <v>0</v>
      </c>
      <c r="BF93" s="232">
        <f>IF(N93="snížená",J93,0)</f>
        <v>0</v>
      </c>
      <c r="BG93" s="232">
        <f>IF(N93="zákl. přenesená",J93,0)</f>
        <v>0</v>
      </c>
      <c r="BH93" s="232">
        <f>IF(N93="sníž. přenesená",J93,0)</f>
        <v>0</v>
      </c>
      <c r="BI93" s="232">
        <f>IF(N93="nulová",J93,0)</f>
        <v>0</v>
      </c>
      <c r="BJ93" s="24" t="s">
        <v>84</v>
      </c>
      <c r="BK93" s="232">
        <f>ROUND(I93*H93,2)</f>
        <v>0</v>
      </c>
      <c r="BL93" s="24" t="s">
        <v>194</v>
      </c>
      <c r="BM93" s="24" t="s">
        <v>299</v>
      </c>
    </row>
    <row r="94" spans="2:47" s="1" customFormat="1" ht="13.5">
      <c r="B94" s="46"/>
      <c r="C94" s="74"/>
      <c r="D94" s="233" t="s">
        <v>183</v>
      </c>
      <c r="E94" s="74"/>
      <c r="F94" s="234" t="s">
        <v>300</v>
      </c>
      <c r="G94" s="74"/>
      <c r="H94" s="74"/>
      <c r="I94" s="191"/>
      <c r="J94" s="74"/>
      <c r="K94" s="74"/>
      <c r="L94" s="72"/>
      <c r="M94" s="235"/>
      <c r="N94" s="47"/>
      <c r="O94" s="47"/>
      <c r="P94" s="47"/>
      <c r="Q94" s="47"/>
      <c r="R94" s="47"/>
      <c r="S94" s="47"/>
      <c r="T94" s="95"/>
      <c r="AT94" s="24" t="s">
        <v>183</v>
      </c>
      <c r="AU94" s="24" t="s">
        <v>87</v>
      </c>
    </row>
    <row r="95" spans="2:47" s="1" customFormat="1" ht="13.5">
      <c r="B95" s="46"/>
      <c r="C95" s="74"/>
      <c r="D95" s="233" t="s">
        <v>295</v>
      </c>
      <c r="E95" s="74"/>
      <c r="F95" s="236" t="s">
        <v>296</v>
      </c>
      <c r="G95" s="74"/>
      <c r="H95" s="74"/>
      <c r="I95" s="191"/>
      <c r="J95" s="74"/>
      <c r="K95" s="74"/>
      <c r="L95" s="72"/>
      <c r="M95" s="235"/>
      <c r="N95" s="47"/>
      <c r="O95" s="47"/>
      <c r="P95" s="47"/>
      <c r="Q95" s="47"/>
      <c r="R95" s="47"/>
      <c r="S95" s="47"/>
      <c r="T95" s="95"/>
      <c r="AT95" s="24" t="s">
        <v>295</v>
      </c>
      <c r="AU95" s="24" t="s">
        <v>87</v>
      </c>
    </row>
    <row r="96" spans="2:47" s="1" customFormat="1" ht="13.5">
      <c r="B96" s="46"/>
      <c r="C96" s="74"/>
      <c r="D96" s="233" t="s">
        <v>184</v>
      </c>
      <c r="E96" s="74"/>
      <c r="F96" s="236" t="s">
        <v>301</v>
      </c>
      <c r="G96" s="74"/>
      <c r="H96" s="74"/>
      <c r="I96" s="191"/>
      <c r="J96" s="74"/>
      <c r="K96" s="74"/>
      <c r="L96" s="72"/>
      <c r="M96" s="235"/>
      <c r="N96" s="47"/>
      <c r="O96" s="47"/>
      <c r="P96" s="47"/>
      <c r="Q96" s="47"/>
      <c r="R96" s="47"/>
      <c r="S96" s="47"/>
      <c r="T96" s="95"/>
      <c r="AT96" s="24" t="s">
        <v>184</v>
      </c>
      <c r="AU96" s="24" t="s">
        <v>87</v>
      </c>
    </row>
    <row r="97" spans="2:65" s="1" customFormat="1" ht="16.5" customHeight="1">
      <c r="B97" s="46"/>
      <c r="C97" s="221" t="s">
        <v>189</v>
      </c>
      <c r="D97" s="221" t="s">
        <v>176</v>
      </c>
      <c r="E97" s="222" t="s">
        <v>302</v>
      </c>
      <c r="F97" s="223" t="s">
        <v>303</v>
      </c>
      <c r="G97" s="224" t="s">
        <v>304</v>
      </c>
      <c r="H97" s="225">
        <v>17</v>
      </c>
      <c r="I97" s="226"/>
      <c r="J97" s="227">
        <f>ROUND(I97*H97,2)</f>
        <v>0</v>
      </c>
      <c r="K97" s="223" t="s">
        <v>23</v>
      </c>
      <c r="L97" s="72"/>
      <c r="M97" s="228" t="s">
        <v>23</v>
      </c>
      <c r="N97" s="229" t="s">
        <v>47</v>
      </c>
      <c r="O97" s="47"/>
      <c r="P97" s="230">
        <f>O97*H97</f>
        <v>0</v>
      </c>
      <c r="Q97" s="230">
        <v>0</v>
      </c>
      <c r="R97" s="230">
        <f>Q97*H97</f>
        <v>0</v>
      </c>
      <c r="S97" s="230">
        <v>0.5</v>
      </c>
      <c r="T97" s="231">
        <f>S97*H97</f>
        <v>8.5</v>
      </c>
      <c r="AR97" s="24" t="s">
        <v>194</v>
      </c>
      <c r="AT97" s="24" t="s">
        <v>176</v>
      </c>
      <c r="AU97" s="24" t="s">
        <v>87</v>
      </c>
      <c r="AY97" s="24" t="s">
        <v>170</v>
      </c>
      <c r="BE97" s="232">
        <f>IF(N97="základní",J97,0)</f>
        <v>0</v>
      </c>
      <c r="BF97" s="232">
        <f>IF(N97="snížená",J97,0)</f>
        <v>0</v>
      </c>
      <c r="BG97" s="232">
        <f>IF(N97="zákl. přenesená",J97,0)</f>
        <v>0</v>
      </c>
      <c r="BH97" s="232">
        <f>IF(N97="sníž. přenesená",J97,0)</f>
        <v>0</v>
      </c>
      <c r="BI97" s="232">
        <f>IF(N97="nulová",J97,0)</f>
        <v>0</v>
      </c>
      <c r="BJ97" s="24" t="s">
        <v>84</v>
      </c>
      <c r="BK97" s="232">
        <f>ROUND(I97*H97,2)</f>
        <v>0</v>
      </c>
      <c r="BL97" s="24" t="s">
        <v>194</v>
      </c>
      <c r="BM97" s="24" t="s">
        <v>305</v>
      </c>
    </row>
    <row r="98" spans="2:47" s="1" customFormat="1" ht="13.5">
      <c r="B98" s="46"/>
      <c r="C98" s="74"/>
      <c r="D98" s="233" t="s">
        <v>183</v>
      </c>
      <c r="E98" s="74"/>
      <c r="F98" s="234" t="s">
        <v>303</v>
      </c>
      <c r="G98" s="74"/>
      <c r="H98" s="74"/>
      <c r="I98" s="191"/>
      <c r="J98" s="74"/>
      <c r="K98" s="74"/>
      <c r="L98" s="72"/>
      <c r="M98" s="235"/>
      <c r="N98" s="47"/>
      <c r="O98" s="47"/>
      <c r="P98" s="47"/>
      <c r="Q98" s="47"/>
      <c r="R98" s="47"/>
      <c r="S98" s="47"/>
      <c r="T98" s="95"/>
      <c r="AT98" s="24" t="s">
        <v>183</v>
      </c>
      <c r="AU98" s="24" t="s">
        <v>87</v>
      </c>
    </row>
    <row r="99" spans="2:47" s="1" customFormat="1" ht="13.5">
      <c r="B99" s="46"/>
      <c r="C99" s="74"/>
      <c r="D99" s="233" t="s">
        <v>184</v>
      </c>
      <c r="E99" s="74"/>
      <c r="F99" s="236" t="s">
        <v>306</v>
      </c>
      <c r="G99" s="74"/>
      <c r="H99" s="74"/>
      <c r="I99" s="191"/>
      <c r="J99" s="74"/>
      <c r="K99" s="74"/>
      <c r="L99" s="72"/>
      <c r="M99" s="235"/>
      <c r="N99" s="47"/>
      <c r="O99" s="47"/>
      <c r="P99" s="47"/>
      <c r="Q99" s="47"/>
      <c r="R99" s="47"/>
      <c r="S99" s="47"/>
      <c r="T99" s="95"/>
      <c r="AT99" s="24" t="s">
        <v>184</v>
      </c>
      <c r="AU99" s="24" t="s">
        <v>87</v>
      </c>
    </row>
    <row r="100" spans="2:65" s="1" customFormat="1" ht="25.5" customHeight="1">
      <c r="B100" s="46"/>
      <c r="C100" s="221" t="s">
        <v>194</v>
      </c>
      <c r="D100" s="221" t="s">
        <v>176</v>
      </c>
      <c r="E100" s="222" t="s">
        <v>307</v>
      </c>
      <c r="F100" s="223" t="s">
        <v>308</v>
      </c>
      <c r="G100" s="224" t="s">
        <v>219</v>
      </c>
      <c r="H100" s="225">
        <v>186</v>
      </c>
      <c r="I100" s="226"/>
      <c r="J100" s="227">
        <f>ROUND(I100*H100,2)</f>
        <v>0</v>
      </c>
      <c r="K100" s="223" t="s">
        <v>180</v>
      </c>
      <c r="L100" s="72"/>
      <c r="M100" s="228" t="s">
        <v>23</v>
      </c>
      <c r="N100" s="229" t="s">
        <v>47</v>
      </c>
      <c r="O100" s="47"/>
      <c r="P100" s="230">
        <f>O100*H100</f>
        <v>0</v>
      </c>
      <c r="Q100" s="230">
        <v>0</v>
      </c>
      <c r="R100" s="230">
        <f>Q100*H100</f>
        <v>0</v>
      </c>
      <c r="S100" s="230">
        <v>0.417</v>
      </c>
      <c r="T100" s="231">
        <f>S100*H100</f>
        <v>77.562</v>
      </c>
      <c r="AR100" s="24" t="s">
        <v>194</v>
      </c>
      <c r="AT100" s="24" t="s">
        <v>176</v>
      </c>
      <c r="AU100" s="24" t="s">
        <v>87</v>
      </c>
      <c r="AY100" s="24" t="s">
        <v>170</v>
      </c>
      <c r="BE100" s="232">
        <f>IF(N100="základní",J100,0)</f>
        <v>0</v>
      </c>
      <c r="BF100" s="232">
        <f>IF(N100="snížená",J100,0)</f>
        <v>0</v>
      </c>
      <c r="BG100" s="232">
        <f>IF(N100="zákl. přenesená",J100,0)</f>
        <v>0</v>
      </c>
      <c r="BH100" s="232">
        <f>IF(N100="sníž. přenesená",J100,0)</f>
        <v>0</v>
      </c>
      <c r="BI100" s="232">
        <f>IF(N100="nulová",J100,0)</f>
        <v>0</v>
      </c>
      <c r="BJ100" s="24" t="s">
        <v>84</v>
      </c>
      <c r="BK100" s="232">
        <f>ROUND(I100*H100,2)</f>
        <v>0</v>
      </c>
      <c r="BL100" s="24" t="s">
        <v>194</v>
      </c>
      <c r="BM100" s="24" t="s">
        <v>309</v>
      </c>
    </row>
    <row r="101" spans="2:47" s="1" customFormat="1" ht="13.5">
      <c r="B101" s="46"/>
      <c r="C101" s="74"/>
      <c r="D101" s="233" t="s">
        <v>183</v>
      </c>
      <c r="E101" s="74"/>
      <c r="F101" s="234" t="s">
        <v>310</v>
      </c>
      <c r="G101" s="74"/>
      <c r="H101" s="74"/>
      <c r="I101" s="191"/>
      <c r="J101" s="74"/>
      <c r="K101" s="74"/>
      <c r="L101" s="72"/>
      <c r="M101" s="235"/>
      <c r="N101" s="47"/>
      <c r="O101" s="47"/>
      <c r="P101" s="47"/>
      <c r="Q101" s="47"/>
      <c r="R101" s="47"/>
      <c r="S101" s="47"/>
      <c r="T101" s="95"/>
      <c r="AT101" s="24" t="s">
        <v>183</v>
      </c>
      <c r="AU101" s="24" t="s">
        <v>87</v>
      </c>
    </row>
    <row r="102" spans="2:47" s="1" customFormat="1" ht="13.5">
      <c r="B102" s="46"/>
      <c r="C102" s="74"/>
      <c r="D102" s="233" t="s">
        <v>295</v>
      </c>
      <c r="E102" s="74"/>
      <c r="F102" s="236" t="s">
        <v>311</v>
      </c>
      <c r="G102" s="74"/>
      <c r="H102" s="74"/>
      <c r="I102" s="191"/>
      <c r="J102" s="74"/>
      <c r="K102" s="74"/>
      <c r="L102" s="72"/>
      <c r="M102" s="235"/>
      <c r="N102" s="47"/>
      <c r="O102" s="47"/>
      <c r="P102" s="47"/>
      <c r="Q102" s="47"/>
      <c r="R102" s="47"/>
      <c r="S102" s="47"/>
      <c r="T102" s="95"/>
      <c r="AT102" s="24" t="s">
        <v>295</v>
      </c>
      <c r="AU102" s="24" t="s">
        <v>87</v>
      </c>
    </row>
    <row r="103" spans="2:47" s="1" customFormat="1" ht="13.5">
      <c r="B103" s="46"/>
      <c r="C103" s="74"/>
      <c r="D103" s="233" t="s">
        <v>184</v>
      </c>
      <c r="E103" s="74"/>
      <c r="F103" s="236" t="s">
        <v>312</v>
      </c>
      <c r="G103" s="74"/>
      <c r="H103" s="74"/>
      <c r="I103" s="191"/>
      <c r="J103" s="74"/>
      <c r="K103" s="74"/>
      <c r="L103" s="72"/>
      <c r="M103" s="235"/>
      <c r="N103" s="47"/>
      <c r="O103" s="47"/>
      <c r="P103" s="47"/>
      <c r="Q103" s="47"/>
      <c r="R103" s="47"/>
      <c r="S103" s="47"/>
      <c r="T103" s="95"/>
      <c r="AT103" s="24" t="s">
        <v>184</v>
      </c>
      <c r="AU103" s="24" t="s">
        <v>87</v>
      </c>
    </row>
    <row r="104" spans="2:65" s="1" customFormat="1" ht="25.5" customHeight="1">
      <c r="B104" s="46"/>
      <c r="C104" s="221" t="s">
        <v>173</v>
      </c>
      <c r="D104" s="221" t="s">
        <v>176</v>
      </c>
      <c r="E104" s="222" t="s">
        <v>313</v>
      </c>
      <c r="F104" s="223" t="s">
        <v>314</v>
      </c>
      <c r="G104" s="224" t="s">
        <v>219</v>
      </c>
      <c r="H104" s="225">
        <v>117</v>
      </c>
      <c r="I104" s="226"/>
      <c r="J104" s="227">
        <f>ROUND(I104*H104,2)</f>
        <v>0</v>
      </c>
      <c r="K104" s="223" t="s">
        <v>180</v>
      </c>
      <c r="L104" s="72"/>
      <c r="M104" s="228" t="s">
        <v>23</v>
      </c>
      <c r="N104" s="229" t="s">
        <v>47</v>
      </c>
      <c r="O104" s="47"/>
      <c r="P104" s="230">
        <f>O104*H104</f>
        <v>0</v>
      </c>
      <c r="Q104" s="230">
        <v>0</v>
      </c>
      <c r="R104" s="230">
        <f>Q104*H104</f>
        <v>0</v>
      </c>
      <c r="S104" s="230">
        <v>0.32</v>
      </c>
      <c r="T104" s="231">
        <f>S104*H104</f>
        <v>37.44</v>
      </c>
      <c r="AR104" s="24" t="s">
        <v>194</v>
      </c>
      <c r="AT104" s="24" t="s">
        <v>176</v>
      </c>
      <c r="AU104" s="24" t="s">
        <v>87</v>
      </c>
      <c r="AY104" s="24" t="s">
        <v>170</v>
      </c>
      <c r="BE104" s="232">
        <f>IF(N104="základní",J104,0)</f>
        <v>0</v>
      </c>
      <c r="BF104" s="232">
        <f>IF(N104="snížená",J104,0)</f>
        <v>0</v>
      </c>
      <c r="BG104" s="232">
        <f>IF(N104="zákl. přenesená",J104,0)</f>
        <v>0</v>
      </c>
      <c r="BH104" s="232">
        <f>IF(N104="sníž. přenesená",J104,0)</f>
        <v>0</v>
      </c>
      <c r="BI104" s="232">
        <f>IF(N104="nulová",J104,0)</f>
        <v>0</v>
      </c>
      <c r="BJ104" s="24" t="s">
        <v>84</v>
      </c>
      <c r="BK104" s="232">
        <f>ROUND(I104*H104,2)</f>
        <v>0</v>
      </c>
      <c r="BL104" s="24" t="s">
        <v>194</v>
      </c>
      <c r="BM104" s="24" t="s">
        <v>315</v>
      </c>
    </row>
    <row r="105" spans="2:47" s="1" customFormat="1" ht="13.5">
      <c r="B105" s="46"/>
      <c r="C105" s="74"/>
      <c r="D105" s="233" t="s">
        <v>183</v>
      </c>
      <c r="E105" s="74"/>
      <c r="F105" s="234" t="s">
        <v>316</v>
      </c>
      <c r="G105" s="74"/>
      <c r="H105" s="74"/>
      <c r="I105" s="191"/>
      <c r="J105" s="74"/>
      <c r="K105" s="74"/>
      <c r="L105" s="72"/>
      <c r="M105" s="235"/>
      <c r="N105" s="47"/>
      <c r="O105" s="47"/>
      <c r="P105" s="47"/>
      <c r="Q105" s="47"/>
      <c r="R105" s="47"/>
      <c r="S105" s="47"/>
      <c r="T105" s="95"/>
      <c r="AT105" s="24" t="s">
        <v>183</v>
      </c>
      <c r="AU105" s="24" t="s">
        <v>87</v>
      </c>
    </row>
    <row r="106" spans="2:47" s="1" customFormat="1" ht="13.5">
      <c r="B106" s="46"/>
      <c r="C106" s="74"/>
      <c r="D106" s="233" t="s">
        <v>295</v>
      </c>
      <c r="E106" s="74"/>
      <c r="F106" s="236" t="s">
        <v>311</v>
      </c>
      <c r="G106" s="74"/>
      <c r="H106" s="74"/>
      <c r="I106" s="191"/>
      <c r="J106" s="74"/>
      <c r="K106" s="74"/>
      <c r="L106" s="72"/>
      <c r="M106" s="235"/>
      <c r="N106" s="47"/>
      <c r="O106" s="47"/>
      <c r="P106" s="47"/>
      <c r="Q106" s="47"/>
      <c r="R106" s="47"/>
      <c r="S106" s="47"/>
      <c r="T106" s="95"/>
      <c r="AT106" s="24" t="s">
        <v>295</v>
      </c>
      <c r="AU106" s="24" t="s">
        <v>87</v>
      </c>
    </row>
    <row r="107" spans="2:47" s="1" customFormat="1" ht="13.5">
      <c r="B107" s="46"/>
      <c r="C107" s="74"/>
      <c r="D107" s="233" t="s">
        <v>184</v>
      </c>
      <c r="E107" s="74"/>
      <c r="F107" s="236" t="s">
        <v>312</v>
      </c>
      <c r="G107" s="74"/>
      <c r="H107" s="74"/>
      <c r="I107" s="191"/>
      <c r="J107" s="74"/>
      <c r="K107" s="74"/>
      <c r="L107" s="72"/>
      <c r="M107" s="235"/>
      <c r="N107" s="47"/>
      <c r="O107" s="47"/>
      <c r="P107" s="47"/>
      <c r="Q107" s="47"/>
      <c r="R107" s="47"/>
      <c r="S107" s="47"/>
      <c r="T107" s="95"/>
      <c r="AT107" s="24" t="s">
        <v>184</v>
      </c>
      <c r="AU107" s="24" t="s">
        <v>87</v>
      </c>
    </row>
    <row r="108" spans="2:65" s="1" customFormat="1" ht="25.5" customHeight="1">
      <c r="B108" s="46"/>
      <c r="C108" s="221" t="s">
        <v>201</v>
      </c>
      <c r="D108" s="221" t="s">
        <v>176</v>
      </c>
      <c r="E108" s="222" t="s">
        <v>317</v>
      </c>
      <c r="F108" s="223" t="s">
        <v>318</v>
      </c>
      <c r="G108" s="224" t="s">
        <v>219</v>
      </c>
      <c r="H108" s="225">
        <v>303</v>
      </c>
      <c r="I108" s="226"/>
      <c r="J108" s="227">
        <f>ROUND(I108*H108,2)</f>
        <v>0</v>
      </c>
      <c r="K108" s="223" t="s">
        <v>180</v>
      </c>
      <c r="L108" s="72"/>
      <c r="M108" s="228" t="s">
        <v>23</v>
      </c>
      <c r="N108" s="229" t="s">
        <v>47</v>
      </c>
      <c r="O108" s="47"/>
      <c r="P108" s="230">
        <f>O108*H108</f>
        <v>0</v>
      </c>
      <c r="Q108" s="230">
        <v>0</v>
      </c>
      <c r="R108" s="230">
        <f>Q108*H108</f>
        <v>0</v>
      </c>
      <c r="S108" s="230">
        <v>0.29</v>
      </c>
      <c r="T108" s="231">
        <f>S108*H108</f>
        <v>87.86999999999999</v>
      </c>
      <c r="AR108" s="24" t="s">
        <v>194</v>
      </c>
      <c r="AT108" s="24" t="s">
        <v>176</v>
      </c>
      <c r="AU108" s="24" t="s">
        <v>87</v>
      </c>
      <c r="AY108" s="24" t="s">
        <v>170</v>
      </c>
      <c r="BE108" s="232">
        <f>IF(N108="základní",J108,0)</f>
        <v>0</v>
      </c>
      <c r="BF108" s="232">
        <f>IF(N108="snížená",J108,0)</f>
        <v>0</v>
      </c>
      <c r="BG108" s="232">
        <f>IF(N108="zákl. přenesená",J108,0)</f>
        <v>0</v>
      </c>
      <c r="BH108" s="232">
        <f>IF(N108="sníž. přenesená",J108,0)</f>
        <v>0</v>
      </c>
      <c r="BI108" s="232">
        <f>IF(N108="nulová",J108,0)</f>
        <v>0</v>
      </c>
      <c r="BJ108" s="24" t="s">
        <v>84</v>
      </c>
      <c r="BK108" s="232">
        <f>ROUND(I108*H108,2)</f>
        <v>0</v>
      </c>
      <c r="BL108" s="24" t="s">
        <v>194</v>
      </c>
      <c r="BM108" s="24" t="s">
        <v>319</v>
      </c>
    </row>
    <row r="109" spans="2:47" s="1" customFormat="1" ht="13.5">
      <c r="B109" s="46"/>
      <c r="C109" s="74"/>
      <c r="D109" s="233" t="s">
        <v>183</v>
      </c>
      <c r="E109" s="74"/>
      <c r="F109" s="234" t="s">
        <v>320</v>
      </c>
      <c r="G109" s="74"/>
      <c r="H109" s="74"/>
      <c r="I109" s="191"/>
      <c r="J109" s="74"/>
      <c r="K109" s="74"/>
      <c r="L109" s="72"/>
      <c r="M109" s="235"/>
      <c r="N109" s="47"/>
      <c r="O109" s="47"/>
      <c r="P109" s="47"/>
      <c r="Q109" s="47"/>
      <c r="R109" s="47"/>
      <c r="S109" s="47"/>
      <c r="T109" s="95"/>
      <c r="AT109" s="24" t="s">
        <v>183</v>
      </c>
      <c r="AU109" s="24" t="s">
        <v>87</v>
      </c>
    </row>
    <row r="110" spans="2:47" s="1" customFormat="1" ht="13.5">
      <c r="B110" s="46"/>
      <c r="C110" s="74"/>
      <c r="D110" s="233" t="s">
        <v>295</v>
      </c>
      <c r="E110" s="74"/>
      <c r="F110" s="236" t="s">
        <v>321</v>
      </c>
      <c r="G110" s="74"/>
      <c r="H110" s="74"/>
      <c r="I110" s="191"/>
      <c r="J110" s="74"/>
      <c r="K110" s="74"/>
      <c r="L110" s="72"/>
      <c r="M110" s="235"/>
      <c r="N110" s="47"/>
      <c r="O110" s="47"/>
      <c r="P110" s="47"/>
      <c r="Q110" s="47"/>
      <c r="R110" s="47"/>
      <c r="S110" s="47"/>
      <c r="T110" s="95"/>
      <c r="AT110" s="24" t="s">
        <v>295</v>
      </c>
      <c r="AU110" s="24" t="s">
        <v>87</v>
      </c>
    </row>
    <row r="111" spans="2:51" s="11" customFormat="1" ht="13.5">
      <c r="B111" s="240"/>
      <c r="C111" s="241"/>
      <c r="D111" s="233" t="s">
        <v>322</v>
      </c>
      <c r="E111" s="242" t="s">
        <v>23</v>
      </c>
      <c r="F111" s="243" t="s">
        <v>323</v>
      </c>
      <c r="G111" s="241"/>
      <c r="H111" s="244">
        <v>303</v>
      </c>
      <c r="I111" s="245"/>
      <c r="J111" s="241"/>
      <c r="K111" s="241"/>
      <c r="L111" s="246"/>
      <c r="M111" s="247"/>
      <c r="N111" s="248"/>
      <c r="O111" s="248"/>
      <c r="P111" s="248"/>
      <c r="Q111" s="248"/>
      <c r="R111" s="248"/>
      <c r="S111" s="248"/>
      <c r="T111" s="249"/>
      <c r="AT111" s="250" t="s">
        <v>322</v>
      </c>
      <c r="AU111" s="250" t="s">
        <v>87</v>
      </c>
      <c r="AV111" s="11" t="s">
        <v>87</v>
      </c>
      <c r="AW111" s="11" t="s">
        <v>39</v>
      </c>
      <c r="AX111" s="11" t="s">
        <v>84</v>
      </c>
      <c r="AY111" s="250" t="s">
        <v>170</v>
      </c>
    </row>
    <row r="112" spans="2:65" s="1" customFormat="1" ht="25.5" customHeight="1">
      <c r="B112" s="46"/>
      <c r="C112" s="221" t="s">
        <v>207</v>
      </c>
      <c r="D112" s="221" t="s">
        <v>176</v>
      </c>
      <c r="E112" s="222" t="s">
        <v>324</v>
      </c>
      <c r="F112" s="223" t="s">
        <v>325</v>
      </c>
      <c r="G112" s="224" t="s">
        <v>219</v>
      </c>
      <c r="H112" s="225">
        <v>4380</v>
      </c>
      <c r="I112" s="226"/>
      <c r="J112" s="227">
        <f>ROUND(I112*H112,2)</f>
        <v>0</v>
      </c>
      <c r="K112" s="223" t="s">
        <v>180</v>
      </c>
      <c r="L112" s="72"/>
      <c r="M112" s="228" t="s">
        <v>23</v>
      </c>
      <c r="N112" s="229" t="s">
        <v>47</v>
      </c>
      <c r="O112" s="47"/>
      <c r="P112" s="230">
        <f>O112*H112</f>
        <v>0</v>
      </c>
      <c r="Q112" s="230">
        <v>0</v>
      </c>
      <c r="R112" s="230">
        <f>Q112*H112</f>
        <v>0</v>
      </c>
      <c r="S112" s="230">
        <v>0.44</v>
      </c>
      <c r="T112" s="231">
        <f>S112*H112</f>
        <v>1927.2</v>
      </c>
      <c r="AR112" s="24" t="s">
        <v>194</v>
      </c>
      <c r="AT112" s="24" t="s">
        <v>176</v>
      </c>
      <c r="AU112" s="24" t="s">
        <v>87</v>
      </c>
      <c r="AY112" s="24" t="s">
        <v>170</v>
      </c>
      <c r="BE112" s="232">
        <f>IF(N112="základní",J112,0)</f>
        <v>0</v>
      </c>
      <c r="BF112" s="232">
        <f>IF(N112="snížená",J112,0)</f>
        <v>0</v>
      </c>
      <c r="BG112" s="232">
        <f>IF(N112="zákl. přenesená",J112,0)</f>
        <v>0</v>
      </c>
      <c r="BH112" s="232">
        <f>IF(N112="sníž. přenesená",J112,0)</f>
        <v>0</v>
      </c>
      <c r="BI112" s="232">
        <f>IF(N112="nulová",J112,0)</f>
        <v>0</v>
      </c>
      <c r="BJ112" s="24" t="s">
        <v>84</v>
      </c>
      <c r="BK112" s="232">
        <f>ROUND(I112*H112,2)</f>
        <v>0</v>
      </c>
      <c r="BL112" s="24" t="s">
        <v>194</v>
      </c>
      <c r="BM112" s="24" t="s">
        <v>326</v>
      </c>
    </row>
    <row r="113" spans="2:47" s="1" customFormat="1" ht="13.5">
      <c r="B113" s="46"/>
      <c r="C113" s="74"/>
      <c r="D113" s="233" t="s">
        <v>183</v>
      </c>
      <c r="E113" s="74"/>
      <c r="F113" s="234" t="s">
        <v>327</v>
      </c>
      <c r="G113" s="74"/>
      <c r="H113" s="74"/>
      <c r="I113" s="191"/>
      <c r="J113" s="74"/>
      <c r="K113" s="74"/>
      <c r="L113" s="72"/>
      <c r="M113" s="235"/>
      <c r="N113" s="47"/>
      <c r="O113" s="47"/>
      <c r="P113" s="47"/>
      <c r="Q113" s="47"/>
      <c r="R113" s="47"/>
      <c r="S113" s="47"/>
      <c r="T113" s="95"/>
      <c r="AT113" s="24" t="s">
        <v>183</v>
      </c>
      <c r="AU113" s="24" t="s">
        <v>87</v>
      </c>
    </row>
    <row r="114" spans="2:47" s="1" customFormat="1" ht="13.5">
      <c r="B114" s="46"/>
      <c r="C114" s="74"/>
      <c r="D114" s="233" t="s">
        <v>295</v>
      </c>
      <c r="E114" s="74"/>
      <c r="F114" s="236" t="s">
        <v>321</v>
      </c>
      <c r="G114" s="74"/>
      <c r="H114" s="74"/>
      <c r="I114" s="191"/>
      <c r="J114" s="74"/>
      <c r="K114" s="74"/>
      <c r="L114" s="72"/>
      <c r="M114" s="235"/>
      <c r="N114" s="47"/>
      <c r="O114" s="47"/>
      <c r="P114" s="47"/>
      <c r="Q114" s="47"/>
      <c r="R114" s="47"/>
      <c r="S114" s="47"/>
      <c r="T114" s="95"/>
      <c r="AT114" s="24" t="s">
        <v>295</v>
      </c>
      <c r="AU114" s="24" t="s">
        <v>87</v>
      </c>
    </row>
    <row r="115" spans="2:65" s="1" customFormat="1" ht="25.5" customHeight="1">
      <c r="B115" s="46"/>
      <c r="C115" s="221" t="s">
        <v>211</v>
      </c>
      <c r="D115" s="221" t="s">
        <v>176</v>
      </c>
      <c r="E115" s="222" t="s">
        <v>328</v>
      </c>
      <c r="F115" s="223" t="s">
        <v>329</v>
      </c>
      <c r="G115" s="224" t="s">
        <v>219</v>
      </c>
      <c r="H115" s="225">
        <v>4380</v>
      </c>
      <c r="I115" s="226"/>
      <c r="J115" s="227">
        <f>ROUND(I115*H115,2)</f>
        <v>0</v>
      </c>
      <c r="K115" s="223" t="s">
        <v>180</v>
      </c>
      <c r="L115" s="72"/>
      <c r="M115" s="228" t="s">
        <v>23</v>
      </c>
      <c r="N115" s="229" t="s">
        <v>47</v>
      </c>
      <c r="O115" s="47"/>
      <c r="P115" s="230">
        <f>O115*H115</f>
        <v>0</v>
      </c>
      <c r="Q115" s="230">
        <v>9E-05</v>
      </c>
      <c r="R115" s="230">
        <f>Q115*H115</f>
        <v>0.39420000000000005</v>
      </c>
      <c r="S115" s="230">
        <v>0.128</v>
      </c>
      <c r="T115" s="231">
        <f>S115*H115</f>
        <v>560.64</v>
      </c>
      <c r="AR115" s="24" t="s">
        <v>194</v>
      </c>
      <c r="AT115" s="24" t="s">
        <v>176</v>
      </c>
      <c r="AU115" s="24" t="s">
        <v>87</v>
      </c>
      <c r="AY115" s="24" t="s">
        <v>170</v>
      </c>
      <c r="BE115" s="232">
        <f>IF(N115="základní",J115,0)</f>
        <v>0</v>
      </c>
      <c r="BF115" s="232">
        <f>IF(N115="snížená",J115,0)</f>
        <v>0</v>
      </c>
      <c r="BG115" s="232">
        <f>IF(N115="zákl. přenesená",J115,0)</f>
        <v>0</v>
      </c>
      <c r="BH115" s="232">
        <f>IF(N115="sníž. přenesená",J115,0)</f>
        <v>0</v>
      </c>
      <c r="BI115" s="232">
        <f>IF(N115="nulová",J115,0)</f>
        <v>0</v>
      </c>
      <c r="BJ115" s="24" t="s">
        <v>84</v>
      </c>
      <c r="BK115" s="232">
        <f>ROUND(I115*H115,2)</f>
        <v>0</v>
      </c>
      <c r="BL115" s="24" t="s">
        <v>194</v>
      </c>
      <c r="BM115" s="24" t="s">
        <v>330</v>
      </c>
    </row>
    <row r="116" spans="2:47" s="1" customFormat="1" ht="13.5">
      <c r="B116" s="46"/>
      <c r="C116" s="74"/>
      <c r="D116" s="233" t="s">
        <v>183</v>
      </c>
      <c r="E116" s="74"/>
      <c r="F116" s="234" t="s">
        <v>331</v>
      </c>
      <c r="G116" s="74"/>
      <c r="H116" s="74"/>
      <c r="I116" s="191"/>
      <c r="J116" s="74"/>
      <c r="K116" s="74"/>
      <c r="L116" s="72"/>
      <c r="M116" s="235"/>
      <c r="N116" s="47"/>
      <c r="O116" s="47"/>
      <c r="P116" s="47"/>
      <c r="Q116" s="47"/>
      <c r="R116" s="47"/>
      <c r="S116" s="47"/>
      <c r="T116" s="95"/>
      <c r="AT116" s="24" t="s">
        <v>183</v>
      </c>
      <c r="AU116" s="24" t="s">
        <v>87</v>
      </c>
    </row>
    <row r="117" spans="2:47" s="1" customFormat="1" ht="13.5">
      <c r="B117" s="46"/>
      <c r="C117" s="74"/>
      <c r="D117" s="233" t="s">
        <v>295</v>
      </c>
      <c r="E117" s="74"/>
      <c r="F117" s="236" t="s">
        <v>332</v>
      </c>
      <c r="G117" s="74"/>
      <c r="H117" s="74"/>
      <c r="I117" s="191"/>
      <c r="J117" s="74"/>
      <c r="K117" s="74"/>
      <c r="L117" s="72"/>
      <c r="M117" s="235"/>
      <c r="N117" s="47"/>
      <c r="O117" s="47"/>
      <c r="P117" s="47"/>
      <c r="Q117" s="47"/>
      <c r="R117" s="47"/>
      <c r="S117" s="47"/>
      <c r="T117" s="95"/>
      <c r="AT117" s="24" t="s">
        <v>295</v>
      </c>
      <c r="AU117" s="24" t="s">
        <v>87</v>
      </c>
    </row>
    <row r="118" spans="2:47" s="1" customFormat="1" ht="13.5">
      <c r="B118" s="46"/>
      <c r="C118" s="74"/>
      <c r="D118" s="233" t="s">
        <v>184</v>
      </c>
      <c r="E118" s="74"/>
      <c r="F118" s="236" t="s">
        <v>333</v>
      </c>
      <c r="G118" s="74"/>
      <c r="H118" s="74"/>
      <c r="I118" s="191"/>
      <c r="J118" s="74"/>
      <c r="K118" s="74"/>
      <c r="L118" s="72"/>
      <c r="M118" s="235"/>
      <c r="N118" s="47"/>
      <c r="O118" s="47"/>
      <c r="P118" s="47"/>
      <c r="Q118" s="47"/>
      <c r="R118" s="47"/>
      <c r="S118" s="47"/>
      <c r="T118" s="95"/>
      <c r="AT118" s="24" t="s">
        <v>184</v>
      </c>
      <c r="AU118" s="24" t="s">
        <v>87</v>
      </c>
    </row>
    <row r="119" spans="2:65" s="1" customFormat="1" ht="25.5" customHeight="1">
      <c r="B119" s="46"/>
      <c r="C119" s="221" t="s">
        <v>216</v>
      </c>
      <c r="D119" s="221" t="s">
        <v>176</v>
      </c>
      <c r="E119" s="222" t="s">
        <v>334</v>
      </c>
      <c r="F119" s="223" t="s">
        <v>335</v>
      </c>
      <c r="G119" s="224" t="s">
        <v>219</v>
      </c>
      <c r="H119" s="225">
        <v>4380</v>
      </c>
      <c r="I119" s="226"/>
      <c r="J119" s="227">
        <f>ROUND(I119*H119,2)</f>
        <v>0</v>
      </c>
      <c r="K119" s="223" t="s">
        <v>180</v>
      </c>
      <c r="L119" s="72"/>
      <c r="M119" s="228" t="s">
        <v>23</v>
      </c>
      <c r="N119" s="229" t="s">
        <v>47</v>
      </c>
      <c r="O119" s="47"/>
      <c r="P119" s="230">
        <f>O119*H119</f>
        <v>0</v>
      </c>
      <c r="Q119" s="230">
        <v>0.00016</v>
      </c>
      <c r="R119" s="230">
        <f>Q119*H119</f>
        <v>0.7008000000000001</v>
      </c>
      <c r="S119" s="230">
        <v>0.256</v>
      </c>
      <c r="T119" s="231">
        <f>S119*H119</f>
        <v>1121.28</v>
      </c>
      <c r="AR119" s="24" t="s">
        <v>194</v>
      </c>
      <c r="AT119" s="24" t="s">
        <v>176</v>
      </c>
      <c r="AU119" s="24" t="s">
        <v>87</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194</v>
      </c>
      <c r="BM119" s="24" t="s">
        <v>336</v>
      </c>
    </row>
    <row r="120" spans="2:47" s="1" customFormat="1" ht="13.5">
      <c r="B120" s="46"/>
      <c r="C120" s="74"/>
      <c r="D120" s="233" t="s">
        <v>183</v>
      </c>
      <c r="E120" s="74"/>
      <c r="F120" s="234" t="s">
        <v>337</v>
      </c>
      <c r="G120" s="74"/>
      <c r="H120" s="74"/>
      <c r="I120" s="191"/>
      <c r="J120" s="74"/>
      <c r="K120" s="74"/>
      <c r="L120" s="72"/>
      <c r="M120" s="235"/>
      <c r="N120" s="47"/>
      <c r="O120" s="47"/>
      <c r="P120" s="47"/>
      <c r="Q120" s="47"/>
      <c r="R120" s="47"/>
      <c r="S120" s="47"/>
      <c r="T120" s="95"/>
      <c r="AT120" s="24" t="s">
        <v>183</v>
      </c>
      <c r="AU120" s="24" t="s">
        <v>87</v>
      </c>
    </row>
    <row r="121" spans="2:47" s="1" customFormat="1" ht="13.5">
      <c r="B121" s="46"/>
      <c r="C121" s="74"/>
      <c r="D121" s="233" t="s">
        <v>295</v>
      </c>
      <c r="E121" s="74"/>
      <c r="F121" s="236" t="s">
        <v>332</v>
      </c>
      <c r="G121" s="74"/>
      <c r="H121" s="74"/>
      <c r="I121" s="191"/>
      <c r="J121" s="74"/>
      <c r="K121" s="74"/>
      <c r="L121" s="72"/>
      <c r="M121" s="235"/>
      <c r="N121" s="47"/>
      <c r="O121" s="47"/>
      <c r="P121" s="47"/>
      <c r="Q121" s="47"/>
      <c r="R121" s="47"/>
      <c r="S121" s="47"/>
      <c r="T121" s="95"/>
      <c r="AT121" s="24" t="s">
        <v>295</v>
      </c>
      <c r="AU121" s="24" t="s">
        <v>87</v>
      </c>
    </row>
    <row r="122" spans="2:47" s="1" customFormat="1" ht="13.5">
      <c r="B122" s="46"/>
      <c r="C122" s="74"/>
      <c r="D122" s="233" t="s">
        <v>184</v>
      </c>
      <c r="E122" s="74"/>
      <c r="F122" s="236" t="s">
        <v>333</v>
      </c>
      <c r="G122" s="74"/>
      <c r="H122" s="74"/>
      <c r="I122" s="191"/>
      <c r="J122" s="74"/>
      <c r="K122" s="74"/>
      <c r="L122" s="72"/>
      <c r="M122" s="235"/>
      <c r="N122" s="47"/>
      <c r="O122" s="47"/>
      <c r="P122" s="47"/>
      <c r="Q122" s="47"/>
      <c r="R122" s="47"/>
      <c r="S122" s="47"/>
      <c r="T122" s="95"/>
      <c r="AT122" s="24" t="s">
        <v>184</v>
      </c>
      <c r="AU122" s="24" t="s">
        <v>87</v>
      </c>
    </row>
    <row r="123" spans="2:65" s="1" customFormat="1" ht="16.5" customHeight="1">
      <c r="B123" s="46"/>
      <c r="C123" s="221" t="s">
        <v>222</v>
      </c>
      <c r="D123" s="221" t="s">
        <v>176</v>
      </c>
      <c r="E123" s="222" t="s">
        <v>338</v>
      </c>
      <c r="F123" s="223" t="s">
        <v>339</v>
      </c>
      <c r="G123" s="224" t="s">
        <v>340</v>
      </c>
      <c r="H123" s="225">
        <v>325</v>
      </c>
      <c r="I123" s="226"/>
      <c r="J123" s="227">
        <f>ROUND(I123*H123,2)</f>
        <v>0</v>
      </c>
      <c r="K123" s="223" t="s">
        <v>180</v>
      </c>
      <c r="L123" s="72"/>
      <c r="M123" s="228" t="s">
        <v>23</v>
      </c>
      <c r="N123" s="229" t="s">
        <v>47</v>
      </c>
      <c r="O123" s="47"/>
      <c r="P123" s="230">
        <f>O123*H123</f>
        <v>0</v>
      </c>
      <c r="Q123" s="230">
        <v>0</v>
      </c>
      <c r="R123" s="230">
        <f>Q123*H123</f>
        <v>0</v>
      </c>
      <c r="S123" s="230">
        <v>0.205</v>
      </c>
      <c r="T123" s="231">
        <f>S123*H123</f>
        <v>66.625</v>
      </c>
      <c r="AR123" s="24" t="s">
        <v>194</v>
      </c>
      <c r="AT123" s="24" t="s">
        <v>176</v>
      </c>
      <c r="AU123" s="24" t="s">
        <v>87</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194</v>
      </c>
      <c r="BM123" s="24" t="s">
        <v>341</v>
      </c>
    </row>
    <row r="124" spans="2:47" s="1" customFormat="1" ht="13.5">
      <c r="B124" s="46"/>
      <c r="C124" s="74"/>
      <c r="D124" s="233" t="s">
        <v>183</v>
      </c>
      <c r="E124" s="74"/>
      <c r="F124" s="234" t="s">
        <v>342</v>
      </c>
      <c r="G124" s="74"/>
      <c r="H124" s="74"/>
      <c r="I124" s="191"/>
      <c r="J124" s="74"/>
      <c r="K124" s="74"/>
      <c r="L124" s="72"/>
      <c r="M124" s="235"/>
      <c r="N124" s="47"/>
      <c r="O124" s="47"/>
      <c r="P124" s="47"/>
      <c r="Q124" s="47"/>
      <c r="R124" s="47"/>
      <c r="S124" s="47"/>
      <c r="T124" s="95"/>
      <c r="AT124" s="24" t="s">
        <v>183</v>
      </c>
      <c r="AU124" s="24" t="s">
        <v>87</v>
      </c>
    </row>
    <row r="125" spans="2:47" s="1" customFormat="1" ht="13.5">
      <c r="B125" s="46"/>
      <c r="C125" s="74"/>
      <c r="D125" s="233" t="s">
        <v>295</v>
      </c>
      <c r="E125" s="74"/>
      <c r="F125" s="236" t="s">
        <v>343</v>
      </c>
      <c r="G125" s="74"/>
      <c r="H125" s="74"/>
      <c r="I125" s="191"/>
      <c r="J125" s="74"/>
      <c r="K125" s="74"/>
      <c r="L125" s="72"/>
      <c r="M125" s="235"/>
      <c r="N125" s="47"/>
      <c r="O125" s="47"/>
      <c r="P125" s="47"/>
      <c r="Q125" s="47"/>
      <c r="R125" s="47"/>
      <c r="S125" s="47"/>
      <c r="T125" s="95"/>
      <c r="AT125" s="24" t="s">
        <v>295</v>
      </c>
      <c r="AU125" s="24" t="s">
        <v>87</v>
      </c>
    </row>
    <row r="126" spans="2:47" s="1" customFormat="1" ht="13.5">
      <c r="B126" s="46"/>
      <c r="C126" s="74"/>
      <c r="D126" s="233" t="s">
        <v>184</v>
      </c>
      <c r="E126" s="74"/>
      <c r="F126" s="236" t="s">
        <v>344</v>
      </c>
      <c r="G126" s="74"/>
      <c r="H126" s="74"/>
      <c r="I126" s="191"/>
      <c r="J126" s="74"/>
      <c r="K126" s="74"/>
      <c r="L126" s="72"/>
      <c r="M126" s="235"/>
      <c r="N126" s="47"/>
      <c r="O126" s="47"/>
      <c r="P126" s="47"/>
      <c r="Q126" s="47"/>
      <c r="R126" s="47"/>
      <c r="S126" s="47"/>
      <c r="T126" s="95"/>
      <c r="AT126" s="24" t="s">
        <v>184</v>
      </c>
      <c r="AU126" s="24" t="s">
        <v>87</v>
      </c>
    </row>
    <row r="127" spans="2:65" s="1" customFormat="1" ht="16.5" customHeight="1">
      <c r="B127" s="46"/>
      <c r="C127" s="221" t="s">
        <v>226</v>
      </c>
      <c r="D127" s="221" t="s">
        <v>176</v>
      </c>
      <c r="E127" s="222" t="s">
        <v>345</v>
      </c>
      <c r="F127" s="223" t="s">
        <v>346</v>
      </c>
      <c r="G127" s="224" t="s">
        <v>340</v>
      </c>
      <c r="H127" s="225">
        <v>538</v>
      </c>
      <c r="I127" s="226"/>
      <c r="J127" s="227">
        <f>ROUND(I127*H127,2)</f>
        <v>0</v>
      </c>
      <c r="K127" s="223" t="s">
        <v>180</v>
      </c>
      <c r="L127" s="72"/>
      <c r="M127" s="228" t="s">
        <v>23</v>
      </c>
      <c r="N127" s="229" t="s">
        <v>47</v>
      </c>
      <c r="O127" s="47"/>
      <c r="P127" s="230">
        <f>O127*H127</f>
        <v>0</v>
      </c>
      <c r="Q127" s="230">
        <v>0</v>
      </c>
      <c r="R127" s="230">
        <f>Q127*H127</f>
        <v>0</v>
      </c>
      <c r="S127" s="230">
        <v>0.115</v>
      </c>
      <c r="T127" s="231">
        <f>S127*H127</f>
        <v>61.870000000000005</v>
      </c>
      <c r="AR127" s="24" t="s">
        <v>194</v>
      </c>
      <c r="AT127" s="24" t="s">
        <v>176</v>
      </c>
      <c r="AU127" s="24" t="s">
        <v>87</v>
      </c>
      <c r="AY127" s="24" t="s">
        <v>170</v>
      </c>
      <c r="BE127" s="232">
        <f>IF(N127="základní",J127,0)</f>
        <v>0</v>
      </c>
      <c r="BF127" s="232">
        <f>IF(N127="snížená",J127,0)</f>
        <v>0</v>
      </c>
      <c r="BG127" s="232">
        <f>IF(N127="zákl. přenesená",J127,0)</f>
        <v>0</v>
      </c>
      <c r="BH127" s="232">
        <f>IF(N127="sníž. přenesená",J127,0)</f>
        <v>0</v>
      </c>
      <c r="BI127" s="232">
        <f>IF(N127="nulová",J127,0)</f>
        <v>0</v>
      </c>
      <c r="BJ127" s="24" t="s">
        <v>84</v>
      </c>
      <c r="BK127" s="232">
        <f>ROUND(I127*H127,2)</f>
        <v>0</v>
      </c>
      <c r="BL127" s="24" t="s">
        <v>194</v>
      </c>
      <c r="BM127" s="24" t="s">
        <v>347</v>
      </c>
    </row>
    <row r="128" spans="2:47" s="1" customFormat="1" ht="13.5">
      <c r="B128" s="46"/>
      <c r="C128" s="74"/>
      <c r="D128" s="233" t="s">
        <v>183</v>
      </c>
      <c r="E128" s="74"/>
      <c r="F128" s="234" t="s">
        <v>348</v>
      </c>
      <c r="G128" s="74"/>
      <c r="H128" s="74"/>
      <c r="I128" s="191"/>
      <c r="J128" s="74"/>
      <c r="K128" s="74"/>
      <c r="L128" s="72"/>
      <c r="M128" s="235"/>
      <c r="N128" s="47"/>
      <c r="O128" s="47"/>
      <c r="P128" s="47"/>
      <c r="Q128" s="47"/>
      <c r="R128" s="47"/>
      <c r="S128" s="47"/>
      <c r="T128" s="95"/>
      <c r="AT128" s="24" t="s">
        <v>183</v>
      </c>
      <c r="AU128" s="24" t="s">
        <v>87</v>
      </c>
    </row>
    <row r="129" spans="2:47" s="1" customFormat="1" ht="13.5">
      <c r="B129" s="46"/>
      <c r="C129" s="74"/>
      <c r="D129" s="233" t="s">
        <v>295</v>
      </c>
      <c r="E129" s="74"/>
      <c r="F129" s="236" t="s">
        <v>343</v>
      </c>
      <c r="G129" s="74"/>
      <c r="H129" s="74"/>
      <c r="I129" s="191"/>
      <c r="J129" s="74"/>
      <c r="K129" s="74"/>
      <c r="L129" s="72"/>
      <c r="M129" s="235"/>
      <c r="N129" s="47"/>
      <c r="O129" s="47"/>
      <c r="P129" s="47"/>
      <c r="Q129" s="47"/>
      <c r="R129" s="47"/>
      <c r="S129" s="47"/>
      <c r="T129" s="95"/>
      <c r="AT129" s="24" t="s">
        <v>295</v>
      </c>
      <c r="AU129" s="24" t="s">
        <v>87</v>
      </c>
    </row>
    <row r="130" spans="2:47" s="1" customFormat="1" ht="13.5">
      <c r="B130" s="46"/>
      <c r="C130" s="74"/>
      <c r="D130" s="233" t="s">
        <v>184</v>
      </c>
      <c r="E130" s="74"/>
      <c r="F130" s="236" t="s">
        <v>349</v>
      </c>
      <c r="G130" s="74"/>
      <c r="H130" s="74"/>
      <c r="I130" s="191"/>
      <c r="J130" s="74"/>
      <c r="K130" s="74"/>
      <c r="L130" s="72"/>
      <c r="M130" s="235"/>
      <c r="N130" s="47"/>
      <c r="O130" s="47"/>
      <c r="P130" s="47"/>
      <c r="Q130" s="47"/>
      <c r="R130" s="47"/>
      <c r="S130" s="47"/>
      <c r="T130" s="95"/>
      <c r="AT130" s="24" t="s">
        <v>184</v>
      </c>
      <c r="AU130" s="24" t="s">
        <v>87</v>
      </c>
    </row>
    <row r="131" spans="2:65" s="1" customFormat="1" ht="16.5" customHeight="1">
      <c r="B131" s="46"/>
      <c r="C131" s="221" t="s">
        <v>234</v>
      </c>
      <c r="D131" s="221" t="s">
        <v>176</v>
      </c>
      <c r="E131" s="222" t="s">
        <v>350</v>
      </c>
      <c r="F131" s="223" t="s">
        <v>351</v>
      </c>
      <c r="G131" s="224" t="s">
        <v>292</v>
      </c>
      <c r="H131" s="225">
        <v>149.793</v>
      </c>
      <c r="I131" s="226"/>
      <c r="J131" s="227">
        <f>ROUND(I131*H131,2)</f>
        <v>0</v>
      </c>
      <c r="K131" s="223" t="s">
        <v>180</v>
      </c>
      <c r="L131" s="72"/>
      <c r="M131" s="228" t="s">
        <v>23</v>
      </c>
      <c r="N131" s="229" t="s">
        <v>47</v>
      </c>
      <c r="O131" s="47"/>
      <c r="P131" s="230">
        <f>O131*H131</f>
        <v>0</v>
      </c>
      <c r="Q131" s="230">
        <v>0</v>
      </c>
      <c r="R131" s="230">
        <f>Q131*H131</f>
        <v>0</v>
      </c>
      <c r="S131" s="230">
        <v>0</v>
      </c>
      <c r="T131" s="231">
        <f>S131*H131</f>
        <v>0</v>
      </c>
      <c r="AR131" s="24" t="s">
        <v>194</v>
      </c>
      <c r="AT131" s="24" t="s">
        <v>176</v>
      </c>
      <c r="AU131" s="24" t="s">
        <v>87</v>
      </c>
      <c r="AY131" s="24" t="s">
        <v>170</v>
      </c>
      <c r="BE131" s="232">
        <f>IF(N131="základní",J131,0)</f>
        <v>0</v>
      </c>
      <c r="BF131" s="232">
        <f>IF(N131="snížená",J131,0)</f>
        <v>0</v>
      </c>
      <c r="BG131" s="232">
        <f>IF(N131="zákl. přenesená",J131,0)</f>
        <v>0</v>
      </c>
      <c r="BH131" s="232">
        <f>IF(N131="sníž. přenesená",J131,0)</f>
        <v>0</v>
      </c>
      <c r="BI131" s="232">
        <f>IF(N131="nulová",J131,0)</f>
        <v>0</v>
      </c>
      <c r="BJ131" s="24" t="s">
        <v>84</v>
      </c>
      <c r="BK131" s="232">
        <f>ROUND(I131*H131,2)</f>
        <v>0</v>
      </c>
      <c r="BL131" s="24" t="s">
        <v>194</v>
      </c>
      <c r="BM131" s="24" t="s">
        <v>352</v>
      </c>
    </row>
    <row r="132" spans="2:47" s="1" customFormat="1" ht="13.5">
      <c r="B132" s="46"/>
      <c r="C132" s="74"/>
      <c r="D132" s="233" t="s">
        <v>183</v>
      </c>
      <c r="E132" s="74"/>
      <c r="F132" s="234" t="s">
        <v>353</v>
      </c>
      <c r="G132" s="74"/>
      <c r="H132" s="74"/>
      <c r="I132" s="191"/>
      <c r="J132" s="74"/>
      <c r="K132" s="74"/>
      <c r="L132" s="72"/>
      <c r="M132" s="235"/>
      <c r="N132" s="47"/>
      <c r="O132" s="47"/>
      <c r="P132" s="47"/>
      <c r="Q132" s="47"/>
      <c r="R132" s="47"/>
      <c r="S132" s="47"/>
      <c r="T132" s="95"/>
      <c r="AT132" s="24" t="s">
        <v>183</v>
      </c>
      <c r="AU132" s="24" t="s">
        <v>87</v>
      </c>
    </row>
    <row r="133" spans="2:47" s="1" customFormat="1" ht="13.5">
      <c r="B133" s="46"/>
      <c r="C133" s="74"/>
      <c r="D133" s="233" t="s">
        <v>295</v>
      </c>
      <c r="E133" s="74"/>
      <c r="F133" s="236" t="s">
        <v>354</v>
      </c>
      <c r="G133" s="74"/>
      <c r="H133" s="74"/>
      <c r="I133" s="191"/>
      <c r="J133" s="74"/>
      <c r="K133" s="74"/>
      <c r="L133" s="72"/>
      <c r="M133" s="235"/>
      <c r="N133" s="47"/>
      <c r="O133" s="47"/>
      <c r="P133" s="47"/>
      <c r="Q133" s="47"/>
      <c r="R133" s="47"/>
      <c r="S133" s="47"/>
      <c r="T133" s="95"/>
      <c r="AT133" s="24" t="s">
        <v>295</v>
      </c>
      <c r="AU133" s="24" t="s">
        <v>87</v>
      </c>
    </row>
    <row r="134" spans="2:47" s="1" customFormat="1" ht="13.5">
      <c r="B134" s="46"/>
      <c r="C134" s="74"/>
      <c r="D134" s="233" t="s">
        <v>184</v>
      </c>
      <c r="E134" s="74"/>
      <c r="F134" s="236" t="s">
        <v>355</v>
      </c>
      <c r="G134" s="74"/>
      <c r="H134" s="74"/>
      <c r="I134" s="191"/>
      <c r="J134" s="74"/>
      <c r="K134" s="74"/>
      <c r="L134" s="72"/>
      <c r="M134" s="235"/>
      <c r="N134" s="47"/>
      <c r="O134" s="47"/>
      <c r="P134" s="47"/>
      <c r="Q134" s="47"/>
      <c r="R134" s="47"/>
      <c r="S134" s="47"/>
      <c r="T134" s="95"/>
      <c r="AT134" s="24" t="s">
        <v>184</v>
      </c>
      <c r="AU134" s="24" t="s">
        <v>87</v>
      </c>
    </row>
    <row r="135" spans="2:51" s="11" customFormat="1" ht="13.5">
      <c r="B135" s="240"/>
      <c r="C135" s="241"/>
      <c r="D135" s="233" t="s">
        <v>322</v>
      </c>
      <c r="E135" s="242" t="s">
        <v>23</v>
      </c>
      <c r="F135" s="243" t="s">
        <v>356</v>
      </c>
      <c r="G135" s="241"/>
      <c r="H135" s="244">
        <v>149.793</v>
      </c>
      <c r="I135" s="245"/>
      <c r="J135" s="241"/>
      <c r="K135" s="241"/>
      <c r="L135" s="246"/>
      <c r="M135" s="247"/>
      <c r="N135" s="248"/>
      <c r="O135" s="248"/>
      <c r="P135" s="248"/>
      <c r="Q135" s="248"/>
      <c r="R135" s="248"/>
      <c r="S135" s="248"/>
      <c r="T135" s="249"/>
      <c r="AT135" s="250" t="s">
        <v>322</v>
      </c>
      <c r="AU135" s="250" t="s">
        <v>87</v>
      </c>
      <c r="AV135" s="11" t="s">
        <v>87</v>
      </c>
      <c r="AW135" s="11" t="s">
        <v>39</v>
      </c>
      <c r="AX135" s="11" t="s">
        <v>84</v>
      </c>
      <c r="AY135" s="250" t="s">
        <v>170</v>
      </c>
    </row>
    <row r="136" spans="2:65" s="1" customFormat="1" ht="16.5" customHeight="1">
      <c r="B136" s="46"/>
      <c r="C136" s="221" t="s">
        <v>239</v>
      </c>
      <c r="D136" s="221" t="s">
        <v>176</v>
      </c>
      <c r="E136" s="222" t="s">
        <v>357</v>
      </c>
      <c r="F136" s="223" t="s">
        <v>358</v>
      </c>
      <c r="G136" s="224" t="s">
        <v>292</v>
      </c>
      <c r="H136" s="225">
        <v>149.793</v>
      </c>
      <c r="I136" s="226"/>
      <c r="J136" s="227">
        <f>ROUND(I136*H136,2)</f>
        <v>0</v>
      </c>
      <c r="K136" s="223" t="s">
        <v>180</v>
      </c>
      <c r="L136" s="72"/>
      <c r="M136" s="228" t="s">
        <v>23</v>
      </c>
      <c r="N136" s="229" t="s">
        <v>47</v>
      </c>
      <c r="O136" s="47"/>
      <c r="P136" s="230">
        <f>O136*H136</f>
        <v>0</v>
      </c>
      <c r="Q136" s="230">
        <v>0</v>
      </c>
      <c r="R136" s="230">
        <f>Q136*H136</f>
        <v>0</v>
      </c>
      <c r="S136" s="230">
        <v>0</v>
      </c>
      <c r="T136" s="231">
        <f>S136*H136</f>
        <v>0</v>
      </c>
      <c r="AR136" s="24" t="s">
        <v>194</v>
      </c>
      <c r="AT136" s="24" t="s">
        <v>176</v>
      </c>
      <c r="AU136" s="24" t="s">
        <v>87</v>
      </c>
      <c r="AY136" s="24" t="s">
        <v>170</v>
      </c>
      <c r="BE136" s="232">
        <f>IF(N136="základní",J136,0)</f>
        <v>0</v>
      </c>
      <c r="BF136" s="232">
        <f>IF(N136="snížená",J136,0)</f>
        <v>0</v>
      </c>
      <c r="BG136" s="232">
        <f>IF(N136="zákl. přenesená",J136,0)</f>
        <v>0</v>
      </c>
      <c r="BH136" s="232">
        <f>IF(N136="sníž. přenesená",J136,0)</f>
        <v>0</v>
      </c>
      <c r="BI136" s="232">
        <f>IF(N136="nulová",J136,0)</f>
        <v>0</v>
      </c>
      <c r="BJ136" s="24" t="s">
        <v>84</v>
      </c>
      <c r="BK136" s="232">
        <f>ROUND(I136*H136,2)</f>
        <v>0</v>
      </c>
      <c r="BL136" s="24" t="s">
        <v>194</v>
      </c>
      <c r="BM136" s="24" t="s">
        <v>359</v>
      </c>
    </row>
    <row r="137" spans="2:47" s="1" customFormat="1" ht="13.5">
      <c r="B137" s="46"/>
      <c r="C137" s="74"/>
      <c r="D137" s="233" t="s">
        <v>183</v>
      </c>
      <c r="E137" s="74"/>
      <c r="F137" s="234" t="s">
        <v>360</v>
      </c>
      <c r="G137" s="74"/>
      <c r="H137" s="74"/>
      <c r="I137" s="191"/>
      <c r="J137" s="74"/>
      <c r="K137" s="74"/>
      <c r="L137" s="72"/>
      <c r="M137" s="235"/>
      <c r="N137" s="47"/>
      <c r="O137" s="47"/>
      <c r="P137" s="47"/>
      <c r="Q137" s="47"/>
      <c r="R137" s="47"/>
      <c r="S137" s="47"/>
      <c r="T137" s="95"/>
      <c r="AT137" s="24" t="s">
        <v>183</v>
      </c>
      <c r="AU137" s="24" t="s">
        <v>87</v>
      </c>
    </row>
    <row r="138" spans="2:47" s="1" customFormat="1" ht="13.5">
      <c r="B138" s="46"/>
      <c r="C138" s="74"/>
      <c r="D138" s="233" t="s">
        <v>295</v>
      </c>
      <c r="E138" s="74"/>
      <c r="F138" s="236" t="s">
        <v>354</v>
      </c>
      <c r="G138" s="74"/>
      <c r="H138" s="74"/>
      <c r="I138" s="191"/>
      <c r="J138" s="74"/>
      <c r="K138" s="74"/>
      <c r="L138" s="72"/>
      <c r="M138" s="235"/>
      <c r="N138" s="47"/>
      <c r="O138" s="47"/>
      <c r="P138" s="47"/>
      <c r="Q138" s="47"/>
      <c r="R138" s="47"/>
      <c r="S138" s="47"/>
      <c r="T138" s="95"/>
      <c r="AT138" s="24" t="s">
        <v>295</v>
      </c>
      <c r="AU138" s="24" t="s">
        <v>87</v>
      </c>
    </row>
    <row r="139" spans="2:47" s="1" customFormat="1" ht="13.5">
      <c r="B139" s="46"/>
      <c r="C139" s="74"/>
      <c r="D139" s="233" t="s">
        <v>184</v>
      </c>
      <c r="E139" s="74"/>
      <c r="F139" s="236" t="s">
        <v>355</v>
      </c>
      <c r="G139" s="74"/>
      <c r="H139" s="74"/>
      <c r="I139" s="191"/>
      <c r="J139" s="74"/>
      <c r="K139" s="74"/>
      <c r="L139" s="72"/>
      <c r="M139" s="235"/>
      <c r="N139" s="47"/>
      <c r="O139" s="47"/>
      <c r="P139" s="47"/>
      <c r="Q139" s="47"/>
      <c r="R139" s="47"/>
      <c r="S139" s="47"/>
      <c r="T139" s="95"/>
      <c r="AT139" s="24" t="s">
        <v>184</v>
      </c>
      <c r="AU139" s="24" t="s">
        <v>87</v>
      </c>
    </row>
    <row r="140" spans="2:65" s="1" customFormat="1" ht="16.5" customHeight="1">
      <c r="B140" s="46"/>
      <c r="C140" s="221" t="s">
        <v>244</v>
      </c>
      <c r="D140" s="221" t="s">
        <v>176</v>
      </c>
      <c r="E140" s="222" t="s">
        <v>361</v>
      </c>
      <c r="F140" s="223" t="s">
        <v>362</v>
      </c>
      <c r="G140" s="224" t="s">
        <v>292</v>
      </c>
      <c r="H140" s="225">
        <v>269.89</v>
      </c>
      <c r="I140" s="226"/>
      <c r="J140" s="227">
        <f>ROUND(I140*H140,2)</f>
        <v>0</v>
      </c>
      <c r="K140" s="223" t="s">
        <v>180</v>
      </c>
      <c r="L140" s="72"/>
      <c r="M140" s="228" t="s">
        <v>23</v>
      </c>
      <c r="N140" s="229" t="s">
        <v>47</v>
      </c>
      <c r="O140" s="47"/>
      <c r="P140" s="230">
        <f>O140*H140</f>
        <v>0</v>
      </c>
      <c r="Q140" s="230">
        <v>0</v>
      </c>
      <c r="R140" s="230">
        <f>Q140*H140</f>
        <v>0</v>
      </c>
      <c r="S140" s="230">
        <v>0</v>
      </c>
      <c r="T140" s="231">
        <f>S140*H140</f>
        <v>0</v>
      </c>
      <c r="AR140" s="24" t="s">
        <v>194</v>
      </c>
      <c r="AT140" s="24" t="s">
        <v>176</v>
      </c>
      <c r="AU140" s="24" t="s">
        <v>87</v>
      </c>
      <c r="AY140" s="24" t="s">
        <v>170</v>
      </c>
      <c r="BE140" s="232">
        <f>IF(N140="základní",J140,0)</f>
        <v>0</v>
      </c>
      <c r="BF140" s="232">
        <f>IF(N140="snížená",J140,0)</f>
        <v>0</v>
      </c>
      <c r="BG140" s="232">
        <f>IF(N140="zákl. přenesená",J140,0)</f>
        <v>0</v>
      </c>
      <c r="BH140" s="232">
        <f>IF(N140="sníž. přenesená",J140,0)</f>
        <v>0</v>
      </c>
      <c r="BI140" s="232">
        <f>IF(N140="nulová",J140,0)</f>
        <v>0</v>
      </c>
      <c r="BJ140" s="24" t="s">
        <v>84</v>
      </c>
      <c r="BK140" s="232">
        <f>ROUND(I140*H140,2)</f>
        <v>0</v>
      </c>
      <c r="BL140" s="24" t="s">
        <v>194</v>
      </c>
      <c r="BM140" s="24" t="s">
        <v>363</v>
      </c>
    </row>
    <row r="141" spans="2:47" s="1" customFormat="1" ht="13.5">
      <c r="B141" s="46"/>
      <c r="C141" s="74"/>
      <c r="D141" s="233" t="s">
        <v>183</v>
      </c>
      <c r="E141" s="74"/>
      <c r="F141" s="234" t="s">
        <v>364</v>
      </c>
      <c r="G141" s="74"/>
      <c r="H141" s="74"/>
      <c r="I141" s="191"/>
      <c r="J141" s="74"/>
      <c r="K141" s="74"/>
      <c r="L141" s="72"/>
      <c r="M141" s="235"/>
      <c r="N141" s="47"/>
      <c r="O141" s="47"/>
      <c r="P141" s="47"/>
      <c r="Q141" s="47"/>
      <c r="R141" s="47"/>
      <c r="S141" s="47"/>
      <c r="T141" s="95"/>
      <c r="AT141" s="24" t="s">
        <v>183</v>
      </c>
      <c r="AU141" s="24" t="s">
        <v>87</v>
      </c>
    </row>
    <row r="142" spans="2:47" s="1" customFormat="1" ht="13.5">
      <c r="B142" s="46"/>
      <c r="C142" s="74"/>
      <c r="D142" s="233" t="s">
        <v>295</v>
      </c>
      <c r="E142" s="74"/>
      <c r="F142" s="236" t="s">
        <v>365</v>
      </c>
      <c r="G142" s="74"/>
      <c r="H142" s="74"/>
      <c r="I142" s="191"/>
      <c r="J142" s="74"/>
      <c r="K142" s="74"/>
      <c r="L142" s="72"/>
      <c r="M142" s="235"/>
      <c r="N142" s="47"/>
      <c r="O142" s="47"/>
      <c r="P142" s="47"/>
      <c r="Q142" s="47"/>
      <c r="R142" s="47"/>
      <c r="S142" s="47"/>
      <c r="T142" s="95"/>
      <c r="AT142" s="24" t="s">
        <v>295</v>
      </c>
      <c r="AU142" s="24" t="s">
        <v>87</v>
      </c>
    </row>
    <row r="143" spans="2:47" s="1" customFormat="1" ht="13.5">
      <c r="B143" s="46"/>
      <c r="C143" s="74"/>
      <c r="D143" s="233" t="s">
        <v>184</v>
      </c>
      <c r="E143" s="74"/>
      <c r="F143" s="236" t="s">
        <v>366</v>
      </c>
      <c r="G143" s="74"/>
      <c r="H143" s="74"/>
      <c r="I143" s="191"/>
      <c r="J143" s="74"/>
      <c r="K143" s="74"/>
      <c r="L143" s="72"/>
      <c r="M143" s="235"/>
      <c r="N143" s="47"/>
      <c r="O143" s="47"/>
      <c r="P143" s="47"/>
      <c r="Q143" s="47"/>
      <c r="R143" s="47"/>
      <c r="S143" s="47"/>
      <c r="T143" s="95"/>
      <c r="AT143" s="24" t="s">
        <v>184</v>
      </c>
      <c r="AU143" s="24" t="s">
        <v>87</v>
      </c>
    </row>
    <row r="144" spans="2:65" s="1" customFormat="1" ht="16.5" customHeight="1">
      <c r="B144" s="46"/>
      <c r="C144" s="221" t="s">
        <v>10</v>
      </c>
      <c r="D144" s="221" t="s">
        <v>176</v>
      </c>
      <c r="E144" s="222" t="s">
        <v>367</v>
      </c>
      <c r="F144" s="223" t="s">
        <v>368</v>
      </c>
      <c r="G144" s="224" t="s">
        <v>292</v>
      </c>
      <c r="H144" s="225">
        <v>269.89</v>
      </c>
      <c r="I144" s="226"/>
      <c r="J144" s="227">
        <f>ROUND(I144*H144,2)</f>
        <v>0</v>
      </c>
      <c r="K144" s="223" t="s">
        <v>180</v>
      </c>
      <c r="L144" s="72"/>
      <c r="M144" s="228" t="s">
        <v>23</v>
      </c>
      <c r="N144" s="229" t="s">
        <v>47</v>
      </c>
      <c r="O144" s="47"/>
      <c r="P144" s="230">
        <f>O144*H144</f>
        <v>0</v>
      </c>
      <c r="Q144" s="230">
        <v>0</v>
      </c>
      <c r="R144" s="230">
        <f>Q144*H144</f>
        <v>0</v>
      </c>
      <c r="S144" s="230">
        <v>0</v>
      </c>
      <c r="T144" s="231">
        <f>S144*H144</f>
        <v>0</v>
      </c>
      <c r="AR144" s="24" t="s">
        <v>194</v>
      </c>
      <c r="AT144" s="24" t="s">
        <v>176</v>
      </c>
      <c r="AU144" s="24" t="s">
        <v>87</v>
      </c>
      <c r="AY144" s="24" t="s">
        <v>170</v>
      </c>
      <c r="BE144" s="232">
        <f>IF(N144="základní",J144,0)</f>
        <v>0</v>
      </c>
      <c r="BF144" s="232">
        <f>IF(N144="snížená",J144,0)</f>
        <v>0</v>
      </c>
      <c r="BG144" s="232">
        <f>IF(N144="zákl. přenesená",J144,0)</f>
        <v>0</v>
      </c>
      <c r="BH144" s="232">
        <f>IF(N144="sníž. přenesená",J144,0)</f>
        <v>0</v>
      </c>
      <c r="BI144" s="232">
        <f>IF(N144="nulová",J144,0)</f>
        <v>0</v>
      </c>
      <c r="BJ144" s="24" t="s">
        <v>84</v>
      </c>
      <c r="BK144" s="232">
        <f>ROUND(I144*H144,2)</f>
        <v>0</v>
      </c>
      <c r="BL144" s="24" t="s">
        <v>194</v>
      </c>
      <c r="BM144" s="24" t="s">
        <v>369</v>
      </c>
    </row>
    <row r="145" spans="2:47" s="1" customFormat="1" ht="13.5">
      <c r="B145" s="46"/>
      <c r="C145" s="74"/>
      <c r="D145" s="233" t="s">
        <v>183</v>
      </c>
      <c r="E145" s="74"/>
      <c r="F145" s="234" t="s">
        <v>370</v>
      </c>
      <c r="G145" s="74"/>
      <c r="H145" s="74"/>
      <c r="I145" s="191"/>
      <c r="J145" s="74"/>
      <c r="K145" s="74"/>
      <c r="L145" s="72"/>
      <c r="M145" s="235"/>
      <c r="N145" s="47"/>
      <c r="O145" s="47"/>
      <c r="P145" s="47"/>
      <c r="Q145" s="47"/>
      <c r="R145" s="47"/>
      <c r="S145" s="47"/>
      <c r="T145" s="95"/>
      <c r="AT145" s="24" t="s">
        <v>183</v>
      </c>
      <c r="AU145" s="24" t="s">
        <v>87</v>
      </c>
    </row>
    <row r="146" spans="2:47" s="1" customFormat="1" ht="13.5">
      <c r="B146" s="46"/>
      <c r="C146" s="74"/>
      <c r="D146" s="233" t="s">
        <v>295</v>
      </c>
      <c r="E146" s="74"/>
      <c r="F146" s="236" t="s">
        <v>365</v>
      </c>
      <c r="G146" s="74"/>
      <c r="H146" s="74"/>
      <c r="I146" s="191"/>
      <c r="J146" s="74"/>
      <c r="K146" s="74"/>
      <c r="L146" s="72"/>
      <c r="M146" s="235"/>
      <c r="N146" s="47"/>
      <c r="O146" s="47"/>
      <c r="P146" s="47"/>
      <c r="Q146" s="47"/>
      <c r="R146" s="47"/>
      <c r="S146" s="47"/>
      <c r="T146" s="95"/>
      <c r="AT146" s="24" t="s">
        <v>295</v>
      </c>
      <c r="AU146" s="24" t="s">
        <v>87</v>
      </c>
    </row>
    <row r="147" spans="2:47" s="1" customFormat="1" ht="13.5">
      <c r="B147" s="46"/>
      <c r="C147" s="74"/>
      <c r="D147" s="233" t="s">
        <v>184</v>
      </c>
      <c r="E147" s="74"/>
      <c r="F147" s="236" t="s">
        <v>371</v>
      </c>
      <c r="G147" s="74"/>
      <c r="H147" s="74"/>
      <c r="I147" s="191"/>
      <c r="J147" s="74"/>
      <c r="K147" s="74"/>
      <c r="L147" s="72"/>
      <c r="M147" s="235"/>
      <c r="N147" s="47"/>
      <c r="O147" s="47"/>
      <c r="P147" s="47"/>
      <c r="Q147" s="47"/>
      <c r="R147" s="47"/>
      <c r="S147" s="47"/>
      <c r="T147" s="95"/>
      <c r="AT147" s="24" t="s">
        <v>184</v>
      </c>
      <c r="AU147" s="24" t="s">
        <v>87</v>
      </c>
    </row>
    <row r="148" spans="2:65" s="1" customFormat="1" ht="16.5" customHeight="1">
      <c r="B148" s="46"/>
      <c r="C148" s="221" t="s">
        <v>254</v>
      </c>
      <c r="D148" s="221" t="s">
        <v>176</v>
      </c>
      <c r="E148" s="222" t="s">
        <v>372</v>
      </c>
      <c r="F148" s="223" t="s">
        <v>373</v>
      </c>
      <c r="G148" s="224" t="s">
        <v>292</v>
      </c>
      <c r="H148" s="225">
        <v>34.694</v>
      </c>
      <c r="I148" s="226"/>
      <c r="J148" s="227">
        <f>ROUND(I148*H148,2)</f>
        <v>0</v>
      </c>
      <c r="K148" s="223" t="s">
        <v>180</v>
      </c>
      <c r="L148" s="72"/>
      <c r="M148" s="228" t="s">
        <v>23</v>
      </c>
      <c r="N148" s="229" t="s">
        <v>47</v>
      </c>
      <c r="O148" s="47"/>
      <c r="P148" s="230">
        <f>O148*H148</f>
        <v>0</v>
      </c>
      <c r="Q148" s="230">
        <v>0</v>
      </c>
      <c r="R148" s="230">
        <f>Q148*H148</f>
        <v>0</v>
      </c>
      <c r="S148" s="230">
        <v>0</v>
      </c>
      <c r="T148" s="231">
        <f>S148*H148</f>
        <v>0</v>
      </c>
      <c r="AR148" s="24" t="s">
        <v>194</v>
      </c>
      <c r="AT148" s="24" t="s">
        <v>176</v>
      </c>
      <c r="AU148" s="24" t="s">
        <v>87</v>
      </c>
      <c r="AY148" s="24" t="s">
        <v>170</v>
      </c>
      <c r="BE148" s="232">
        <f>IF(N148="základní",J148,0)</f>
        <v>0</v>
      </c>
      <c r="BF148" s="232">
        <f>IF(N148="snížená",J148,0)</f>
        <v>0</v>
      </c>
      <c r="BG148" s="232">
        <f>IF(N148="zákl. přenesená",J148,0)</f>
        <v>0</v>
      </c>
      <c r="BH148" s="232">
        <f>IF(N148="sníž. přenesená",J148,0)</f>
        <v>0</v>
      </c>
      <c r="BI148" s="232">
        <f>IF(N148="nulová",J148,0)</f>
        <v>0</v>
      </c>
      <c r="BJ148" s="24" t="s">
        <v>84</v>
      </c>
      <c r="BK148" s="232">
        <f>ROUND(I148*H148,2)</f>
        <v>0</v>
      </c>
      <c r="BL148" s="24" t="s">
        <v>194</v>
      </c>
      <c r="BM148" s="24" t="s">
        <v>374</v>
      </c>
    </row>
    <row r="149" spans="2:47" s="1" customFormat="1" ht="13.5">
      <c r="B149" s="46"/>
      <c r="C149" s="74"/>
      <c r="D149" s="233" t="s">
        <v>183</v>
      </c>
      <c r="E149" s="74"/>
      <c r="F149" s="234" t="s">
        <v>375</v>
      </c>
      <c r="G149" s="74"/>
      <c r="H149" s="74"/>
      <c r="I149" s="191"/>
      <c r="J149" s="74"/>
      <c r="K149" s="74"/>
      <c r="L149" s="72"/>
      <c r="M149" s="235"/>
      <c r="N149" s="47"/>
      <c r="O149" s="47"/>
      <c r="P149" s="47"/>
      <c r="Q149" s="47"/>
      <c r="R149" s="47"/>
      <c r="S149" s="47"/>
      <c r="T149" s="95"/>
      <c r="AT149" s="24" t="s">
        <v>183</v>
      </c>
      <c r="AU149" s="24" t="s">
        <v>87</v>
      </c>
    </row>
    <row r="150" spans="2:47" s="1" customFormat="1" ht="13.5">
      <c r="B150" s="46"/>
      <c r="C150" s="74"/>
      <c r="D150" s="233" t="s">
        <v>295</v>
      </c>
      <c r="E150" s="74"/>
      <c r="F150" s="236" t="s">
        <v>376</v>
      </c>
      <c r="G150" s="74"/>
      <c r="H150" s="74"/>
      <c r="I150" s="191"/>
      <c r="J150" s="74"/>
      <c r="K150" s="74"/>
      <c r="L150" s="72"/>
      <c r="M150" s="235"/>
      <c r="N150" s="47"/>
      <c r="O150" s="47"/>
      <c r="P150" s="47"/>
      <c r="Q150" s="47"/>
      <c r="R150" s="47"/>
      <c r="S150" s="47"/>
      <c r="T150" s="95"/>
      <c r="AT150" s="24" t="s">
        <v>295</v>
      </c>
      <c r="AU150" s="24" t="s">
        <v>87</v>
      </c>
    </row>
    <row r="151" spans="2:47" s="1" customFormat="1" ht="13.5">
      <c r="B151" s="46"/>
      <c r="C151" s="74"/>
      <c r="D151" s="233" t="s">
        <v>184</v>
      </c>
      <c r="E151" s="74"/>
      <c r="F151" s="236" t="s">
        <v>377</v>
      </c>
      <c r="G151" s="74"/>
      <c r="H151" s="74"/>
      <c r="I151" s="191"/>
      <c r="J151" s="74"/>
      <c r="K151" s="74"/>
      <c r="L151" s="72"/>
      <c r="M151" s="235"/>
      <c r="N151" s="47"/>
      <c r="O151" s="47"/>
      <c r="P151" s="47"/>
      <c r="Q151" s="47"/>
      <c r="R151" s="47"/>
      <c r="S151" s="47"/>
      <c r="T151" s="95"/>
      <c r="AT151" s="24" t="s">
        <v>184</v>
      </c>
      <c r="AU151" s="24" t="s">
        <v>87</v>
      </c>
    </row>
    <row r="152" spans="2:51" s="11" customFormat="1" ht="13.5">
      <c r="B152" s="240"/>
      <c r="C152" s="241"/>
      <c r="D152" s="233" t="s">
        <v>322</v>
      </c>
      <c r="E152" s="242" t="s">
        <v>23</v>
      </c>
      <c r="F152" s="243" t="s">
        <v>378</v>
      </c>
      <c r="G152" s="241"/>
      <c r="H152" s="244">
        <v>34.694</v>
      </c>
      <c r="I152" s="245"/>
      <c r="J152" s="241"/>
      <c r="K152" s="241"/>
      <c r="L152" s="246"/>
      <c r="M152" s="247"/>
      <c r="N152" s="248"/>
      <c r="O152" s="248"/>
      <c r="P152" s="248"/>
      <c r="Q152" s="248"/>
      <c r="R152" s="248"/>
      <c r="S152" s="248"/>
      <c r="T152" s="249"/>
      <c r="AT152" s="250" t="s">
        <v>322</v>
      </c>
      <c r="AU152" s="250" t="s">
        <v>87</v>
      </c>
      <c r="AV152" s="11" t="s">
        <v>87</v>
      </c>
      <c r="AW152" s="11" t="s">
        <v>39</v>
      </c>
      <c r="AX152" s="11" t="s">
        <v>84</v>
      </c>
      <c r="AY152" s="250" t="s">
        <v>170</v>
      </c>
    </row>
    <row r="153" spans="2:65" s="1" customFormat="1" ht="16.5" customHeight="1">
      <c r="B153" s="46"/>
      <c r="C153" s="221" t="s">
        <v>259</v>
      </c>
      <c r="D153" s="221" t="s">
        <v>176</v>
      </c>
      <c r="E153" s="222" t="s">
        <v>379</v>
      </c>
      <c r="F153" s="223" t="s">
        <v>380</v>
      </c>
      <c r="G153" s="224" t="s">
        <v>292</v>
      </c>
      <c r="H153" s="225">
        <v>34.694</v>
      </c>
      <c r="I153" s="226"/>
      <c r="J153" s="227">
        <f>ROUND(I153*H153,2)</f>
        <v>0</v>
      </c>
      <c r="K153" s="223" t="s">
        <v>180</v>
      </c>
      <c r="L153" s="72"/>
      <c r="M153" s="228" t="s">
        <v>23</v>
      </c>
      <c r="N153" s="229" t="s">
        <v>47</v>
      </c>
      <c r="O153" s="47"/>
      <c r="P153" s="230">
        <f>O153*H153</f>
        <v>0</v>
      </c>
      <c r="Q153" s="230">
        <v>0</v>
      </c>
      <c r="R153" s="230">
        <f>Q153*H153</f>
        <v>0</v>
      </c>
      <c r="S153" s="230">
        <v>0</v>
      </c>
      <c r="T153" s="231">
        <f>S153*H153</f>
        <v>0</v>
      </c>
      <c r="AR153" s="24" t="s">
        <v>194</v>
      </c>
      <c r="AT153" s="24" t="s">
        <v>176</v>
      </c>
      <c r="AU153" s="24" t="s">
        <v>87</v>
      </c>
      <c r="AY153" s="24" t="s">
        <v>170</v>
      </c>
      <c r="BE153" s="232">
        <f>IF(N153="základní",J153,0)</f>
        <v>0</v>
      </c>
      <c r="BF153" s="232">
        <f>IF(N153="snížená",J153,0)</f>
        <v>0</v>
      </c>
      <c r="BG153" s="232">
        <f>IF(N153="zákl. přenesená",J153,0)</f>
        <v>0</v>
      </c>
      <c r="BH153" s="232">
        <f>IF(N153="sníž. přenesená",J153,0)</f>
        <v>0</v>
      </c>
      <c r="BI153" s="232">
        <f>IF(N153="nulová",J153,0)</f>
        <v>0</v>
      </c>
      <c r="BJ153" s="24" t="s">
        <v>84</v>
      </c>
      <c r="BK153" s="232">
        <f>ROUND(I153*H153,2)</f>
        <v>0</v>
      </c>
      <c r="BL153" s="24" t="s">
        <v>194</v>
      </c>
      <c r="BM153" s="24" t="s">
        <v>381</v>
      </c>
    </row>
    <row r="154" spans="2:47" s="1" customFormat="1" ht="13.5">
      <c r="B154" s="46"/>
      <c r="C154" s="74"/>
      <c r="D154" s="233" t="s">
        <v>183</v>
      </c>
      <c r="E154" s="74"/>
      <c r="F154" s="234" t="s">
        <v>382</v>
      </c>
      <c r="G154" s="74"/>
      <c r="H154" s="74"/>
      <c r="I154" s="191"/>
      <c r="J154" s="74"/>
      <c r="K154" s="74"/>
      <c r="L154" s="72"/>
      <c r="M154" s="235"/>
      <c r="N154" s="47"/>
      <c r="O154" s="47"/>
      <c r="P154" s="47"/>
      <c r="Q154" s="47"/>
      <c r="R154" s="47"/>
      <c r="S154" s="47"/>
      <c r="T154" s="95"/>
      <c r="AT154" s="24" t="s">
        <v>183</v>
      </c>
      <c r="AU154" s="24" t="s">
        <v>87</v>
      </c>
    </row>
    <row r="155" spans="2:47" s="1" customFormat="1" ht="13.5">
      <c r="B155" s="46"/>
      <c r="C155" s="74"/>
      <c r="D155" s="233" t="s">
        <v>295</v>
      </c>
      <c r="E155" s="74"/>
      <c r="F155" s="236" t="s">
        <v>376</v>
      </c>
      <c r="G155" s="74"/>
      <c r="H155" s="74"/>
      <c r="I155" s="191"/>
      <c r="J155" s="74"/>
      <c r="K155" s="74"/>
      <c r="L155" s="72"/>
      <c r="M155" s="235"/>
      <c r="N155" s="47"/>
      <c r="O155" s="47"/>
      <c r="P155" s="47"/>
      <c r="Q155" s="47"/>
      <c r="R155" s="47"/>
      <c r="S155" s="47"/>
      <c r="T155" s="95"/>
      <c r="AT155" s="24" t="s">
        <v>295</v>
      </c>
      <c r="AU155" s="24" t="s">
        <v>87</v>
      </c>
    </row>
    <row r="156" spans="2:47" s="1" customFormat="1" ht="13.5">
      <c r="B156" s="46"/>
      <c r="C156" s="74"/>
      <c r="D156" s="233" t="s">
        <v>184</v>
      </c>
      <c r="E156" s="74"/>
      <c r="F156" s="236" t="s">
        <v>383</v>
      </c>
      <c r="G156" s="74"/>
      <c r="H156" s="74"/>
      <c r="I156" s="191"/>
      <c r="J156" s="74"/>
      <c r="K156" s="74"/>
      <c r="L156" s="72"/>
      <c r="M156" s="235"/>
      <c r="N156" s="47"/>
      <c r="O156" s="47"/>
      <c r="P156" s="47"/>
      <c r="Q156" s="47"/>
      <c r="R156" s="47"/>
      <c r="S156" s="47"/>
      <c r="T156" s="95"/>
      <c r="AT156" s="24" t="s">
        <v>184</v>
      </c>
      <c r="AU156" s="24" t="s">
        <v>87</v>
      </c>
    </row>
    <row r="157" spans="2:65" s="1" customFormat="1" ht="25.5" customHeight="1">
      <c r="B157" s="46"/>
      <c r="C157" s="221" t="s">
        <v>264</v>
      </c>
      <c r="D157" s="221" t="s">
        <v>176</v>
      </c>
      <c r="E157" s="222" t="s">
        <v>384</v>
      </c>
      <c r="F157" s="223" t="s">
        <v>385</v>
      </c>
      <c r="G157" s="224" t="s">
        <v>292</v>
      </c>
      <c r="H157" s="225">
        <v>694.074</v>
      </c>
      <c r="I157" s="226"/>
      <c r="J157" s="227">
        <f>ROUND(I157*H157,2)</f>
        <v>0</v>
      </c>
      <c r="K157" s="223" t="s">
        <v>23</v>
      </c>
      <c r="L157" s="72"/>
      <c r="M157" s="228" t="s">
        <v>23</v>
      </c>
      <c r="N157" s="229" t="s">
        <v>47</v>
      </c>
      <c r="O157" s="47"/>
      <c r="P157" s="230">
        <f>O157*H157</f>
        <v>0</v>
      </c>
      <c r="Q157" s="230">
        <v>0</v>
      </c>
      <c r="R157" s="230">
        <f>Q157*H157</f>
        <v>0</v>
      </c>
      <c r="S157" s="230">
        <v>0</v>
      </c>
      <c r="T157" s="231">
        <f>S157*H157</f>
        <v>0</v>
      </c>
      <c r="AR157" s="24" t="s">
        <v>194</v>
      </c>
      <c r="AT157" s="24" t="s">
        <v>176</v>
      </c>
      <c r="AU157" s="24" t="s">
        <v>87</v>
      </c>
      <c r="AY157" s="24" t="s">
        <v>170</v>
      </c>
      <c r="BE157" s="232">
        <f>IF(N157="základní",J157,0)</f>
        <v>0</v>
      </c>
      <c r="BF157" s="232">
        <f>IF(N157="snížená",J157,0)</f>
        <v>0</v>
      </c>
      <c r="BG157" s="232">
        <f>IF(N157="zákl. přenesená",J157,0)</f>
        <v>0</v>
      </c>
      <c r="BH157" s="232">
        <f>IF(N157="sníž. přenesená",J157,0)</f>
        <v>0</v>
      </c>
      <c r="BI157" s="232">
        <f>IF(N157="nulová",J157,0)</f>
        <v>0</v>
      </c>
      <c r="BJ157" s="24" t="s">
        <v>84</v>
      </c>
      <c r="BK157" s="232">
        <f>ROUND(I157*H157,2)</f>
        <v>0</v>
      </c>
      <c r="BL157" s="24" t="s">
        <v>194</v>
      </c>
      <c r="BM157" s="24" t="s">
        <v>386</v>
      </c>
    </row>
    <row r="158" spans="2:47" s="1" customFormat="1" ht="13.5">
      <c r="B158" s="46"/>
      <c r="C158" s="74"/>
      <c r="D158" s="233" t="s">
        <v>183</v>
      </c>
      <c r="E158" s="74"/>
      <c r="F158" s="234" t="s">
        <v>387</v>
      </c>
      <c r="G158" s="74"/>
      <c r="H158" s="74"/>
      <c r="I158" s="191"/>
      <c r="J158" s="74"/>
      <c r="K158" s="74"/>
      <c r="L158" s="72"/>
      <c r="M158" s="235"/>
      <c r="N158" s="47"/>
      <c r="O158" s="47"/>
      <c r="P158" s="47"/>
      <c r="Q158" s="47"/>
      <c r="R158" s="47"/>
      <c r="S158" s="47"/>
      <c r="T158" s="95"/>
      <c r="AT158" s="24" t="s">
        <v>183</v>
      </c>
      <c r="AU158" s="24" t="s">
        <v>87</v>
      </c>
    </row>
    <row r="159" spans="2:47" s="1" customFormat="1" ht="13.5">
      <c r="B159" s="46"/>
      <c r="C159" s="74"/>
      <c r="D159" s="233" t="s">
        <v>295</v>
      </c>
      <c r="E159" s="74"/>
      <c r="F159" s="236" t="s">
        <v>388</v>
      </c>
      <c r="G159" s="74"/>
      <c r="H159" s="74"/>
      <c r="I159" s="191"/>
      <c r="J159" s="74"/>
      <c r="K159" s="74"/>
      <c r="L159" s="72"/>
      <c r="M159" s="235"/>
      <c r="N159" s="47"/>
      <c r="O159" s="47"/>
      <c r="P159" s="47"/>
      <c r="Q159" s="47"/>
      <c r="R159" s="47"/>
      <c r="S159" s="47"/>
      <c r="T159" s="95"/>
      <c r="AT159" s="24" t="s">
        <v>295</v>
      </c>
      <c r="AU159" s="24" t="s">
        <v>87</v>
      </c>
    </row>
    <row r="160" spans="2:47" s="1" customFormat="1" ht="13.5">
      <c r="B160" s="46"/>
      <c r="C160" s="74"/>
      <c r="D160" s="233" t="s">
        <v>184</v>
      </c>
      <c r="E160" s="74"/>
      <c r="F160" s="236" t="s">
        <v>389</v>
      </c>
      <c r="G160" s="74"/>
      <c r="H160" s="74"/>
      <c r="I160" s="191"/>
      <c r="J160" s="74"/>
      <c r="K160" s="74"/>
      <c r="L160" s="72"/>
      <c r="M160" s="235"/>
      <c r="N160" s="47"/>
      <c r="O160" s="47"/>
      <c r="P160" s="47"/>
      <c r="Q160" s="47"/>
      <c r="R160" s="47"/>
      <c r="S160" s="47"/>
      <c r="T160" s="95"/>
      <c r="AT160" s="24" t="s">
        <v>184</v>
      </c>
      <c r="AU160" s="24" t="s">
        <v>87</v>
      </c>
    </row>
    <row r="161" spans="2:51" s="11" customFormat="1" ht="13.5">
      <c r="B161" s="240"/>
      <c r="C161" s="241"/>
      <c r="D161" s="233" t="s">
        <v>322</v>
      </c>
      <c r="E161" s="242" t="s">
        <v>23</v>
      </c>
      <c r="F161" s="243" t="s">
        <v>390</v>
      </c>
      <c r="G161" s="241"/>
      <c r="H161" s="244">
        <v>437.2</v>
      </c>
      <c r="I161" s="245"/>
      <c r="J161" s="241"/>
      <c r="K161" s="241"/>
      <c r="L161" s="246"/>
      <c r="M161" s="247"/>
      <c r="N161" s="248"/>
      <c r="O161" s="248"/>
      <c r="P161" s="248"/>
      <c r="Q161" s="248"/>
      <c r="R161" s="248"/>
      <c r="S161" s="248"/>
      <c r="T161" s="249"/>
      <c r="AT161" s="250" t="s">
        <v>322</v>
      </c>
      <c r="AU161" s="250" t="s">
        <v>87</v>
      </c>
      <c r="AV161" s="11" t="s">
        <v>87</v>
      </c>
      <c r="AW161" s="11" t="s">
        <v>39</v>
      </c>
      <c r="AX161" s="11" t="s">
        <v>76</v>
      </c>
      <c r="AY161" s="250" t="s">
        <v>170</v>
      </c>
    </row>
    <row r="162" spans="2:51" s="11" customFormat="1" ht="13.5">
      <c r="B162" s="240"/>
      <c r="C162" s="241"/>
      <c r="D162" s="233" t="s">
        <v>322</v>
      </c>
      <c r="E162" s="242" t="s">
        <v>23</v>
      </c>
      <c r="F162" s="243" t="s">
        <v>391</v>
      </c>
      <c r="G162" s="241"/>
      <c r="H162" s="244">
        <v>256.874</v>
      </c>
      <c r="I162" s="245"/>
      <c r="J162" s="241"/>
      <c r="K162" s="241"/>
      <c r="L162" s="246"/>
      <c r="M162" s="247"/>
      <c r="N162" s="248"/>
      <c r="O162" s="248"/>
      <c r="P162" s="248"/>
      <c r="Q162" s="248"/>
      <c r="R162" s="248"/>
      <c r="S162" s="248"/>
      <c r="T162" s="249"/>
      <c r="AT162" s="250" t="s">
        <v>322</v>
      </c>
      <c r="AU162" s="250" t="s">
        <v>87</v>
      </c>
      <c r="AV162" s="11" t="s">
        <v>87</v>
      </c>
      <c r="AW162" s="11" t="s">
        <v>39</v>
      </c>
      <c r="AX162" s="11" t="s">
        <v>76</v>
      </c>
      <c r="AY162" s="250" t="s">
        <v>170</v>
      </c>
    </row>
    <row r="163" spans="2:51" s="12" customFormat="1" ht="13.5">
      <c r="B163" s="251"/>
      <c r="C163" s="252"/>
      <c r="D163" s="233" t="s">
        <v>322</v>
      </c>
      <c r="E163" s="253" t="s">
        <v>23</v>
      </c>
      <c r="F163" s="254" t="s">
        <v>392</v>
      </c>
      <c r="G163" s="252"/>
      <c r="H163" s="255">
        <v>694.074</v>
      </c>
      <c r="I163" s="256"/>
      <c r="J163" s="252"/>
      <c r="K163" s="252"/>
      <c r="L163" s="257"/>
      <c r="M163" s="258"/>
      <c r="N163" s="259"/>
      <c r="O163" s="259"/>
      <c r="P163" s="259"/>
      <c r="Q163" s="259"/>
      <c r="R163" s="259"/>
      <c r="S163" s="259"/>
      <c r="T163" s="260"/>
      <c r="AT163" s="261" t="s">
        <v>322</v>
      </c>
      <c r="AU163" s="261" t="s">
        <v>87</v>
      </c>
      <c r="AV163" s="12" t="s">
        <v>194</v>
      </c>
      <c r="AW163" s="12" t="s">
        <v>39</v>
      </c>
      <c r="AX163" s="12" t="s">
        <v>84</v>
      </c>
      <c r="AY163" s="261" t="s">
        <v>170</v>
      </c>
    </row>
    <row r="164" spans="2:65" s="1" customFormat="1" ht="16.5" customHeight="1">
      <c r="B164" s="46"/>
      <c r="C164" s="221" t="s">
        <v>271</v>
      </c>
      <c r="D164" s="221" t="s">
        <v>176</v>
      </c>
      <c r="E164" s="222" t="s">
        <v>393</v>
      </c>
      <c r="F164" s="223" t="s">
        <v>394</v>
      </c>
      <c r="G164" s="224" t="s">
        <v>395</v>
      </c>
      <c r="H164" s="225">
        <v>1318.741</v>
      </c>
      <c r="I164" s="226"/>
      <c r="J164" s="227">
        <f>ROUND(I164*H164,2)</f>
        <v>0</v>
      </c>
      <c r="K164" s="223" t="s">
        <v>180</v>
      </c>
      <c r="L164" s="72"/>
      <c r="M164" s="228" t="s">
        <v>23</v>
      </c>
      <c r="N164" s="229" t="s">
        <v>47</v>
      </c>
      <c r="O164" s="47"/>
      <c r="P164" s="230">
        <f>O164*H164</f>
        <v>0</v>
      </c>
      <c r="Q164" s="230">
        <v>0</v>
      </c>
      <c r="R164" s="230">
        <f>Q164*H164</f>
        <v>0</v>
      </c>
      <c r="S164" s="230">
        <v>0</v>
      </c>
      <c r="T164" s="231">
        <f>S164*H164</f>
        <v>0</v>
      </c>
      <c r="AR164" s="24" t="s">
        <v>194</v>
      </c>
      <c r="AT164" s="24" t="s">
        <v>176</v>
      </c>
      <c r="AU164" s="24" t="s">
        <v>87</v>
      </c>
      <c r="AY164" s="24" t="s">
        <v>170</v>
      </c>
      <c r="BE164" s="232">
        <f>IF(N164="základní",J164,0)</f>
        <v>0</v>
      </c>
      <c r="BF164" s="232">
        <f>IF(N164="snížená",J164,0)</f>
        <v>0</v>
      </c>
      <c r="BG164" s="232">
        <f>IF(N164="zákl. přenesená",J164,0)</f>
        <v>0</v>
      </c>
      <c r="BH164" s="232">
        <f>IF(N164="sníž. přenesená",J164,0)</f>
        <v>0</v>
      </c>
      <c r="BI164" s="232">
        <f>IF(N164="nulová",J164,0)</f>
        <v>0</v>
      </c>
      <c r="BJ164" s="24" t="s">
        <v>84</v>
      </c>
      <c r="BK164" s="232">
        <f>ROUND(I164*H164,2)</f>
        <v>0</v>
      </c>
      <c r="BL164" s="24" t="s">
        <v>194</v>
      </c>
      <c r="BM164" s="24" t="s">
        <v>396</v>
      </c>
    </row>
    <row r="165" spans="2:47" s="1" customFormat="1" ht="13.5">
      <c r="B165" s="46"/>
      <c r="C165" s="74"/>
      <c r="D165" s="233" t="s">
        <v>183</v>
      </c>
      <c r="E165" s="74"/>
      <c r="F165" s="234" t="s">
        <v>397</v>
      </c>
      <c r="G165" s="74"/>
      <c r="H165" s="74"/>
      <c r="I165" s="191"/>
      <c r="J165" s="74"/>
      <c r="K165" s="74"/>
      <c r="L165" s="72"/>
      <c r="M165" s="235"/>
      <c r="N165" s="47"/>
      <c r="O165" s="47"/>
      <c r="P165" s="47"/>
      <c r="Q165" s="47"/>
      <c r="R165" s="47"/>
      <c r="S165" s="47"/>
      <c r="T165" s="95"/>
      <c r="AT165" s="24" t="s">
        <v>183</v>
      </c>
      <c r="AU165" s="24" t="s">
        <v>87</v>
      </c>
    </row>
    <row r="166" spans="2:47" s="1" customFormat="1" ht="13.5">
      <c r="B166" s="46"/>
      <c r="C166" s="74"/>
      <c r="D166" s="233" t="s">
        <v>295</v>
      </c>
      <c r="E166" s="74"/>
      <c r="F166" s="236" t="s">
        <v>398</v>
      </c>
      <c r="G166" s="74"/>
      <c r="H166" s="74"/>
      <c r="I166" s="191"/>
      <c r="J166" s="74"/>
      <c r="K166" s="74"/>
      <c r="L166" s="72"/>
      <c r="M166" s="235"/>
      <c r="N166" s="47"/>
      <c r="O166" s="47"/>
      <c r="P166" s="47"/>
      <c r="Q166" s="47"/>
      <c r="R166" s="47"/>
      <c r="S166" s="47"/>
      <c r="T166" s="95"/>
      <c r="AT166" s="24" t="s">
        <v>295</v>
      </c>
      <c r="AU166" s="24" t="s">
        <v>87</v>
      </c>
    </row>
    <row r="167" spans="2:51" s="11" customFormat="1" ht="13.5">
      <c r="B167" s="240"/>
      <c r="C167" s="241"/>
      <c r="D167" s="233" t="s">
        <v>322</v>
      </c>
      <c r="E167" s="242" t="s">
        <v>23</v>
      </c>
      <c r="F167" s="243" t="s">
        <v>399</v>
      </c>
      <c r="G167" s="241"/>
      <c r="H167" s="244">
        <v>1318.741</v>
      </c>
      <c r="I167" s="245"/>
      <c r="J167" s="241"/>
      <c r="K167" s="241"/>
      <c r="L167" s="246"/>
      <c r="M167" s="247"/>
      <c r="N167" s="248"/>
      <c r="O167" s="248"/>
      <c r="P167" s="248"/>
      <c r="Q167" s="248"/>
      <c r="R167" s="248"/>
      <c r="S167" s="248"/>
      <c r="T167" s="249"/>
      <c r="AT167" s="250" t="s">
        <v>322</v>
      </c>
      <c r="AU167" s="250" t="s">
        <v>87</v>
      </c>
      <c r="AV167" s="11" t="s">
        <v>87</v>
      </c>
      <c r="AW167" s="11" t="s">
        <v>39</v>
      </c>
      <c r="AX167" s="11" t="s">
        <v>84</v>
      </c>
      <c r="AY167" s="250" t="s">
        <v>170</v>
      </c>
    </row>
    <row r="168" spans="2:65" s="1" customFormat="1" ht="16.5" customHeight="1">
      <c r="B168" s="46"/>
      <c r="C168" s="221" t="s">
        <v>400</v>
      </c>
      <c r="D168" s="221" t="s">
        <v>176</v>
      </c>
      <c r="E168" s="222" t="s">
        <v>401</v>
      </c>
      <c r="F168" s="223" t="s">
        <v>402</v>
      </c>
      <c r="G168" s="224" t="s">
        <v>292</v>
      </c>
      <c r="H168" s="225">
        <v>197.5</v>
      </c>
      <c r="I168" s="226"/>
      <c r="J168" s="227">
        <f>ROUND(I168*H168,2)</f>
        <v>0</v>
      </c>
      <c r="K168" s="223" t="s">
        <v>180</v>
      </c>
      <c r="L168" s="72"/>
      <c r="M168" s="228" t="s">
        <v>23</v>
      </c>
      <c r="N168" s="229" t="s">
        <v>47</v>
      </c>
      <c r="O168" s="47"/>
      <c r="P168" s="230">
        <f>O168*H168</f>
        <v>0</v>
      </c>
      <c r="Q168" s="230">
        <v>0</v>
      </c>
      <c r="R168" s="230">
        <f>Q168*H168</f>
        <v>0</v>
      </c>
      <c r="S168" s="230">
        <v>0</v>
      </c>
      <c r="T168" s="231">
        <f>S168*H168</f>
        <v>0</v>
      </c>
      <c r="AR168" s="24" t="s">
        <v>194</v>
      </c>
      <c r="AT168" s="24" t="s">
        <v>176</v>
      </c>
      <c r="AU168" s="24" t="s">
        <v>87</v>
      </c>
      <c r="AY168" s="24" t="s">
        <v>170</v>
      </c>
      <c r="BE168" s="232">
        <f>IF(N168="základní",J168,0)</f>
        <v>0</v>
      </c>
      <c r="BF168" s="232">
        <f>IF(N168="snížená",J168,0)</f>
        <v>0</v>
      </c>
      <c r="BG168" s="232">
        <f>IF(N168="zákl. přenesená",J168,0)</f>
        <v>0</v>
      </c>
      <c r="BH168" s="232">
        <f>IF(N168="sníž. přenesená",J168,0)</f>
        <v>0</v>
      </c>
      <c r="BI168" s="232">
        <f>IF(N168="nulová",J168,0)</f>
        <v>0</v>
      </c>
      <c r="BJ168" s="24" t="s">
        <v>84</v>
      </c>
      <c r="BK168" s="232">
        <f>ROUND(I168*H168,2)</f>
        <v>0</v>
      </c>
      <c r="BL168" s="24" t="s">
        <v>194</v>
      </c>
      <c r="BM168" s="24" t="s">
        <v>403</v>
      </c>
    </row>
    <row r="169" spans="2:47" s="1" customFormat="1" ht="13.5">
      <c r="B169" s="46"/>
      <c r="C169" s="74"/>
      <c r="D169" s="233" t="s">
        <v>183</v>
      </c>
      <c r="E169" s="74"/>
      <c r="F169" s="234" t="s">
        <v>404</v>
      </c>
      <c r="G169" s="74"/>
      <c r="H169" s="74"/>
      <c r="I169" s="191"/>
      <c r="J169" s="74"/>
      <c r="K169" s="74"/>
      <c r="L169" s="72"/>
      <c r="M169" s="235"/>
      <c r="N169" s="47"/>
      <c r="O169" s="47"/>
      <c r="P169" s="47"/>
      <c r="Q169" s="47"/>
      <c r="R169" s="47"/>
      <c r="S169" s="47"/>
      <c r="T169" s="95"/>
      <c r="AT169" s="24" t="s">
        <v>183</v>
      </c>
      <c r="AU169" s="24" t="s">
        <v>87</v>
      </c>
    </row>
    <row r="170" spans="2:47" s="1" customFormat="1" ht="13.5">
      <c r="B170" s="46"/>
      <c r="C170" s="74"/>
      <c r="D170" s="233" t="s">
        <v>295</v>
      </c>
      <c r="E170" s="74"/>
      <c r="F170" s="236" t="s">
        <v>405</v>
      </c>
      <c r="G170" s="74"/>
      <c r="H170" s="74"/>
      <c r="I170" s="191"/>
      <c r="J170" s="74"/>
      <c r="K170" s="74"/>
      <c r="L170" s="72"/>
      <c r="M170" s="235"/>
      <c r="N170" s="47"/>
      <c r="O170" s="47"/>
      <c r="P170" s="47"/>
      <c r="Q170" s="47"/>
      <c r="R170" s="47"/>
      <c r="S170" s="47"/>
      <c r="T170" s="95"/>
      <c r="AT170" s="24" t="s">
        <v>295</v>
      </c>
      <c r="AU170" s="24" t="s">
        <v>87</v>
      </c>
    </row>
    <row r="171" spans="2:47" s="1" customFormat="1" ht="13.5">
      <c r="B171" s="46"/>
      <c r="C171" s="74"/>
      <c r="D171" s="233" t="s">
        <v>184</v>
      </c>
      <c r="E171" s="74"/>
      <c r="F171" s="236" t="s">
        <v>406</v>
      </c>
      <c r="G171" s="74"/>
      <c r="H171" s="74"/>
      <c r="I171" s="191"/>
      <c r="J171" s="74"/>
      <c r="K171" s="74"/>
      <c r="L171" s="72"/>
      <c r="M171" s="235"/>
      <c r="N171" s="47"/>
      <c r="O171" s="47"/>
      <c r="P171" s="47"/>
      <c r="Q171" s="47"/>
      <c r="R171" s="47"/>
      <c r="S171" s="47"/>
      <c r="T171" s="95"/>
      <c r="AT171" s="24" t="s">
        <v>184</v>
      </c>
      <c r="AU171" s="24" t="s">
        <v>87</v>
      </c>
    </row>
    <row r="172" spans="2:51" s="11" customFormat="1" ht="13.5">
      <c r="B172" s="240"/>
      <c r="C172" s="241"/>
      <c r="D172" s="233" t="s">
        <v>322</v>
      </c>
      <c r="E172" s="242" t="s">
        <v>23</v>
      </c>
      <c r="F172" s="243" t="s">
        <v>407</v>
      </c>
      <c r="G172" s="241"/>
      <c r="H172" s="244">
        <v>197.5</v>
      </c>
      <c r="I172" s="245"/>
      <c r="J172" s="241"/>
      <c r="K172" s="241"/>
      <c r="L172" s="246"/>
      <c r="M172" s="247"/>
      <c r="N172" s="248"/>
      <c r="O172" s="248"/>
      <c r="P172" s="248"/>
      <c r="Q172" s="248"/>
      <c r="R172" s="248"/>
      <c r="S172" s="248"/>
      <c r="T172" s="249"/>
      <c r="AT172" s="250" t="s">
        <v>322</v>
      </c>
      <c r="AU172" s="250" t="s">
        <v>87</v>
      </c>
      <c r="AV172" s="11" t="s">
        <v>87</v>
      </c>
      <c r="AW172" s="11" t="s">
        <v>39</v>
      </c>
      <c r="AX172" s="11" t="s">
        <v>84</v>
      </c>
      <c r="AY172" s="250" t="s">
        <v>170</v>
      </c>
    </row>
    <row r="173" spans="2:65" s="1" customFormat="1" ht="25.5" customHeight="1">
      <c r="B173" s="46"/>
      <c r="C173" s="221" t="s">
        <v>9</v>
      </c>
      <c r="D173" s="221" t="s">
        <v>176</v>
      </c>
      <c r="E173" s="222" t="s">
        <v>408</v>
      </c>
      <c r="F173" s="223" t="s">
        <v>409</v>
      </c>
      <c r="G173" s="224" t="s">
        <v>292</v>
      </c>
      <c r="H173" s="225">
        <v>20.318</v>
      </c>
      <c r="I173" s="226"/>
      <c r="J173" s="227">
        <f>ROUND(I173*H173,2)</f>
        <v>0</v>
      </c>
      <c r="K173" s="223" t="s">
        <v>180</v>
      </c>
      <c r="L173" s="72"/>
      <c r="M173" s="228" t="s">
        <v>23</v>
      </c>
      <c r="N173" s="229" t="s">
        <v>47</v>
      </c>
      <c r="O173" s="47"/>
      <c r="P173" s="230">
        <f>O173*H173</f>
        <v>0</v>
      </c>
      <c r="Q173" s="230">
        <v>0</v>
      </c>
      <c r="R173" s="230">
        <f>Q173*H173</f>
        <v>0</v>
      </c>
      <c r="S173" s="230">
        <v>0</v>
      </c>
      <c r="T173" s="231">
        <f>S173*H173</f>
        <v>0</v>
      </c>
      <c r="AR173" s="24" t="s">
        <v>194</v>
      </c>
      <c r="AT173" s="24" t="s">
        <v>176</v>
      </c>
      <c r="AU173" s="24" t="s">
        <v>87</v>
      </c>
      <c r="AY173" s="24" t="s">
        <v>170</v>
      </c>
      <c r="BE173" s="232">
        <f>IF(N173="základní",J173,0)</f>
        <v>0</v>
      </c>
      <c r="BF173" s="232">
        <f>IF(N173="snížená",J173,0)</f>
        <v>0</v>
      </c>
      <c r="BG173" s="232">
        <f>IF(N173="zákl. přenesená",J173,0)</f>
        <v>0</v>
      </c>
      <c r="BH173" s="232">
        <f>IF(N173="sníž. přenesená",J173,0)</f>
        <v>0</v>
      </c>
      <c r="BI173" s="232">
        <f>IF(N173="nulová",J173,0)</f>
        <v>0</v>
      </c>
      <c r="BJ173" s="24" t="s">
        <v>84</v>
      </c>
      <c r="BK173" s="232">
        <f>ROUND(I173*H173,2)</f>
        <v>0</v>
      </c>
      <c r="BL173" s="24" t="s">
        <v>194</v>
      </c>
      <c r="BM173" s="24" t="s">
        <v>410</v>
      </c>
    </row>
    <row r="174" spans="2:47" s="1" customFormat="1" ht="13.5">
      <c r="B174" s="46"/>
      <c r="C174" s="74"/>
      <c r="D174" s="233" t="s">
        <v>183</v>
      </c>
      <c r="E174" s="74"/>
      <c r="F174" s="234" t="s">
        <v>411</v>
      </c>
      <c r="G174" s="74"/>
      <c r="H174" s="74"/>
      <c r="I174" s="191"/>
      <c r="J174" s="74"/>
      <c r="K174" s="74"/>
      <c r="L174" s="72"/>
      <c r="M174" s="235"/>
      <c r="N174" s="47"/>
      <c r="O174" s="47"/>
      <c r="P174" s="47"/>
      <c r="Q174" s="47"/>
      <c r="R174" s="47"/>
      <c r="S174" s="47"/>
      <c r="T174" s="95"/>
      <c r="AT174" s="24" t="s">
        <v>183</v>
      </c>
      <c r="AU174" s="24" t="s">
        <v>87</v>
      </c>
    </row>
    <row r="175" spans="2:47" s="1" customFormat="1" ht="13.5">
      <c r="B175" s="46"/>
      <c r="C175" s="74"/>
      <c r="D175" s="233" t="s">
        <v>295</v>
      </c>
      <c r="E175" s="74"/>
      <c r="F175" s="236" t="s">
        <v>412</v>
      </c>
      <c r="G175" s="74"/>
      <c r="H175" s="74"/>
      <c r="I175" s="191"/>
      <c r="J175" s="74"/>
      <c r="K175" s="74"/>
      <c r="L175" s="72"/>
      <c r="M175" s="235"/>
      <c r="N175" s="47"/>
      <c r="O175" s="47"/>
      <c r="P175" s="47"/>
      <c r="Q175" s="47"/>
      <c r="R175" s="47"/>
      <c r="S175" s="47"/>
      <c r="T175" s="95"/>
      <c r="AT175" s="24" t="s">
        <v>295</v>
      </c>
      <c r="AU175" s="24" t="s">
        <v>87</v>
      </c>
    </row>
    <row r="176" spans="2:47" s="1" customFormat="1" ht="13.5">
      <c r="B176" s="46"/>
      <c r="C176" s="74"/>
      <c r="D176" s="233" t="s">
        <v>184</v>
      </c>
      <c r="E176" s="74"/>
      <c r="F176" s="236" t="s">
        <v>413</v>
      </c>
      <c r="G176" s="74"/>
      <c r="H176" s="74"/>
      <c r="I176" s="191"/>
      <c r="J176" s="74"/>
      <c r="K176" s="74"/>
      <c r="L176" s="72"/>
      <c r="M176" s="235"/>
      <c r="N176" s="47"/>
      <c r="O176" s="47"/>
      <c r="P176" s="47"/>
      <c r="Q176" s="47"/>
      <c r="R176" s="47"/>
      <c r="S176" s="47"/>
      <c r="T176" s="95"/>
      <c r="AT176" s="24" t="s">
        <v>184</v>
      </c>
      <c r="AU176" s="24" t="s">
        <v>87</v>
      </c>
    </row>
    <row r="177" spans="2:51" s="11" customFormat="1" ht="13.5">
      <c r="B177" s="240"/>
      <c r="C177" s="241"/>
      <c r="D177" s="233" t="s">
        <v>322</v>
      </c>
      <c r="E177" s="242" t="s">
        <v>23</v>
      </c>
      <c r="F177" s="243" t="s">
        <v>414</v>
      </c>
      <c r="G177" s="241"/>
      <c r="H177" s="244">
        <v>20.318</v>
      </c>
      <c r="I177" s="245"/>
      <c r="J177" s="241"/>
      <c r="K177" s="241"/>
      <c r="L177" s="246"/>
      <c r="M177" s="247"/>
      <c r="N177" s="248"/>
      <c r="O177" s="248"/>
      <c r="P177" s="248"/>
      <c r="Q177" s="248"/>
      <c r="R177" s="248"/>
      <c r="S177" s="248"/>
      <c r="T177" s="249"/>
      <c r="AT177" s="250" t="s">
        <v>322</v>
      </c>
      <c r="AU177" s="250" t="s">
        <v>87</v>
      </c>
      <c r="AV177" s="11" t="s">
        <v>87</v>
      </c>
      <c r="AW177" s="11" t="s">
        <v>39</v>
      </c>
      <c r="AX177" s="11" t="s">
        <v>84</v>
      </c>
      <c r="AY177" s="250" t="s">
        <v>170</v>
      </c>
    </row>
    <row r="178" spans="2:65" s="1" customFormat="1" ht="16.5" customHeight="1">
      <c r="B178" s="46"/>
      <c r="C178" s="221" t="s">
        <v>415</v>
      </c>
      <c r="D178" s="221" t="s">
        <v>176</v>
      </c>
      <c r="E178" s="222" t="s">
        <v>416</v>
      </c>
      <c r="F178" s="223" t="s">
        <v>417</v>
      </c>
      <c r="G178" s="224" t="s">
        <v>292</v>
      </c>
      <c r="H178" s="225">
        <v>72.39</v>
      </c>
      <c r="I178" s="226"/>
      <c r="J178" s="227">
        <f>ROUND(I178*H178,2)</f>
        <v>0</v>
      </c>
      <c r="K178" s="223" t="s">
        <v>180</v>
      </c>
      <c r="L178" s="72"/>
      <c r="M178" s="228" t="s">
        <v>23</v>
      </c>
      <c r="N178" s="229" t="s">
        <v>47</v>
      </c>
      <c r="O178" s="47"/>
      <c r="P178" s="230">
        <f>O178*H178</f>
        <v>0</v>
      </c>
      <c r="Q178" s="230">
        <v>0</v>
      </c>
      <c r="R178" s="230">
        <f>Q178*H178</f>
        <v>0</v>
      </c>
      <c r="S178" s="230">
        <v>0</v>
      </c>
      <c r="T178" s="231">
        <f>S178*H178</f>
        <v>0</v>
      </c>
      <c r="AR178" s="24" t="s">
        <v>194</v>
      </c>
      <c r="AT178" s="24" t="s">
        <v>176</v>
      </c>
      <c r="AU178" s="24" t="s">
        <v>87</v>
      </c>
      <c r="AY178" s="24" t="s">
        <v>170</v>
      </c>
      <c r="BE178" s="232">
        <f>IF(N178="základní",J178,0)</f>
        <v>0</v>
      </c>
      <c r="BF178" s="232">
        <f>IF(N178="snížená",J178,0)</f>
        <v>0</v>
      </c>
      <c r="BG178" s="232">
        <f>IF(N178="zákl. přenesená",J178,0)</f>
        <v>0</v>
      </c>
      <c r="BH178" s="232">
        <f>IF(N178="sníž. přenesená",J178,0)</f>
        <v>0</v>
      </c>
      <c r="BI178" s="232">
        <f>IF(N178="nulová",J178,0)</f>
        <v>0</v>
      </c>
      <c r="BJ178" s="24" t="s">
        <v>84</v>
      </c>
      <c r="BK178" s="232">
        <f>ROUND(I178*H178,2)</f>
        <v>0</v>
      </c>
      <c r="BL178" s="24" t="s">
        <v>194</v>
      </c>
      <c r="BM178" s="24" t="s">
        <v>418</v>
      </c>
    </row>
    <row r="179" spans="2:47" s="1" customFormat="1" ht="13.5">
      <c r="B179" s="46"/>
      <c r="C179" s="74"/>
      <c r="D179" s="233" t="s">
        <v>183</v>
      </c>
      <c r="E179" s="74"/>
      <c r="F179" s="234" t="s">
        <v>419</v>
      </c>
      <c r="G179" s="74"/>
      <c r="H179" s="74"/>
      <c r="I179" s="191"/>
      <c r="J179" s="74"/>
      <c r="K179" s="74"/>
      <c r="L179" s="72"/>
      <c r="M179" s="235"/>
      <c r="N179" s="47"/>
      <c r="O179" s="47"/>
      <c r="P179" s="47"/>
      <c r="Q179" s="47"/>
      <c r="R179" s="47"/>
      <c r="S179" s="47"/>
      <c r="T179" s="95"/>
      <c r="AT179" s="24" t="s">
        <v>183</v>
      </c>
      <c r="AU179" s="24" t="s">
        <v>87</v>
      </c>
    </row>
    <row r="180" spans="2:47" s="1" customFormat="1" ht="13.5">
      <c r="B180" s="46"/>
      <c r="C180" s="74"/>
      <c r="D180" s="233" t="s">
        <v>295</v>
      </c>
      <c r="E180" s="74"/>
      <c r="F180" s="236" t="s">
        <v>420</v>
      </c>
      <c r="G180" s="74"/>
      <c r="H180" s="74"/>
      <c r="I180" s="191"/>
      <c r="J180" s="74"/>
      <c r="K180" s="74"/>
      <c r="L180" s="72"/>
      <c r="M180" s="235"/>
      <c r="N180" s="47"/>
      <c r="O180" s="47"/>
      <c r="P180" s="47"/>
      <c r="Q180" s="47"/>
      <c r="R180" s="47"/>
      <c r="S180" s="47"/>
      <c r="T180" s="95"/>
      <c r="AT180" s="24" t="s">
        <v>295</v>
      </c>
      <c r="AU180" s="24" t="s">
        <v>87</v>
      </c>
    </row>
    <row r="181" spans="2:47" s="1" customFormat="1" ht="13.5">
      <c r="B181" s="46"/>
      <c r="C181" s="74"/>
      <c r="D181" s="233" t="s">
        <v>184</v>
      </c>
      <c r="E181" s="74"/>
      <c r="F181" s="236" t="s">
        <v>421</v>
      </c>
      <c r="G181" s="74"/>
      <c r="H181" s="74"/>
      <c r="I181" s="191"/>
      <c r="J181" s="74"/>
      <c r="K181" s="74"/>
      <c r="L181" s="72"/>
      <c r="M181" s="235"/>
      <c r="N181" s="47"/>
      <c r="O181" s="47"/>
      <c r="P181" s="47"/>
      <c r="Q181" s="47"/>
      <c r="R181" s="47"/>
      <c r="S181" s="47"/>
      <c r="T181" s="95"/>
      <c r="AT181" s="24" t="s">
        <v>184</v>
      </c>
      <c r="AU181" s="24" t="s">
        <v>87</v>
      </c>
    </row>
    <row r="182" spans="2:51" s="11" customFormat="1" ht="13.5">
      <c r="B182" s="240"/>
      <c r="C182" s="241"/>
      <c r="D182" s="233" t="s">
        <v>322</v>
      </c>
      <c r="E182" s="242" t="s">
        <v>23</v>
      </c>
      <c r="F182" s="243" t="s">
        <v>422</v>
      </c>
      <c r="G182" s="241"/>
      <c r="H182" s="244">
        <v>72.39</v>
      </c>
      <c r="I182" s="245"/>
      <c r="J182" s="241"/>
      <c r="K182" s="241"/>
      <c r="L182" s="246"/>
      <c r="M182" s="247"/>
      <c r="N182" s="248"/>
      <c r="O182" s="248"/>
      <c r="P182" s="248"/>
      <c r="Q182" s="248"/>
      <c r="R182" s="248"/>
      <c r="S182" s="248"/>
      <c r="T182" s="249"/>
      <c r="AT182" s="250" t="s">
        <v>322</v>
      </c>
      <c r="AU182" s="250" t="s">
        <v>87</v>
      </c>
      <c r="AV182" s="11" t="s">
        <v>87</v>
      </c>
      <c r="AW182" s="11" t="s">
        <v>39</v>
      </c>
      <c r="AX182" s="11" t="s">
        <v>84</v>
      </c>
      <c r="AY182" s="250" t="s">
        <v>170</v>
      </c>
    </row>
    <row r="183" spans="2:65" s="1" customFormat="1" ht="16.5" customHeight="1">
      <c r="B183" s="46"/>
      <c r="C183" s="221" t="s">
        <v>423</v>
      </c>
      <c r="D183" s="221" t="s">
        <v>176</v>
      </c>
      <c r="E183" s="222" t="s">
        <v>424</v>
      </c>
      <c r="F183" s="223" t="s">
        <v>425</v>
      </c>
      <c r="G183" s="224" t="s">
        <v>219</v>
      </c>
      <c r="H183" s="225">
        <v>3747.21</v>
      </c>
      <c r="I183" s="226"/>
      <c r="J183" s="227">
        <f>ROUND(I183*H183,2)</f>
        <v>0</v>
      </c>
      <c r="K183" s="223" t="s">
        <v>180</v>
      </c>
      <c r="L183" s="72"/>
      <c r="M183" s="228" t="s">
        <v>23</v>
      </c>
      <c r="N183" s="229" t="s">
        <v>47</v>
      </c>
      <c r="O183" s="47"/>
      <c r="P183" s="230">
        <f>O183*H183</f>
        <v>0</v>
      </c>
      <c r="Q183" s="230">
        <v>0</v>
      </c>
      <c r="R183" s="230">
        <f>Q183*H183</f>
        <v>0</v>
      </c>
      <c r="S183" s="230">
        <v>0</v>
      </c>
      <c r="T183" s="231">
        <f>S183*H183</f>
        <v>0</v>
      </c>
      <c r="AR183" s="24" t="s">
        <v>194</v>
      </c>
      <c r="AT183" s="24" t="s">
        <v>176</v>
      </c>
      <c r="AU183" s="24" t="s">
        <v>87</v>
      </c>
      <c r="AY183" s="24" t="s">
        <v>170</v>
      </c>
      <c r="BE183" s="232">
        <f>IF(N183="základní",J183,0)</f>
        <v>0</v>
      </c>
      <c r="BF183" s="232">
        <f>IF(N183="snížená",J183,0)</f>
        <v>0</v>
      </c>
      <c r="BG183" s="232">
        <f>IF(N183="zákl. přenesená",J183,0)</f>
        <v>0</v>
      </c>
      <c r="BH183" s="232">
        <f>IF(N183="sníž. přenesená",J183,0)</f>
        <v>0</v>
      </c>
      <c r="BI183" s="232">
        <f>IF(N183="nulová",J183,0)</f>
        <v>0</v>
      </c>
      <c r="BJ183" s="24" t="s">
        <v>84</v>
      </c>
      <c r="BK183" s="232">
        <f>ROUND(I183*H183,2)</f>
        <v>0</v>
      </c>
      <c r="BL183" s="24" t="s">
        <v>194</v>
      </c>
      <c r="BM183" s="24" t="s">
        <v>426</v>
      </c>
    </row>
    <row r="184" spans="2:47" s="1" customFormat="1" ht="13.5">
      <c r="B184" s="46"/>
      <c r="C184" s="74"/>
      <c r="D184" s="233" t="s">
        <v>183</v>
      </c>
      <c r="E184" s="74"/>
      <c r="F184" s="234" t="s">
        <v>427</v>
      </c>
      <c r="G184" s="74"/>
      <c r="H184" s="74"/>
      <c r="I184" s="191"/>
      <c r="J184" s="74"/>
      <c r="K184" s="74"/>
      <c r="L184" s="72"/>
      <c r="M184" s="235"/>
      <c r="N184" s="47"/>
      <c r="O184" s="47"/>
      <c r="P184" s="47"/>
      <c r="Q184" s="47"/>
      <c r="R184" s="47"/>
      <c r="S184" s="47"/>
      <c r="T184" s="95"/>
      <c r="AT184" s="24" t="s">
        <v>183</v>
      </c>
      <c r="AU184" s="24" t="s">
        <v>87</v>
      </c>
    </row>
    <row r="185" spans="2:47" s="1" customFormat="1" ht="13.5">
      <c r="B185" s="46"/>
      <c r="C185" s="74"/>
      <c r="D185" s="233" t="s">
        <v>295</v>
      </c>
      <c r="E185" s="74"/>
      <c r="F185" s="236" t="s">
        <v>428</v>
      </c>
      <c r="G185" s="74"/>
      <c r="H185" s="74"/>
      <c r="I185" s="191"/>
      <c r="J185" s="74"/>
      <c r="K185" s="74"/>
      <c r="L185" s="72"/>
      <c r="M185" s="235"/>
      <c r="N185" s="47"/>
      <c r="O185" s="47"/>
      <c r="P185" s="47"/>
      <c r="Q185" s="47"/>
      <c r="R185" s="47"/>
      <c r="S185" s="47"/>
      <c r="T185" s="95"/>
      <c r="AT185" s="24" t="s">
        <v>295</v>
      </c>
      <c r="AU185" s="24" t="s">
        <v>87</v>
      </c>
    </row>
    <row r="186" spans="2:47" s="1" customFormat="1" ht="13.5">
      <c r="B186" s="46"/>
      <c r="C186" s="74"/>
      <c r="D186" s="233" t="s">
        <v>184</v>
      </c>
      <c r="E186" s="74"/>
      <c r="F186" s="236" t="s">
        <v>429</v>
      </c>
      <c r="G186" s="74"/>
      <c r="H186" s="74"/>
      <c r="I186" s="191"/>
      <c r="J186" s="74"/>
      <c r="K186" s="74"/>
      <c r="L186" s="72"/>
      <c r="M186" s="235"/>
      <c r="N186" s="47"/>
      <c r="O186" s="47"/>
      <c r="P186" s="47"/>
      <c r="Q186" s="47"/>
      <c r="R186" s="47"/>
      <c r="S186" s="47"/>
      <c r="T186" s="95"/>
      <c r="AT186" s="24" t="s">
        <v>184</v>
      </c>
      <c r="AU186" s="24" t="s">
        <v>87</v>
      </c>
    </row>
    <row r="187" spans="2:51" s="11" customFormat="1" ht="13.5">
      <c r="B187" s="240"/>
      <c r="C187" s="241"/>
      <c r="D187" s="233" t="s">
        <v>322</v>
      </c>
      <c r="E187" s="242" t="s">
        <v>23</v>
      </c>
      <c r="F187" s="243" t="s">
        <v>430</v>
      </c>
      <c r="G187" s="241"/>
      <c r="H187" s="244">
        <v>3747.21</v>
      </c>
      <c r="I187" s="245"/>
      <c r="J187" s="241"/>
      <c r="K187" s="241"/>
      <c r="L187" s="246"/>
      <c r="M187" s="247"/>
      <c r="N187" s="248"/>
      <c r="O187" s="248"/>
      <c r="P187" s="248"/>
      <c r="Q187" s="248"/>
      <c r="R187" s="248"/>
      <c r="S187" s="248"/>
      <c r="T187" s="249"/>
      <c r="AT187" s="250" t="s">
        <v>322</v>
      </c>
      <c r="AU187" s="250" t="s">
        <v>87</v>
      </c>
      <c r="AV187" s="11" t="s">
        <v>87</v>
      </c>
      <c r="AW187" s="11" t="s">
        <v>39</v>
      </c>
      <c r="AX187" s="11" t="s">
        <v>84</v>
      </c>
      <c r="AY187" s="250" t="s">
        <v>170</v>
      </c>
    </row>
    <row r="188" spans="2:63" s="10" customFormat="1" ht="29.85" customHeight="1">
      <c r="B188" s="205"/>
      <c r="C188" s="206"/>
      <c r="D188" s="207" t="s">
        <v>75</v>
      </c>
      <c r="E188" s="219" t="s">
        <v>87</v>
      </c>
      <c r="F188" s="219" t="s">
        <v>431</v>
      </c>
      <c r="G188" s="206"/>
      <c r="H188" s="206"/>
      <c r="I188" s="209"/>
      <c r="J188" s="220">
        <f>BK188</f>
        <v>0</v>
      </c>
      <c r="K188" s="206"/>
      <c r="L188" s="211"/>
      <c r="M188" s="212"/>
      <c r="N188" s="213"/>
      <c r="O188" s="213"/>
      <c r="P188" s="214">
        <f>SUM(P189:P190)</f>
        <v>0</v>
      </c>
      <c r="Q188" s="213"/>
      <c r="R188" s="214">
        <f>SUM(R189:R190)</f>
        <v>164.472714</v>
      </c>
      <c r="S188" s="213"/>
      <c r="T188" s="215">
        <f>SUM(T189:T190)</f>
        <v>0</v>
      </c>
      <c r="AR188" s="216" t="s">
        <v>84</v>
      </c>
      <c r="AT188" s="217" t="s">
        <v>75</v>
      </c>
      <c r="AU188" s="217" t="s">
        <v>84</v>
      </c>
      <c r="AY188" s="216" t="s">
        <v>170</v>
      </c>
      <c r="BK188" s="218">
        <f>SUM(BK189:BK190)</f>
        <v>0</v>
      </c>
    </row>
    <row r="189" spans="2:65" s="1" customFormat="1" ht="25.5" customHeight="1">
      <c r="B189" s="46"/>
      <c r="C189" s="221" t="s">
        <v>432</v>
      </c>
      <c r="D189" s="221" t="s">
        <v>176</v>
      </c>
      <c r="E189" s="222" t="s">
        <v>433</v>
      </c>
      <c r="F189" s="223" t="s">
        <v>434</v>
      </c>
      <c r="G189" s="224" t="s">
        <v>340</v>
      </c>
      <c r="H189" s="225">
        <v>713.3</v>
      </c>
      <c r="I189" s="226"/>
      <c r="J189" s="227">
        <f>ROUND(I189*H189,2)</f>
        <v>0</v>
      </c>
      <c r="K189" s="223" t="s">
        <v>180</v>
      </c>
      <c r="L189" s="72"/>
      <c r="M189" s="228" t="s">
        <v>23</v>
      </c>
      <c r="N189" s="229" t="s">
        <v>47</v>
      </c>
      <c r="O189" s="47"/>
      <c r="P189" s="230">
        <f>O189*H189</f>
        <v>0</v>
      </c>
      <c r="Q189" s="230">
        <v>0.23058</v>
      </c>
      <c r="R189" s="230">
        <f>Q189*H189</f>
        <v>164.472714</v>
      </c>
      <c r="S189" s="230">
        <v>0</v>
      </c>
      <c r="T189" s="231">
        <f>S189*H189</f>
        <v>0</v>
      </c>
      <c r="AR189" s="24" t="s">
        <v>194</v>
      </c>
      <c r="AT189" s="24" t="s">
        <v>176</v>
      </c>
      <c r="AU189" s="24" t="s">
        <v>87</v>
      </c>
      <c r="AY189" s="24" t="s">
        <v>170</v>
      </c>
      <c r="BE189" s="232">
        <f>IF(N189="základní",J189,0)</f>
        <v>0</v>
      </c>
      <c r="BF189" s="232">
        <f>IF(N189="snížená",J189,0)</f>
        <v>0</v>
      </c>
      <c r="BG189" s="232">
        <f>IF(N189="zákl. přenesená",J189,0)</f>
        <v>0</v>
      </c>
      <c r="BH189" s="232">
        <f>IF(N189="sníž. přenesená",J189,0)</f>
        <v>0</v>
      </c>
      <c r="BI189" s="232">
        <f>IF(N189="nulová",J189,0)</f>
        <v>0</v>
      </c>
      <c r="BJ189" s="24" t="s">
        <v>84</v>
      </c>
      <c r="BK189" s="232">
        <f>ROUND(I189*H189,2)</f>
        <v>0</v>
      </c>
      <c r="BL189" s="24" t="s">
        <v>194</v>
      </c>
      <c r="BM189" s="24" t="s">
        <v>435</v>
      </c>
    </row>
    <row r="190" spans="2:47" s="1" customFormat="1" ht="13.5">
      <c r="B190" s="46"/>
      <c r="C190" s="74"/>
      <c r="D190" s="233" t="s">
        <v>183</v>
      </c>
      <c r="E190" s="74"/>
      <c r="F190" s="234" t="s">
        <v>436</v>
      </c>
      <c r="G190" s="74"/>
      <c r="H190" s="74"/>
      <c r="I190" s="191"/>
      <c r="J190" s="74"/>
      <c r="K190" s="74"/>
      <c r="L190" s="72"/>
      <c r="M190" s="235"/>
      <c r="N190" s="47"/>
      <c r="O190" s="47"/>
      <c r="P190" s="47"/>
      <c r="Q190" s="47"/>
      <c r="R190" s="47"/>
      <c r="S190" s="47"/>
      <c r="T190" s="95"/>
      <c r="AT190" s="24" t="s">
        <v>183</v>
      </c>
      <c r="AU190" s="24" t="s">
        <v>87</v>
      </c>
    </row>
    <row r="191" spans="2:63" s="10" customFormat="1" ht="29.85" customHeight="1">
      <c r="B191" s="205"/>
      <c r="C191" s="206"/>
      <c r="D191" s="207" t="s">
        <v>75</v>
      </c>
      <c r="E191" s="219" t="s">
        <v>194</v>
      </c>
      <c r="F191" s="219" t="s">
        <v>437</v>
      </c>
      <c r="G191" s="206"/>
      <c r="H191" s="206"/>
      <c r="I191" s="209"/>
      <c r="J191" s="220">
        <f>BK191</f>
        <v>0</v>
      </c>
      <c r="K191" s="206"/>
      <c r="L191" s="211"/>
      <c r="M191" s="212"/>
      <c r="N191" s="213"/>
      <c r="O191" s="213"/>
      <c r="P191" s="214">
        <f>SUM(P192:P200)</f>
        <v>0</v>
      </c>
      <c r="Q191" s="213"/>
      <c r="R191" s="214">
        <f>SUM(R192:R200)</f>
        <v>5.65248</v>
      </c>
      <c r="S191" s="213"/>
      <c r="T191" s="215">
        <f>SUM(T192:T200)</f>
        <v>0</v>
      </c>
      <c r="AR191" s="216" t="s">
        <v>84</v>
      </c>
      <c r="AT191" s="217" t="s">
        <v>75</v>
      </c>
      <c r="AU191" s="217" t="s">
        <v>84</v>
      </c>
      <c r="AY191" s="216" t="s">
        <v>170</v>
      </c>
      <c r="BK191" s="218">
        <f>SUM(BK192:BK200)</f>
        <v>0</v>
      </c>
    </row>
    <row r="192" spans="2:65" s="1" customFormat="1" ht="16.5" customHeight="1">
      <c r="B192" s="46"/>
      <c r="C192" s="221" t="s">
        <v>438</v>
      </c>
      <c r="D192" s="221" t="s">
        <v>176</v>
      </c>
      <c r="E192" s="222" t="s">
        <v>439</v>
      </c>
      <c r="F192" s="223" t="s">
        <v>440</v>
      </c>
      <c r="G192" s="224" t="s">
        <v>292</v>
      </c>
      <c r="H192" s="225">
        <v>3.032</v>
      </c>
      <c r="I192" s="226"/>
      <c r="J192" s="227">
        <f>ROUND(I192*H192,2)</f>
        <v>0</v>
      </c>
      <c r="K192" s="223" t="s">
        <v>180</v>
      </c>
      <c r="L192" s="72"/>
      <c r="M192" s="228" t="s">
        <v>23</v>
      </c>
      <c r="N192" s="229" t="s">
        <v>47</v>
      </c>
      <c r="O192" s="47"/>
      <c r="P192" s="230">
        <f>O192*H192</f>
        <v>0</v>
      </c>
      <c r="Q192" s="230">
        <v>0</v>
      </c>
      <c r="R192" s="230">
        <f>Q192*H192</f>
        <v>0</v>
      </c>
      <c r="S192" s="230">
        <v>0</v>
      </c>
      <c r="T192" s="231">
        <f>S192*H192</f>
        <v>0</v>
      </c>
      <c r="AR192" s="24" t="s">
        <v>194</v>
      </c>
      <c r="AT192" s="24" t="s">
        <v>176</v>
      </c>
      <c r="AU192" s="24" t="s">
        <v>87</v>
      </c>
      <c r="AY192" s="24" t="s">
        <v>170</v>
      </c>
      <c r="BE192" s="232">
        <f>IF(N192="základní",J192,0)</f>
        <v>0</v>
      </c>
      <c r="BF192" s="232">
        <f>IF(N192="snížená",J192,0)</f>
        <v>0</v>
      </c>
      <c r="BG192" s="232">
        <f>IF(N192="zákl. přenesená",J192,0)</f>
        <v>0</v>
      </c>
      <c r="BH192" s="232">
        <f>IF(N192="sníž. přenesená",J192,0)</f>
        <v>0</v>
      </c>
      <c r="BI192" s="232">
        <f>IF(N192="nulová",J192,0)</f>
        <v>0</v>
      </c>
      <c r="BJ192" s="24" t="s">
        <v>84</v>
      </c>
      <c r="BK192" s="232">
        <f>ROUND(I192*H192,2)</f>
        <v>0</v>
      </c>
      <c r="BL192" s="24" t="s">
        <v>194</v>
      </c>
      <c r="BM192" s="24" t="s">
        <v>441</v>
      </c>
    </row>
    <row r="193" spans="2:47" s="1" customFormat="1" ht="13.5">
      <c r="B193" s="46"/>
      <c r="C193" s="74"/>
      <c r="D193" s="233" t="s">
        <v>183</v>
      </c>
      <c r="E193" s="74"/>
      <c r="F193" s="234" t="s">
        <v>442</v>
      </c>
      <c r="G193" s="74"/>
      <c r="H193" s="74"/>
      <c r="I193" s="191"/>
      <c r="J193" s="74"/>
      <c r="K193" s="74"/>
      <c r="L193" s="72"/>
      <c r="M193" s="235"/>
      <c r="N193" s="47"/>
      <c r="O193" s="47"/>
      <c r="P193" s="47"/>
      <c r="Q193" s="47"/>
      <c r="R193" s="47"/>
      <c r="S193" s="47"/>
      <c r="T193" s="95"/>
      <c r="AT193" s="24" t="s">
        <v>183</v>
      </c>
      <c r="AU193" s="24" t="s">
        <v>87</v>
      </c>
    </row>
    <row r="194" spans="2:47" s="1" customFormat="1" ht="13.5">
      <c r="B194" s="46"/>
      <c r="C194" s="74"/>
      <c r="D194" s="233" t="s">
        <v>295</v>
      </c>
      <c r="E194" s="74"/>
      <c r="F194" s="236" t="s">
        <v>443</v>
      </c>
      <c r="G194" s="74"/>
      <c r="H194" s="74"/>
      <c r="I194" s="191"/>
      <c r="J194" s="74"/>
      <c r="K194" s="74"/>
      <c r="L194" s="72"/>
      <c r="M194" s="235"/>
      <c r="N194" s="47"/>
      <c r="O194" s="47"/>
      <c r="P194" s="47"/>
      <c r="Q194" s="47"/>
      <c r="R194" s="47"/>
      <c r="S194" s="47"/>
      <c r="T194" s="95"/>
      <c r="AT194" s="24" t="s">
        <v>295</v>
      </c>
      <c r="AU194" s="24" t="s">
        <v>87</v>
      </c>
    </row>
    <row r="195" spans="2:47" s="1" customFormat="1" ht="13.5">
      <c r="B195" s="46"/>
      <c r="C195" s="74"/>
      <c r="D195" s="233" t="s">
        <v>184</v>
      </c>
      <c r="E195" s="74"/>
      <c r="F195" s="236" t="s">
        <v>444</v>
      </c>
      <c r="G195" s="74"/>
      <c r="H195" s="74"/>
      <c r="I195" s="191"/>
      <c r="J195" s="74"/>
      <c r="K195" s="74"/>
      <c r="L195" s="72"/>
      <c r="M195" s="235"/>
      <c r="N195" s="47"/>
      <c r="O195" s="47"/>
      <c r="P195" s="47"/>
      <c r="Q195" s="47"/>
      <c r="R195" s="47"/>
      <c r="S195" s="47"/>
      <c r="T195" s="95"/>
      <c r="AT195" s="24" t="s">
        <v>184</v>
      </c>
      <c r="AU195" s="24" t="s">
        <v>87</v>
      </c>
    </row>
    <row r="196" spans="2:51" s="11" customFormat="1" ht="13.5">
      <c r="B196" s="240"/>
      <c r="C196" s="241"/>
      <c r="D196" s="233" t="s">
        <v>322</v>
      </c>
      <c r="E196" s="242" t="s">
        <v>23</v>
      </c>
      <c r="F196" s="243" t="s">
        <v>445</v>
      </c>
      <c r="G196" s="241"/>
      <c r="H196" s="244">
        <v>3.032</v>
      </c>
      <c r="I196" s="245"/>
      <c r="J196" s="241"/>
      <c r="K196" s="241"/>
      <c r="L196" s="246"/>
      <c r="M196" s="247"/>
      <c r="N196" s="248"/>
      <c r="O196" s="248"/>
      <c r="P196" s="248"/>
      <c r="Q196" s="248"/>
      <c r="R196" s="248"/>
      <c r="S196" s="248"/>
      <c r="T196" s="249"/>
      <c r="AT196" s="250" t="s">
        <v>322</v>
      </c>
      <c r="AU196" s="250" t="s">
        <v>87</v>
      </c>
      <c r="AV196" s="11" t="s">
        <v>87</v>
      </c>
      <c r="AW196" s="11" t="s">
        <v>39</v>
      </c>
      <c r="AX196" s="11" t="s">
        <v>84</v>
      </c>
      <c r="AY196" s="250" t="s">
        <v>170</v>
      </c>
    </row>
    <row r="197" spans="2:65" s="1" customFormat="1" ht="16.5" customHeight="1">
      <c r="B197" s="46"/>
      <c r="C197" s="221" t="s">
        <v>446</v>
      </c>
      <c r="D197" s="221" t="s">
        <v>176</v>
      </c>
      <c r="E197" s="222" t="s">
        <v>447</v>
      </c>
      <c r="F197" s="223" t="s">
        <v>448</v>
      </c>
      <c r="G197" s="224" t="s">
        <v>304</v>
      </c>
      <c r="H197" s="225">
        <v>32</v>
      </c>
      <c r="I197" s="226"/>
      <c r="J197" s="227">
        <f>ROUND(I197*H197,2)</f>
        <v>0</v>
      </c>
      <c r="K197" s="223" t="s">
        <v>180</v>
      </c>
      <c r="L197" s="72"/>
      <c r="M197" s="228" t="s">
        <v>23</v>
      </c>
      <c r="N197" s="229" t="s">
        <v>47</v>
      </c>
      <c r="O197" s="47"/>
      <c r="P197" s="230">
        <f>O197*H197</f>
        <v>0</v>
      </c>
      <c r="Q197" s="230">
        <v>0.17664</v>
      </c>
      <c r="R197" s="230">
        <f>Q197*H197</f>
        <v>5.65248</v>
      </c>
      <c r="S197" s="230">
        <v>0</v>
      </c>
      <c r="T197" s="231">
        <f>S197*H197</f>
        <v>0</v>
      </c>
      <c r="AR197" s="24" t="s">
        <v>194</v>
      </c>
      <c r="AT197" s="24" t="s">
        <v>176</v>
      </c>
      <c r="AU197" s="24" t="s">
        <v>87</v>
      </c>
      <c r="AY197" s="24" t="s">
        <v>170</v>
      </c>
      <c r="BE197" s="232">
        <f>IF(N197="základní",J197,0)</f>
        <v>0</v>
      </c>
      <c r="BF197" s="232">
        <f>IF(N197="snížená",J197,0)</f>
        <v>0</v>
      </c>
      <c r="BG197" s="232">
        <f>IF(N197="zákl. přenesená",J197,0)</f>
        <v>0</v>
      </c>
      <c r="BH197" s="232">
        <f>IF(N197="sníž. přenesená",J197,0)</f>
        <v>0</v>
      </c>
      <c r="BI197" s="232">
        <f>IF(N197="nulová",J197,0)</f>
        <v>0</v>
      </c>
      <c r="BJ197" s="24" t="s">
        <v>84</v>
      </c>
      <c r="BK197" s="232">
        <f>ROUND(I197*H197,2)</f>
        <v>0</v>
      </c>
      <c r="BL197" s="24" t="s">
        <v>194</v>
      </c>
      <c r="BM197" s="24" t="s">
        <v>449</v>
      </c>
    </row>
    <row r="198" spans="2:47" s="1" customFormat="1" ht="13.5">
      <c r="B198" s="46"/>
      <c r="C198" s="74"/>
      <c r="D198" s="233" t="s">
        <v>183</v>
      </c>
      <c r="E198" s="74"/>
      <c r="F198" s="234" t="s">
        <v>450</v>
      </c>
      <c r="G198" s="74"/>
      <c r="H198" s="74"/>
      <c r="I198" s="191"/>
      <c r="J198" s="74"/>
      <c r="K198" s="74"/>
      <c r="L198" s="72"/>
      <c r="M198" s="235"/>
      <c r="N198" s="47"/>
      <c r="O198" s="47"/>
      <c r="P198" s="47"/>
      <c r="Q198" s="47"/>
      <c r="R198" s="47"/>
      <c r="S198" s="47"/>
      <c r="T198" s="95"/>
      <c r="AT198" s="24" t="s">
        <v>183</v>
      </c>
      <c r="AU198" s="24" t="s">
        <v>87</v>
      </c>
    </row>
    <row r="199" spans="2:47" s="1" customFormat="1" ht="13.5">
      <c r="B199" s="46"/>
      <c r="C199" s="74"/>
      <c r="D199" s="233" t="s">
        <v>295</v>
      </c>
      <c r="E199" s="74"/>
      <c r="F199" s="236" t="s">
        <v>451</v>
      </c>
      <c r="G199" s="74"/>
      <c r="H199" s="74"/>
      <c r="I199" s="191"/>
      <c r="J199" s="74"/>
      <c r="K199" s="74"/>
      <c r="L199" s="72"/>
      <c r="M199" s="235"/>
      <c r="N199" s="47"/>
      <c r="O199" s="47"/>
      <c r="P199" s="47"/>
      <c r="Q199" s="47"/>
      <c r="R199" s="47"/>
      <c r="S199" s="47"/>
      <c r="T199" s="95"/>
      <c r="AT199" s="24" t="s">
        <v>295</v>
      </c>
      <c r="AU199" s="24" t="s">
        <v>87</v>
      </c>
    </row>
    <row r="200" spans="2:47" s="1" customFormat="1" ht="13.5">
      <c r="B200" s="46"/>
      <c r="C200" s="74"/>
      <c r="D200" s="233" t="s">
        <v>184</v>
      </c>
      <c r="E200" s="74"/>
      <c r="F200" s="236" t="s">
        <v>452</v>
      </c>
      <c r="G200" s="74"/>
      <c r="H200" s="74"/>
      <c r="I200" s="191"/>
      <c r="J200" s="74"/>
      <c r="K200" s="74"/>
      <c r="L200" s="72"/>
      <c r="M200" s="235"/>
      <c r="N200" s="47"/>
      <c r="O200" s="47"/>
      <c r="P200" s="47"/>
      <c r="Q200" s="47"/>
      <c r="R200" s="47"/>
      <c r="S200" s="47"/>
      <c r="T200" s="95"/>
      <c r="AT200" s="24" t="s">
        <v>184</v>
      </c>
      <c r="AU200" s="24" t="s">
        <v>87</v>
      </c>
    </row>
    <row r="201" spans="2:63" s="10" customFormat="1" ht="29.85" customHeight="1">
      <c r="B201" s="205"/>
      <c r="C201" s="206"/>
      <c r="D201" s="207" t="s">
        <v>75</v>
      </c>
      <c r="E201" s="219" t="s">
        <v>173</v>
      </c>
      <c r="F201" s="219" t="s">
        <v>453</v>
      </c>
      <c r="G201" s="206"/>
      <c r="H201" s="206"/>
      <c r="I201" s="209"/>
      <c r="J201" s="220">
        <f>BK201</f>
        <v>0</v>
      </c>
      <c r="K201" s="206"/>
      <c r="L201" s="211"/>
      <c r="M201" s="212"/>
      <c r="N201" s="213"/>
      <c r="O201" s="213"/>
      <c r="P201" s="214">
        <f>SUM(P202:P244)</f>
        <v>0</v>
      </c>
      <c r="Q201" s="213"/>
      <c r="R201" s="214">
        <f>SUM(R202:R244)</f>
        <v>0</v>
      </c>
      <c r="S201" s="213"/>
      <c r="T201" s="215">
        <f>SUM(T202:T244)</f>
        <v>0</v>
      </c>
      <c r="AR201" s="216" t="s">
        <v>84</v>
      </c>
      <c r="AT201" s="217" t="s">
        <v>75</v>
      </c>
      <c r="AU201" s="217" t="s">
        <v>84</v>
      </c>
      <c r="AY201" s="216" t="s">
        <v>170</v>
      </c>
      <c r="BK201" s="218">
        <f>SUM(BK202:BK244)</f>
        <v>0</v>
      </c>
    </row>
    <row r="202" spans="2:65" s="1" customFormat="1" ht="16.5" customHeight="1">
      <c r="B202" s="46"/>
      <c r="C202" s="221" t="s">
        <v>454</v>
      </c>
      <c r="D202" s="221" t="s">
        <v>176</v>
      </c>
      <c r="E202" s="222" t="s">
        <v>455</v>
      </c>
      <c r="F202" s="223" t="s">
        <v>456</v>
      </c>
      <c r="G202" s="224" t="s">
        <v>340</v>
      </c>
      <c r="H202" s="225">
        <v>501.5</v>
      </c>
      <c r="I202" s="226"/>
      <c r="J202" s="227">
        <f>ROUND(I202*H202,2)</f>
        <v>0</v>
      </c>
      <c r="K202" s="223" t="s">
        <v>23</v>
      </c>
      <c r="L202" s="72"/>
      <c r="M202" s="228" t="s">
        <v>23</v>
      </c>
      <c r="N202" s="229" t="s">
        <v>47</v>
      </c>
      <c r="O202" s="47"/>
      <c r="P202" s="230">
        <f>O202*H202</f>
        <v>0</v>
      </c>
      <c r="Q202" s="230">
        <v>0</v>
      </c>
      <c r="R202" s="230">
        <f>Q202*H202</f>
        <v>0</v>
      </c>
      <c r="S202" s="230">
        <v>0</v>
      </c>
      <c r="T202" s="231">
        <f>S202*H202</f>
        <v>0</v>
      </c>
      <c r="AR202" s="24" t="s">
        <v>194</v>
      </c>
      <c r="AT202" s="24" t="s">
        <v>176</v>
      </c>
      <c r="AU202" s="24" t="s">
        <v>87</v>
      </c>
      <c r="AY202" s="24" t="s">
        <v>170</v>
      </c>
      <c r="BE202" s="232">
        <f>IF(N202="základní",J202,0)</f>
        <v>0</v>
      </c>
      <c r="BF202" s="232">
        <f>IF(N202="snížená",J202,0)</f>
        <v>0</v>
      </c>
      <c r="BG202" s="232">
        <f>IF(N202="zákl. přenesená",J202,0)</f>
        <v>0</v>
      </c>
      <c r="BH202" s="232">
        <f>IF(N202="sníž. přenesená",J202,0)</f>
        <v>0</v>
      </c>
      <c r="BI202" s="232">
        <f>IF(N202="nulová",J202,0)</f>
        <v>0</v>
      </c>
      <c r="BJ202" s="24" t="s">
        <v>84</v>
      </c>
      <c r="BK202" s="232">
        <f>ROUND(I202*H202,2)</f>
        <v>0</v>
      </c>
      <c r="BL202" s="24" t="s">
        <v>194</v>
      </c>
      <c r="BM202" s="24" t="s">
        <v>457</v>
      </c>
    </row>
    <row r="203" spans="2:47" s="1" customFormat="1" ht="13.5">
      <c r="B203" s="46"/>
      <c r="C203" s="74"/>
      <c r="D203" s="233" t="s">
        <v>183</v>
      </c>
      <c r="E203" s="74"/>
      <c r="F203" s="234" t="s">
        <v>456</v>
      </c>
      <c r="G203" s="74"/>
      <c r="H203" s="74"/>
      <c r="I203" s="191"/>
      <c r="J203" s="74"/>
      <c r="K203" s="74"/>
      <c r="L203" s="72"/>
      <c r="M203" s="235"/>
      <c r="N203" s="47"/>
      <c r="O203" s="47"/>
      <c r="P203" s="47"/>
      <c r="Q203" s="47"/>
      <c r="R203" s="47"/>
      <c r="S203" s="47"/>
      <c r="T203" s="95"/>
      <c r="AT203" s="24" t="s">
        <v>183</v>
      </c>
      <c r="AU203" s="24" t="s">
        <v>87</v>
      </c>
    </row>
    <row r="204" spans="2:47" s="1" customFormat="1" ht="13.5">
      <c r="B204" s="46"/>
      <c r="C204" s="74"/>
      <c r="D204" s="233" t="s">
        <v>184</v>
      </c>
      <c r="E204" s="74"/>
      <c r="F204" s="236" t="s">
        <v>458</v>
      </c>
      <c r="G204" s="74"/>
      <c r="H204" s="74"/>
      <c r="I204" s="191"/>
      <c r="J204" s="74"/>
      <c r="K204" s="74"/>
      <c r="L204" s="72"/>
      <c r="M204" s="235"/>
      <c r="N204" s="47"/>
      <c r="O204" s="47"/>
      <c r="P204" s="47"/>
      <c r="Q204" s="47"/>
      <c r="R204" s="47"/>
      <c r="S204" s="47"/>
      <c r="T204" s="95"/>
      <c r="AT204" s="24" t="s">
        <v>184</v>
      </c>
      <c r="AU204" s="24" t="s">
        <v>87</v>
      </c>
    </row>
    <row r="205" spans="2:65" s="1" customFormat="1" ht="16.5" customHeight="1">
      <c r="B205" s="46"/>
      <c r="C205" s="221" t="s">
        <v>459</v>
      </c>
      <c r="D205" s="221" t="s">
        <v>176</v>
      </c>
      <c r="E205" s="222" t="s">
        <v>460</v>
      </c>
      <c r="F205" s="223" t="s">
        <v>461</v>
      </c>
      <c r="G205" s="224" t="s">
        <v>219</v>
      </c>
      <c r="H205" s="225">
        <v>365.903</v>
      </c>
      <c r="I205" s="226"/>
      <c r="J205" s="227">
        <f>ROUND(I205*H205,2)</f>
        <v>0</v>
      </c>
      <c r="K205" s="223" t="s">
        <v>180</v>
      </c>
      <c r="L205" s="72"/>
      <c r="M205" s="228" t="s">
        <v>23</v>
      </c>
      <c r="N205" s="229" t="s">
        <v>47</v>
      </c>
      <c r="O205" s="47"/>
      <c r="P205" s="230">
        <f>O205*H205</f>
        <v>0</v>
      </c>
      <c r="Q205" s="230">
        <v>0</v>
      </c>
      <c r="R205" s="230">
        <f>Q205*H205</f>
        <v>0</v>
      </c>
      <c r="S205" s="230">
        <v>0</v>
      </c>
      <c r="T205" s="231">
        <f>S205*H205</f>
        <v>0</v>
      </c>
      <c r="AR205" s="24" t="s">
        <v>194</v>
      </c>
      <c r="AT205" s="24" t="s">
        <v>176</v>
      </c>
      <c r="AU205" s="24" t="s">
        <v>87</v>
      </c>
      <c r="AY205" s="24" t="s">
        <v>170</v>
      </c>
      <c r="BE205" s="232">
        <f>IF(N205="základní",J205,0)</f>
        <v>0</v>
      </c>
      <c r="BF205" s="232">
        <f>IF(N205="snížená",J205,0)</f>
        <v>0</v>
      </c>
      <c r="BG205" s="232">
        <f>IF(N205="zákl. přenesená",J205,0)</f>
        <v>0</v>
      </c>
      <c r="BH205" s="232">
        <f>IF(N205="sníž. přenesená",J205,0)</f>
        <v>0</v>
      </c>
      <c r="BI205" s="232">
        <f>IF(N205="nulová",J205,0)</f>
        <v>0</v>
      </c>
      <c r="BJ205" s="24" t="s">
        <v>84</v>
      </c>
      <c r="BK205" s="232">
        <f>ROUND(I205*H205,2)</f>
        <v>0</v>
      </c>
      <c r="BL205" s="24" t="s">
        <v>194</v>
      </c>
      <c r="BM205" s="24" t="s">
        <v>462</v>
      </c>
    </row>
    <row r="206" spans="2:47" s="1" customFormat="1" ht="13.5">
      <c r="B206" s="46"/>
      <c r="C206" s="74"/>
      <c r="D206" s="233" t="s">
        <v>183</v>
      </c>
      <c r="E206" s="74"/>
      <c r="F206" s="234" t="s">
        <v>463</v>
      </c>
      <c r="G206" s="74"/>
      <c r="H206" s="74"/>
      <c r="I206" s="191"/>
      <c r="J206" s="74"/>
      <c r="K206" s="74"/>
      <c r="L206" s="72"/>
      <c r="M206" s="235"/>
      <c r="N206" s="47"/>
      <c r="O206" s="47"/>
      <c r="P206" s="47"/>
      <c r="Q206" s="47"/>
      <c r="R206" s="47"/>
      <c r="S206" s="47"/>
      <c r="T206" s="95"/>
      <c r="AT206" s="24" t="s">
        <v>183</v>
      </c>
      <c r="AU206" s="24" t="s">
        <v>87</v>
      </c>
    </row>
    <row r="207" spans="2:47" s="1" customFormat="1" ht="13.5">
      <c r="B207" s="46"/>
      <c r="C207" s="74"/>
      <c r="D207" s="233" t="s">
        <v>184</v>
      </c>
      <c r="E207" s="74"/>
      <c r="F207" s="236" t="s">
        <v>464</v>
      </c>
      <c r="G207" s="74"/>
      <c r="H207" s="74"/>
      <c r="I207" s="191"/>
      <c r="J207" s="74"/>
      <c r="K207" s="74"/>
      <c r="L207" s="72"/>
      <c r="M207" s="235"/>
      <c r="N207" s="47"/>
      <c r="O207" s="47"/>
      <c r="P207" s="47"/>
      <c r="Q207" s="47"/>
      <c r="R207" s="47"/>
      <c r="S207" s="47"/>
      <c r="T207" s="95"/>
      <c r="AT207" s="24" t="s">
        <v>184</v>
      </c>
      <c r="AU207" s="24" t="s">
        <v>87</v>
      </c>
    </row>
    <row r="208" spans="2:51" s="11" customFormat="1" ht="13.5">
      <c r="B208" s="240"/>
      <c r="C208" s="241"/>
      <c r="D208" s="233" t="s">
        <v>322</v>
      </c>
      <c r="E208" s="242" t="s">
        <v>23</v>
      </c>
      <c r="F208" s="243" t="s">
        <v>465</v>
      </c>
      <c r="G208" s="241"/>
      <c r="H208" s="244">
        <v>365.903</v>
      </c>
      <c r="I208" s="245"/>
      <c r="J208" s="241"/>
      <c r="K208" s="241"/>
      <c r="L208" s="246"/>
      <c r="M208" s="247"/>
      <c r="N208" s="248"/>
      <c r="O208" s="248"/>
      <c r="P208" s="248"/>
      <c r="Q208" s="248"/>
      <c r="R208" s="248"/>
      <c r="S208" s="248"/>
      <c r="T208" s="249"/>
      <c r="AT208" s="250" t="s">
        <v>322</v>
      </c>
      <c r="AU208" s="250" t="s">
        <v>87</v>
      </c>
      <c r="AV208" s="11" t="s">
        <v>87</v>
      </c>
      <c r="AW208" s="11" t="s">
        <v>39</v>
      </c>
      <c r="AX208" s="11" t="s">
        <v>84</v>
      </c>
      <c r="AY208" s="250" t="s">
        <v>170</v>
      </c>
    </row>
    <row r="209" spans="2:65" s="1" customFormat="1" ht="16.5" customHeight="1">
      <c r="B209" s="46"/>
      <c r="C209" s="221" t="s">
        <v>466</v>
      </c>
      <c r="D209" s="221" t="s">
        <v>176</v>
      </c>
      <c r="E209" s="222" t="s">
        <v>467</v>
      </c>
      <c r="F209" s="223" t="s">
        <v>468</v>
      </c>
      <c r="G209" s="224" t="s">
        <v>219</v>
      </c>
      <c r="H209" s="225">
        <v>3550.77</v>
      </c>
      <c r="I209" s="226"/>
      <c r="J209" s="227">
        <f>ROUND(I209*H209,2)</f>
        <v>0</v>
      </c>
      <c r="K209" s="223" t="s">
        <v>180</v>
      </c>
      <c r="L209" s="72"/>
      <c r="M209" s="228" t="s">
        <v>23</v>
      </c>
      <c r="N209" s="229" t="s">
        <v>47</v>
      </c>
      <c r="O209" s="47"/>
      <c r="P209" s="230">
        <f>O209*H209</f>
        <v>0</v>
      </c>
      <c r="Q209" s="230">
        <v>0</v>
      </c>
      <c r="R209" s="230">
        <f>Q209*H209</f>
        <v>0</v>
      </c>
      <c r="S209" s="230">
        <v>0</v>
      </c>
      <c r="T209" s="231">
        <f>S209*H209</f>
        <v>0</v>
      </c>
      <c r="AR209" s="24" t="s">
        <v>194</v>
      </c>
      <c r="AT209" s="24" t="s">
        <v>176</v>
      </c>
      <c r="AU209" s="24" t="s">
        <v>87</v>
      </c>
      <c r="AY209" s="24" t="s">
        <v>170</v>
      </c>
      <c r="BE209" s="232">
        <f>IF(N209="základní",J209,0)</f>
        <v>0</v>
      </c>
      <c r="BF209" s="232">
        <f>IF(N209="snížená",J209,0)</f>
        <v>0</v>
      </c>
      <c r="BG209" s="232">
        <f>IF(N209="zákl. přenesená",J209,0)</f>
        <v>0</v>
      </c>
      <c r="BH209" s="232">
        <f>IF(N209="sníž. přenesená",J209,0)</f>
        <v>0</v>
      </c>
      <c r="BI209" s="232">
        <f>IF(N209="nulová",J209,0)</f>
        <v>0</v>
      </c>
      <c r="BJ209" s="24" t="s">
        <v>84</v>
      </c>
      <c r="BK209" s="232">
        <f>ROUND(I209*H209,2)</f>
        <v>0</v>
      </c>
      <c r="BL209" s="24" t="s">
        <v>194</v>
      </c>
      <c r="BM209" s="24" t="s">
        <v>469</v>
      </c>
    </row>
    <row r="210" spans="2:47" s="1" customFormat="1" ht="13.5">
      <c r="B210" s="46"/>
      <c r="C210" s="74"/>
      <c r="D210" s="233" t="s">
        <v>183</v>
      </c>
      <c r="E210" s="74"/>
      <c r="F210" s="234" t="s">
        <v>470</v>
      </c>
      <c r="G210" s="74"/>
      <c r="H210" s="74"/>
      <c r="I210" s="191"/>
      <c r="J210" s="74"/>
      <c r="K210" s="74"/>
      <c r="L210" s="72"/>
      <c r="M210" s="235"/>
      <c r="N210" s="47"/>
      <c r="O210" s="47"/>
      <c r="P210" s="47"/>
      <c r="Q210" s="47"/>
      <c r="R210" s="47"/>
      <c r="S210" s="47"/>
      <c r="T210" s="95"/>
      <c r="AT210" s="24" t="s">
        <v>183</v>
      </c>
      <c r="AU210" s="24" t="s">
        <v>87</v>
      </c>
    </row>
    <row r="211" spans="2:47" s="1" customFormat="1" ht="13.5">
      <c r="B211" s="46"/>
      <c r="C211" s="74"/>
      <c r="D211" s="233" t="s">
        <v>184</v>
      </c>
      <c r="E211" s="74"/>
      <c r="F211" s="236" t="s">
        <v>464</v>
      </c>
      <c r="G211" s="74"/>
      <c r="H211" s="74"/>
      <c r="I211" s="191"/>
      <c r="J211" s="74"/>
      <c r="K211" s="74"/>
      <c r="L211" s="72"/>
      <c r="M211" s="235"/>
      <c r="N211" s="47"/>
      <c r="O211" s="47"/>
      <c r="P211" s="47"/>
      <c r="Q211" s="47"/>
      <c r="R211" s="47"/>
      <c r="S211" s="47"/>
      <c r="T211" s="95"/>
      <c r="AT211" s="24" t="s">
        <v>184</v>
      </c>
      <c r="AU211" s="24" t="s">
        <v>87</v>
      </c>
    </row>
    <row r="212" spans="2:51" s="11" customFormat="1" ht="13.5">
      <c r="B212" s="240"/>
      <c r="C212" s="241"/>
      <c r="D212" s="233" t="s">
        <v>322</v>
      </c>
      <c r="E212" s="242" t="s">
        <v>23</v>
      </c>
      <c r="F212" s="243" t="s">
        <v>471</v>
      </c>
      <c r="G212" s="241"/>
      <c r="H212" s="244">
        <v>3550.77</v>
      </c>
      <c r="I212" s="245"/>
      <c r="J212" s="241"/>
      <c r="K212" s="241"/>
      <c r="L212" s="246"/>
      <c r="M212" s="247"/>
      <c r="N212" s="248"/>
      <c r="O212" s="248"/>
      <c r="P212" s="248"/>
      <c r="Q212" s="248"/>
      <c r="R212" s="248"/>
      <c r="S212" s="248"/>
      <c r="T212" s="249"/>
      <c r="AT212" s="250" t="s">
        <v>322</v>
      </c>
      <c r="AU212" s="250" t="s">
        <v>87</v>
      </c>
      <c r="AV212" s="11" t="s">
        <v>87</v>
      </c>
      <c r="AW212" s="11" t="s">
        <v>39</v>
      </c>
      <c r="AX212" s="11" t="s">
        <v>84</v>
      </c>
      <c r="AY212" s="250" t="s">
        <v>170</v>
      </c>
    </row>
    <row r="213" spans="2:65" s="1" customFormat="1" ht="16.5" customHeight="1">
      <c r="B213" s="46"/>
      <c r="C213" s="221" t="s">
        <v>472</v>
      </c>
      <c r="D213" s="221" t="s">
        <v>176</v>
      </c>
      <c r="E213" s="222" t="s">
        <v>473</v>
      </c>
      <c r="F213" s="223" t="s">
        <v>474</v>
      </c>
      <c r="G213" s="224" t="s">
        <v>219</v>
      </c>
      <c r="H213" s="225">
        <v>3407.21</v>
      </c>
      <c r="I213" s="226"/>
      <c r="J213" s="227">
        <f>ROUND(I213*H213,2)</f>
        <v>0</v>
      </c>
      <c r="K213" s="223" t="s">
        <v>180</v>
      </c>
      <c r="L213" s="72"/>
      <c r="M213" s="228" t="s">
        <v>23</v>
      </c>
      <c r="N213" s="229" t="s">
        <v>47</v>
      </c>
      <c r="O213" s="47"/>
      <c r="P213" s="230">
        <f>O213*H213</f>
        <v>0</v>
      </c>
      <c r="Q213" s="230">
        <v>0</v>
      </c>
      <c r="R213" s="230">
        <f>Q213*H213</f>
        <v>0</v>
      </c>
      <c r="S213" s="230">
        <v>0</v>
      </c>
      <c r="T213" s="231">
        <f>S213*H213</f>
        <v>0</v>
      </c>
      <c r="AR213" s="24" t="s">
        <v>194</v>
      </c>
      <c r="AT213" s="24" t="s">
        <v>176</v>
      </c>
      <c r="AU213" s="24" t="s">
        <v>87</v>
      </c>
      <c r="AY213" s="24" t="s">
        <v>170</v>
      </c>
      <c r="BE213" s="232">
        <f>IF(N213="základní",J213,0)</f>
        <v>0</v>
      </c>
      <c r="BF213" s="232">
        <f>IF(N213="snížená",J213,0)</f>
        <v>0</v>
      </c>
      <c r="BG213" s="232">
        <f>IF(N213="zákl. přenesená",J213,0)</f>
        <v>0</v>
      </c>
      <c r="BH213" s="232">
        <f>IF(N213="sníž. přenesená",J213,0)</f>
        <v>0</v>
      </c>
      <c r="BI213" s="232">
        <f>IF(N213="nulová",J213,0)</f>
        <v>0</v>
      </c>
      <c r="BJ213" s="24" t="s">
        <v>84</v>
      </c>
      <c r="BK213" s="232">
        <f>ROUND(I213*H213,2)</f>
        <v>0</v>
      </c>
      <c r="BL213" s="24" t="s">
        <v>194</v>
      </c>
      <c r="BM213" s="24" t="s">
        <v>475</v>
      </c>
    </row>
    <row r="214" spans="2:47" s="1" customFormat="1" ht="13.5">
      <c r="B214" s="46"/>
      <c r="C214" s="74"/>
      <c r="D214" s="233" t="s">
        <v>183</v>
      </c>
      <c r="E214" s="74"/>
      <c r="F214" s="234" t="s">
        <v>476</v>
      </c>
      <c r="G214" s="74"/>
      <c r="H214" s="74"/>
      <c r="I214" s="191"/>
      <c r="J214" s="74"/>
      <c r="K214" s="74"/>
      <c r="L214" s="72"/>
      <c r="M214" s="235"/>
      <c r="N214" s="47"/>
      <c r="O214" s="47"/>
      <c r="P214" s="47"/>
      <c r="Q214" s="47"/>
      <c r="R214" s="47"/>
      <c r="S214" s="47"/>
      <c r="T214" s="95"/>
      <c r="AT214" s="24" t="s">
        <v>183</v>
      </c>
      <c r="AU214" s="24" t="s">
        <v>87</v>
      </c>
    </row>
    <row r="215" spans="2:47" s="1" customFormat="1" ht="13.5">
      <c r="B215" s="46"/>
      <c r="C215" s="74"/>
      <c r="D215" s="233" t="s">
        <v>295</v>
      </c>
      <c r="E215" s="74"/>
      <c r="F215" s="236" t="s">
        <v>477</v>
      </c>
      <c r="G215" s="74"/>
      <c r="H215" s="74"/>
      <c r="I215" s="191"/>
      <c r="J215" s="74"/>
      <c r="K215" s="74"/>
      <c r="L215" s="72"/>
      <c r="M215" s="235"/>
      <c r="N215" s="47"/>
      <c r="O215" s="47"/>
      <c r="P215" s="47"/>
      <c r="Q215" s="47"/>
      <c r="R215" s="47"/>
      <c r="S215" s="47"/>
      <c r="T215" s="95"/>
      <c r="AT215" s="24" t="s">
        <v>295</v>
      </c>
      <c r="AU215" s="24" t="s">
        <v>87</v>
      </c>
    </row>
    <row r="216" spans="2:47" s="1" customFormat="1" ht="13.5">
      <c r="B216" s="46"/>
      <c r="C216" s="74"/>
      <c r="D216" s="233" t="s">
        <v>184</v>
      </c>
      <c r="E216" s="74"/>
      <c r="F216" s="236" t="s">
        <v>478</v>
      </c>
      <c r="G216" s="74"/>
      <c r="H216" s="74"/>
      <c r="I216" s="191"/>
      <c r="J216" s="74"/>
      <c r="K216" s="74"/>
      <c r="L216" s="72"/>
      <c r="M216" s="235"/>
      <c r="N216" s="47"/>
      <c r="O216" s="47"/>
      <c r="P216" s="47"/>
      <c r="Q216" s="47"/>
      <c r="R216" s="47"/>
      <c r="S216" s="47"/>
      <c r="T216" s="95"/>
      <c r="AT216" s="24" t="s">
        <v>184</v>
      </c>
      <c r="AU216" s="24" t="s">
        <v>87</v>
      </c>
    </row>
    <row r="217" spans="2:65" s="1" customFormat="1" ht="16.5" customHeight="1">
      <c r="B217" s="46"/>
      <c r="C217" s="221" t="s">
        <v>479</v>
      </c>
      <c r="D217" s="221" t="s">
        <v>176</v>
      </c>
      <c r="E217" s="222" t="s">
        <v>480</v>
      </c>
      <c r="F217" s="223" t="s">
        <v>481</v>
      </c>
      <c r="G217" s="224" t="s">
        <v>219</v>
      </c>
      <c r="H217" s="225">
        <v>340</v>
      </c>
      <c r="I217" s="226"/>
      <c r="J217" s="227">
        <f>ROUND(I217*H217,2)</f>
        <v>0</v>
      </c>
      <c r="K217" s="223" t="s">
        <v>180</v>
      </c>
      <c r="L217" s="72"/>
      <c r="M217" s="228" t="s">
        <v>23</v>
      </c>
      <c r="N217" s="229" t="s">
        <v>47</v>
      </c>
      <c r="O217" s="47"/>
      <c r="P217" s="230">
        <f>O217*H217</f>
        <v>0</v>
      </c>
      <c r="Q217" s="230">
        <v>0</v>
      </c>
      <c r="R217" s="230">
        <f>Q217*H217</f>
        <v>0</v>
      </c>
      <c r="S217" s="230">
        <v>0</v>
      </c>
      <c r="T217" s="231">
        <f>S217*H217</f>
        <v>0</v>
      </c>
      <c r="AR217" s="24" t="s">
        <v>194</v>
      </c>
      <c r="AT217" s="24" t="s">
        <v>176</v>
      </c>
      <c r="AU217" s="24" t="s">
        <v>87</v>
      </c>
      <c r="AY217" s="24" t="s">
        <v>170</v>
      </c>
      <c r="BE217" s="232">
        <f>IF(N217="základní",J217,0)</f>
        <v>0</v>
      </c>
      <c r="BF217" s="232">
        <f>IF(N217="snížená",J217,0)</f>
        <v>0</v>
      </c>
      <c r="BG217" s="232">
        <f>IF(N217="zákl. přenesená",J217,0)</f>
        <v>0</v>
      </c>
      <c r="BH217" s="232">
        <f>IF(N217="sníž. přenesená",J217,0)</f>
        <v>0</v>
      </c>
      <c r="BI217" s="232">
        <f>IF(N217="nulová",J217,0)</f>
        <v>0</v>
      </c>
      <c r="BJ217" s="24" t="s">
        <v>84</v>
      </c>
      <c r="BK217" s="232">
        <f>ROUND(I217*H217,2)</f>
        <v>0</v>
      </c>
      <c r="BL217" s="24" t="s">
        <v>194</v>
      </c>
      <c r="BM217" s="24" t="s">
        <v>482</v>
      </c>
    </row>
    <row r="218" spans="2:47" s="1" customFormat="1" ht="13.5">
      <c r="B218" s="46"/>
      <c r="C218" s="74"/>
      <c r="D218" s="233" t="s">
        <v>183</v>
      </c>
      <c r="E218" s="74"/>
      <c r="F218" s="234" t="s">
        <v>483</v>
      </c>
      <c r="G218" s="74"/>
      <c r="H218" s="74"/>
      <c r="I218" s="191"/>
      <c r="J218" s="74"/>
      <c r="K218" s="74"/>
      <c r="L218" s="72"/>
      <c r="M218" s="235"/>
      <c r="N218" s="47"/>
      <c r="O218" s="47"/>
      <c r="P218" s="47"/>
      <c r="Q218" s="47"/>
      <c r="R218" s="47"/>
      <c r="S218" s="47"/>
      <c r="T218" s="95"/>
      <c r="AT218" s="24" t="s">
        <v>183</v>
      </c>
      <c r="AU218" s="24" t="s">
        <v>87</v>
      </c>
    </row>
    <row r="219" spans="2:47" s="1" customFormat="1" ht="13.5">
      <c r="B219" s="46"/>
      <c r="C219" s="74"/>
      <c r="D219" s="233" t="s">
        <v>295</v>
      </c>
      <c r="E219" s="74"/>
      <c r="F219" s="236" t="s">
        <v>484</v>
      </c>
      <c r="G219" s="74"/>
      <c r="H219" s="74"/>
      <c r="I219" s="191"/>
      <c r="J219" s="74"/>
      <c r="K219" s="74"/>
      <c r="L219" s="72"/>
      <c r="M219" s="235"/>
      <c r="N219" s="47"/>
      <c r="O219" s="47"/>
      <c r="P219" s="47"/>
      <c r="Q219" s="47"/>
      <c r="R219" s="47"/>
      <c r="S219" s="47"/>
      <c r="T219" s="95"/>
      <c r="AT219" s="24" t="s">
        <v>295</v>
      </c>
      <c r="AU219" s="24" t="s">
        <v>87</v>
      </c>
    </row>
    <row r="220" spans="2:47" s="1" customFormat="1" ht="13.5">
      <c r="B220" s="46"/>
      <c r="C220" s="74"/>
      <c r="D220" s="233" t="s">
        <v>184</v>
      </c>
      <c r="E220" s="74"/>
      <c r="F220" s="236" t="s">
        <v>485</v>
      </c>
      <c r="G220" s="74"/>
      <c r="H220" s="74"/>
      <c r="I220" s="191"/>
      <c r="J220" s="74"/>
      <c r="K220" s="74"/>
      <c r="L220" s="72"/>
      <c r="M220" s="235"/>
      <c r="N220" s="47"/>
      <c r="O220" s="47"/>
      <c r="P220" s="47"/>
      <c r="Q220" s="47"/>
      <c r="R220" s="47"/>
      <c r="S220" s="47"/>
      <c r="T220" s="95"/>
      <c r="AT220" s="24" t="s">
        <v>184</v>
      </c>
      <c r="AU220" s="24" t="s">
        <v>87</v>
      </c>
    </row>
    <row r="221" spans="2:65" s="1" customFormat="1" ht="16.5" customHeight="1">
      <c r="B221" s="46"/>
      <c r="C221" s="221" t="s">
        <v>486</v>
      </c>
      <c r="D221" s="221" t="s">
        <v>176</v>
      </c>
      <c r="E221" s="222" t="s">
        <v>487</v>
      </c>
      <c r="F221" s="223" t="s">
        <v>488</v>
      </c>
      <c r="G221" s="224" t="s">
        <v>219</v>
      </c>
      <c r="H221" s="225">
        <v>6814.42</v>
      </c>
      <c r="I221" s="226"/>
      <c r="J221" s="227">
        <f>ROUND(I221*H221,2)</f>
        <v>0</v>
      </c>
      <c r="K221" s="223" t="s">
        <v>180</v>
      </c>
      <c r="L221" s="72"/>
      <c r="M221" s="228" t="s">
        <v>23</v>
      </c>
      <c r="N221" s="229" t="s">
        <v>47</v>
      </c>
      <c r="O221" s="47"/>
      <c r="P221" s="230">
        <f>O221*H221</f>
        <v>0</v>
      </c>
      <c r="Q221" s="230">
        <v>0</v>
      </c>
      <c r="R221" s="230">
        <f>Q221*H221</f>
        <v>0</v>
      </c>
      <c r="S221" s="230">
        <v>0</v>
      </c>
      <c r="T221" s="231">
        <f>S221*H221</f>
        <v>0</v>
      </c>
      <c r="AR221" s="24" t="s">
        <v>194</v>
      </c>
      <c r="AT221" s="24" t="s">
        <v>176</v>
      </c>
      <c r="AU221" s="24" t="s">
        <v>87</v>
      </c>
      <c r="AY221" s="24" t="s">
        <v>170</v>
      </c>
      <c r="BE221" s="232">
        <f>IF(N221="základní",J221,0)</f>
        <v>0</v>
      </c>
      <c r="BF221" s="232">
        <f>IF(N221="snížená",J221,0)</f>
        <v>0</v>
      </c>
      <c r="BG221" s="232">
        <f>IF(N221="zákl. přenesená",J221,0)</f>
        <v>0</v>
      </c>
      <c r="BH221" s="232">
        <f>IF(N221="sníž. přenesená",J221,0)</f>
        <v>0</v>
      </c>
      <c r="BI221" s="232">
        <f>IF(N221="nulová",J221,0)</f>
        <v>0</v>
      </c>
      <c r="BJ221" s="24" t="s">
        <v>84</v>
      </c>
      <c r="BK221" s="232">
        <f>ROUND(I221*H221,2)</f>
        <v>0</v>
      </c>
      <c r="BL221" s="24" t="s">
        <v>194</v>
      </c>
      <c r="BM221" s="24" t="s">
        <v>489</v>
      </c>
    </row>
    <row r="222" spans="2:47" s="1" customFormat="1" ht="13.5">
      <c r="B222" s="46"/>
      <c r="C222" s="74"/>
      <c r="D222" s="233" t="s">
        <v>183</v>
      </c>
      <c r="E222" s="74"/>
      <c r="F222" s="234" t="s">
        <v>490</v>
      </c>
      <c r="G222" s="74"/>
      <c r="H222" s="74"/>
      <c r="I222" s="191"/>
      <c r="J222" s="74"/>
      <c r="K222" s="74"/>
      <c r="L222" s="72"/>
      <c r="M222" s="235"/>
      <c r="N222" s="47"/>
      <c r="O222" s="47"/>
      <c r="P222" s="47"/>
      <c r="Q222" s="47"/>
      <c r="R222" s="47"/>
      <c r="S222" s="47"/>
      <c r="T222" s="95"/>
      <c r="AT222" s="24" t="s">
        <v>183</v>
      </c>
      <c r="AU222" s="24" t="s">
        <v>87</v>
      </c>
    </row>
    <row r="223" spans="2:47" s="1" customFormat="1" ht="13.5">
      <c r="B223" s="46"/>
      <c r="C223" s="74"/>
      <c r="D223" s="233" t="s">
        <v>184</v>
      </c>
      <c r="E223" s="74"/>
      <c r="F223" s="236" t="s">
        <v>464</v>
      </c>
      <c r="G223" s="74"/>
      <c r="H223" s="74"/>
      <c r="I223" s="191"/>
      <c r="J223" s="74"/>
      <c r="K223" s="74"/>
      <c r="L223" s="72"/>
      <c r="M223" s="235"/>
      <c r="N223" s="47"/>
      <c r="O223" s="47"/>
      <c r="P223" s="47"/>
      <c r="Q223" s="47"/>
      <c r="R223" s="47"/>
      <c r="S223" s="47"/>
      <c r="T223" s="95"/>
      <c r="AT223" s="24" t="s">
        <v>184</v>
      </c>
      <c r="AU223" s="24" t="s">
        <v>87</v>
      </c>
    </row>
    <row r="224" spans="2:51" s="11" customFormat="1" ht="13.5">
      <c r="B224" s="240"/>
      <c r="C224" s="241"/>
      <c r="D224" s="233" t="s">
        <v>322</v>
      </c>
      <c r="E224" s="242" t="s">
        <v>23</v>
      </c>
      <c r="F224" s="243" t="s">
        <v>491</v>
      </c>
      <c r="G224" s="241"/>
      <c r="H224" s="244">
        <v>6814.42</v>
      </c>
      <c r="I224" s="245"/>
      <c r="J224" s="241"/>
      <c r="K224" s="241"/>
      <c r="L224" s="246"/>
      <c r="M224" s="247"/>
      <c r="N224" s="248"/>
      <c r="O224" s="248"/>
      <c r="P224" s="248"/>
      <c r="Q224" s="248"/>
      <c r="R224" s="248"/>
      <c r="S224" s="248"/>
      <c r="T224" s="249"/>
      <c r="AT224" s="250" t="s">
        <v>322</v>
      </c>
      <c r="AU224" s="250" t="s">
        <v>87</v>
      </c>
      <c r="AV224" s="11" t="s">
        <v>87</v>
      </c>
      <c r="AW224" s="11" t="s">
        <v>39</v>
      </c>
      <c r="AX224" s="11" t="s">
        <v>84</v>
      </c>
      <c r="AY224" s="250" t="s">
        <v>170</v>
      </c>
    </row>
    <row r="225" spans="2:65" s="1" customFormat="1" ht="25.5" customHeight="1">
      <c r="B225" s="46"/>
      <c r="C225" s="221" t="s">
        <v>492</v>
      </c>
      <c r="D225" s="221" t="s">
        <v>176</v>
      </c>
      <c r="E225" s="222" t="s">
        <v>493</v>
      </c>
      <c r="F225" s="223" t="s">
        <v>494</v>
      </c>
      <c r="G225" s="224" t="s">
        <v>219</v>
      </c>
      <c r="H225" s="225">
        <v>3407.21</v>
      </c>
      <c r="I225" s="226"/>
      <c r="J225" s="227">
        <f>ROUND(I225*H225,2)</f>
        <v>0</v>
      </c>
      <c r="K225" s="223" t="s">
        <v>180</v>
      </c>
      <c r="L225" s="72"/>
      <c r="M225" s="228" t="s">
        <v>23</v>
      </c>
      <c r="N225" s="229" t="s">
        <v>47</v>
      </c>
      <c r="O225" s="47"/>
      <c r="P225" s="230">
        <f>O225*H225</f>
        <v>0</v>
      </c>
      <c r="Q225" s="230">
        <v>0</v>
      </c>
      <c r="R225" s="230">
        <f>Q225*H225</f>
        <v>0</v>
      </c>
      <c r="S225" s="230">
        <v>0</v>
      </c>
      <c r="T225" s="231">
        <f>S225*H225</f>
        <v>0</v>
      </c>
      <c r="AR225" s="24" t="s">
        <v>194</v>
      </c>
      <c r="AT225" s="24" t="s">
        <v>176</v>
      </c>
      <c r="AU225" s="24" t="s">
        <v>87</v>
      </c>
      <c r="AY225" s="24" t="s">
        <v>170</v>
      </c>
      <c r="BE225" s="232">
        <f>IF(N225="základní",J225,0)</f>
        <v>0</v>
      </c>
      <c r="BF225" s="232">
        <f>IF(N225="snížená",J225,0)</f>
        <v>0</v>
      </c>
      <c r="BG225" s="232">
        <f>IF(N225="zákl. přenesená",J225,0)</f>
        <v>0</v>
      </c>
      <c r="BH225" s="232">
        <f>IF(N225="sníž. přenesená",J225,0)</f>
        <v>0</v>
      </c>
      <c r="BI225" s="232">
        <f>IF(N225="nulová",J225,0)</f>
        <v>0</v>
      </c>
      <c r="BJ225" s="24" t="s">
        <v>84</v>
      </c>
      <c r="BK225" s="232">
        <f>ROUND(I225*H225,2)</f>
        <v>0</v>
      </c>
      <c r="BL225" s="24" t="s">
        <v>194</v>
      </c>
      <c r="BM225" s="24" t="s">
        <v>495</v>
      </c>
    </row>
    <row r="226" spans="2:47" s="1" customFormat="1" ht="13.5">
      <c r="B226" s="46"/>
      <c r="C226" s="74"/>
      <c r="D226" s="233" t="s">
        <v>183</v>
      </c>
      <c r="E226" s="74"/>
      <c r="F226" s="234" t="s">
        <v>496</v>
      </c>
      <c r="G226" s="74"/>
      <c r="H226" s="74"/>
      <c r="I226" s="191"/>
      <c r="J226" s="74"/>
      <c r="K226" s="74"/>
      <c r="L226" s="72"/>
      <c r="M226" s="235"/>
      <c r="N226" s="47"/>
      <c r="O226" s="47"/>
      <c r="P226" s="47"/>
      <c r="Q226" s="47"/>
      <c r="R226" s="47"/>
      <c r="S226" s="47"/>
      <c r="T226" s="95"/>
      <c r="AT226" s="24" t="s">
        <v>183</v>
      </c>
      <c r="AU226" s="24" t="s">
        <v>87</v>
      </c>
    </row>
    <row r="227" spans="2:47" s="1" customFormat="1" ht="13.5">
      <c r="B227" s="46"/>
      <c r="C227" s="74"/>
      <c r="D227" s="233" t="s">
        <v>295</v>
      </c>
      <c r="E227" s="74"/>
      <c r="F227" s="236" t="s">
        <v>497</v>
      </c>
      <c r="G227" s="74"/>
      <c r="H227" s="74"/>
      <c r="I227" s="191"/>
      <c r="J227" s="74"/>
      <c r="K227" s="74"/>
      <c r="L227" s="72"/>
      <c r="M227" s="235"/>
      <c r="N227" s="47"/>
      <c r="O227" s="47"/>
      <c r="P227" s="47"/>
      <c r="Q227" s="47"/>
      <c r="R227" s="47"/>
      <c r="S227" s="47"/>
      <c r="T227" s="95"/>
      <c r="AT227" s="24" t="s">
        <v>295</v>
      </c>
      <c r="AU227" s="24" t="s">
        <v>87</v>
      </c>
    </row>
    <row r="228" spans="2:47" s="1" customFormat="1" ht="13.5">
      <c r="B228" s="46"/>
      <c r="C228" s="74"/>
      <c r="D228" s="233" t="s">
        <v>184</v>
      </c>
      <c r="E228" s="74"/>
      <c r="F228" s="236" t="s">
        <v>498</v>
      </c>
      <c r="G228" s="74"/>
      <c r="H228" s="74"/>
      <c r="I228" s="191"/>
      <c r="J228" s="74"/>
      <c r="K228" s="74"/>
      <c r="L228" s="72"/>
      <c r="M228" s="235"/>
      <c r="N228" s="47"/>
      <c r="O228" s="47"/>
      <c r="P228" s="47"/>
      <c r="Q228" s="47"/>
      <c r="R228" s="47"/>
      <c r="S228" s="47"/>
      <c r="T228" s="95"/>
      <c r="AT228" s="24" t="s">
        <v>184</v>
      </c>
      <c r="AU228" s="24" t="s">
        <v>87</v>
      </c>
    </row>
    <row r="229" spans="2:65" s="1" customFormat="1" ht="25.5" customHeight="1">
      <c r="B229" s="46"/>
      <c r="C229" s="221" t="s">
        <v>499</v>
      </c>
      <c r="D229" s="221" t="s">
        <v>176</v>
      </c>
      <c r="E229" s="222" t="s">
        <v>500</v>
      </c>
      <c r="F229" s="223" t="s">
        <v>501</v>
      </c>
      <c r="G229" s="224" t="s">
        <v>219</v>
      </c>
      <c r="H229" s="225">
        <v>3407.21</v>
      </c>
      <c r="I229" s="226"/>
      <c r="J229" s="227">
        <f>ROUND(I229*H229,2)</f>
        <v>0</v>
      </c>
      <c r="K229" s="223" t="s">
        <v>180</v>
      </c>
      <c r="L229" s="72"/>
      <c r="M229" s="228" t="s">
        <v>23</v>
      </c>
      <c r="N229" s="229" t="s">
        <v>47</v>
      </c>
      <c r="O229" s="47"/>
      <c r="P229" s="230">
        <f>O229*H229</f>
        <v>0</v>
      </c>
      <c r="Q229" s="230">
        <v>0</v>
      </c>
      <c r="R229" s="230">
        <f>Q229*H229</f>
        <v>0</v>
      </c>
      <c r="S229" s="230">
        <v>0</v>
      </c>
      <c r="T229" s="231">
        <f>S229*H229</f>
        <v>0</v>
      </c>
      <c r="AR229" s="24" t="s">
        <v>194</v>
      </c>
      <c r="AT229" s="24" t="s">
        <v>176</v>
      </c>
      <c r="AU229" s="24" t="s">
        <v>87</v>
      </c>
      <c r="AY229" s="24" t="s">
        <v>170</v>
      </c>
      <c r="BE229" s="232">
        <f>IF(N229="základní",J229,0)</f>
        <v>0</v>
      </c>
      <c r="BF229" s="232">
        <f>IF(N229="snížená",J229,0)</f>
        <v>0</v>
      </c>
      <c r="BG229" s="232">
        <f>IF(N229="zákl. přenesená",J229,0)</f>
        <v>0</v>
      </c>
      <c r="BH229" s="232">
        <f>IF(N229="sníž. přenesená",J229,0)</f>
        <v>0</v>
      </c>
      <c r="BI229" s="232">
        <f>IF(N229="nulová",J229,0)</f>
        <v>0</v>
      </c>
      <c r="BJ229" s="24" t="s">
        <v>84</v>
      </c>
      <c r="BK229" s="232">
        <f>ROUND(I229*H229,2)</f>
        <v>0</v>
      </c>
      <c r="BL229" s="24" t="s">
        <v>194</v>
      </c>
      <c r="BM229" s="24" t="s">
        <v>502</v>
      </c>
    </row>
    <row r="230" spans="2:47" s="1" customFormat="1" ht="13.5">
      <c r="B230" s="46"/>
      <c r="C230" s="74"/>
      <c r="D230" s="233" t="s">
        <v>183</v>
      </c>
      <c r="E230" s="74"/>
      <c r="F230" s="234" t="s">
        <v>503</v>
      </c>
      <c r="G230" s="74"/>
      <c r="H230" s="74"/>
      <c r="I230" s="191"/>
      <c r="J230" s="74"/>
      <c r="K230" s="74"/>
      <c r="L230" s="72"/>
      <c r="M230" s="235"/>
      <c r="N230" s="47"/>
      <c r="O230" s="47"/>
      <c r="P230" s="47"/>
      <c r="Q230" s="47"/>
      <c r="R230" s="47"/>
      <c r="S230" s="47"/>
      <c r="T230" s="95"/>
      <c r="AT230" s="24" t="s">
        <v>183</v>
      </c>
      <c r="AU230" s="24" t="s">
        <v>87</v>
      </c>
    </row>
    <row r="231" spans="2:47" s="1" customFormat="1" ht="13.5">
      <c r="B231" s="46"/>
      <c r="C231" s="74"/>
      <c r="D231" s="233" t="s">
        <v>295</v>
      </c>
      <c r="E231" s="74"/>
      <c r="F231" s="236" t="s">
        <v>504</v>
      </c>
      <c r="G231" s="74"/>
      <c r="H231" s="74"/>
      <c r="I231" s="191"/>
      <c r="J231" s="74"/>
      <c r="K231" s="74"/>
      <c r="L231" s="72"/>
      <c r="M231" s="235"/>
      <c r="N231" s="47"/>
      <c r="O231" s="47"/>
      <c r="P231" s="47"/>
      <c r="Q231" s="47"/>
      <c r="R231" s="47"/>
      <c r="S231" s="47"/>
      <c r="T231" s="95"/>
      <c r="AT231" s="24" t="s">
        <v>295</v>
      </c>
      <c r="AU231" s="24" t="s">
        <v>87</v>
      </c>
    </row>
    <row r="232" spans="2:47" s="1" customFormat="1" ht="13.5">
      <c r="B232" s="46"/>
      <c r="C232" s="74"/>
      <c r="D232" s="233" t="s">
        <v>184</v>
      </c>
      <c r="E232" s="74"/>
      <c r="F232" s="236" t="s">
        <v>505</v>
      </c>
      <c r="G232" s="74"/>
      <c r="H232" s="74"/>
      <c r="I232" s="191"/>
      <c r="J232" s="74"/>
      <c r="K232" s="74"/>
      <c r="L232" s="72"/>
      <c r="M232" s="235"/>
      <c r="N232" s="47"/>
      <c r="O232" s="47"/>
      <c r="P232" s="47"/>
      <c r="Q232" s="47"/>
      <c r="R232" s="47"/>
      <c r="S232" s="47"/>
      <c r="T232" s="95"/>
      <c r="AT232" s="24" t="s">
        <v>184</v>
      </c>
      <c r="AU232" s="24" t="s">
        <v>87</v>
      </c>
    </row>
    <row r="233" spans="2:65" s="1" customFormat="1" ht="25.5" customHeight="1">
      <c r="B233" s="46"/>
      <c r="C233" s="221" t="s">
        <v>506</v>
      </c>
      <c r="D233" s="221" t="s">
        <v>176</v>
      </c>
      <c r="E233" s="222" t="s">
        <v>507</v>
      </c>
      <c r="F233" s="223" t="s">
        <v>508</v>
      </c>
      <c r="G233" s="224" t="s">
        <v>219</v>
      </c>
      <c r="H233" s="225">
        <v>3407.21</v>
      </c>
      <c r="I233" s="226"/>
      <c r="J233" s="227">
        <f>ROUND(I233*H233,2)</f>
        <v>0</v>
      </c>
      <c r="K233" s="223" t="s">
        <v>180</v>
      </c>
      <c r="L233" s="72"/>
      <c r="M233" s="228" t="s">
        <v>23</v>
      </c>
      <c r="N233" s="229" t="s">
        <v>47</v>
      </c>
      <c r="O233" s="47"/>
      <c r="P233" s="230">
        <f>O233*H233</f>
        <v>0</v>
      </c>
      <c r="Q233" s="230">
        <v>0</v>
      </c>
      <c r="R233" s="230">
        <f>Q233*H233</f>
        <v>0</v>
      </c>
      <c r="S233" s="230">
        <v>0</v>
      </c>
      <c r="T233" s="231">
        <f>S233*H233</f>
        <v>0</v>
      </c>
      <c r="AR233" s="24" t="s">
        <v>194</v>
      </c>
      <c r="AT233" s="24" t="s">
        <v>176</v>
      </c>
      <c r="AU233" s="24" t="s">
        <v>87</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194</v>
      </c>
      <c r="BM233" s="24" t="s">
        <v>509</v>
      </c>
    </row>
    <row r="234" spans="2:47" s="1" customFormat="1" ht="13.5">
      <c r="B234" s="46"/>
      <c r="C234" s="74"/>
      <c r="D234" s="233" t="s">
        <v>183</v>
      </c>
      <c r="E234" s="74"/>
      <c r="F234" s="234" t="s">
        <v>510</v>
      </c>
      <c r="G234" s="74"/>
      <c r="H234" s="74"/>
      <c r="I234" s="191"/>
      <c r="J234" s="74"/>
      <c r="K234" s="74"/>
      <c r="L234" s="72"/>
      <c r="M234" s="235"/>
      <c r="N234" s="47"/>
      <c r="O234" s="47"/>
      <c r="P234" s="47"/>
      <c r="Q234" s="47"/>
      <c r="R234" s="47"/>
      <c r="S234" s="47"/>
      <c r="T234" s="95"/>
      <c r="AT234" s="24" t="s">
        <v>183</v>
      </c>
      <c r="AU234" s="24" t="s">
        <v>87</v>
      </c>
    </row>
    <row r="235" spans="2:47" s="1" customFormat="1" ht="13.5">
      <c r="B235" s="46"/>
      <c r="C235" s="74"/>
      <c r="D235" s="233" t="s">
        <v>295</v>
      </c>
      <c r="E235" s="74"/>
      <c r="F235" s="236" t="s">
        <v>511</v>
      </c>
      <c r="G235" s="74"/>
      <c r="H235" s="74"/>
      <c r="I235" s="191"/>
      <c r="J235" s="74"/>
      <c r="K235" s="74"/>
      <c r="L235" s="72"/>
      <c r="M235" s="235"/>
      <c r="N235" s="47"/>
      <c r="O235" s="47"/>
      <c r="P235" s="47"/>
      <c r="Q235" s="47"/>
      <c r="R235" s="47"/>
      <c r="S235" s="47"/>
      <c r="T235" s="95"/>
      <c r="AT235" s="24" t="s">
        <v>295</v>
      </c>
      <c r="AU235" s="24" t="s">
        <v>87</v>
      </c>
    </row>
    <row r="236" spans="2:47" s="1" customFormat="1" ht="13.5">
      <c r="B236" s="46"/>
      <c r="C236" s="74"/>
      <c r="D236" s="233" t="s">
        <v>184</v>
      </c>
      <c r="E236" s="74"/>
      <c r="F236" s="236" t="s">
        <v>512</v>
      </c>
      <c r="G236" s="74"/>
      <c r="H236" s="74"/>
      <c r="I236" s="191"/>
      <c r="J236" s="74"/>
      <c r="K236" s="74"/>
      <c r="L236" s="72"/>
      <c r="M236" s="235"/>
      <c r="N236" s="47"/>
      <c r="O236" s="47"/>
      <c r="P236" s="47"/>
      <c r="Q236" s="47"/>
      <c r="R236" s="47"/>
      <c r="S236" s="47"/>
      <c r="T236" s="95"/>
      <c r="AT236" s="24" t="s">
        <v>184</v>
      </c>
      <c r="AU236" s="24" t="s">
        <v>87</v>
      </c>
    </row>
    <row r="237" spans="2:65" s="1" customFormat="1" ht="16.5" customHeight="1">
      <c r="B237" s="46"/>
      <c r="C237" s="221" t="s">
        <v>513</v>
      </c>
      <c r="D237" s="221" t="s">
        <v>176</v>
      </c>
      <c r="E237" s="222" t="s">
        <v>514</v>
      </c>
      <c r="F237" s="223" t="s">
        <v>515</v>
      </c>
      <c r="G237" s="224" t="s">
        <v>219</v>
      </c>
      <c r="H237" s="225">
        <v>340</v>
      </c>
      <c r="I237" s="226"/>
      <c r="J237" s="227">
        <f>ROUND(I237*H237,2)</f>
        <v>0</v>
      </c>
      <c r="K237" s="223" t="s">
        <v>180</v>
      </c>
      <c r="L237" s="72"/>
      <c r="M237" s="228" t="s">
        <v>23</v>
      </c>
      <c r="N237" s="229" t="s">
        <v>47</v>
      </c>
      <c r="O237" s="47"/>
      <c r="P237" s="230">
        <f>O237*H237</f>
        <v>0</v>
      </c>
      <c r="Q237" s="230">
        <v>0</v>
      </c>
      <c r="R237" s="230">
        <f>Q237*H237</f>
        <v>0</v>
      </c>
      <c r="S237" s="230">
        <v>0</v>
      </c>
      <c r="T237" s="231">
        <f>S237*H237</f>
        <v>0</v>
      </c>
      <c r="AR237" s="24" t="s">
        <v>194</v>
      </c>
      <c r="AT237" s="24" t="s">
        <v>176</v>
      </c>
      <c r="AU237" s="24" t="s">
        <v>87</v>
      </c>
      <c r="AY237" s="24" t="s">
        <v>170</v>
      </c>
      <c r="BE237" s="232">
        <f>IF(N237="základní",J237,0)</f>
        <v>0</v>
      </c>
      <c r="BF237" s="232">
        <f>IF(N237="snížená",J237,0)</f>
        <v>0</v>
      </c>
      <c r="BG237" s="232">
        <f>IF(N237="zákl. přenesená",J237,0)</f>
        <v>0</v>
      </c>
      <c r="BH237" s="232">
        <f>IF(N237="sníž. přenesená",J237,0)</f>
        <v>0</v>
      </c>
      <c r="BI237" s="232">
        <f>IF(N237="nulová",J237,0)</f>
        <v>0</v>
      </c>
      <c r="BJ237" s="24" t="s">
        <v>84</v>
      </c>
      <c r="BK237" s="232">
        <f>ROUND(I237*H237,2)</f>
        <v>0</v>
      </c>
      <c r="BL237" s="24" t="s">
        <v>194</v>
      </c>
      <c r="BM237" s="24" t="s">
        <v>516</v>
      </c>
    </row>
    <row r="238" spans="2:47" s="1" customFormat="1" ht="13.5">
      <c r="B238" s="46"/>
      <c r="C238" s="74"/>
      <c r="D238" s="233" t="s">
        <v>183</v>
      </c>
      <c r="E238" s="74"/>
      <c r="F238" s="234" t="s">
        <v>517</v>
      </c>
      <c r="G238" s="74"/>
      <c r="H238" s="74"/>
      <c r="I238" s="191"/>
      <c r="J238" s="74"/>
      <c r="K238" s="74"/>
      <c r="L238" s="72"/>
      <c r="M238" s="235"/>
      <c r="N238" s="47"/>
      <c r="O238" s="47"/>
      <c r="P238" s="47"/>
      <c r="Q238" s="47"/>
      <c r="R238" s="47"/>
      <c r="S238" s="47"/>
      <c r="T238" s="95"/>
      <c r="AT238" s="24" t="s">
        <v>183</v>
      </c>
      <c r="AU238" s="24" t="s">
        <v>87</v>
      </c>
    </row>
    <row r="239" spans="2:47" s="1" customFormat="1" ht="13.5">
      <c r="B239" s="46"/>
      <c r="C239" s="74"/>
      <c r="D239" s="233" t="s">
        <v>295</v>
      </c>
      <c r="E239" s="74"/>
      <c r="F239" s="236" t="s">
        <v>518</v>
      </c>
      <c r="G239" s="74"/>
      <c r="H239" s="74"/>
      <c r="I239" s="191"/>
      <c r="J239" s="74"/>
      <c r="K239" s="74"/>
      <c r="L239" s="72"/>
      <c r="M239" s="235"/>
      <c r="N239" s="47"/>
      <c r="O239" s="47"/>
      <c r="P239" s="47"/>
      <c r="Q239" s="47"/>
      <c r="R239" s="47"/>
      <c r="S239" s="47"/>
      <c r="T239" s="95"/>
      <c r="AT239" s="24" t="s">
        <v>295</v>
      </c>
      <c r="AU239" s="24" t="s">
        <v>87</v>
      </c>
    </row>
    <row r="240" spans="2:47" s="1" customFormat="1" ht="13.5">
      <c r="B240" s="46"/>
      <c r="C240" s="74"/>
      <c r="D240" s="233" t="s">
        <v>184</v>
      </c>
      <c r="E240" s="74"/>
      <c r="F240" s="236" t="s">
        <v>464</v>
      </c>
      <c r="G240" s="74"/>
      <c r="H240" s="74"/>
      <c r="I240" s="191"/>
      <c r="J240" s="74"/>
      <c r="K240" s="74"/>
      <c r="L240" s="72"/>
      <c r="M240" s="235"/>
      <c r="N240" s="47"/>
      <c r="O240" s="47"/>
      <c r="P240" s="47"/>
      <c r="Q240" s="47"/>
      <c r="R240" s="47"/>
      <c r="S240" s="47"/>
      <c r="T240" s="95"/>
      <c r="AT240" s="24" t="s">
        <v>184</v>
      </c>
      <c r="AU240" s="24" t="s">
        <v>87</v>
      </c>
    </row>
    <row r="241" spans="2:51" s="11" customFormat="1" ht="13.5">
      <c r="B241" s="240"/>
      <c r="C241" s="241"/>
      <c r="D241" s="233" t="s">
        <v>322</v>
      </c>
      <c r="E241" s="242" t="s">
        <v>23</v>
      </c>
      <c r="F241" s="243" t="s">
        <v>519</v>
      </c>
      <c r="G241" s="241"/>
      <c r="H241" s="244">
        <v>340</v>
      </c>
      <c r="I241" s="245"/>
      <c r="J241" s="241"/>
      <c r="K241" s="241"/>
      <c r="L241" s="246"/>
      <c r="M241" s="247"/>
      <c r="N241" s="248"/>
      <c r="O241" s="248"/>
      <c r="P241" s="248"/>
      <c r="Q241" s="248"/>
      <c r="R241" s="248"/>
      <c r="S241" s="248"/>
      <c r="T241" s="249"/>
      <c r="AT241" s="250" t="s">
        <v>322</v>
      </c>
      <c r="AU241" s="250" t="s">
        <v>87</v>
      </c>
      <c r="AV241" s="11" t="s">
        <v>87</v>
      </c>
      <c r="AW241" s="11" t="s">
        <v>39</v>
      </c>
      <c r="AX241" s="11" t="s">
        <v>84</v>
      </c>
      <c r="AY241" s="250" t="s">
        <v>170</v>
      </c>
    </row>
    <row r="242" spans="2:65" s="1" customFormat="1" ht="16.5" customHeight="1">
      <c r="B242" s="46"/>
      <c r="C242" s="221" t="s">
        <v>520</v>
      </c>
      <c r="D242" s="221" t="s">
        <v>176</v>
      </c>
      <c r="E242" s="222" t="s">
        <v>521</v>
      </c>
      <c r="F242" s="223" t="s">
        <v>522</v>
      </c>
      <c r="G242" s="224" t="s">
        <v>219</v>
      </c>
      <c r="H242" s="225">
        <v>340</v>
      </c>
      <c r="I242" s="226"/>
      <c r="J242" s="227">
        <f>ROUND(I242*H242,2)</f>
        <v>0</v>
      </c>
      <c r="K242" s="223" t="s">
        <v>23</v>
      </c>
      <c r="L242" s="72"/>
      <c r="M242" s="228" t="s">
        <v>23</v>
      </c>
      <c r="N242" s="229" t="s">
        <v>47</v>
      </c>
      <c r="O242" s="47"/>
      <c r="P242" s="230">
        <f>O242*H242</f>
        <v>0</v>
      </c>
      <c r="Q242" s="230">
        <v>0</v>
      </c>
      <c r="R242" s="230">
        <f>Q242*H242</f>
        <v>0</v>
      </c>
      <c r="S242" s="230">
        <v>0</v>
      </c>
      <c r="T242" s="231">
        <f>S242*H242</f>
        <v>0</v>
      </c>
      <c r="AR242" s="24" t="s">
        <v>194</v>
      </c>
      <c r="AT242" s="24" t="s">
        <v>176</v>
      </c>
      <c r="AU242" s="24" t="s">
        <v>87</v>
      </c>
      <c r="AY242" s="24" t="s">
        <v>170</v>
      </c>
      <c r="BE242" s="232">
        <f>IF(N242="základní",J242,0)</f>
        <v>0</v>
      </c>
      <c r="BF242" s="232">
        <f>IF(N242="snížená",J242,0)</f>
        <v>0</v>
      </c>
      <c r="BG242" s="232">
        <f>IF(N242="zákl. přenesená",J242,0)</f>
        <v>0</v>
      </c>
      <c r="BH242" s="232">
        <f>IF(N242="sníž. přenesená",J242,0)</f>
        <v>0</v>
      </c>
      <c r="BI242" s="232">
        <f>IF(N242="nulová",J242,0)</f>
        <v>0</v>
      </c>
      <c r="BJ242" s="24" t="s">
        <v>84</v>
      </c>
      <c r="BK242" s="232">
        <f>ROUND(I242*H242,2)</f>
        <v>0</v>
      </c>
      <c r="BL242" s="24" t="s">
        <v>194</v>
      </c>
      <c r="BM242" s="24" t="s">
        <v>523</v>
      </c>
    </row>
    <row r="243" spans="2:47" s="1" customFormat="1" ht="13.5">
      <c r="B243" s="46"/>
      <c r="C243" s="74"/>
      <c r="D243" s="233" t="s">
        <v>183</v>
      </c>
      <c r="E243" s="74"/>
      <c r="F243" s="234" t="s">
        <v>522</v>
      </c>
      <c r="G243" s="74"/>
      <c r="H243" s="74"/>
      <c r="I243" s="191"/>
      <c r="J243" s="74"/>
      <c r="K243" s="74"/>
      <c r="L243" s="72"/>
      <c r="M243" s="235"/>
      <c r="N243" s="47"/>
      <c r="O243" s="47"/>
      <c r="P243" s="47"/>
      <c r="Q243" s="47"/>
      <c r="R243" s="47"/>
      <c r="S243" s="47"/>
      <c r="T243" s="95"/>
      <c r="AT243" s="24" t="s">
        <v>183</v>
      </c>
      <c r="AU243" s="24" t="s">
        <v>87</v>
      </c>
    </row>
    <row r="244" spans="2:47" s="1" customFormat="1" ht="13.5">
      <c r="B244" s="46"/>
      <c r="C244" s="74"/>
      <c r="D244" s="233" t="s">
        <v>184</v>
      </c>
      <c r="E244" s="74"/>
      <c r="F244" s="236" t="s">
        <v>524</v>
      </c>
      <c r="G244" s="74"/>
      <c r="H244" s="74"/>
      <c r="I244" s="191"/>
      <c r="J244" s="74"/>
      <c r="K244" s="74"/>
      <c r="L244" s="72"/>
      <c r="M244" s="235"/>
      <c r="N244" s="47"/>
      <c r="O244" s="47"/>
      <c r="P244" s="47"/>
      <c r="Q244" s="47"/>
      <c r="R244" s="47"/>
      <c r="S244" s="47"/>
      <c r="T244" s="95"/>
      <c r="AT244" s="24" t="s">
        <v>184</v>
      </c>
      <c r="AU244" s="24" t="s">
        <v>87</v>
      </c>
    </row>
    <row r="245" spans="2:63" s="10" customFormat="1" ht="29.85" customHeight="1">
      <c r="B245" s="205"/>
      <c r="C245" s="206"/>
      <c r="D245" s="207" t="s">
        <v>75</v>
      </c>
      <c r="E245" s="219" t="s">
        <v>211</v>
      </c>
      <c r="F245" s="219" t="s">
        <v>525</v>
      </c>
      <c r="G245" s="206"/>
      <c r="H245" s="206"/>
      <c r="I245" s="209"/>
      <c r="J245" s="220">
        <f>BK245</f>
        <v>0</v>
      </c>
      <c r="K245" s="206"/>
      <c r="L245" s="211"/>
      <c r="M245" s="212"/>
      <c r="N245" s="213"/>
      <c r="O245" s="213"/>
      <c r="P245" s="214">
        <f>SUM(P246:P292)</f>
        <v>0</v>
      </c>
      <c r="Q245" s="213"/>
      <c r="R245" s="214">
        <f>SUM(R246:R292)</f>
        <v>23.4632395</v>
      </c>
      <c r="S245" s="213"/>
      <c r="T245" s="215">
        <f>SUM(T246:T292)</f>
        <v>0</v>
      </c>
      <c r="AR245" s="216" t="s">
        <v>84</v>
      </c>
      <c r="AT245" s="217" t="s">
        <v>75</v>
      </c>
      <c r="AU245" s="217" t="s">
        <v>84</v>
      </c>
      <c r="AY245" s="216" t="s">
        <v>170</v>
      </c>
      <c r="BK245" s="218">
        <f>SUM(BK246:BK292)</f>
        <v>0</v>
      </c>
    </row>
    <row r="246" spans="2:65" s="1" customFormat="1" ht="25.5" customHeight="1">
      <c r="B246" s="46"/>
      <c r="C246" s="221" t="s">
        <v>526</v>
      </c>
      <c r="D246" s="221" t="s">
        <v>176</v>
      </c>
      <c r="E246" s="222" t="s">
        <v>527</v>
      </c>
      <c r="F246" s="223" t="s">
        <v>528</v>
      </c>
      <c r="G246" s="224" t="s">
        <v>340</v>
      </c>
      <c r="H246" s="225">
        <v>98.76</v>
      </c>
      <c r="I246" s="226"/>
      <c r="J246" s="227">
        <f>ROUND(I246*H246,2)</f>
        <v>0</v>
      </c>
      <c r="K246" s="223" t="s">
        <v>180</v>
      </c>
      <c r="L246" s="72"/>
      <c r="M246" s="228" t="s">
        <v>23</v>
      </c>
      <c r="N246" s="229" t="s">
        <v>47</v>
      </c>
      <c r="O246" s="47"/>
      <c r="P246" s="230">
        <f>O246*H246</f>
        <v>0</v>
      </c>
      <c r="Q246" s="230">
        <v>0</v>
      </c>
      <c r="R246" s="230">
        <f>Q246*H246</f>
        <v>0</v>
      </c>
      <c r="S246" s="230">
        <v>0</v>
      </c>
      <c r="T246" s="231">
        <f>S246*H246</f>
        <v>0</v>
      </c>
      <c r="AR246" s="24" t="s">
        <v>194</v>
      </c>
      <c r="AT246" s="24" t="s">
        <v>176</v>
      </c>
      <c r="AU246" s="24" t="s">
        <v>87</v>
      </c>
      <c r="AY246" s="24" t="s">
        <v>170</v>
      </c>
      <c r="BE246" s="232">
        <f>IF(N246="základní",J246,0)</f>
        <v>0</v>
      </c>
      <c r="BF246" s="232">
        <f>IF(N246="snížená",J246,0)</f>
        <v>0</v>
      </c>
      <c r="BG246" s="232">
        <f>IF(N246="zákl. přenesená",J246,0)</f>
        <v>0</v>
      </c>
      <c r="BH246" s="232">
        <f>IF(N246="sníž. přenesená",J246,0)</f>
        <v>0</v>
      </c>
      <c r="BI246" s="232">
        <f>IF(N246="nulová",J246,0)</f>
        <v>0</v>
      </c>
      <c r="BJ246" s="24" t="s">
        <v>84</v>
      </c>
      <c r="BK246" s="232">
        <f>ROUND(I246*H246,2)</f>
        <v>0</v>
      </c>
      <c r="BL246" s="24" t="s">
        <v>194</v>
      </c>
      <c r="BM246" s="24" t="s">
        <v>529</v>
      </c>
    </row>
    <row r="247" spans="2:47" s="1" customFormat="1" ht="13.5">
      <c r="B247" s="46"/>
      <c r="C247" s="74"/>
      <c r="D247" s="233" t="s">
        <v>183</v>
      </c>
      <c r="E247" s="74"/>
      <c r="F247" s="234" t="s">
        <v>530</v>
      </c>
      <c r="G247" s="74"/>
      <c r="H247" s="74"/>
      <c r="I247" s="191"/>
      <c r="J247" s="74"/>
      <c r="K247" s="74"/>
      <c r="L247" s="72"/>
      <c r="M247" s="235"/>
      <c r="N247" s="47"/>
      <c r="O247" s="47"/>
      <c r="P247" s="47"/>
      <c r="Q247" s="47"/>
      <c r="R247" s="47"/>
      <c r="S247" s="47"/>
      <c r="T247" s="95"/>
      <c r="AT247" s="24" t="s">
        <v>183</v>
      </c>
      <c r="AU247" s="24" t="s">
        <v>87</v>
      </c>
    </row>
    <row r="248" spans="2:47" s="1" customFormat="1" ht="13.5">
      <c r="B248" s="46"/>
      <c r="C248" s="74"/>
      <c r="D248" s="233" t="s">
        <v>295</v>
      </c>
      <c r="E248" s="74"/>
      <c r="F248" s="236" t="s">
        <v>531</v>
      </c>
      <c r="G248" s="74"/>
      <c r="H248" s="74"/>
      <c r="I248" s="191"/>
      <c r="J248" s="74"/>
      <c r="K248" s="74"/>
      <c r="L248" s="72"/>
      <c r="M248" s="235"/>
      <c r="N248" s="47"/>
      <c r="O248" s="47"/>
      <c r="P248" s="47"/>
      <c r="Q248" s="47"/>
      <c r="R248" s="47"/>
      <c r="S248" s="47"/>
      <c r="T248" s="95"/>
      <c r="AT248" s="24" t="s">
        <v>295</v>
      </c>
      <c r="AU248" s="24" t="s">
        <v>87</v>
      </c>
    </row>
    <row r="249" spans="2:47" s="1" customFormat="1" ht="13.5">
      <c r="B249" s="46"/>
      <c r="C249" s="74"/>
      <c r="D249" s="233" t="s">
        <v>184</v>
      </c>
      <c r="E249" s="74"/>
      <c r="F249" s="236" t="s">
        <v>532</v>
      </c>
      <c r="G249" s="74"/>
      <c r="H249" s="74"/>
      <c r="I249" s="191"/>
      <c r="J249" s="74"/>
      <c r="K249" s="74"/>
      <c r="L249" s="72"/>
      <c r="M249" s="235"/>
      <c r="N249" s="47"/>
      <c r="O249" s="47"/>
      <c r="P249" s="47"/>
      <c r="Q249" s="47"/>
      <c r="R249" s="47"/>
      <c r="S249" s="47"/>
      <c r="T249" s="95"/>
      <c r="AT249" s="24" t="s">
        <v>184</v>
      </c>
      <c r="AU249" s="24" t="s">
        <v>87</v>
      </c>
    </row>
    <row r="250" spans="2:65" s="1" customFormat="1" ht="25.5" customHeight="1">
      <c r="B250" s="46"/>
      <c r="C250" s="221" t="s">
        <v>533</v>
      </c>
      <c r="D250" s="221" t="s">
        <v>176</v>
      </c>
      <c r="E250" s="222" t="s">
        <v>534</v>
      </c>
      <c r="F250" s="223" t="s">
        <v>535</v>
      </c>
      <c r="G250" s="224" t="s">
        <v>340</v>
      </c>
      <c r="H250" s="225">
        <v>11.95</v>
      </c>
      <c r="I250" s="226"/>
      <c r="J250" s="227">
        <f>ROUND(I250*H250,2)</f>
        <v>0</v>
      </c>
      <c r="K250" s="223" t="s">
        <v>180</v>
      </c>
      <c r="L250" s="72"/>
      <c r="M250" s="228" t="s">
        <v>23</v>
      </c>
      <c r="N250" s="229" t="s">
        <v>47</v>
      </c>
      <c r="O250" s="47"/>
      <c r="P250" s="230">
        <f>O250*H250</f>
        <v>0</v>
      </c>
      <c r="Q250" s="230">
        <v>1E-05</v>
      </c>
      <c r="R250" s="230">
        <f>Q250*H250</f>
        <v>0.0001195</v>
      </c>
      <c r="S250" s="230">
        <v>0</v>
      </c>
      <c r="T250" s="231">
        <f>S250*H250</f>
        <v>0</v>
      </c>
      <c r="AR250" s="24" t="s">
        <v>194</v>
      </c>
      <c r="AT250" s="24" t="s">
        <v>176</v>
      </c>
      <c r="AU250" s="24" t="s">
        <v>87</v>
      </c>
      <c r="AY250" s="24" t="s">
        <v>170</v>
      </c>
      <c r="BE250" s="232">
        <f>IF(N250="základní",J250,0)</f>
        <v>0</v>
      </c>
      <c r="BF250" s="232">
        <f>IF(N250="snížená",J250,0)</f>
        <v>0</v>
      </c>
      <c r="BG250" s="232">
        <f>IF(N250="zákl. přenesená",J250,0)</f>
        <v>0</v>
      </c>
      <c r="BH250" s="232">
        <f>IF(N250="sníž. přenesená",J250,0)</f>
        <v>0</v>
      </c>
      <c r="BI250" s="232">
        <f>IF(N250="nulová",J250,0)</f>
        <v>0</v>
      </c>
      <c r="BJ250" s="24" t="s">
        <v>84</v>
      </c>
      <c r="BK250" s="232">
        <f>ROUND(I250*H250,2)</f>
        <v>0</v>
      </c>
      <c r="BL250" s="24" t="s">
        <v>194</v>
      </c>
      <c r="BM250" s="24" t="s">
        <v>536</v>
      </c>
    </row>
    <row r="251" spans="2:47" s="1" customFormat="1" ht="13.5">
      <c r="B251" s="46"/>
      <c r="C251" s="74"/>
      <c r="D251" s="233" t="s">
        <v>183</v>
      </c>
      <c r="E251" s="74"/>
      <c r="F251" s="234" t="s">
        <v>537</v>
      </c>
      <c r="G251" s="74"/>
      <c r="H251" s="74"/>
      <c r="I251" s="191"/>
      <c r="J251" s="74"/>
      <c r="K251" s="74"/>
      <c r="L251" s="72"/>
      <c r="M251" s="235"/>
      <c r="N251" s="47"/>
      <c r="O251" s="47"/>
      <c r="P251" s="47"/>
      <c r="Q251" s="47"/>
      <c r="R251" s="47"/>
      <c r="S251" s="47"/>
      <c r="T251" s="95"/>
      <c r="AT251" s="24" t="s">
        <v>183</v>
      </c>
      <c r="AU251" s="24" t="s">
        <v>87</v>
      </c>
    </row>
    <row r="252" spans="2:47" s="1" customFormat="1" ht="13.5">
      <c r="B252" s="46"/>
      <c r="C252" s="74"/>
      <c r="D252" s="233" t="s">
        <v>295</v>
      </c>
      <c r="E252" s="74"/>
      <c r="F252" s="236" t="s">
        <v>531</v>
      </c>
      <c r="G252" s="74"/>
      <c r="H252" s="74"/>
      <c r="I252" s="191"/>
      <c r="J252" s="74"/>
      <c r="K252" s="74"/>
      <c r="L252" s="72"/>
      <c r="M252" s="235"/>
      <c r="N252" s="47"/>
      <c r="O252" s="47"/>
      <c r="P252" s="47"/>
      <c r="Q252" s="47"/>
      <c r="R252" s="47"/>
      <c r="S252" s="47"/>
      <c r="T252" s="95"/>
      <c r="AT252" s="24" t="s">
        <v>295</v>
      </c>
      <c r="AU252" s="24" t="s">
        <v>87</v>
      </c>
    </row>
    <row r="253" spans="2:47" s="1" customFormat="1" ht="13.5">
      <c r="B253" s="46"/>
      <c r="C253" s="74"/>
      <c r="D253" s="233" t="s">
        <v>184</v>
      </c>
      <c r="E253" s="74"/>
      <c r="F253" s="236" t="s">
        <v>532</v>
      </c>
      <c r="G253" s="74"/>
      <c r="H253" s="74"/>
      <c r="I253" s="191"/>
      <c r="J253" s="74"/>
      <c r="K253" s="74"/>
      <c r="L253" s="72"/>
      <c r="M253" s="235"/>
      <c r="N253" s="47"/>
      <c r="O253" s="47"/>
      <c r="P253" s="47"/>
      <c r="Q253" s="47"/>
      <c r="R253" s="47"/>
      <c r="S253" s="47"/>
      <c r="T253" s="95"/>
      <c r="AT253" s="24" t="s">
        <v>184</v>
      </c>
      <c r="AU253" s="24" t="s">
        <v>87</v>
      </c>
    </row>
    <row r="254" spans="2:65" s="1" customFormat="1" ht="25.5" customHeight="1">
      <c r="B254" s="46"/>
      <c r="C254" s="221" t="s">
        <v>538</v>
      </c>
      <c r="D254" s="221" t="s">
        <v>176</v>
      </c>
      <c r="E254" s="222" t="s">
        <v>539</v>
      </c>
      <c r="F254" s="223" t="s">
        <v>540</v>
      </c>
      <c r="G254" s="224" t="s">
        <v>304</v>
      </c>
      <c r="H254" s="225">
        <v>25</v>
      </c>
      <c r="I254" s="226"/>
      <c r="J254" s="227">
        <f>ROUND(I254*H254,2)</f>
        <v>0</v>
      </c>
      <c r="K254" s="223" t="s">
        <v>23</v>
      </c>
      <c r="L254" s="72"/>
      <c r="M254" s="228" t="s">
        <v>23</v>
      </c>
      <c r="N254" s="229" t="s">
        <v>47</v>
      </c>
      <c r="O254" s="47"/>
      <c r="P254" s="230">
        <f>O254*H254</f>
        <v>0</v>
      </c>
      <c r="Q254" s="230">
        <v>0</v>
      </c>
      <c r="R254" s="230">
        <f>Q254*H254</f>
        <v>0</v>
      </c>
      <c r="S254" s="230">
        <v>0</v>
      </c>
      <c r="T254" s="231">
        <f>S254*H254</f>
        <v>0</v>
      </c>
      <c r="AR254" s="24" t="s">
        <v>194</v>
      </c>
      <c r="AT254" s="24" t="s">
        <v>176</v>
      </c>
      <c r="AU254" s="24" t="s">
        <v>87</v>
      </c>
      <c r="AY254" s="24" t="s">
        <v>170</v>
      </c>
      <c r="BE254" s="232">
        <f>IF(N254="základní",J254,0)</f>
        <v>0</v>
      </c>
      <c r="BF254" s="232">
        <f>IF(N254="snížená",J254,0)</f>
        <v>0</v>
      </c>
      <c r="BG254" s="232">
        <f>IF(N254="zákl. přenesená",J254,0)</f>
        <v>0</v>
      </c>
      <c r="BH254" s="232">
        <f>IF(N254="sníž. přenesená",J254,0)</f>
        <v>0</v>
      </c>
      <c r="BI254" s="232">
        <f>IF(N254="nulová",J254,0)</f>
        <v>0</v>
      </c>
      <c r="BJ254" s="24" t="s">
        <v>84</v>
      </c>
      <c r="BK254" s="232">
        <f>ROUND(I254*H254,2)</f>
        <v>0</v>
      </c>
      <c r="BL254" s="24" t="s">
        <v>194</v>
      </c>
      <c r="BM254" s="24" t="s">
        <v>541</v>
      </c>
    </row>
    <row r="255" spans="2:47" s="1" customFormat="1" ht="13.5">
      <c r="B255" s="46"/>
      <c r="C255" s="74"/>
      <c r="D255" s="233" t="s">
        <v>183</v>
      </c>
      <c r="E255" s="74"/>
      <c r="F255" s="234" t="s">
        <v>542</v>
      </c>
      <c r="G255" s="74"/>
      <c r="H255" s="74"/>
      <c r="I255" s="191"/>
      <c r="J255" s="74"/>
      <c r="K255" s="74"/>
      <c r="L255" s="72"/>
      <c r="M255" s="235"/>
      <c r="N255" s="47"/>
      <c r="O255" s="47"/>
      <c r="P255" s="47"/>
      <c r="Q255" s="47"/>
      <c r="R255" s="47"/>
      <c r="S255" s="47"/>
      <c r="T255" s="95"/>
      <c r="AT255" s="24" t="s">
        <v>183</v>
      </c>
      <c r="AU255" s="24" t="s">
        <v>87</v>
      </c>
    </row>
    <row r="256" spans="2:47" s="1" customFormat="1" ht="13.5">
      <c r="B256" s="46"/>
      <c r="C256" s="74"/>
      <c r="D256" s="233" t="s">
        <v>184</v>
      </c>
      <c r="E256" s="74"/>
      <c r="F256" s="236" t="s">
        <v>543</v>
      </c>
      <c r="G256" s="74"/>
      <c r="H256" s="74"/>
      <c r="I256" s="191"/>
      <c r="J256" s="74"/>
      <c r="K256" s="74"/>
      <c r="L256" s="72"/>
      <c r="M256" s="235"/>
      <c r="N256" s="47"/>
      <c r="O256" s="47"/>
      <c r="P256" s="47"/>
      <c r="Q256" s="47"/>
      <c r="R256" s="47"/>
      <c r="S256" s="47"/>
      <c r="T256" s="95"/>
      <c r="AT256" s="24" t="s">
        <v>184</v>
      </c>
      <c r="AU256" s="24" t="s">
        <v>87</v>
      </c>
    </row>
    <row r="257" spans="2:65" s="1" customFormat="1" ht="16.5" customHeight="1">
      <c r="B257" s="46"/>
      <c r="C257" s="221" t="s">
        <v>544</v>
      </c>
      <c r="D257" s="221" t="s">
        <v>176</v>
      </c>
      <c r="E257" s="222" t="s">
        <v>545</v>
      </c>
      <c r="F257" s="223" t="s">
        <v>546</v>
      </c>
      <c r="G257" s="224" t="s">
        <v>304</v>
      </c>
      <c r="H257" s="225">
        <v>86</v>
      </c>
      <c r="I257" s="226"/>
      <c r="J257" s="227">
        <f>ROUND(I257*H257,2)</f>
        <v>0</v>
      </c>
      <c r="K257" s="223" t="s">
        <v>180</v>
      </c>
      <c r="L257" s="72"/>
      <c r="M257" s="228" t="s">
        <v>23</v>
      </c>
      <c r="N257" s="229" t="s">
        <v>47</v>
      </c>
      <c r="O257" s="47"/>
      <c r="P257" s="230">
        <f>O257*H257</f>
        <v>0</v>
      </c>
      <c r="Q257" s="230">
        <v>0</v>
      </c>
      <c r="R257" s="230">
        <f>Q257*H257</f>
        <v>0</v>
      </c>
      <c r="S257" s="230">
        <v>0</v>
      </c>
      <c r="T257" s="231">
        <f>S257*H257</f>
        <v>0</v>
      </c>
      <c r="AR257" s="24" t="s">
        <v>194</v>
      </c>
      <c r="AT257" s="24" t="s">
        <v>176</v>
      </c>
      <c r="AU257" s="24" t="s">
        <v>87</v>
      </c>
      <c r="AY257" s="24" t="s">
        <v>170</v>
      </c>
      <c r="BE257" s="232">
        <f>IF(N257="základní",J257,0)</f>
        <v>0</v>
      </c>
      <c r="BF257" s="232">
        <f>IF(N257="snížená",J257,0)</f>
        <v>0</v>
      </c>
      <c r="BG257" s="232">
        <f>IF(N257="zákl. přenesená",J257,0)</f>
        <v>0</v>
      </c>
      <c r="BH257" s="232">
        <f>IF(N257="sníž. přenesená",J257,0)</f>
        <v>0</v>
      </c>
      <c r="BI257" s="232">
        <f>IF(N257="nulová",J257,0)</f>
        <v>0</v>
      </c>
      <c r="BJ257" s="24" t="s">
        <v>84</v>
      </c>
      <c r="BK257" s="232">
        <f>ROUND(I257*H257,2)</f>
        <v>0</v>
      </c>
      <c r="BL257" s="24" t="s">
        <v>194</v>
      </c>
      <c r="BM257" s="24" t="s">
        <v>547</v>
      </c>
    </row>
    <row r="258" spans="2:47" s="1" customFormat="1" ht="13.5">
      <c r="B258" s="46"/>
      <c r="C258" s="74"/>
      <c r="D258" s="233" t="s">
        <v>183</v>
      </c>
      <c r="E258" s="74"/>
      <c r="F258" s="234" t="s">
        <v>548</v>
      </c>
      <c r="G258" s="74"/>
      <c r="H258" s="74"/>
      <c r="I258" s="191"/>
      <c r="J258" s="74"/>
      <c r="K258" s="74"/>
      <c r="L258" s="72"/>
      <c r="M258" s="235"/>
      <c r="N258" s="47"/>
      <c r="O258" s="47"/>
      <c r="P258" s="47"/>
      <c r="Q258" s="47"/>
      <c r="R258" s="47"/>
      <c r="S258" s="47"/>
      <c r="T258" s="95"/>
      <c r="AT258" s="24" t="s">
        <v>183</v>
      </c>
      <c r="AU258" s="24" t="s">
        <v>87</v>
      </c>
    </row>
    <row r="259" spans="2:47" s="1" customFormat="1" ht="13.5">
      <c r="B259" s="46"/>
      <c r="C259" s="74"/>
      <c r="D259" s="233" t="s">
        <v>295</v>
      </c>
      <c r="E259" s="74"/>
      <c r="F259" s="236" t="s">
        <v>549</v>
      </c>
      <c r="G259" s="74"/>
      <c r="H259" s="74"/>
      <c r="I259" s="191"/>
      <c r="J259" s="74"/>
      <c r="K259" s="74"/>
      <c r="L259" s="72"/>
      <c r="M259" s="235"/>
      <c r="N259" s="47"/>
      <c r="O259" s="47"/>
      <c r="P259" s="47"/>
      <c r="Q259" s="47"/>
      <c r="R259" s="47"/>
      <c r="S259" s="47"/>
      <c r="T259" s="95"/>
      <c r="AT259" s="24" t="s">
        <v>295</v>
      </c>
      <c r="AU259" s="24" t="s">
        <v>87</v>
      </c>
    </row>
    <row r="260" spans="2:47" s="1" customFormat="1" ht="13.5">
      <c r="B260" s="46"/>
      <c r="C260" s="74"/>
      <c r="D260" s="233" t="s">
        <v>184</v>
      </c>
      <c r="E260" s="74"/>
      <c r="F260" s="236" t="s">
        <v>550</v>
      </c>
      <c r="G260" s="74"/>
      <c r="H260" s="74"/>
      <c r="I260" s="191"/>
      <c r="J260" s="74"/>
      <c r="K260" s="74"/>
      <c r="L260" s="72"/>
      <c r="M260" s="235"/>
      <c r="N260" s="47"/>
      <c r="O260" s="47"/>
      <c r="P260" s="47"/>
      <c r="Q260" s="47"/>
      <c r="R260" s="47"/>
      <c r="S260" s="47"/>
      <c r="T260" s="95"/>
      <c r="AT260" s="24" t="s">
        <v>184</v>
      </c>
      <c r="AU260" s="24" t="s">
        <v>87</v>
      </c>
    </row>
    <row r="261" spans="2:65" s="1" customFormat="1" ht="16.5" customHeight="1">
      <c r="B261" s="46"/>
      <c r="C261" s="221" t="s">
        <v>551</v>
      </c>
      <c r="D261" s="221" t="s">
        <v>176</v>
      </c>
      <c r="E261" s="222" t="s">
        <v>552</v>
      </c>
      <c r="F261" s="223" t="s">
        <v>553</v>
      </c>
      <c r="G261" s="224" t="s">
        <v>304</v>
      </c>
      <c r="H261" s="225">
        <v>23</v>
      </c>
      <c r="I261" s="226"/>
      <c r="J261" s="227">
        <f>ROUND(I261*H261,2)</f>
        <v>0</v>
      </c>
      <c r="K261" s="223" t="s">
        <v>180</v>
      </c>
      <c r="L261" s="72"/>
      <c r="M261" s="228" t="s">
        <v>23</v>
      </c>
      <c r="N261" s="229" t="s">
        <v>47</v>
      </c>
      <c r="O261" s="47"/>
      <c r="P261" s="230">
        <f>O261*H261</f>
        <v>0</v>
      </c>
      <c r="Q261" s="230">
        <v>0</v>
      </c>
      <c r="R261" s="230">
        <f>Q261*H261</f>
        <v>0</v>
      </c>
      <c r="S261" s="230">
        <v>0</v>
      </c>
      <c r="T261" s="231">
        <f>S261*H261</f>
        <v>0</v>
      </c>
      <c r="AR261" s="24" t="s">
        <v>194</v>
      </c>
      <c r="AT261" s="24" t="s">
        <v>176</v>
      </c>
      <c r="AU261" s="24" t="s">
        <v>87</v>
      </c>
      <c r="AY261" s="24" t="s">
        <v>170</v>
      </c>
      <c r="BE261" s="232">
        <f>IF(N261="základní",J261,0)</f>
        <v>0</v>
      </c>
      <c r="BF261" s="232">
        <f>IF(N261="snížená",J261,0)</f>
        <v>0</v>
      </c>
      <c r="BG261" s="232">
        <f>IF(N261="zákl. přenesená",J261,0)</f>
        <v>0</v>
      </c>
      <c r="BH261" s="232">
        <f>IF(N261="sníž. přenesená",J261,0)</f>
        <v>0</v>
      </c>
      <c r="BI261" s="232">
        <f>IF(N261="nulová",J261,0)</f>
        <v>0</v>
      </c>
      <c r="BJ261" s="24" t="s">
        <v>84</v>
      </c>
      <c r="BK261" s="232">
        <f>ROUND(I261*H261,2)</f>
        <v>0</v>
      </c>
      <c r="BL261" s="24" t="s">
        <v>194</v>
      </c>
      <c r="BM261" s="24" t="s">
        <v>554</v>
      </c>
    </row>
    <row r="262" spans="2:47" s="1" customFormat="1" ht="13.5">
      <c r="B262" s="46"/>
      <c r="C262" s="74"/>
      <c r="D262" s="233" t="s">
        <v>183</v>
      </c>
      <c r="E262" s="74"/>
      <c r="F262" s="234" t="s">
        <v>555</v>
      </c>
      <c r="G262" s="74"/>
      <c r="H262" s="74"/>
      <c r="I262" s="191"/>
      <c r="J262" s="74"/>
      <c r="K262" s="74"/>
      <c r="L262" s="72"/>
      <c r="M262" s="235"/>
      <c r="N262" s="47"/>
      <c r="O262" s="47"/>
      <c r="P262" s="47"/>
      <c r="Q262" s="47"/>
      <c r="R262" s="47"/>
      <c r="S262" s="47"/>
      <c r="T262" s="95"/>
      <c r="AT262" s="24" t="s">
        <v>183</v>
      </c>
      <c r="AU262" s="24" t="s">
        <v>87</v>
      </c>
    </row>
    <row r="263" spans="2:47" s="1" customFormat="1" ht="13.5">
      <c r="B263" s="46"/>
      <c r="C263" s="74"/>
      <c r="D263" s="233" t="s">
        <v>295</v>
      </c>
      <c r="E263" s="74"/>
      <c r="F263" s="236" t="s">
        <v>549</v>
      </c>
      <c r="G263" s="74"/>
      <c r="H263" s="74"/>
      <c r="I263" s="191"/>
      <c r="J263" s="74"/>
      <c r="K263" s="74"/>
      <c r="L263" s="72"/>
      <c r="M263" s="235"/>
      <c r="N263" s="47"/>
      <c r="O263" s="47"/>
      <c r="P263" s="47"/>
      <c r="Q263" s="47"/>
      <c r="R263" s="47"/>
      <c r="S263" s="47"/>
      <c r="T263" s="95"/>
      <c r="AT263" s="24" t="s">
        <v>295</v>
      </c>
      <c r="AU263" s="24" t="s">
        <v>87</v>
      </c>
    </row>
    <row r="264" spans="2:47" s="1" customFormat="1" ht="13.5">
      <c r="B264" s="46"/>
      <c r="C264" s="74"/>
      <c r="D264" s="233" t="s">
        <v>184</v>
      </c>
      <c r="E264" s="74"/>
      <c r="F264" s="236" t="s">
        <v>556</v>
      </c>
      <c r="G264" s="74"/>
      <c r="H264" s="74"/>
      <c r="I264" s="191"/>
      <c r="J264" s="74"/>
      <c r="K264" s="74"/>
      <c r="L264" s="72"/>
      <c r="M264" s="235"/>
      <c r="N264" s="47"/>
      <c r="O264" s="47"/>
      <c r="P264" s="47"/>
      <c r="Q264" s="47"/>
      <c r="R264" s="47"/>
      <c r="S264" s="47"/>
      <c r="T264" s="95"/>
      <c r="AT264" s="24" t="s">
        <v>184</v>
      </c>
      <c r="AU264" s="24" t="s">
        <v>87</v>
      </c>
    </row>
    <row r="265" spans="2:65" s="1" customFormat="1" ht="16.5" customHeight="1">
      <c r="B265" s="46"/>
      <c r="C265" s="221" t="s">
        <v>557</v>
      </c>
      <c r="D265" s="221" t="s">
        <v>176</v>
      </c>
      <c r="E265" s="222" t="s">
        <v>558</v>
      </c>
      <c r="F265" s="223" t="s">
        <v>559</v>
      </c>
      <c r="G265" s="224" t="s">
        <v>304</v>
      </c>
      <c r="H265" s="225">
        <v>23</v>
      </c>
      <c r="I265" s="226"/>
      <c r="J265" s="227">
        <f>ROUND(I265*H265,2)</f>
        <v>0</v>
      </c>
      <c r="K265" s="223" t="s">
        <v>180</v>
      </c>
      <c r="L265" s="72"/>
      <c r="M265" s="228" t="s">
        <v>23</v>
      </c>
      <c r="N265" s="229" t="s">
        <v>47</v>
      </c>
      <c r="O265" s="47"/>
      <c r="P265" s="230">
        <f>O265*H265</f>
        <v>0</v>
      </c>
      <c r="Q265" s="230">
        <v>0</v>
      </c>
      <c r="R265" s="230">
        <f>Q265*H265</f>
        <v>0</v>
      </c>
      <c r="S265" s="230">
        <v>0</v>
      </c>
      <c r="T265" s="231">
        <f>S265*H265</f>
        <v>0</v>
      </c>
      <c r="AR265" s="24" t="s">
        <v>194</v>
      </c>
      <c r="AT265" s="24" t="s">
        <v>176</v>
      </c>
      <c r="AU265" s="24" t="s">
        <v>87</v>
      </c>
      <c r="AY265" s="24" t="s">
        <v>170</v>
      </c>
      <c r="BE265" s="232">
        <f>IF(N265="základní",J265,0)</f>
        <v>0</v>
      </c>
      <c r="BF265" s="232">
        <f>IF(N265="snížená",J265,0)</f>
        <v>0</v>
      </c>
      <c r="BG265" s="232">
        <f>IF(N265="zákl. přenesená",J265,0)</f>
        <v>0</v>
      </c>
      <c r="BH265" s="232">
        <f>IF(N265="sníž. přenesená",J265,0)</f>
        <v>0</v>
      </c>
      <c r="BI265" s="232">
        <f>IF(N265="nulová",J265,0)</f>
        <v>0</v>
      </c>
      <c r="BJ265" s="24" t="s">
        <v>84</v>
      </c>
      <c r="BK265" s="232">
        <f>ROUND(I265*H265,2)</f>
        <v>0</v>
      </c>
      <c r="BL265" s="24" t="s">
        <v>194</v>
      </c>
      <c r="BM265" s="24" t="s">
        <v>560</v>
      </c>
    </row>
    <row r="266" spans="2:47" s="1" customFormat="1" ht="13.5">
      <c r="B266" s="46"/>
      <c r="C266" s="74"/>
      <c r="D266" s="233" t="s">
        <v>183</v>
      </c>
      <c r="E266" s="74"/>
      <c r="F266" s="234" t="s">
        <v>561</v>
      </c>
      <c r="G266" s="74"/>
      <c r="H266" s="74"/>
      <c r="I266" s="191"/>
      <c r="J266" s="74"/>
      <c r="K266" s="74"/>
      <c r="L266" s="72"/>
      <c r="M266" s="235"/>
      <c r="N266" s="47"/>
      <c r="O266" s="47"/>
      <c r="P266" s="47"/>
      <c r="Q266" s="47"/>
      <c r="R266" s="47"/>
      <c r="S266" s="47"/>
      <c r="T266" s="95"/>
      <c r="AT266" s="24" t="s">
        <v>183</v>
      </c>
      <c r="AU266" s="24" t="s">
        <v>87</v>
      </c>
    </row>
    <row r="267" spans="2:47" s="1" customFormat="1" ht="13.5">
      <c r="B267" s="46"/>
      <c r="C267" s="74"/>
      <c r="D267" s="233" t="s">
        <v>295</v>
      </c>
      <c r="E267" s="74"/>
      <c r="F267" s="236" t="s">
        <v>549</v>
      </c>
      <c r="G267" s="74"/>
      <c r="H267" s="74"/>
      <c r="I267" s="191"/>
      <c r="J267" s="74"/>
      <c r="K267" s="74"/>
      <c r="L267" s="72"/>
      <c r="M267" s="235"/>
      <c r="N267" s="47"/>
      <c r="O267" s="47"/>
      <c r="P267" s="47"/>
      <c r="Q267" s="47"/>
      <c r="R267" s="47"/>
      <c r="S267" s="47"/>
      <c r="T267" s="95"/>
      <c r="AT267" s="24" t="s">
        <v>295</v>
      </c>
      <c r="AU267" s="24" t="s">
        <v>87</v>
      </c>
    </row>
    <row r="268" spans="2:47" s="1" customFormat="1" ht="13.5">
      <c r="B268" s="46"/>
      <c r="C268" s="74"/>
      <c r="D268" s="233" t="s">
        <v>184</v>
      </c>
      <c r="E268" s="74"/>
      <c r="F268" s="236" t="s">
        <v>562</v>
      </c>
      <c r="G268" s="74"/>
      <c r="H268" s="74"/>
      <c r="I268" s="191"/>
      <c r="J268" s="74"/>
      <c r="K268" s="74"/>
      <c r="L268" s="72"/>
      <c r="M268" s="235"/>
      <c r="N268" s="47"/>
      <c r="O268" s="47"/>
      <c r="P268" s="47"/>
      <c r="Q268" s="47"/>
      <c r="R268" s="47"/>
      <c r="S268" s="47"/>
      <c r="T268" s="95"/>
      <c r="AT268" s="24" t="s">
        <v>184</v>
      </c>
      <c r="AU268" s="24" t="s">
        <v>87</v>
      </c>
    </row>
    <row r="269" spans="2:65" s="1" customFormat="1" ht="25.5" customHeight="1">
      <c r="B269" s="46"/>
      <c r="C269" s="221" t="s">
        <v>563</v>
      </c>
      <c r="D269" s="221" t="s">
        <v>176</v>
      </c>
      <c r="E269" s="222" t="s">
        <v>564</v>
      </c>
      <c r="F269" s="223" t="s">
        <v>565</v>
      </c>
      <c r="G269" s="224" t="s">
        <v>304</v>
      </c>
      <c r="H269" s="225">
        <v>1</v>
      </c>
      <c r="I269" s="226"/>
      <c r="J269" s="227">
        <f>ROUND(I269*H269,2)</f>
        <v>0</v>
      </c>
      <c r="K269" s="223" t="s">
        <v>180</v>
      </c>
      <c r="L269" s="72"/>
      <c r="M269" s="228" t="s">
        <v>23</v>
      </c>
      <c r="N269" s="229" t="s">
        <v>47</v>
      </c>
      <c r="O269" s="47"/>
      <c r="P269" s="230">
        <f>O269*H269</f>
        <v>0</v>
      </c>
      <c r="Q269" s="230">
        <v>0</v>
      </c>
      <c r="R269" s="230">
        <f>Q269*H269</f>
        <v>0</v>
      </c>
      <c r="S269" s="230">
        <v>0</v>
      </c>
      <c r="T269" s="231">
        <f>S269*H269</f>
        <v>0</v>
      </c>
      <c r="AR269" s="24" t="s">
        <v>194</v>
      </c>
      <c r="AT269" s="24" t="s">
        <v>176</v>
      </c>
      <c r="AU269" s="24" t="s">
        <v>87</v>
      </c>
      <c r="AY269" s="24" t="s">
        <v>170</v>
      </c>
      <c r="BE269" s="232">
        <f>IF(N269="základní",J269,0)</f>
        <v>0</v>
      </c>
      <c r="BF269" s="232">
        <f>IF(N269="snížená",J269,0)</f>
        <v>0</v>
      </c>
      <c r="BG269" s="232">
        <f>IF(N269="zákl. přenesená",J269,0)</f>
        <v>0</v>
      </c>
      <c r="BH269" s="232">
        <f>IF(N269="sníž. přenesená",J269,0)</f>
        <v>0</v>
      </c>
      <c r="BI269" s="232">
        <f>IF(N269="nulová",J269,0)</f>
        <v>0</v>
      </c>
      <c r="BJ269" s="24" t="s">
        <v>84</v>
      </c>
      <c r="BK269" s="232">
        <f>ROUND(I269*H269,2)</f>
        <v>0</v>
      </c>
      <c r="BL269" s="24" t="s">
        <v>194</v>
      </c>
      <c r="BM269" s="24" t="s">
        <v>566</v>
      </c>
    </row>
    <row r="270" spans="2:47" s="1" customFormat="1" ht="13.5">
      <c r="B270" s="46"/>
      <c r="C270" s="74"/>
      <c r="D270" s="233" t="s">
        <v>183</v>
      </c>
      <c r="E270" s="74"/>
      <c r="F270" s="234" t="s">
        <v>567</v>
      </c>
      <c r="G270" s="74"/>
      <c r="H270" s="74"/>
      <c r="I270" s="191"/>
      <c r="J270" s="74"/>
      <c r="K270" s="74"/>
      <c r="L270" s="72"/>
      <c r="M270" s="235"/>
      <c r="N270" s="47"/>
      <c r="O270" s="47"/>
      <c r="P270" s="47"/>
      <c r="Q270" s="47"/>
      <c r="R270" s="47"/>
      <c r="S270" s="47"/>
      <c r="T270" s="95"/>
      <c r="AT270" s="24" t="s">
        <v>183</v>
      </c>
      <c r="AU270" s="24" t="s">
        <v>87</v>
      </c>
    </row>
    <row r="271" spans="2:47" s="1" customFormat="1" ht="13.5">
      <c r="B271" s="46"/>
      <c r="C271" s="74"/>
      <c r="D271" s="233" t="s">
        <v>295</v>
      </c>
      <c r="E271" s="74"/>
      <c r="F271" s="236" t="s">
        <v>549</v>
      </c>
      <c r="G271" s="74"/>
      <c r="H271" s="74"/>
      <c r="I271" s="191"/>
      <c r="J271" s="74"/>
      <c r="K271" s="74"/>
      <c r="L271" s="72"/>
      <c r="M271" s="235"/>
      <c r="N271" s="47"/>
      <c r="O271" s="47"/>
      <c r="P271" s="47"/>
      <c r="Q271" s="47"/>
      <c r="R271" s="47"/>
      <c r="S271" s="47"/>
      <c r="T271" s="95"/>
      <c r="AT271" s="24" t="s">
        <v>295</v>
      </c>
      <c r="AU271" s="24" t="s">
        <v>87</v>
      </c>
    </row>
    <row r="272" spans="2:47" s="1" customFormat="1" ht="13.5">
      <c r="B272" s="46"/>
      <c r="C272" s="74"/>
      <c r="D272" s="233" t="s">
        <v>184</v>
      </c>
      <c r="E272" s="74"/>
      <c r="F272" s="236" t="s">
        <v>562</v>
      </c>
      <c r="G272" s="74"/>
      <c r="H272" s="74"/>
      <c r="I272" s="191"/>
      <c r="J272" s="74"/>
      <c r="K272" s="74"/>
      <c r="L272" s="72"/>
      <c r="M272" s="235"/>
      <c r="N272" s="47"/>
      <c r="O272" s="47"/>
      <c r="P272" s="47"/>
      <c r="Q272" s="47"/>
      <c r="R272" s="47"/>
      <c r="S272" s="47"/>
      <c r="T272" s="95"/>
      <c r="AT272" s="24" t="s">
        <v>184</v>
      </c>
      <c r="AU272" s="24" t="s">
        <v>87</v>
      </c>
    </row>
    <row r="273" spans="2:65" s="1" customFormat="1" ht="25.5" customHeight="1">
      <c r="B273" s="46"/>
      <c r="C273" s="221" t="s">
        <v>568</v>
      </c>
      <c r="D273" s="221" t="s">
        <v>176</v>
      </c>
      <c r="E273" s="222" t="s">
        <v>569</v>
      </c>
      <c r="F273" s="223" t="s">
        <v>570</v>
      </c>
      <c r="G273" s="224" t="s">
        <v>304</v>
      </c>
      <c r="H273" s="225">
        <v>1</v>
      </c>
      <c r="I273" s="226"/>
      <c r="J273" s="227">
        <f>ROUND(I273*H273,2)</f>
        <v>0</v>
      </c>
      <c r="K273" s="223" t="s">
        <v>180</v>
      </c>
      <c r="L273" s="72"/>
      <c r="M273" s="228" t="s">
        <v>23</v>
      </c>
      <c r="N273" s="229" t="s">
        <v>47</v>
      </c>
      <c r="O273" s="47"/>
      <c r="P273" s="230">
        <f>O273*H273</f>
        <v>0</v>
      </c>
      <c r="Q273" s="230">
        <v>0</v>
      </c>
      <c r="R273" s="230">
        <f>Q273*H273</f>
        <v>0</v>
      </c>
      <c r="S273" s="230">
        <v>0</v>
      </c>
      <c r="T273" s="231">
        <f>S273*H273</f>
        <v>0</v>
      </c>
      <c r="AR273" s="24" t="s">
        <v>194</v>
      </c>
      <c r="AT273" s="24" t="s">
        <v>176</v>
      </c>
      <c r="AU273" s="24" t="s">
        <v>87</v>
      </c>
      <c r="AY273" s="24" t="s">
        <v>170</v>
      </c>
      <c r="BE273" s="232">
        <f>IF(N273="základní",J273,0)</f>
        <v>0</v>
      </c>
      <c r="BF273" s="232">
        <f>IF(N273="snížená",J273,0)</f>
        <v>0</v>
      </c>
      <c r="BG273" s="232">
        <f>IF(N273="zákl. přenesená",J273,0)</f>
        <v>0</v>
      </c>
      <c r="BH273" s="232">
        <f>IF(N273="sníž. přenesená",J273,0)</f>
        <v>0</v>
      </c>
      <c r="BI273" s="232">
        <f>IF(N273="nulová",J273,0)</f>
        <v>0</v>
      </c>
      <c r="BJ273" s="24" t="s">
        <v>84</v>
      </c>
      <c r="BK273" s="232">
        <f>ROUND(I273*H273,2)</f>
        <v>0</v>
      </c>
      <c r="BL273" s="24" t="s">
        <v>194</v>
      </c>
      <c r="BM273" s="24" t="s">
        <v>571</v>
      </c>
    </row>
    <row r="274" spans="2:47" s="1" customFormat="1" ht="13.5">
      <c r="B274" s="46"/>
      <c r="C274" s="74"/>
      <c r="D274" s="233" t="s">
        <v>183</v>
      </c>
      <c r="E274" s="74"/>
      <c r="F274" s="234" t="s">
        <v>572</v>
      </c>
      <c r="G274" s="74"/>
      <c r="H274" s="74"/>
      <c r="I274" s="191"/>
      <c r="J274" s="74"/>
      <c r="K274" s="74"/>
      <c r="L274" s="72"/>
      <c r="M274" s="235"/>
      <c r="N274" s="47"/>
      <c r="O274" s="47"/>
      <c r="P274" s="47"/>
      <c r="Q274" s="47"/>
      <c r="R274" s="47"/>
      <c r="S274" s="47"/>
      <c r="T274" s="95"/>
      <c r="AT274" s="24" t="s">
        <v>183</v>
      </c>
      <c r="AU274" s="24" t="s">
        <v>87</v>
      </c>
    </row>
    <row r="275" spans="2:47" s="1" customFormat="1" ht="13.5">
      <c r="B275" s="46"/>
      <c r="C275" s="74"/>
      <c r="D275" s="233" t="s">
        <v>295</v>
      </c>
      <c r="E275" s="74"/>
      <c r="F275" s="236" t="s">
        <v>549</v>
      </c>
      <c r="G275" s="74"/>
      <c r="H275" s="74"/>
      <c r="I275" s="191"/>
      <c r="J275" s="74"/>
      <c r="K275" s="74"/>
      <c r="L275" s="72"/>
      <c r="M275" s="235"/>
      <c r="N275" s="47"/>
      <c r="O275" s="47"/>
      <c r="P275" s="47"/>
      <c r="Q275" s="47"/>
      <c r="R275" s="47"/>
      <c r="S275" s="47"/>
      <c r="T275" s="95"/>
      <c r="AT275" s="24" t="s">
        <v>295</v>
      </c>
      <c r="AU275" s="24" t="s">
        <v>87</v>
      </c>
    </row>
    <row r="276" spans="2:47" s="1" customFormat="1" ht="13.5">
      <c r="B276" s="46"/>
      <c r="C276" s="74"/>
      <c r="D276" s="233" t="s">
        <v>184</v>
      </c>
      <c r="E276" s="74"/>
      <c r="F276" s="236" t="s">
        <v>562</v>
      </c>
      <c r="G276" s="74"/>
      <c r="H276" s="74"/>
      <c r="I276" s="191"/>
      <c r="J276" s="74"/>
      <c r="K276" s="74"/>
      <c r="L276" s="72"/>
      <c r="M276" s="235"/>
      <c r="N276" s="47"/>
      <c r="O276" s="47"/>
      <c r="P276" s="47"/>
      <c r="Q276" s="47"/>
      <c r="R276" s="47"/>
      <c r="S276" s="47"/>
      <c r="T276" s="95"/>
      <c r="AT276" s="24" t="s">
        <v>184</v>
      </c>
      <c r="AU276" s="24" t="s">
        <v>87</v>
      </c>
    </row>
    <row r="277" spans="2:65" s="1" customFormat="1" ht="25.5" customHeight="1">
      <c r="B277" s="46"/>
      <c r="C277" s="221" t="s">
        <v>573</v>
      </c>
      <c r="D277" s="221" t="s">
        <v>176</v>
      </c>
      <c r="E277" s="222" t="s">
        <v>574</v>
      </c>
      <c r="F277" s="223" t="s">
        <v>575</v>
      </c>
      <c r="G277" s="224" t="s">
        <v>304</v>
      </c>
      <c r="H277" s="225">
        <v>1</v>
      </c>
      <c r="I277" s="226"/>
      <c r="J277" s="227">
        <f>ROUND(I277*H277,2)</f>
        <v>0</v>
      </c>
      <c r="K277" s="223" t="s">
        <v>180</v>
      </c>
      <c r="L277" s="72"/>
      <c r="M277" s="228" t="s">
        <v>23</v>
      </c>
      <c r="N277" s="229" t="s">
        <v>47</v>
      </c>
      <c r="O277" s="47"/>
      <c r="P277" s="230">
        <f>O277*H277</f>
        <v>0</v>
      </c>
      <c r="Q277" s="230">
        <v>0</v>
      </c>
      <c r="R277" s="230">
        <f>Q277*H277</f>
        <v>0</v>
      </c>
      <c r="S277" s="230">
        <v>0</v>
      </c>
      <c r="T277" s="231">
        <f>S277*H277</f>
        <v>0</v>
      </c>
      <c r="AR277" s="24" t="s">
        <v>194</v>
      </c>
      <c r="AT277" s="24" t="s">
        <v>176</v>
      </c>
      <c r="AU277" s="24" t="s">
        <v>87</v>
      </c>
      <c r="AY277" s="24" t="s">
        <v>170</v>
      </c>
      <c r="BE277" s="232">
        <f>IF(N277="základní",J277,0)</f>
        <v>0</v>
      </c>
      <c r="BF277" s="232">
        <f>IF(N277="snížená",J277,0)</f>
        <v>0</v>
      </c>
      <c r="BG277" s="232">
        <f>IF(N277="zákl. přenesená",J277,0)</f>
        <v>0</v>
      </c>
      <c r="BH277" s="232">
        <f>IF(N277="sníž. přenesená",J277,0)</f>
        <v>0</v>
      </c>
      <c r="BI277" s="232">
        <f>IF(N277="nulová",J277,0)</f>
        <v>0</v>
      </c>
      <c r="BJ277" s="24" t="s">
        <v>84</v>
      </c>
      <c r="BK277" s="232">
        <f>ROUND(I277*H277,2)</f>
        <v>0</v>
      </c>
      <c r="BL277" s="24" t="s">
        <v>194</v>
      </c>
      <c r="BM277" s="24" t="s">
        <v>576</v>
      </c>
    </row>
    <row r="278" spans="2:47" s="1" customFormat="1" ht="13.5">
      <c r="B278" s="46"/>
      <c r="C278" s="74"/>
      <c r="D278" s="233" t="s">
        <v>183</v>
      </c>
      <c r="E278" s="74"/>
      <c r="F278" s="234" t="s">
        <v>577</v>
      </c>
      <c r="G278" s="74"/>
      <c r="H278" s="74"/>
      <c r="I278" s="191"/>
      <c r="J278" s="74"/>
      <c r="K278" s="74"/>
      <c r="L278" s="72"/>
      <c r="M278" s="235"/>
      <c r="N278" s="47"/>
      <c r="O278" s="47"/>
      <c r="P278" s="47"/>
      <c r="Q278" s="47"/>
      <c r="R278" s="47"/>
      <c r="S278" s="47"/>
      <c r="T278" s="95"/>
      <c r="AT278" s="24" t="s">
        <v>183</v>
      </c>
      <c r="AU278" s="24" t="s">
        <v>87</v>
      </c>
    </row>
    <row r="279" spans="2:47" s="1" customFormat="1" ht="13.5">
      <c r="B279" s="46"/>
      <c r="C279" s="74"/>
      <c r="D279" s="233" t="s">
        <v>295</v>
      </c>
      <c r="E279" s="74"/>
      <c r="F279" s="236" t="s">
        <v>549</v>
      </c>
      <c r="G279" s="74"/>
      <c r="H279" s="74"/>
      <c r="I279" s="191"/>
      <c r="J279" s="74"/>
      <c r="K279" s="74"/>
      <c r="L279" s="72"/>
      <c r="M279" s="235"/>
      <c r="N279" s="47"/>
      <c r="O279" s="47"/>
      <c r="P279" s="47"/>
      <c r="Q279" s="47"/>
      <c r="R279" s="47"/>
      <c r="S279" s="47"/>
      <c r="T279" s="95"/>
      <c r="AT279" s="24" t="s">
        <v>295</v>
      </c>
      <c r="AU279" s="24" t="s">
        <v>87</v>
      </c>
    </row>
    <row r="280" spans="2:47" s="1" customFormat="1" ht="13.5">
      <c r="B280" s="46"/>
      <c r="C280" s="74"/>
      <c r="D280" s="233" t="s">
        <v>184</v>
      </c>
      <c r="E280" s="74"/>
      <c r="F280" s="236" t="s">
        <v>562</v>
      </c>
      <c r="G280" s="74"/>
      <c r="H280" s="74"/>
      <c r="I280" s="191"/>
      <c r="J280" s="74"/>
      <c r="K280" s="74"/>
      <c r="L280" s="72"/>
      <c r="M280" s="235"/>
      <c r="N280" s="47"/>
      <c r="O280" s="47"/>
      <c r="P280" s="47"/>
      <c r="Q280" s="47"/>
      <c r="R280" s="47"/>
      <c r="S280" s="47"/>
      <c r="T280" s="95"/>
      <c r="AT280" s="24" t="s">
        <v>184</v>
      </c>
      <c r="AU280" s="24" t="s">
        <v>87</v>
      </c>
    </row>
    <row r="281" spans="2:65" s="1" customFormat="1" ht="16.5" customHeight="1">
      <c r="B281" s="46"/>
      <c r="C281" s="221" t="s">
        <v>578</v>
      </c>
      <c r="D281" s="221" t="s">
        <v>176</v>
      </c>
      <c r="E281" s="222" t="s">
        <v>579</v>
      </c>
      <c r="F281" s="223" t="s">
        <v>580</v>
      </c>
      <c r="G281" s="224" t="s">
        <v>304</v>
      </c>
      <c r="H281" s="225">
        <v>32</v>
      </c>
      <c r="I281" s="226"/>
      <c r="J281" s="227">
        <f>ROUND(I281*H281,2)</f>
        <v>0</v>
      </c>
      <c r="K281" s="223" t="s">
        <v>180</v>
      </c>
      <c r="L281" s="72"/>
      <c r="M281" s="228" t="s">
        <v>23</v>
      </c>
      <c r="N281" s="229" t="s">
        <v>47</v>
      </c>
      <c r="O281" s="47"/>
      <c r="P281" s="230">
        <f>O281*H281</f>
        <v>0</v>
      </c>
      <c r="Q281" s="230">
        <v>0.3409</v>
      </c>
      <c r="R281" s="230">
        <f>Q281*H281</f>
        <v>10.9088</v>
      </c>
      <c r="S281" s="230">
        <v>0</v>
      </c>
      <c r="T281" s="231">
        <f>S281*H281</f>
        <v>0</v>
      </c>
      <c r="AR281" s="24" t="s">
        <v>194</v>
      </c>
      <c r="AT281" s="24" t="s">
        <v>176</v>
      </c>
      <c r="AU281" s="24" t="s">
        <v>87</v>
      </c>
      <c r="AY281" s="24" t="s">
        <v>170</v>
      </c>
      <c r="BE281" s="232">
        <f>IF(N281="základní",J281,0)</f>
        <v>0</v>
      </c>
      <c r="BF281" s="232">
        <f>IF(N281="snížená",J281,0)</f>
        <v>0</v>
      </c>
      <c r="BG281" s="232">
        <f>IF(N281="zákl. přenesená",J281,0)</f>
        <v>0</v>
      </c>
      <c r="BH281" s="232">
        <f>IF(N281="sníž. přenesená",J281,0)</f>
        <v>0</v>
      </c>
      <c r="BI281" s="232">
        <f>IF(N281="nulová",J281,0)</f>
        <v>0</v>
      </c>
      <c r="BJ281" s="24" t="s">
        <v>84</v>
      </c>
      <c r="BK281" s="232">
        <f>ROUND(I281*H281,2)</f>
        <v>0</v>
      </c>
      <c r="BL281" s="24" t="s">
        <v>194</v>
      </c>
      <c r="BM281" s="24" t="s">
        <v>581</v>
      </c>
    </row>
    <row r="282" spans="2:47" s="1" customFormat="1" ht="13.5">
      <c r="B282" s="46"/>
      <c r="C282" s="74"/>
      <c r="D282" s="233" t="s">
        <v>183</v>
      </c>
      <c r="E282" s="74"/>
      <c r="F282" s="234" t="s">
        <v>580</v>
      </c>
      <c r="G282" s="74"/>
      <c r="H282" s="74"/>
      <c r="I282" s="191"/>
      <c r="J282" s="74"/>
      <c r="K282" s="74"/>
      <c r="L282" s="72"/>
      <c r="M282" s="235"/>
      <c r="N282" s="47"/>
      <c r="O282" s="47"/>
      <c r="P282" s="47"/>
      <c r="Q282" s="47"/>
      <c r="R282" s="47"/>
      <c r="S282" s="47"/>
      <c r="T282" s="95"/>
      <c r="AT282" s="24" t="s">
        <v>183</v>
      </c>
      <c r="AU282" s="24" t="s">
        <v>87</v>
      </c>
    </row>
    <row r="283" spans="2:47" s="1" customFormat="1" ht="13.5">
      <c r="B283" s="46"/>
      <c r="C283" s="74"/>
      <c r="D283" s="233" t="s">
        <v>295</v>
      </c>
      <c r="E283" s="74"/>
      <c r="F283" s="236" t="s">
        <v>582</v>
      </c>
      <c r="G283" s="74"/>
      <c r="H283" s="74"/>
      <c r="I283" s="191"/>
      <c r="J283" s="74"/>
      <c r="K283" s="74"/>
      <c r="L283" s="72"/>
      <c r="M283" s="235"/>
      <c r="N283" s="47"/>
      <c r="O283" s="47"/>
      <c r="P283" s="47"/>
      <c r="Q283" s="47"/>
      <c r="R283" s="47"/>
      <c r="S283" s="47"/>
      <c r="T283" s="95"/>
      <c r="AT283" s="24" t="s">
        <v>295</v>
      </c>
      <c r="AU283" s="24" t="s">
        <v>87</v>
      </c>
    </row>
    <row r="284" spans="2:47" s="1" customFormat="1" ht="13.5">
      <c r="B284" s="46"/>
      <c r="C284" s="74"/>
      <c r="D284" s="233" t="s">
        <v>184</v>
      </c>
      <c r="E284" s="74"/>
      <c r="F284" s="236" t="s">
        <v>583</v>
      </c>
      <c r="G284" s="74"/>
      <c r="H284" s="74"/>
      <c r="I284" s="191"/>
      <c r="J284" s="74"/>
      <c r="K284" s="74"/>
      <c r="L284" s="72"/>
      <c r="M284" s="235"/>
      <c r="N284" s="47"/>
      <c r="O284" s="47"/>
      <c r="P284" s="47"/>
      <c r="Q284" s="47"/>
      <c r="R284" s="47"/>
      <c r="S284" s="47"/>
      <c r="T284" s="95"/>
      <c r="AT284" s="24" t="s">
        <v>184</v>
      </c>
      <c r="AU284" s="24" t="s">
        <v>87</v>
      </c>
    </row>
    <row r="285" spans="2:65" s="1" customFormat="1" ht="25.5" customHeight="1">
      <c r="B285" s="46"/>
      <c r="C285" s="221" t="s">
        <v>584</v>
      </c>
      <c r="D285" s="221" t="s">
        <v>176</v>
      </c>
      <c r="E285" s="222" t="s">
        <v>585</v>
      </c>
      <c r="F285" s="223" t="s">
        <v>586</v>
      </c>
      <c r="G285" s="224" t="s">
        <v>304</v>
      </c>
      <c r="H285" s="225">
        <v>32</v>
      </c>
      <c r="I285" s="226"/>
      <c r="J285" s="227">
        <f>ROUND(I285*H285,2)</f>
        <v>0</v>
      </c>
      <c r="K285" s="223" t="s">
        <v>180</v>
      </c>
      <c r="L285" s="72"/>
      <c r="M285" s="228" t="s">
        <v>23</v>
      </c>
      <c r="N285" s="229" t="s">
        <v>47</v>
      </c>
      <c r="O285" s="47"/>
      <c r="P285" s="230">
        <f>O285*H285</f>
        <v>0</v>
      </c>
      <c r="Q285" s="230">
        <v>0.21734</v>
      </c>
      <c r="R285" s="230">
        <f>Q285*H285</f>
        <v>6.95488</v>
      </c>
      <c r="S285" s="230">
        <v>0</v>
      </c>
      <c r="T285" s="231">
        <f>S285*H285</f>
        <v>0</v>
      </c>
      <c r="AR285" s="24" t="s">
        <v>194</v>
      </c>
      <c r="AT285" s="24" t="s">
        <v>176</v>
      </c>
      <c r="AU285" s="24" t="s">
        <v>87</v>
      </c>
      <c r="AY285" s="24" t="s">
        <v>170</v>
      </c>
      <c r="BE285" s="232">
        <f>IF(N285="základní",J285,0)</f>
        <v>0</v>
      </c>
      <c r="BF285" s="232">
        <f>IF(N285="snížená",J285,0)</f>
        <v>0</v>
      </c>
      <c r="BG285" s="232">
        <f>IF(N285="zákl. přenesená",J285,0)</f>
        <v>0</v>
      </c>
      <c r="BH285" s="232">
        <f>IF(N285="sníž. přenesená",J285,0)</f>
        <v>0</v>
      </c>
      <c r="BI285" s="232">
        <f>IF(N285="nulová",J285,0)</f>
        <v>0</v>
      </c>
      <c r="BJ285" s="24" t="s">
        <v>84</v>
      </c>
      <c r="BK285" s="232">
        <f>ROUND(I285*H285,2)</f>
        <v>0</v>
      </c>
      <c r="BL285" s="24" t="s">
        <v>194</v>
      </c>
      <c r="BM285" s="24" t="s">
        <v>587</v>
      </c>
    </row>
    <row r="286" spans="2:47" s="1" customFormat="1" ht="13.5">
      <c r="B286" s="46"/>
      <c r="C286" s="74"/>
      <c r="D286" s="233" t="s">
        <v>183</v>
      </c>
      <c r="E286" s="74"/>
      <c r="F286" s="234" t="s">
        <v>586</v>
      </c>
      <c r="G286" s="74"/>
      <c r="H286" s="74"/>
      <c r="I286" s="191"/>
      <c r="J286" s="74"/>
      <c r="K286" s="74"/>
      <c r="L286" s="72"/>
      <c r="M286" s="235"/>
      <c r="N286" s="47"/>
      <c r="O286" s="47"/>
      <c r="P286" s="47"/>
      <c r="Q286" s="47"/>
      <c r="R286" s="47"/>
      <c r="S286" s="47"/>
      <c r="T286" s="95"/>
      <c r="AT286" s="24" t="s">
        <v>183</v>
      </c>
      <c r="AU286" s="24" t="s">
        <v>87</v>
      </c>
    </row>
    <row r="287" spans="2:47" s="1" customFormat="1" ht="13.5">
      <c r="B287" s="46"/>
      <c r="C287" s="74"/>
      <c r="D287" s="233" t="s">
        <v>295</v>
      </c>
      <c r="E287" s="74"/>
      <c r="F287" s="236" t="s">
        <v>588</v>
      </c>
      <c r="G287" s="74"/>
      <c r="H287" s="74"/>
      <c r="I287" s="191"/>
      <c r="J287" s="74"/>
      <c r="K287" s="74"/>
      <c r="L287" s="72"/>
      <c r="M287" s="235"/>
      <c r="N287" s="47"/>
      <c r="O287" s="47"/>
      <c r="P287" s="47"/>
      <c r="Q287" s="47"/>
      <c r="R287" s="47"/>
      <c r="S287" s="47"/>
      <c r="T287" s="95"/>
      <c r="AT287" s="24" t="s">
        <v>295</v>
      </c>
      <c r="AU287" s="24" t="s">
        <v>87</v>
      </c>
    </row>
    <row r="288" spans="2:47" s="1" customFormat="1" ht="13.5">
      <c r="B288" s="46"/>
      <c r="C288" s="74"/>
      <c r="D288" s="233" t="s">
        <v>184</v>
      </c>
      <c r="E288" s="74"/>
      <c r="F288" s="236" t="s">
        <v>452</v>
      </c>
      <c r="G288" s="74"/>
      <c r="H288" s="74"/>
      <c r="I288" s="191"/>
      <c r="J288" s="74"/>
      <c r="K288" s="74"/>
      <c r="L288" s="72"/>
      <c r="M288" s="235"/>
      <c r="N288" s="47"/>
      <c r="O288" s="47"/>
      <c r="P288" s="47"/>
      <c r="Q288" s="47"/>
      <c r="R288" s="47"/>
      <c r="S288" s="47"/>
      <c r="T288" s="95"/>
      <c r="AT288" s="24" t="s">
        <v>184</v>
      </c>
      <c r="AU288" s="24" t="s">
        <v>87</v>
      </c>
    </row>
    <row r="289" spans="2:65" s="1" customFormat="1" ht="25.5" customHeight="1">
      <c r="B289" s="46"/>
      <c r="C289" s="221" t="s">
        <v>589</v>
      </c>
      <c r="D289" s="221" t="s">
        <v>176</v>
      </c>
      <c r="E289" s="222" t="s">
        <v>590</v>
      </c>
      <c r="F289" s="223" t="s">
        <v>591</v>
      </c>
      <c r="G289" s="224" t="s">
        <v>304</v>
      </c>
      <c r="H289" s="225">
        <v>18</v>
      </c>
      <c r="I289" s="226"/>
      <c r="J289" s="227">
        <f>ROUND(I289*H289,2)</f>
        <v>0</v>
      </c>
      <c r="K289" s="223" t="s">
        <v>180</v>
      </c>
      <c r="L289" s="72"/>
      <c r="M289" s="228" t="s">
        <v>23</v>
      </c>
      <c r="N289" s="229" t="s">
        <v>47</v>
      </c>
      <c r="O289" s="47"/>
      <c r="P289" s="230">
        <f>O289*H289</f>
        <v>0</v>
      </c>
      <c r="Q289" s="230">
        <v>0.31108</v>
      </c>
      <c r="R289" s="230">
        <f>Q289*H289</f>
        <v>5.59944</v>
      </c>
      <c r="S289" s="230">
        <v>0</v>
      </c>
      <c r="T289" s="231">
        <f>S289*H289</f>
        <v>0</v>
      </c>
      <c r="AR289" s="24" t="s">
        <v>194</v>
      </c>
      <c r="AT289" s="24" t="s">
        <v>176</v>
      </c>
      <c r="AU289" s="24" t="s">
        <v>87</v>
      </c>
      <c r="AY289" s="24" t="s">
        <v>170</v>
      </c>
      <c r="BE289" s="232">
        <f>IF(N289="základní",J289,0)</f>
        <v>0</v>
      </c>
      <c r="BF289" s="232">
        <f>IF(N289="snížená",J289,0)</f>
        <v>0</v>
      </c>
      <c r="BG289" s="232">
        <f>IF(N289="zákl. přenesená",J289,0)</f>
        <v>0</v>
      </c>
      <c r="BH289" s="232">
        <f>IF(N289="sníž. přenesená",J289,0)</f>
        <v>0</v>
      </c>
      <c r="BI289" s="232">
        <f>IF(N289="nulová",J289,0)</f>
        <v>0</v>
      </c>
      <c r="BJ289" s="24" t="s">
        <v>84</v>
      </c>
      <c r="BK289" s="232">
        <f>ROUND(I289*H289,2)</f>
        <v>0</v>
      </c>
      <c r="BL289" s="24" t="s">
        <v>194</v>
      </c>
      <c r="BM289" s="24" t="s">
        <v>592</v>
      </c>
    </row>
    <row r="290" spans="2:47" s="1" customFormat="1" ht="13.5">
      <c r="B290" s="46"/>
      <c r="C290" s="74"/>
      <c r="D290" s="233" t="s">
        <v>183</v>
      </c>
      <c r="E290" s="74"/>
      <c r="F290" s="234" t="s">
        <v>593</v>
      </c>
      <c r="G290" s="74"/>
      <c r="H290" s="74"/>
      <c r="I290" s="191"/>
      <c r="J290" s="74"/>
      <c r="K290" s="74"/>
      <c r="L290" s="72"/>
      <c r="M290" s="235"/>
      <c r="N290" s="47"/>
      <c r="O290" s="47"/>
      <c r="P290" s="47"/>
      <c r="Q290" s="47"/>
      <c r="R290" s="47"/>
      <c r="S290" s="47"/>
      <c r="T290" s="95"/>
      <c r="AT290" s="24" t="s">
        <v>183</v>
      </c>
      <c r="AU290" s="24" t="s">
        <v>87</v>
      </c>
    </row>
    <row r="291" spans="2:47" s="1" customFormat="1" ht="13.5">
      <c r="B291" s="46"/>
      <c r="C291" s="74"/>
      <c r="D291" s="233" t="s">
        <v>295</v>
      </c>
      <c r="E291" s="74"/>
      <c r="F291" s="236" t="s">
        <v>594</v>
      </c>
      <c r="G291" s="74"/>
      <c r="H291" s="74"/>
      <c r="I291" s="191"/>
      <c r="J291" s="74"/>
      <c r="K291" s="74"/>
      <c r="L291" s="72"/>
      <c r="M291" s="235"/>
      <c r="N291" s="47"/>
      <c r="O291" s="47"/>
      <c r="P291" s="47"/>
      <c r="Q291" s="47"/>
      <c r="R291" s="47"/>
      <c r="S291" s="47"/>
      <c r="T291" s="95"/>
      <c r="AT291" s="24" t="s">
        <v>295</v>
      </c>
      <c r="AU291" s="24" t="s">
        <v>87</v>
      </c>
    </row>
    <row r="292" spans="2:47" s="1" customFormat="1" ht="13.5">
      <c r="B292" s="46"/>
      <c r="C292" s="74"/>
      <c r="D292" s="233" t="s">
        <v>184</v>
      </c>
      <c r="E292" s="74"/>
      <c r="F292" s="236" t="s">
        <v>595</v>
      </c>
      <c r="G292" s="74"/>
      <c r="H292" s="74"/>
      <c r="I292" s="191"/>
      <c r="J292" s="74"/>
      <c r="K292" s="74"/>
      <c r="L292" s="72"/>
      <c r="M292" s="235"/>
      <c r="N292" s="47"/>
      <c r="O292" s="47"/>
      <c r="P292" s="47"/>
      <c r="Q292" s="47"/>
      <c r="R292" s="47"/>
      <c r="S292" s="47"/>
      <c r="T292" s="95"/>
      <c r="AT292" s="24" t="s">
        <v>184</v>
      </c>
      <c r="AU292" s="24" t="s">
        <v>87</v>
      </c>
    </row>
    <row r="293" spans="2:63" s="10" customFormat="1" ht="29.85" customHeight="1">
      <c r="B293" s="205"/>
      <c r="C293" s="206"/>
      <c r="D293" s="207" t="s">
        <v>75</v>
      </c>
      <c r="E293" s="219" t="s">
        <v>216</v>
      </c>
      <c r="F293" s="219" t="s">
        <v>596</v>
      </c>
      <c r="G293" s="206"/>
      <c r="H293" s="206"/>
      <c r="I293" s="209"/>
      <c r="J293" s="220">
        <f>BK293</f>
        <v>0</v>
      </c>
      <c r="K293" s="206"/>
      <c r="L293" s="211"/>
      <c r="M293" s="212"/>
      <c r="N293" s="213"/>
      <c r="O293" s="213"/>
      <c r="P293" s="214">
        <f>SUM(P294:P395)</f>
        <v>0</v>
      </c>
      <c r="Q293" s="213"/>
      <c r="R293" s="214">
        <f>SUM(R294:R395)</f>
        <v>97.00939714</v>
      </c>
      <c r="S293" s="213"/>
      <c r="T293" s="215">
        <f>SUM(T294:T395)</f>
        <v>1.6079999999999999</v>
      </c>
      <c r="AR293" s="216" t="s">
        <v>84</v>
      </c>
      <c r="AT293" s="217" t="s">
        <v>75</v>
      </c>
      <c r="AU293" s="217" t="s">
        <v>84</v>
      </c>
      <c r="AY293" s="216" t="s">
        <v>170</v>
      </c>
      <c r="BK293" s="218">
        <f>SUM(BK294:BK395)</f>
        <v>0</v>
      </c>
    </row>
    <row r="294" spans="2:65" s="1" customFormat="1" ht="25.5" customHeight="1">
      <c r="B294" s="46"/>
      <c r="C294" s="221" t="s">
        <v>597</v>
      </c>
      <c r="D294" s="221" t="s">
        <v>176</v>
      </c>
      <c r="E294" s="222" t="s">
        <v>598</v>
      </c>
      <c r="F294" s="223" t="s">
        <v>599</v>
      </c>
      <c r="G294" s="224" t="s">
        <v>304</v>
      </c>
      <c r="H294" s="225">
        <v>5</v>
      </c>
      <c r="I294" s="226"/>
      <c r="J294" s="227">
        <f>ROUND(I294*H294,2)</f>
        <v>0</v>
      </c>
      <c r="K294" s="223" t="s">
        <v>180</v>
      </c>
      <c r="L294" s="72"/>
      <c r="M294" s="228" t="s">
        <v>23</v>
      </c>
      <c r="N294" s="229" t="s">
        <v>47</v>
      </c>
      <c r="O294" s="47"/>
      <c r="P294" s="230">
        <f>O294*H294</f>
        <v>0</v>
      </c>
      <c r="Q294" s="230">
        <v>0</v>
      </c>
      <c r="R294" s="230">
        <f>Q294*H294</f>
        <v>0</v>
      </c>
      <c r="S294" s="230">
        <v>0</v>
      </c>
      <c r="T294" s="231">
        <f>S294*H294</f>
        <v>0</v>
      </c>
      <c r="AR294" s="24" t="s">
        <v>194</v>
      </c>
      <c r="AT294" s="24" t="s">
        <v>176</v>
      </c>
      <c r="AU294" s="24" t="s">
        <v>87</v>
      </c>
      <c r="AY294" s="24" t="s">
        <v>170</v>
      </c>
      <c r="BE294" s="232">
        <f>IF(N294="základní",J294,0)</f>
        <v>0</v>
      </c>
      <c r="BF294" s="232">
        <f>IF(N294="snížená",J294,0)</f>
        <v>0</v>
      </c>
      <c r="BG294" s="232">
        <f>IF(N294="zákl. přenesená",J294,0)</f>
        <v>0</v>
      </c>
      <c r="BH294" s="232">
        <f>IF(N294="sníž. přenesená",J294,0)</f>
        <v>0</v>
      </c>
      <c r="BI294" s="232">
        <f>IF(N294="nulová",J294,0)</f>
        <v>0</v>
      </c>
      <c r="BJ294" s="24" t="s">
        <v>84</v>
      </c>
      <c r="BK294" s="232">
        <f>ROUND(I294*H294,2)</f>
        <v>0</v>
      </c>
      <c r="BL294" s="24" t="s">
        <v>194</v>
      </c>
      <c r="BM294" s="24" t="s">
        <v>600</v>
      </c>
    </row>
    <row r="295" spans="2:47" s="1" customFormat="1" ht="13.5">
      <c r="B295" s="46"/>
      <c r="C295" s="74"/>
      <c r="D295" s="233" t="s">
        <v>183</v>
      </c>
      <c r="E295" s="74"/>
      <c r="F295" s="234" t="s">
        <v>601</v>
      </c>
      <c r="G295" s="74"/>
      <c r="H295" s="74"/>
      <c r="I295" s="191"/>
      <c r="J295" s="74"/>
      <c r="K295" s="74"/>
      <c r="L295" s="72"/>
      <c r="M295" s="235"/>
      <c r="N295" s="47"/>
      <c r="O295" s="47"/>
      <c r="P295" s="47"/>
      <c r="Q295" s="47"/>
      <c r="R295" s="47"/>
      <c r="S295" s="47"/>
      <c r="T295" s="95"/>
      <c r="AT295" s="24" t="s">
        <v>183</v>
      </c>
      <c r="AU295" s="24" t="s">
        <v>87</v>
      </c>
    </row>
    <row r="296" spans="2:47" s="1" customFormat="1" ht="13.5">
      <c r="B296" s="46"/>
      <c r="C296" s="74"/>
      <c r="D296" s="233" t="s">
        <v>295</v>
      </c>
      <c r="E296" s="74"/>
      <c r="F296" s="236" t="s">
        <v>602</v>
      </c>
      <c r="G296" s="74"/>
      <c r="H296" s="74"/>
      <c r="I296" s="191"/>
      <c r="J296" s="74"/>
      <c r="K296" s="74"/>
      <c r="L296" s="72"/>
      <c r="M296" s="235"/>
      <c r="N296" s="47"/>
      <c r="O296" s="47"/>
      <c r="P296" s="47"/>
      <c r="Q296" s="47"/>
      <c r="R296" s="47"/>
      <c r="S296" s="47"/>
      <c r="T296" s="95"/>
      <c r="AT296" s="24" t="s">
        <v>295</v>
      </c>
      <c r="AU296" s="24" t="s">
        <v>87</v>
      </c>
    </row>
    <row r="297" spans="2:47" s="1" customFormat="1" ht="13.5">
      <c r="B297" s="46"/>
      <c r="C297" s="74"/>
      <c r="D297" s="233" t="s">
        <v>184</v>
      </c>
      <c r="E297" s="74"/>
      <c r="F297" s="236" t="s">
        <v>603</v>
      </c>
      <c r="G297" s="74"/>
      <c r="H297" s="74"/>
      <c r="I297" s="191"/>
      <c r="J297" s="74"/>
      <c r="K297" s="74"/>
      <c r="L297" s="72"/>
      <c r="M297" s="235"/>
      <c r="N297" s="47"/>
      <c r="O297" s="47"/>
      <c r="P297" s="47"/>
      <c r="Q297" s="47"/>
      <c r="R297" s="47"/>
      <c r="S297" s="47"/>
      <c r="T297" s="95"/>
      <c r="AT297" s="24" t="s">
        <v>184</v>
      </c>
      <c r="AU297" s="24" t="s">
        <v>87</v>
      </c>
    </row>
    <row r="298" spans="2:65" s="1" customFormat="1" ht="25.5" customHeight="1">
      <c r="B298" s="46"/>
      <c r="C298" s="221" t="s">
        <v>604</v>
      </c>
      <c r="D298" s="221" t="s">
        <v>176</v>
      </c>
      <c r="E298" s="222" t="s">
        <v>605</v>
      </c>
      <c r="F298" s="223" t="s">
        <v>606</v>
      </c>
      <c r="G298" s="224" t="s">
        <v>304</v>
      </c>
      <c r="H298" s="225">
        <v>25</v>
      </c>
      <c r="I298" s="226"/>
      <c r="J298" s="227">
        <f>ROUND(I298*H298,2)</f>
        <v>0</v>
      </c>
      <c r="K298" s="223" t="s">
        <v>180</v>
      </c>
      <c r="L298" s="72"/>
      <c r="M298" s="228" t="s">
        <v>23</v>
      </c>
      <c r="N298" s="229" t="s">
        <v>47</v>
      </c>
      <c r="O298" s="47"/>
      <c r="P298" s="230">
        <f>O298*H298</f>
        <v>0</v>
      </c>
      <c r="Q298" s="230">
        <v>0.0007</v>
      </c>
      <c r="R298" s="230">
        <f>Q298*H298</f>
        <v>0.017499999999999998</v>
      </c>
      <c r="S298" s="230">
        <v>0</v>
      </c>
      <c r="T298" s="231">
        <f>S298*H298</f>
        <v>0</v>
      </c>
      <c r="AR298" s="24" t="s">
        <v>194</v>
      </c>
      <c r="AT298" s="24" t="s">
        <v>176</v>
      </c>
      <c r="AU298" s="24" t="s">
        <v>87</v>
      </c>
      <c r="AY298" s="24" t="s">
        <v>170</v>
      </c>
      <c r="BE298" s="232">
        <f>IF(N298="základní",J298,0)</f>
        <v>0</v>
      </c>
      <c r="BF298" s="232">
        <f>IF(N298="snížená",J298,0)</f>
        <v>0</v>
      </c>
      <c r="BG298" s="232">
        <f>IF(N298="zákl. přenesená",J298,0)</f>
        <v>0</v>
      </c>
      <c r="BH298" s="232">
        <f>IF(N298="sníž. přenesená",J298,0)</f>
        <v>0</v>
      </c>
      <c r="BI298" s="232">
        <f>IF(N298="nulová",J298,0)</f>
        <v>0</v>
      </c>
      <c r="BJ298" s="24" t="s">
        <v>84</v>
      </c>
      <c r="BK298" s="232">
        <f>ROUND(I298*H298,2)</f>
        <v>0</v>
      </c>
      <c r="BL298" s="24" t="s">
        <v>194</v>
      </c>
      <c r="BM298" s="24" t="s">
        <v>607</v>
      </c>
    </row>
    <row r="299" spans="2:47" s="1" customFormat="1" ht="13.5">
      <c r="B299" s="46"/>
      <c r="C299" s="74"/>
      <c r="D299" s="233" t="s">
        <v>183</v>
      </c>
      <c r="E299" s="74"/>
      <c r="F299" s="234" t="s">
        <v>608</v>
      </c>
      <c r="G299" s="74"/>
      <c r="H299" s="74"/>
      <c r="I299" s="191"/>
      <c r="J299" s="74"/>
      <c r="K299" s="74"/>
      <c r="L299" s="72"/>
      <c r="M299" s="235"/>
      <c r="N299" s="47"/>
      <c r="O299" s="47"/>
      <c r="P299" s="47"/>
      <c r="Q299" s="47"/>
      <c r="R299" s="47"/>
      <c r="S299" s="47"/>
      <c r="T299" s="95"/>
      <c r="AT299" s="24" t="s">
        <v>183</v>
      </c>
      <c r="AU299" s="24" t="s">
        <v>87</v>
      </c>
    </row>
    <row r="300" spans="2:47" s="1" customFormat="1" ht="13.5">
      <c r="B300" s="46"/>
      <c r="C300" s="74"/>
      <c r="D300" s="233" t="s">
        <v>295</v>
      </c>
      <c r="E300" s="74"/>
      <c r="F300" s="236" t="s">
        <v>609</v>
      </c>
      <c r="G300" s="74"/>
      <c r="H300" s="74"/>
      <c r="I300" s="191"/>
      <c r="J300" s="74"/>
      <c r="K300" s="74"/>
      <c r="L300" s="72"/>
      <c r="M300" s="235"/>
      <c r="N300" s="47"/>
      <c r="O300" s="47"/>
      <c r="P300" s="47"/>
      <c r="Q300" s="47"/>
      <c r="R300" s="47"/>
      <c r="S300" s="47"/>
      <c r="T300" s="95"/>
      <c r="AT300" s="24" t="s">
        <v>295</v>
      </c>
      <c r="AU300" s="24" t="s">
        <v>87</v>
      </c>
    </row>
    <row r="301" spans="2:47" s="1" customFormat="1" ht="13.5">
      <c r="B301" s="46"/>
      <c r="C301" s="74"/>
      <c r="D301" s="233" t="s">
        <v>184</v>
      </c>
      <c r="E301" s="74"/>
      <c r="F301" s="236" t="s">
        <v>610</v>
      </c>
      <c r="G301" s="74"/>
      <c r="H301" s="74"/>
      <c r="I301" s="191"/>
      <c r="J301" s="74"/>
      <c r="K301" s="74"/>
      <c r="L301" s="72"/>
      <c r="M301" s="235"/>
      <c r="N301" s="47"/>
      <c r="O301" s="47"/>
      <c r="P301" s="47"/>
      <c r="Q301" s="47"/>
      <c r="R301" s="47"/>
      <c r="S301" s="47"/>
      <c r="T301" s="95"/>
      <c r="AT301" s="24" t="s">
        <v>184</v>
      </c>
      <c r="AU301" s="24" t="s">
        <v>87</v>
      </c>
    </row>
    <row r="302" spans="2:51" s="11" customFormat="1" ht="13.5">
      <c r="B302" s="240"/>
      <c r="C302" s="241"/>
      <c r="D302" s="233" t="s">
        <v>322</v>
      </c>
      <c r="E302" s="242" t="s">
        <v>23</v>
      </c>
      <c r="F302" s="243" t="s">
        <v>611</v>
      </c>
      <c r="G302" s="241"/>
      <c r="H302" s="244">
        <v>25</v>
      </c>
      <c r="I302" s="245"/>
      <c r="J302" s="241"/>
      <c r="K302" s="241"/>
      <c r="L302" s="246"/>
      <c r="M302" s="247"/>
      <c r="N302" s="248"/>
      <c r="O302" s="248"/>
      <c r="P302" s="248"/>
      <c r="Q302" s="248"/>
      <c r="R302" s="248"/>
      <c r="S302" s="248"/>
      <c r="T302" s="249"/>
      <c r="AT302" s="250" t="s">
        <v>322</v>
      </c>
      <c r="AU302" s="250" t="s">
        <v>87</v>
      </c>
      <c r="AV302" s="11" t="s">
        <v>87</v>
      </c>
      <c r="AW302" s="11" t="s">
        <v>39</v>
      </c>
      <c r="AX302" s="11" t="s">
        <v>84</v>
      </c>
      <c r="AY302" s="250" t="s">
        <v>170</v>
      </c>
    </row>
    <row r="303" spans="2:65" s="1" customFormat="1" ht="25.5" customHeight="1">
      <c r="B303" s="46"/>
      <c r="C303" s="221" t="s">
        <v>612</v>
      </c>
      <c r="D303" s="221" t="s">
        <v>176</v>
      </c>
      <c r="E303" s="222" t="s">
        <v>613</v>
      </c>
      <c r="F303" s="223" t="s">
        <v>614</v>
      </c>
      <c r="G303" s="224" t="s">
        <v>304</v>
      </c>
      <c r="H303" s="225">
        <v>11</v>
      </c>
      <c r="I303" s="226"/>
      <c r="J303" s="227">
        <f>ROUND(I303*H303,2)</f>
        <v>0</v>
      </c>
      <c r="K303" s="223" t="s">
        <v>180</v>
      </c>
      <c r="L303" s="72"/>
      <c r="M303" s="228" t="s">
        <v>23</v>
      </c>
      <c r="N303" s="229" t="s">
        <v>47</v>
      </c>
      <c r="O303" s="47"/>
      <c r="P303" s="230">
        <f>O303*H303</f>
        <v>0</v>
      </c>
      <c r="Q303" s="230">
        <v>0.11241</v>
      </c>
      <c r="R303" s="230">
        <f>Q303*H303</f>
        <v>1.23651</v>
      </c>
      <c r="S303" s="230">
        <v>0</v>
      </c>
      <c r="T303" s="231">
        <f>S303*H303</f>
        <v>0</v>
      </c>
      <c r="AR303" s="24" t="s">
        <v>194</v>
      </c>
      <c r="AT303" s="24" t="s">
        <v>176</v>
      </c>
      <c r="AU303" s="24" t="s">
        <v>87</v>
      </c>
      <c r="AY303" s="24" t="s">
        <v>170</v>
      </c>
      <c r="BE303" s="232">
        <f>IF(N303="základní",J303,0)</f>
        <v>0</v>
      </c>
      <c r="BF303" s="232">
        <f>IF(N303="snížená",J303,0)</f>
        <v>0</v>
      </c>
      <c r="BG303" s="232">
        <f>IF(N303="zákl. přenesená",J303,0)</f>
        <v>0</v>
      </c>
      <c r="BH303" s="232">
        <f>IF(N303="sníž. přenesená",J303,0)</f>
        <v>0</v>
      </c>
      <c r="BI303" s="232">
        <f>IF(N303="nulová",J303,0)</f>
        <v>0</v>
      </c>
      <c r="BJ303" s="24" t="s">
        <v>84</v>
      </c>
      <c r="BK303" s="232">
        <f>ROUND(I303*H303,2)</f>
        <v>0</v>
      </c>
      <c r="BL303" s="24" t="s">
        <v>194</v>
      </c>
      <c r="BM303" s="24" t="s">
        <v>615</v>
      </c>
    </row>
    <row r="304" spans="2:47" s="1" customFormat="1" ht="13.5">
      <c r="B304" s="46"/>
      <c r="C304" s="74"/>
      <c r="D304" s="233" t="s">
        <v>183</v>
      </c>
      <c r="E304" s="74"/>
      <c r="F304" s="234" t="s">
        <v>616</v>
      </c>
      <c r="G304" s="74"/>
      <c r="H304" s="74"/>
      <c r="I304" s="191"/>
      <c r="J304" s="74"/>
      <c r="K304" s="74"/>
      <c r="L304" s="72"/>
      <c r="M304" s="235"/>
      <c r="N304" s="47"/>
      <c r="O304" s="47"/>
      <c r="P304" s="47"/>
      <c r="Q304" s="47"/>
      <c r="R304" s="47"/>
      <c r="S304" s="47"/>
      <c r="T304" s="95"/>
      <c r="AT304" s="24" t="s">
        <v>183</v>
      </c>
      <c r="AU304" s="24" t="s">
        <v>87</v>
      </c>
    </row>
    <row r="305" spans="2:47" s="1" customFormat="1" ht="13.5">
      <c r="B305" s="46"/>
      <c r="C305" s="74"/>
      <c r="D305" s="233" t="s">
        <v>295</v>
      </c>
      <c r="E305" s="74"/>
      <c r="F305" s="236" t="s">
        <v>617</v>
      </c>
      <c r="G305" s="74"/>
      <c r="H305" s="74"/>
      <c r="I305" s="191"/>
      <c r="J305" s="74"/>
      <c r="K305" s="74"/>
      <c r="L305" s="72"/>
      <c r="M305" s="235"/>
      <c r="N305" s="47"/>
      <c r="O305" s="47"/>
      <c r="P305" s="47"/>
      <c r="Q305" s="47"/>
      <c r="R305" s="47"/>
      <c r="S305" s="47"/>
      <c r="T305" s="95"/>
      <c r="AT305" s="24" t="s">
        <v>295</v>
      </c>
      <c r="AU305" s="24" t="s">
        <v>87</v>
      </c>
    </row>
    <row r="306" spans="2:47" s="1" customFormat="1" ht="13.5">
      <c r="B306" s="46"/>
      <c r="C306" s="74"/>
      <c r="D306" s="233" t="s">
        <v>184</v>
      </c>
      <c r="E306" s="74"/>
      <c r="F306" s="236" t="s">
        <v>610</v>
      </c>
      <c r="G306" s="74"/>
      <c r="H306" s="74"/>
      <c r="I306" s="191"/>
      <c r="J306" s="74"/>
      <c r="K306" s="74"/>
      <c r="L306" s="72"/>
      <c r="M306" s="235"/>
      <c r="N306" s="47"/>
      <c r="O306" s="47"/>
      <c r="P306" s="47"/>
      <c r="Q306" s="47"/>
      <c r="R306" s="47"/>
      <c r="S306" s="47"/>
      <c r="T306" s="95"/>
      <c r="AT306" s="24" t="s">
        <v>184</v>
      </c>
      <c r="AU306" s="24" t="s">
        <v>87</v>
      </c>
    </row>
    <row r="307" spans="2:65" s="1" customFormat="1" ht="25.5" customHeight="1">
      <c r="B307" s="46"/>
      <c r="C307" s="221" t="s">
        <v>618</v>
      </c>
      <c r="D307" s="221" t="s">
        <v>176</v>
      </c>
      <c r="E307" s="222" t="s">
        <v>619</v>
      </c>
      <c r="F307" s="223" t="s">
        <v>620</v>
      </c>
      <c r="G307" s="224" t="s">
        <v>340</v>
      </c>
      <c r="H307" s="225">
        <v>648</v>
      </c>
      <c r="I307" s="226"/>
      <c r="J307" s="227">
        <f>ROUND(I307*H307,2)</f>
        <v>0</v>
      </c>
      <c r="K307" s="223" t="s">
        <v>180</v>
      </c>
      <c r="L307" s="72"/>
      <c r="M307" s="228" t="s">
        <v>23</v>
      </c>
      <c r="N307" s="229" t="s">
        <v>47</v>
      </c>
      <c r="O307" s="47"/>
      <c r="P307" s="230">
        <f>O307*H307</f>
        <v>0</v>
      </c>
      <c r="Q307" s="230">
        <v>0.00033</v>
      </c>
      <c r="R307" s="230">
        <f>Q307*H307</f>
        <v>0.21384</v>
      </c>
      <c r="S307" s="230">
        <v>0</v>
      </c>
      <c r="T307" s="231">
        <f>S307*H307</f>
        <v>0</v>
      </c>
      <c r="AR307" s="24" t="s">
        <v>194</v>
      </c>
      <c r="AT307" s="24" t="s">
        <v>176</v>
      </c>
      <c r="AU307" s="24" t="s">
        <v>87</v>
      </c>
      <c r="AY307" s="24" t="s">
        <v>170</v>
      </c>
      <c r="BE307" s="232">
        <f>IF(N307="základní",J307,0)</f>
        <v>0</v>
      </c>
      <c r="BF307" s="232">
        <f>IF(N307="snížená",J307,0)</f>
        <v>0</v>
      </c>
      <c r="BG307" s="232">
        <f>IF(N307="zákl. přenesená",J307,0)</f>
        <v>0</v>
      </c>
      <c r="BH307" s="232">
        <f>IF(N307="sníž. přenesená",J307,0)</f>
        <v>0</v>
      </c>
      <c r="BI307" s="232">
        <f>IF(N307="nulová",J307,0)</f>
        <v>0</v>
      </c>
      <c r="BJ307" s="24" t="s">
        <v>84</v>
      </c>
      <c r="BK307" s="232">
        <f>ROUND(I307*H307,2)</f>
        <v>0</v>
      </c>
      <c r="BL307" s="24" t="s">
        <v>194</v>
      </c>
      <c r="BM307" s="24" t="s">
        <v>621</v>
      </c>
    </row>
    <row r="308" spans="2:47" s="1" customFormat="1" ht="13.5">
      <c r="B308" s="46"/>
      <c r="C308" s="74"/>
      <c r="D308" s="233" t="s">
        <v>183</v>
      </c>
      <c r="E308" s="74"/>
      <c r="F308" s="234" t="s">
        <v>622</v>
      </c>
      <c r="G308" s="74"/>
      <c r="H308" s="74"/>
      <c r="I308" s="191"/>
      <c r="J308" s="74"/>
      <c r="K308" s="74"/>
      <c r="L308" s="72"/>
      <c r="M308" s="235"/>
      <c r="N308" s="47"/>
      <c r="O308" s="47"/>
      <c r="P308" s="47"/>
      <c r="Q308" s="47"/>
      <c r="R308" s="47"/>
      <c r="S308" s="47"/>
      <c r="T308" s="95"/>
      <c r="AT308" s="24" t="s">
        <v>183</v>
      </c>
      <c r="AU308" s="24" t="s">
        <v>87</v>
      </c>
    </row>
    <row r="309" spans="2:47" s="1" customFormat="1" ht="13.5">
      <c r="B309" s="46"/>
      <c r="C309" s="74"/>
      <c r="D309" s="233" t="s">
        <v>295</v>
      </c>
      <c r="E309" s="74"/>
      <c r="F309" s="236" t="s">
        <v>623</v>
      </c>
      <c r="G309" s="74"/>
      <c r="H309" s="74"/>
      <c r="I309" s="191"/>
      <c r="J309" s="74"/>
      <c r="K309" s="74"/>
      <c r="L309" s="72"/>
      <c r="M309" s="235"/>
      <c r="N309" s="47"/>
      <c r="O309" s="47"/>
      <c r="P309" s="47"/>
      <c r="Q309" s="47"/>
      <c r="R309" s="47"/>
      <c r="S309" s="47"/>
      <c r="T309" s="95"/>
      <c r="AT309" s="24" t="s">
        <v>295</v>
      </c>
      <c r="AU309" s="24" t="s">
        <v>87</v>
      </c>
    </row>
    <row r="310" spans="2:47" s="1" customFormat="1" ht="13.5">
      <c r="B310" s="46"/>
      <c r="C310" s="74"/>
      <c r="D310" s="233" t="s">
        <v>184</v>
      </c>
      <c r="E310" s="74"/>
      <c r="F310" s="236" t="s">
        <v>610</v>
      </c>
      <c r="G310" s="74"/>
      <c r="H310" s="74"/>
      <c r="I310" s="191"/>
      <c r="J310" s="74"/>
      <c r="K310" s="74"/>
      <c r="L310" s="72"/>
      <c r="M310" s="235"/>
      <c r="N310" s="47"/>
      <c r="O310" s="47"/>
      <c r="P310" s="47"/>
      <c r="Q310" s="47"/>
      <c r="R310" s="47"/>
      <c r="S310" s="47"/>
      <c r="T310" s="95"/>
      <c r="AT310" s="24" t="s">
        <v>184</v>
      </c>
      <c r="AU310" s="24" t="s">
        <v>87</v>
      </c>
    </row>
    <row r="311" spans="2:51" s="11" customFormat="1" ht="13.5">
      <c r="B311" s="240"/>
      <c r="C311" s="241"/>
      <c r="D311" s="233" t="s">
        <v>322</v>
      </c>
      <c r="E311" s="242" t="s">
        <v>23</v>
      </c>
      <c r="F311" s="243" t="s">
        <v>624</v>
      </c>
      <c r="G311" s="241"/>
      <c r="H311" s="244">
        <v>648</v>
      </c>
      <c r="I311" s="245"/>
      <c r="J311" s="241"/>
      <c r="K311" s="241"/>
      <c r="L311" s="246"/>
      <c r="M311" s="247"/>
      <c r="N311" s="248"/>
      <c r="O311" s="248"/>
      <c r="P311" s="248"/>
      <c r="Q311" s="248"/>
      <c r="R311" s="248"/>
      <c r="S311" s="248"/>
      <c r="T311" s="249"/>
      <c r="AT311" s="250" t="s">
        <v>322</v>
      </c>
      <c r="AU311" s="250" t="s">
        <v>87</v>
      </c>
      <c r="AV311" s="11" t="s">
        <v>87</v>
      </c>
      <c r="AW311" s="11" t="s">
        <v>39</v>
      </c>
      <c r="AX311" s="11" t="s">
        <v>84</v>
      </c>
      <c r="AY311" s="250" t="s">
        <v>170</v>
      </c>
    </row>
    <row r="312" spans="2:65" s="1" customFormat="1" ht="25.5" customHeight="1">
      <c r="B312" s="46"/>
      <c r="C312" s="221" t="s">
        <v>625</v>
      </c>
      <c r="D312" s="221" t="s">
        <v>176</v>
      </c>
      <c r="E312" s="222" t="s">
        <v>626</v>
      </c>
      <c r="F312" s="223" t="s">
        <v>627</v>
      </c>
      <c r="G312" s="224" t="s">
        <v>340</v>
      </c>
      <c r="H312" s="225">
        <v>456</v>
      </c>
      <c r="I312" s="226"/>
      <c r="J312" s="227">
        <f>ROUND(I312*H312,2)</f>
        <v>0</v>
      </c>
      <c r="K312" s="223" t="s">
        <v>180</v>
      </c>
      <c r="L312" s="72"/>
      <c r="M312" s="228" t="s">
        <v>23</v>
      </c>
      <c r="N312" s="229" t="s">
        <v>47</v>
      </c>
      <c r="O312" s="47"/>
      <c r="P312" s="230">
        <f>O312*H312</f>
        <v>0</v>
      </c>
      <c r="Q312" s="230">
        <v>0.00011</v>
      </c>
      <c r="R312" s="230">
        <f>Q312*H312</f>
        <v>0.05016</v>
      </c>
      <c r="S312" s="230">
        <v>0</v>
      </c>
      <c r="T312" s="231">
        <f>S312*H312</f>
        <v>0</v>
      </c>
      <c r="AR312" s="24" t="s">
        <v>194</v>
      </c>
      <c r="AT312" s="24" t="s">
        <v>176</v>
      </c>
      <c r="AU312" s="24" t="s">
        <v>87</v>
      </c>
      <c r="AY312" s="24" t="s">
        <v>170</v>
      </c>
      <c r="BE312" s="232">
        <f>IF(N312="základní",J312,0)</f>
        <v>0</v>
      </c>
      <c r="BF312" s="232">
        <f>IF(N312="snížená",J312,0)</f>
        <v>0</v>
      </c>
      <c r="BG312" s="232">
        <f>IF(N312="zákl. přenesená",J312,0)</f>
        <v>0</v>
      </c>
      <c r="BH312" s="232">
        <f>IF(N312="sníž. přenesená",J312,0)</f>
        <v>0</v>
      </c>
      <c r="BI312" s="232">
        <f>IF(N312="nulová",J312,0)</f>
        <v>0</v>
      </c>
      <c r="BJ312" s="24" t="s">
        <v>84</v>
      </c>
      <c r="BK312" s="232">
        <f>ROUND(I312*H312,2)</f>
        <v>0</v>
      </c>
      <c r="BL312" s="24" t="s">
        <v>194</v>
      </c>
      <c r="BM312" s="24" t="s">
        <v>628</v>
      </c>
    </row>
    <row r="313" spans="2:47" s="1" customFormat="1" ht="13.5">
      <c r="B313" s="46"/>
      <c r="C313" s="74"/>
      <c r="D313" s="233" t="s">
        <v>183</v>
      </c>
      <c r="E313" s="74"/>
      <c r="F313" s="234" t="s">
        <v>629</v>
      </c>
      <c r="G313" s="74"/>
      <c r="H313" s="74"/>
      <c r="I313" s="191"/>
      <c r="J313" s="74"/>
      <c r="K313" s="74"/>
      <c r="L313" s="72"/>
      <c r="M313" s="235"/>
      <c r="N313" s="47"/>
      <c r="O313" s="47"/>
      <c r="P313" s="47"/>
      <c r="Q313" s="47"/>
      <c r="R313" s="47"/>
      <c r="S313" s="47"/>
      <c r="T313" s="95"/>
      <c r="AT313" s="24" t="s">
        <v>183</v>
      </c>
      <c r="AU313" s="24" t="s">
        <v>87</v>
      </c>
    </row>
    <row r="314" spans="2:47" s="1" customFormat="1" ht="13.5">
      <c r="B314" s="46"/>
      <c r="C314" s="74"/>
      <c r="D314" s="233" t="s">
        <v>295</v>
      </c>
      <c r="E314" s="74"/>
      <c r="F314" s="236" t="s">
        <v>623</v>
      </c>
      <c r="G314" s="74"/>
      <c r="H314" s="74"/>
      <c r="I314" s="191"/>
      <c r="J314" s="74"/>
      <c r="K314" s="74"/>
      <c r="L314" s="72"/>
      <c r="M314" s="235"/>
      <c r="N314" s="47"/>
      <c r="O314" s="47"/>
      <c r="P314" s="47"/>
      <c r="Q314" s="47"/>
      <c r="R314" s="47"/>
      <c r="S314" s="47"/>
      <c r="T314" s="95"/>
      <c r="AT314" s="24" t="s">
        <v>295</v>
      </c>
      <c r="AU314" s="24" t="s">
        <v>87</v>
      </c>
    </row>
    <row r="315" spans="2:47" s="1" customFormat="1" ht="13.5">
      <c r="B315" s="46"/>
      <c r="C315" s="74"/>
      <c r="D315" s="233" t="s">
        <v>184</v>
      </c>
      <c r="E315" s="74"/>
      <c r="F315" s="236" t="s">
        <v>610</v>
      </c>
      <c r="G315" s="74"/>
      <c r="H315" s="74"/>
      <c r="I315" s="191"/>
      <c r="J315" s="74"/>
      <c r="K315" s="74"/>
      <c r="L315" s="72"/>
      <c r="M315" s="235"/>
      <c r="N315" s="47"/>
      <c r="O315" s="47"/>
      <c r="P315" s="47"/>
      <c r="Q315" s="47"/>
      <c r="R315" s="47"/>
      <c r="S315" s="47"/>
      <c r="T315" s="95"/>
      <c r="AT315" s="24" t="s">
        <v>184</v>
      </c>
      <c r="AU315" s="24" t="s">
        <v>87</v>
      </c>
    </row>
    <row r="316" spans="2:51" s="11" customFormat="1" ht="13.5">
      <c r="B316" s="240"/>
      <c r="C316" s="241"/>
      <c r="D316" s="233" t="s">
        <v>322</v>
      </c>
      <c r="E316" s="242" t="s">
        <v>23</v>
      </c>
      <c r="F316" s="243" t="s">
        <v>630</v>
      </c>
      <c r="G316" s="241"/>
      <c r="H316" s="244">
        <v>456</v>
      </c>
      <c r="I316" s="245"/>
      <c r="J316" s="241"/>
      <c r="K316" s="241"/>
      <c r="L316" s="246"/>
      <c r="M316" s="247"/>
      <c r="N316" s="248"/>
      <c r="O316" s="248"/>
      <c r="P316" s="248"/>
      <c r="Q316" s="248"/>
      <c r="R316" s="248"/>
      <c r="S316" s="248"/>
      <c r="T316" s="249"/>
      <c r="AT316" s="250" t="s">
        <v>322</v>
      </c>
      <c r="AU316" s="250" t="s">
        <v>87</v>
      </c>
      <c r="AV316" s="11" t="s">
        <v>87</v>
      </c>
      <c r="AW316" s="11" t="s">
        <v>39</v>
      </c>
      <c r="AX316" s="11" t="s">
        <v>84</v>
      </c>
      <c r="AY316" s="250" t="s">
        <v>170</v>
      </c>
    </row>
    <row r="317" spans="2:65" s="1" customFormat="1" ht="25.5" customHeight="1">
      <c r="B317" s="46"/>
      <c r="C317" s="221" t="s">
        <v>631</v>
      </c>
      <c r="D317" s="221" t="s">
        <v>176</v>
      </c>
      <c r="E317" s="222" t="s">
        <v>632</v>
      </c>
      <c r="F317" s="223" t="s">
        <v>633</v>
      </c>
      <c r="G317" s="224" t="s">
        <v>340</v>
      </c>
      <c r="H317" s="225">
        <v>82</v>
      </c>
      <c r="I317" s="226"/>
      <c r="J317" s="227">
        <f>ROUND(I317*H317,2)</f>
        <v>0</v>
      </c>
      <c r="K317" s="223" t="s">
        <v>180</v>
      </c>
      <c r="L317" s="72"/>
      <c r="M317" s="228" t="s">
        <v>23</v>
      </c>
      <c r="N317" s="229" t="s">
        <v>47</v>
      </c>
      <c r="O317" s="47"/>
      <c r="P317" s="230">
        <f>O317*H317</f>
        <v>0</v>
      </c>
      <c r="Q317" s="230">
        <v>0.00065</v>
      </c>
      <c r="R317" s="230">
        <f>Q317*H317</f>
        <v>0.0533</v>
      </c>
      <c r="S317" s="230">
        <v>0</v>
      </c>
      <c r="T317" s="231">
        <f>S317*H317</f>
        <v>0</v>
      </c>
      <c r="AR317" s="24" t="s">
        <v>194</v>
      </c>
      <c r="AT317" s="24" t="s">
        <v>176</v>
      </c>
      <c r="AU317" s="24" t="s">
        <v>87</v>
      </c>
      <c r="AY317" s="24" t="s">
        <v>170</v>
      </c>
      <c r="BE317" s="232">
        <f>IF(N317="základní",J317,0)</f>
        <v>0</v>
      </c>
      <c r="BF317" s="232">
        <f>IF(N317="snížená",J317,0)</f>
        <v>0</v>
      </c>
      <c r="BG317" s="232">
        <f>IF(N317="zákl. přenesená",J317,0)</f>
        <v>0</v>
      </c>
      <c r="BH317" s="232">
        <f>IF(N317="sníž. přenesená",J317,0)</f>
        <v>0</v>
      </c>
      <c r="BI317" s="232">
        <f>IF(N317="nulová",J317,0)</f>
        <v>0</v>
      </c>
      <c r="BJ317" s="24" t="s">
        <v>84</v>
      </c>
      <c r="BK317" s="232">
        <f>ROUND(I317*H317,2)</f>
        <v>0</v>
      </c>
      <c r="BL317" s="24" t="s">
        <v>194</v>
      </c>
      <c r="BM317" s="24" t="s">
        <v>634</v>
      </c>
    </row>
    <row r="318" spans="2:47" s="1" customFormat="1" ht="13.5">
      <c r="B318" s="46"/>
      <c r="C318" s="74"/>
      <c r="D318" s="233" t="s">
        <v>183</v>
      </c>
      <c r="E318" s="74"/>
      <c r="F318" s="234" t="s">
        <v>635</v>
      </c>
      <c r="G318" s="74"/>
      <c r="H318" s="74"/>
      <c r="I318" s="191"/>
      <c r="J318" s="74"/>
      <c r="K318" s="74"/>
      <c r="L318" s="72"/>
      <c r="M318" s="235"/>
      <c r="N318" s="47"/>
      <c r="O318" s="47"/>
      <c r="P318" s="47"/>
      <c r="Q318" s="47"/>
      <c r="R318" s="47"/>
      <c r="S318" s="47"/>
      <c r="T318" s="95"/>
      <c r="AT318" s="24" t="s">
        <v>183</v>
      </c>
      <c r="AU318" s="24" t="s">
        <v>87</v>
      </c>
    </row>
    <row r="319" spans="2:47" s="1" customFormat="1" ht="13.5">
      <c r="B319" s="46"/>
      <c r="C319" s="74"/>
      <c r="D319" s="233" t="s">
        <v>295</v>
      </c>
      <c r="E319" s="74"/>
      <c r="F319" s="236" t="s">
        <v>623</v>
      </c>
      <c r="G319" s="74"/>
      <c r="H319" s="74"/>
      <c r="I319" s="191"/>
      <c r="J319" s="74"/>
      <c r="K319" s="74"/>
      <c r="L319" s="72"/>
      <c r="M319" s="235"/>
      <c r="N319" s="47"/>
      <c r="O319" s="47"/>
      <c r="P319" s="47"/>
      <c r="Q319" s="47"/>
      <c r="R319" s="47"/>
      <c r="S319" s="47"/>
      <c r="T319" s="95"/>
      <c r="AT319" s="24" t="s">
        <v>295</v>
      </c>
      <c r="AU319" s="24" t="s">
        <v>87</v>
      </c>
    </row>
    <row r="320" spans="2:47" s="1" customFormat="1" ht="13.5">
      <c r="B320" s="46"/>
      <c r="C320" s="74"/>
      <c r="D320" s="233" t="s">
        <v>184</v>
      </c>
      <c r="E320" s="74"/>
      <c r="F320" s="236" t="s">
        <v>610</v>
      </c>
      <c r="G320" s="74"/>
      <c r="H320" s="74"/>
      <c r="I320" s="191"/>
      <c r="J320" s="74"/>
      <c r="K320" s="74"/>
      <c r="L320" s="72"/>
      <c r="M320" s="235"/>
      <c r="N320" s="47"/>
      <c r="O320" s="47"/>
      <c r="P320" s="47"/>
      <c r="Q320" s="47"/>
      <c r="R320" s="47"/>
      <c r="S320" s="47"/>
      <c r="T320" s="95"/>
      <c r="AT320" s="24" t="s">
        <v>184</v>
      </c>
      <c r="AU320" s="24" t="s">
        <v>87</v>
      </c>
    </row>
    <row r="321" spans="2:51" s="11" customFormat="1" ht="13.5">
      <c r="B321" s="240"/>
      <c r="C321" s="241"/>
      <c r="D321" s="233" t="s">
        <v>322</v>
      </c>
      <c r="E321" s="242" t="s">
        <v>23</v>
      </c>
      <c r="F321" s="243" t="s">
        <v>636</v>
      </c>
      <c r="G321" s="241"/>
      <c r="H321" s="244">
        <v>82</v>
      </c>
      <c r="I321" s="245"/>
      <c r="J321" s="241"/>
      <c r="K321" s="241"/>
      <c r="L321" s="246"/>
      <c r="M321" s="247"/>
      <c r="N321" s="248"/>
      <c r="O321" s="248"/>
      <c r="P321" s="248"/>
      <c r="Q321" s="248"/>
      <c r="R321" s="248"/>
      <c r="S321" s="248"/>
      <c r="T321" s="249"/>
      <c r="AT321" s="250" t="s">
        <v>322</v>
      </c>
      <c r="AU321" s="250" t="s">
        <v>87</v>
      </c>
      <c r="AV321" s="11" t="s">
        <v>87</v>
      </c>
      <c r="AW321" s="11" t="s">
        <v>39</v>
      </c>
      <c r="AX321" s="11" t="s">
        <v>84</v>
      </c>
      <c r="AY321" s="250" t="s">
        <v>170</v>
      </c>
    </row>
    <row r="322" spans="2:65" s="1" customFormat="1" ht="25.5" customHeight="1">
      <c r="B322" s="46"/>
      <c r="C322" s="221" t="s">
        <v>637</v>
      </c>
      <c r="D322" s="221" t="s">
        <v>176</v>
      </c>
      <c r="E322" s="222" t="s">
        <v>638</v>
      </c>
      <c r="F322" s="223" t="s">
        <v>639</v>
      </c>
      <c r="G322" s="224" t="s">
        <v>340</v>
      </c>
      <c r="H322" s="225">
        <v>255</v>
      </c>
      <c r="I322" s="226"/>
      <c r="J322" s="227">
        <f>ROUND(I322*H322,2)</f>
        <v>0</v>
      </c>
      <c r="K322" s="223" t="s">
        <v>180</v>
      </c>
      <c r="L322" s="72"/>
      <c r="M322" s="228" t="s">
        <v>23</v>
      </c>
      <c r="N322" s="229" t="s">
        <v>47</v>
      </c>
      <c r="O322" s="47"/>
      <c r="P322" s="230">
        <f>O322*H322</f>
        <v>0</v>
      </c>
      <c r="Q322" s="230">
        <v>0.00038</v>
      </c>
      <c r="R322" s="230">
        <f>Q322*H322</f>
        <v>0.0969</v>
      </c>
      <c r="S322" s="230">
        <v>0</v>
      </c>
      <c r="T322" s="231">
        <f>S322*H322</f>
        <v>0</v>
      </c>
      <c r="AR322" s="24" t="s">
        <v>194</v>
      </c>
      <c r="AT322" s="24" t="s">
        <v>176</v>
      </c>
      <c r="AU322" s="24" t="s">
        <v>87</v>
      </c>
      <c r="AY322" s="24" t="s">
        <v>170</v>
      </c>
      <c r="BE322" s="232">
        <f>IF(N322="základní",J322,0)</f>
        <v>0</v>
      </c>
      <c r="BF322" s="232">
        <f>IF(N322="snížená",J322,0)</f>
        <v>0</v>
      </c>
      <c r="BG322" s="232">
        <f>IF(N322="zákl. přenesená",J322,0)</f>
        <v>0</v>
      </c>
      <c r="BH322" s="232">
        <f>IF(N322="sníž. přenesená",J322,0)</f>
        <v>0</v>
      </c>
      <c r="BI322" s="232">
        <f>IF(N322="nulová",J322,0)</f>
        <v>0</v>
      </c>
      <c r="BJ322" s="24" t="s">
        <v>84</v>
      </c>
      <c r="BK322" s="232">
        <f>ROUND(I322*H322,2)</f>
        <v>0</v>
      </c>
      <c r="BL322" s="24" t="s">
        <v>194</v>
      </c>
      <c r="BM322" s="24" t="s">
        <v>640</v>
      </c>
    </row>
    <row r="323" spans="2:47" s="1" customFormat="1" ht="13.5">
      <c r="B323" s="46"/>
      <c r="C323" s="74"/>
      <c r="D323" s="233" t="s">
        <v>183</v>
      </c>
      <c r="E323" s="74"/>
      <c r="F323" s="234" t="s">
        <v>641</v>
      </c>
      <c r="G323" s="74"/>
      <c r="H323" s="74"/>
      <c r="I323" s="191"/>
      <c r="J323" s="74"/>
      <c r="K323" s="74"/>
      <c r="L323" s="72"/>
      <c r="M323" s="235"/>
      <c r="N323" s="47"/>
      <c r="O323" s="47"/>
      <c r="P323" s="47"/>
      <c r="Q323" s="47"/>
      <c r="R323" s="47"/>
      <c r="S323" s="47"/>
      <c r="T323" s="95"/>
      <c r="AT323" s="24" t="s">
        <v>183</v>
      </c>
      <c r="AU323" s="24" t="s">
        <v>87</v>
      </c>
    </row>
    <row r="324" spans="2:47" s="1" customFormat="1" ht="13.5">
      <c r="B324" s="46"/>
      <c r="C324" s="74"/>
      <c r="D324" s="233" t="s">
        <v>295</v>
      </c>
      <c r="E324" s="74"/>
      <c r="F324" s="236" t="s">
        <v>623</v>
      </c>
      <c r="G324" s="74"/>
      <c r="H324" s="74"/>
      <c r="I324" s="191"/>
      <c r="J324" s="74"/>
      <c r="K324" s="74"/>
      <c r="L324" s="72"/>
      <c r="M324" s="235"/>
      <c r="N324" s="47"/>
      <c r="O324" s="47"/>
      <c r="P324" s="47"/>
      <c r="Q324" s="47"/>
      <c r="R324" s="47"/>
      <c r="S324" s="47"/>
      <c r="T324" s="95"/>
      <c r="AT324" s="24" t="s">
        <v>295</v>
      </c>
      <c r="AU324" s="24" t="s">
        <v>87</v>
      </c>
    </row>
    <row r="325" spans="2:47" s="1" customFormat="1" ht="13.5">
      <c r="B325" s="46"/>
      <c r="C325" s="74"/>
      <c r="D325" s="233" t="s">
        <v>184</v>
      </c>
      <c r="E325" s="74"/>
      <c r="F325" s="236" t="s">
        <v>610</v>
      </c>
      <c r="G325" s="74"/>
      <c r="H325" s="74"/>
      <c r="I325" s="191"/>
      <c r="J325" s="74"/>
      <c r="K325" s="74"/>
      <c r="L325" s="72"/>
      <c r="M325" s="235"/>
      <c r="N325" s="47"/>
      <c r="O325" s="47"/>
      <c r="P325" s="47"/>
      <c r="Q325" s="47"/>
      <c r="R325" s="47"/>
      <c r="S325" s="47"/>
      <c r="T325" s="95"/>
      <c r="AT325" s="24" t="s">
        <v>184</v>
      </c>
      <c r="AU325" s="24" t="s">
        <v>87</v>
      </c>
    </row>
    <row r="326" spans="2:51" s="11" customFormat="1" ht="13.5">
      <c r="B326" s="240"/>
      <c r="C326" s="241"/>
      <c r="D326" s="233" t="s">
        <v>322</v>
      </c>
      <c r="E326" s="242" t="s">
        <v>23</v>
      </c>
      <c r="F326" s="243" t="s">
        <v>642</v>
      </c>
      <c r="G326" s="241"/>
      <c r="H326" s="244">
        <v>255</v>
      </c>
      <c r="I326" s="245"/>
      <c r="J326" s="241"/>
      <c r="K326" s="241"/>
      <c r="L326" s="246"/>
      <c r="M326" s="247"/>
      <c r="N326" s="248"/>
      <c r="O326" s="248"/>
      <c r="P326" s="248"/>
      <c r="Q326" s="248"/>
      <c r="R326" s="248"/>
      <c r="S326" s="248"/>
      <c r="T326" s="249"/>
      <c r="AT326" s="250" t="s">
        <v>322</v>
      </c>
      <c r="AU326" s="250" t="s">
        <v>87</v>
      </c>
      <c r="AV326" s="11" t="s">
        <v>87</v>
      </c>
      <c r="AW326" s="11" t="s">
        <v>39</v>
      </c>
      <c r="AX326" s="11" t="s">
        <v>84</v>
      </c>
      <c r="AY326" s="250" t="s">
        <v>170</v>
      </c>
    </row>
    <row r="327" spans="2:65" s="1" customFormat="1" ht="25.5" customHeight="1">
      <c r="B327" s="46"/>
      <c r="C327" s="221" t="s">
        <v>643</v>
      </c>
      <c r="D327" s="221" t="s">
        <v>176</v>
      </c>
      <c r="E327" s="222" t="s">
        <v>644</v>
      </c>
      <c r="F327" s="223" t="s">
        <v>645</v>
      </c>
      <c r="G327" s="224" t="s">
        <v>219</v>
      </c>
      <c r="H327" s="225">
        <v>101</v>
      </c>
      <c r="I327" s="226"/>
      <c r="J327" s="227">
        <f>ROUND(I327*H327,2)</f>
        <v>0</v>
      </c>
      <c r="K327" s="223" t="s">
        <v>180</v>
      </c>
      <c r="L327" s="72"/>
      <c r="M327" s="228" t="s">
        <v>23</v>
      </c>
      <c r="N327" s="229" t="s">
        <v>47</v>
      </c>
      <c r="O327" s="47"/>
      <c r="P327" s="230">
        <f>O327*H327</f>
        <v>0</v>
      </c>
      <c r="Q327" s="230">
        <v>0.0026</v>
      </c>
      <c r="R327" s="230">
        <f>Q327*H327</f>
        <v>0.2626</v>
      </c>
      <c r="S327" s="230">
        <v>0</v>
      </c>
      <c r="T327" s="231">
        <f>S327*H327</f>
        <v>0</v>
      </c>
      <c r="AR327" s="24" t="s">
        <v>194</v>
      </c>
      <c r="AT327" s="24" t="s">
        <v>176</v>
      </c>
      <c r="AU327" s="24" t="s">
        <v>87</v>
      </c>
      <c r="AY327" s="24" t="s">
        <v>170</v>
      </c>
      <c r="BE327" s="232">
        <f>IF(N327="základní",J327,0)</f>
        <v>0</v>
      </c>
      <c r="BF327" s="232">
        <f>IF(N327="snížená",J327,0)</f>
        <v>0</v>
      </c>
      <c r="BG327" s="232">
        <f>IF(N327="zákl. přenesená",J327,0)</f>
        <v>0</v>
      </c>
      <c r="BH327" s="232">
        <f>IF(N327="sníž. přenesená",J327,0)</f>
        <v>0</v>
      </c>
      <c r="BI327" s="232">
        <f>IF(N327="nulová",J327,0)</f>
        <v>0</v>
      </c>
      <c r="BJ327" s="24" t="s">
        <v>84</v>
      </c>
      <c r="BK327" s="232">
        <f>ROUND(I327*H327,2)</f>
        <v>0</v>
      </c>
      <c r="BL327" s="24" t="s">
        <v>194</v>
      </c>
      <c r="BM327" s="24" t="s">
        <v>646</v>
      </c>
    </row>
    <row r="328" spans="2:47" s="1" customFormat="1" ht="13.5">
      <c r="B328" s="46"/>
      <c r="C328" s="74"/>
      <c r="D328" s="233" t="s">
        <v>183</v>
      </c>
      <c r="E328" s="74"/>
      <c r="F328" s="234" t="s">
        <v>647</v>
      </c>
      <c r="G328" s="74"/>
      <c r="H328" s="74"/>
      <c r="I328" s="191"/>
      <c r="J328" s="74"/>
      <c r="K328" s="74"/>
      <c r="L328" s="72"/>
      <c r="M328" s="235"/>
      <c r="N328" s="47"/>
      <c r="O328" s="47"/>
      <c r="P328" s="47"/>
      <c r="Q328" s="47"/>
      <c r="R328" s="47"/>
      <c r="S328" s="47"/>
      <c r="T328" s="95"/>
      <c r="AT328" s="24" t="s">
        <v>183</v>
      </c>
      <c r="AU328" s="24" t="s">
        <v>87</v>
      </c>
    </row>
    <row r="329" spans="2:47" s="1" customFormat="1" ht="13.5">
      <c r="B329" s="46"/>
      <c r="C329" s="74"/>
      <c r="D329" s="233" t="s">
        <v>295</v>
      </c>
      <c r="E329" s="74"/>
      <c r="F329" s="236" t="s">
        <v>623</v>
      </c>
      <c r="G329" s="74"/>
      <c r="H329" s="74"/>
      <c r="I329" s="191"/>
      <c r="J329" s="74"/>
      <c r="K329" s="74"/>
      <c r="L329" s="72"/>
      <c r="M329" s="235"/>
      <c r="N329" s="47"/>
      <c r="O329" s="47"/>
      <c r="P329" s="47"/>
      <c r="Q329" s="47"/>
      <c r="R329" s="47"/>
      <c r="S329" s="47"/>
      <c r="T329" s="95"/>
      <c r="AT329" s="24" t="s">
        <v>295</v>
      </c>
      <c r="AU329" s="24" t="s">
        <v>87</v>
      </c>
    </row>
    <row r="330" spans="2:47" s="1" customFormat="1" ht="13.5">
      <c r="B330" s="46"/>
      <c r="C330" s="74"/>
      <c r="D330" s="233" t="s">
        <v>184</v>
      </c>
      <c r="E330" s="74"/>
      <c r="F330" s="236" t="s">
        <v>648</v>
      </c>
      <c r="G330" s="74"/>
      <c r="H330" s="74"/>
      <c r="I330" s="191"/>
      <c r="J330" s="74"/>
      <c r="K330" s="74"/>
      <c r="L330" s="72"/>
      <c r="M330" s="235"/>
      <c r="N330" s="47"/>
      <c r="O330" s="47"/>
      <c r="P330" s="47"/>
      <c r="Q330" s="47"/>
      <c r="R330" s="47"/>
      <c r="S330" s="47"/>
      <c r="T330" s="95"/>
      <c r="AT330" s="24" t="s">
        <v>184</v>
      </c>
      <c r="AU330" s="24" t="s">
        <v>87</v>
      </c>
    </row>
    <row r="331" spans="2:51" s="11" customFormat="1" ht="13.5">
      <c r="B331" s="240"/>
      <c r="C331" s="241"/>
      <c r="D331" s="233" t="s">
        <v>322</v>
      </c>
      <c r="E331" s="242" t="s">
        <v>23</v>
      </c>
      <c r="F331" s="243" t="s">
        <v>649</v>
      </c>
      <c r="G331" s="241"/>
      <c r="H331" s="244">
        <v>101</v>
      </c>
      <c r="I331" s="245"/>
      <c r="J331" s="241"/>
      <c r="K331" s="241"/>
      <c r="L331" s="246"/>
      <c r="M331" s="247"/>
      <c r="N331" s="248"/>
      <c r="O331" s="248"/>
      <c r="P331" s="248"/>
      <c r="Q331" s="248"/>
      <c r="R331" s="248"/>
      <c r="S331" s="248"/>
      <c r="T331" s="249"/>
      <c r="AT331" s="250" t="s">
        <v>322</v>
      </c>
      <c r="AU331" s="250" t="s">
        <v>87</v>
      </c>
      <c r="AV331" s="11" t="s">
        <v>87</v>
      </c>
      <c r="AW331" s="11" t="s">
        <v>39</v>
      </c>
      <c r="AX331" s="11" t="s">
        <v>84</v>
      </c>
      <c r="AY331" s="250" t="s">
        <v>170</v>
      </c>
    </row>
    <row r="332" spans="2:65" s="1" customFormat="1" ht="16.5" customHeight="1">
      <c r="B332" s="46"/>
      <c r="C332" s="221" t="s">
        <v>650</v>
      </c>
      <c r="D332" s="221" t="s">
        <v>176</v>
      </c>
      <c r="E332" s="222" t="s">
        <v>651</v>
      </c>
      <c r="F332" s="223" t="s">
        <v>652</v>
      </c>
      <c r="G332" s="224" t="s">
        <v>340</v>
      </c>
      <c r="H332" s="225">
        <v>1441</v>
      </c>
      <c r="I332" s="226"/>
      <c r="J332" s="227">
        <f>ROUND(I332*H332,2)</f>
        <v>0</v>
      </c>
      <c r="K332" s="223" t="s">
        <v>180</v>
      </c>
      <c r="L332" s="72"/>
      <c r="M332" s="228" t="s">
        <v>23</v>
      </c>
      <c r="N332" s="229" t="s">
        <v>47</v>
      </c>
      <c r="O332" s="47"/>
      <c r="P332" s="230">
        <f>O332*H332</f>
        <v>0</v>
      </c>
      <c r="Q332" s="230">
        <v>0</v>
      </c>
      <c r="R332" s="230">
        <f>Q332*H332</f>
        <v>0</v>
      </c>
      <c r="S332" s="230">
        <v>0</v>
      </c>
      <c r="T332" s="231">
        <f>S332*H332</f>
        <v>0</v>
      </c>
      <c r="AR332" s="24" t="s">
        <v>194</v>
      </c>
      <c r="AT332" s="24" t="s">
        <v>176</v>
      </c>
      <c r="AU332" s="24" t="s">
        <v>87</v>
      </c>
      <c r="AY332" s="24" t="s">
        <v>170</v>
      </c>
      <c r="BE332" s="232">
        <f>IF(N332="základní",J332,0)</f>
        <v>0</v>
      </c>
      <c r="BF332" s="232">
        <f>IF(N332="snížená",J332,0)</f>
        <v>0</v>
      </c>
      <c r="BG332" s="232">
        <f>IF(N332="zákl. přenesená",J332,0)</f>
        <v>0</v>
      </c>
      <c r="BH332" s="232">
        <f>IF(N332="sníž. přenesená",J332,0)</f>
        <v>0</v>
      </c>
      <c r="BI332" s="232">
        <f>IF(N332="nulová",J332,0)</f>
        <v>0</v>
      </c>
      <c r="BJ332" s="24" t="s">
        <v>84</v>
      </c>
      <c r="BK332" s="232">
        <f>ROUND(I332*H332,2)</f>
        <v>0</v>
      </c>
      <c r="BL332" s="24" t="s">
        <v>194</v>
      </c>
      <c r="BM332" s="24" t="s">
        <v>653</v>
      </c>
    </row>
    <row r="333" spans="2:47" s="1" customFormat="1" ht="13.5">
      <c r="B333" s="46"/>
      <c r="C333" s="74"/>
      <c r="D333" s="233" t="s">
        <v>183</v>
      </c>
      <c r="E333" s="74"/>
      <c r="F333" s="234" t="s">
        <v>654</v>
      </c>
      <c r="G333" s="74"/>
      <c r="H333" s="74"/>
      <c r="I333" s="191"/>
      <c r="J333" s="74"/>
      <c r="K333" s="74"/>
      <c r="L333" s="72"/>
      <c r="M333" s="235"/>
      <c r="N333" s="47"/>
      <c r="O333" s="47"/>
      <c r="P333" s="47"/>
      <c r="Q333" s="47"/>
      <c r="R333" s="47"/>
      <c r="S333" s="47"/>
      <c r="T333" s="95"/>
      <c r="AT333" s="24" t="s">
        <v>183</v>
      </c>
      <c r="AU333" s="24" t="s">
        <v>87</v>
      </c>
    </row>
    <row r="334" spans="2:47" s="1" customFormat="1" ht="13.5">
      <c r="B334" s="46"/>
      <c r="C334" s="74"/>
      <c r="D334" s="233" t="s">
        <v>295</v>
      </c>
      <c r="E334" s="74"/>
      <c r="F334" s="236" t="s">
        <v>655</v>
      </c>
      <c r="G334" s="74"/>
      <c r="H334" s="74"/>
      <c r="I334" s="191"/>
      <c r="J334" s="74"/>
      <c r="K334" s="74"/>
      <c r="L334" s="72"/>
      <c r="M334" s="235"/>
      <c r="N334" s="47"/>
      <c r="O334" s="47"/>
      <c r="P334" s="47"/>
      <c r="Q334" s="47"/>
      <c r="R334" s="47"/>
      <c r="S334" s="47"/>
      <c r="T334" s="95"/>
      <c r="AT334" s="24" t="s">
        <v>295</v>
      </c>
      <c r="AU334" s="24" t="s">
        <v>87</v>
      </c>
    </row>
    <row r="335" spans="2:51" s="11" customFormat="1" ht="13.5">
      <c r="B335" s="240"/>
      <c r="C335" s="241"/>
      <c r="D335" s="233" t="s">
        <v>322</v>
      </c>
      <c r="E335" s="242" t="s">
        <v>23</v>
      </c>
      <c r="F335" s="243" t="s">
        <v>656</v>
      </c>
      <c r="G335" s="241"/>
      <c r="H335" s="244">
        <v>1441</v>
      </c>
      <c r="I335" s="245"/>
      <c r="J335" s="241"/>
      <c r="K335" s="241"/>
      <c r="L335" s="246"/>
      <c r="M335" s="247"/>
      <c r="N335" s="248"/>
      <c r="O335" s="248"/>
      <c r="P335" s="248"/>
      <c r="Q335" s="248"/>
      <c r="R335" s="248"/>
      <c r="S335" s="248"/>
      <c r="T335" s="249"/>
      <c r="AT335" s="250" t="s">
        <v>322</v>
      </c>
      <c r="AU335" s="250" t="s">
        <v>87</v>
      </c>
      <c r="AV335" s="11" t="s">
        <v>87</v>
      </c>
      <c r="AW335" s="11" t="s">
        <v>39</v>
      </c>
      <c r="AX335" s="11" t="s">
        <v>84</v>
      </c>
      <c r="AY335" s="250" t="s">
        <v>170</v>
      </c>
    </row>
    <row r="336" spans="2:65" s="1" customFormat="1" ht="16.5" customHeight="1">
      <c r="B336" s="46"/>
      <c r="C336" s="221" t="s">
        <v>657</v>
      </c>
      <c r="D336" s="221" t="s">
        <v>176</v>
      </c>
      <c r="E336" s="222" t="s">
        <v>658</v>
      </c>
      <c r="F336" s="223" t="s">
        <v>659</v>
      </c>
      <c r="G336" s="224" t="s">
        <v>219</v>
      </c>
      <c r="H336" s="225">
        <v>101</v>
      </c>
      <c r="I336" s="226"/>
      <c r="J336" s="227">
        <f>ROUND(I336*H336,2)</f>
        <v>0</v>
      </c>
      <c r="K336" s="223" t="s">
        <v>180</v>
      </c>
      <c r="L336" s="72"/>
      <c r="M336" s="228" t="s">
        <v>23</v>
      </c>
      <c r="N336" s="229" t="s">
        <v>47</v>
      </c>
      <c r="O336" s="47"/>
      <c r="P336" s="230">
        <f>O336*H336</f>
        <v>0</v>
      </c>
      <c r="Q336" s="230">
        <v>1E-05</v>
      </c>
      <c r="R336" s="230">
        <f>Q336*H336</f>
        <v>0.00101</v>
      </c>
      <c r="S336" s="230">
        <v>0</v>
      </c>
      <c r="T336" s="231">
        <f>S336*H336</f>
        <v>0</v>
      </c>
      <c r="AR336" s="24" t="s">
        <v>194</v>
      </c>
      <c r="AT336" s="24" t="s">
        <v>176</v>
      </c>
      <c r="AU336" s="24" t="s">
        <v>87</v>
      </c>
      <c r="AY336" s="24" t="s">
        <v>170</v>
      </c>
      <c r="BE336" s="232">
        <f>IF(N336="základní",J336,0)</f>
        <v>0</v>
      </c>
      <c r="BF336" s="232">
        <f>IF(N336="snížená",J336,0)</f>
        <v>0</v>
      </c>
      <c r="BG336" s="232">
        <f>IF(N336="zákl. přenesená",J336,0)</f>
        <v>0</v>
      </c>
      <c r="BH336" s="232">
        <f>IF(N336="sníž. přenesená",J336,0)</f>
        <v>0</v>
      </c>
      <c r="BI336" s="232">
        <f>IF(N336="nulová",J336,0)</f>
        <v>0</v>
      </c>
      <c r="BJ336" s="24" t="s">
        <v>84</v>
      </c>
      <c r="BK336" s="232">
        <f>ROUND(I336*H336,2)</f>
        <v>0</v>
      </c>
      <c r="BL336" s="24" t="s">
        <v>194</v>
      </c>
      <c r="BM336" s="24" t="s">
        <v>660</v>
      </c>
    </row>
    <row r="337" spans="2:47" s="1" customFormat="1" ht="13.5">
      <c r="B337" s="46"/>
      <c r="C337" s="74"/>
      <c r="D337" s="233" t="s">
        <v>183</v>
      </c>
      <c r="E337" s="74"/>
      <c r="F337" s="234" t="s">
        <v>661</v>
      </c>
      <c r="G337" s="74"/>
      <c r="H337" s="74"/>
      <c r="I337" s="191"/>
      <c r="J337" s="74"/>
      <c r="K337" s="74"/>
      <c r="L337" s="72"/>
      <c r="M337" s="235"/>
      <c r="N337" s="47"/>
      <c r="O337" s="47"/>
      <c r="P337" s="47"/>
      <c r="Q337" s="47"/>
      <c r="R337" s="47"/>
      <c r="S337" s="47"/>
      <c r="T337" s="95"/>
      <c r="AT337" s="24" t="s">
        <v>183</v>
      </c>
      <c r="AU337" s="24" t="s">
        <v>87</v>
      </c>
    </row>
    <row r="338" spans="2:47" s="1" customFormat="1" ht="13.5">
      <c r="B338" s="46"/>
      <c r="C338" s="74"/>
      <c r="D338" s="233" t="s">
        <v>295</v>
      </c>
      <c r="E338" s="74"/>
      <c r="F338" s="236" t="s">
        <v>655</v>
      </c>
      <c r="G338" s="74"/>
      <c r="H338" s="74"/>
      <c r="I338" s="191"/>
      <c r="J338" s="74"/>
      <c r="K338" s="74"/>
      <c r="L338" s="72"/>
      <c r="M338" s="235"/>
      <c r="N338" s="47"/>
      <c r="O338" s="47"/>
      <c r="P338" s="47"/>
      <c r="Q338" s="47"/>
      <c r="R338" s="47"/>
      <c r="S338" s="47"/>
      <c r="T338" s="95"/>
      <c r="AT338" s="24" t="s">
        <v>295</v>
      </c>
      <c r="AU338" s="24" t="s">
        <v>87</v>
      </c>
    </row>
    <row r="339" spans="2:47" s="1" customFormat="1" ht="13.5">
      <c r="B339" s="46"/>
      <c r="C339" s="74"/>
      <c r="D339" s="233" t="s">
        <v>184</v>
      </c>
      <c r="E339" s="74"/>
      <c r="F339" s="236" t="s">
        <v>662</v>
      </c>
      <c r="G339" s="74"/>
      <c r="H339" s="74"/>
      <c r="I339" s="191"/>
      <c r="J339" s="74"/>
      <c r="K339" s="74"/>
      <c r="L339" s="72"/>
      <c r="M339" s="235"/>
      <c r="N339" s="47"/>
      <c r="O339" s="47"/>
      <c r="P339" s="47"/>
      <c r="Q339" s="47"/>
      <c r="R339" s="47"/>
      <c r="S339" s="47"/>
      <c r="T339" s="95"/>
      <c r="AT339" s="24" t="s">
        <v>184</v>
      </c>
      <c r="AU339" s="24" t="s">
        <v>87</v>
      </c>
    </row>
    <row r="340" spans="2:65" s="1" customFormat="1" ht="25.5" customHeight="1">
      <c r="B340" s="46"/>
      <c r="C340" s="221" t="s">
        <v>663</v>
      </c>
      <c r="D340" s="221" t="s">
        <v>176</v>
      </c>
      <c r="E340" s="222" t="s">
        <v>664</v>
      </c>
      <c r="F340" s="223" t="s">
        <v>665</v>
      </c>
      <c r="G340" s="224" t="s">
        <v>340</v>
      </c>
      <c r="H340" s="225">
        <v>574.24</v>
      </c>
      <c r="I340" s="226"/>
      <c r="J340" s="227">
        <f>ROUND(I340*H340,2)</f>
        <v>0</v>
      </c>
      <c r="K340" s="223" t="s">
        <v>180</v>
      </c>
      <c r="L340" s="72"/>
      <c r="M340" s="228" t="s">
        <v>23</v>
      </c>
      <c r="N340" s="229" t="s">
        <v>47</v>
      </c>
      <c r="O340" s="47"/>
      <c r="P340" s="230">
        <f>O340*H340</f>
        <v>0</v>
      </c>
      <c r="Q340" s="230">
        <v>0.0719</v>
      </c>
      <c r="R340" s="230">
        <f>Q340*H340</f>
        <v>41.287856000000005</v>
      </c>
      <c r="S340" s="230">
        <v>0</v>
      </c>
      <c r="T340" s="231">
        <f>S340*H340</f>
        <v>0</v>
      </c>
      <c r="AR340" s="24" t="s">
        <v>194</v>
      </c>
      <c r="AT340" s="24" t="s">
        <v>176</v>
      </c>
      <c r="AU340" s="24" t="s">
        <v>87</v>
      </c>
      <c r="AY340" s="24" t="s">
        <v>170</v>
      </c>
      <c r="BE340" s="232">
        <f>IF(N340="základní",J340,0)</f>
        <v>0</v>
      </c>
      <c r="BF340" s="232">
        <f>IF(N340="snížená",J340,0)</f>
        <v>0</v>
      </c>
      <c r="BG340" s="232">
        <f>IF(N340="zákl. přenesená",J340,0)</f>
        <v>0</v>
      </c>
      <c r="BH340" s="232">
        <f>IF(N340="sníž. přenesená",J340,0)</f>
        <v>0</v>
      </c>
      <c r="BI340" s="232">
        <f>IF(N340="nulová",J340,0)</f>
        <v>0</v>
      </c>
      <c r="BJ340" s="24" t="s">
        <v>84</v>
      </c>
      <c r="BK340" s="232">
        <f>ROUND(I340*H340,2)</f>
        <v>0</v>
      </c>
      <c r="BL340" s="24" t="s">
        <v>194</v>
      </c>
      <c r="BM340" s="24" t="s">
        <v>666</v>
      </c>
    </row>
    <row r="341" spans="2:47" s="1" customFormat="1" ht="13.5">
      <c r="B341" s="46"/>
      <c r="C341" s="74"/>
      <c r="D341" s="233" t="s">
        <v>183</v>
      </c>
      <c r="E341" s="74"/>
      <c r="F341" s="234" t="s">
        <v>667</v>
      </c>
      <c r="G341" s="74"/>
      <c r="H341" s="74"/>
      <c r="I341" s="191"/>
      <c r="J341" s="74"/>
      <c r="K341" s="74"/>
      <c r="L341" s="72"/>
      <c r="M341" s="235"/>
      <c r="N341" s="47"/>
      <c r="O341" s="47"/>
      <c r="P341" s="47"/>
      <c r="Q341" s="47"/>
      <c r="R341" s="47"/>
      <c r="S341" s="47"/>
      <c r="T341" s="95"/>
      <c r="AT341" s="24" t="s">
        <v>183</v>
      </c>
      <c r="AU341" s="24" t="s">
        <v>87</v>
      </c>
    </row>
    <row r="342" spans="2:47" s="1" customFormat="1" ht="13.5">
      <c r="B342" s="46"/>
      <c r="C342" s="74"/>
      <c r="D342" s="233" t="s">
        <v>295</v>
      </c>
      <c r="E342" s="74"/>
      <c r="F342" s="236" t="s">
        <v>668</v>
      </c>
      <c r="G342" s="74"/>
      <c r="H342" s="74"/>
      <c r="I342" s="191"/>
      <c r="J342" s="74"/>
      <c r="K342" s="74"/>
      <c r="L342" s="72"/>
      <c r="M342" s="235"/>
      <c r="N342" s="47"/>
      <c r="O342" s="47"/>
      <c r="P342" s="47"/>
      <c r="Q342" s="47"/>
      <c r="R342" s="47"/>
      <c r="S342" s="47"/>
      <c r="T342" s="95"/>
      <c r="AT342" s="24" t="s">
        <v>295</v>
      </c>
      <c r="AU342" s="24" t="s">
        <v>87</v>
      </c>
    </row>
    <row r="343" spans="2:47" s="1" customFormat="1" ht="13.5">
      <c r="B343" s="46"/>
      <c r="C343" s="74"/>
      <c r="D343" s="233" t="s">
        <v>184</v>
      </c>
      <c r="E343" s="74"/>
      <c r="F343" s="236" t="s">
        <v>669</v>
      </c>
      <c r="G343" s="74"/>
      <c r="H343" s="74"/>
      <c r="I343" s="191"/>
      <c r="J343" s="74"/>
      <c r="K343" s="74"/>
      <c r="L343" s="72"/>
      <c r="M343" s="235"/>
      <c r="N343" s="47"/>
      <c r="O343" s="47"/>
      <c r="P343" s="47"/>
      <c r="Q343" s="47"/>
      <c r="R343" s="47"/>
      <c r="S343" s="47"/>
      <c r="T343" s="95"/>
      <c r="AT343" s="24" t="s">
        <v>184</v>
      </c>
      <c r="AU343" s="24" t="s">
        <v>87</v>
      </c>
    </row>
    <row r="344" spans="2:65" s="1" customFormat="1" ht="25.5" customHeight="1">
      <c r="B344" s="46"/>
      <c r="C344" s="221" t="s">
        <v>670</v>
      </c>
      <c r="D344" s="221" t="s">
        <v>176</v>
      </c>
      <c r="E344" s="222" t="s">
        <v>671</v>
      </c>
      <c r="F344" s="223" t="s">
        <v>672</v>
      </c>
      <c r="G344" s="224" t="s">
        <v>340</v>
      </c>
      <c r="H344" s="225">
        <v>240.59</v>
      </c>
      <c r="I344" s="226"/>
      <c r="J344" s="227">
        <f>ROUND(I344*H344,2)</f>
        <v>0</v>
      </c>
      <c r="K344" s="223" t="s">
        <v>180</v>
      </c>
      <c r="L344" s="72"/>
      <c r="M344" s="228" t="s">
        <v>23</v>
      </c>
      <c r="N344" s="229" t="s">
        <v>47</v>
      </c>
      <c r="O344" s="47"/>
      <c r="P344" s="230">
        <f>O344*H344</f>
        <v>0</v>
      </c>
      <c r="Q344" s="230">
        <v>0.14067</v>
      </c>
      <c r="R344" s="230">
        <f>Q344*H344</f>
        <v>33.8437953</v>
      </c>
      <c r="S344" s="230">
        <v>0</v>
      </c>
      <c r="T344" s="231">
        <f>S344*H344</f>
        <v>0</v>
      </c>
      <c r="AR344" s="24" t="s">
        <v>194</v>
      </c>
      <c r="AT344" s="24" t="s">
        <v>176</v>
      </c>
      <c r="AU344" s="24" t="s">
        <v>87</v>
      </c>
      <c r="AY344" s="24" t="s">
        <v>170</v>
      </c>
      <c r="BE344" s="232">
        <f>IF(N344="základní",J344,0)</f>
        <v>0</v>
      </c>
      <c r="BF344" s="232">
        <f>IF(N344="snížená",J344,0)</f>
        <v>0</v>
      </c>
      <c r="BG344" s="232">
        <f>IF(N344="zákl. přenesená",J344,0)</f>
        <v>0</v>
      </c>
      <c r="BH344" s="232">
        <f>IF(N344="sníž. přenesená",J344,0)</f>
        <v>0</v>
      </c>
      <c r="BI344" s="232">
        <f>IF(N344="nulová",J344,0)</f>
        <v>0</v>
      </c>
      <c r="BJ344" s="24" t="s">
        <v>84</v>
      </c>
      <c r="BK344" s="232">
        <f>ROUND(I344*H344,2)</f>
        <v>0</v>
      </c>
      <c r="BL344" s="24" t="s">
        <v>194</v>
      </c>
      <c r="BM344" s="24" t="s">
        <v>673</v>
      </c>
    </row>
    <row r="345" spans="2:47" s="1" customFormat="1" ht="13.5">
      <c r="B345" s="46"/>
      <c r="C345" s="74"/>
      <c r="D345" s="233" t="s">
        <v>183</v>
      </c>
      <c r="E345" s="74"/>
      <c r="F345" s="234" t="s">
        <v>674</v>
      </c>
      <c r="G345" s="74"/>
      <c r="H345" s="74"/>
      <c r="I345" s="191"/>
      <c r="J345" s="74"/>
      <c r="K345" s="74"/>
      <c r="L345" s="72"/>
      <c r="M345" s="235"/>
      <c r="N345" s="47"/>
      <c r="O345" s="47"/>
      <c r="P345" s="47"/>
      <c r="Q345" s="47"/>
      <c r="R345" s="47"/>
      <c r="S345" s="47"/>
      <c r="T345" s="95"/>
      <c r="AT345" s="24" t="s">
        <v>183</v>
      </c>
      <c r="AU345" s="24" t="s">
        <v>87</v>
      </c>
    </row>
    <row r="346" spans="2:47" s="1" customFormat="1" ht="13.5">
      <c r="B346" s="46"/>
      <c r="C346" s="74"/>
      <c r="D346" s="233" t="s">
        <v>295</v>
      </c>
      <c r="E346" s="74"/>
      <c r="F346" s="236" t="s">
        <v>675</v>
      </c>
      <c r="G346" s="74"/>
      <c r="H346" s="74"/>
      <c r="I346" s="191"/>
      <c r="J346" s="74"/>
      <c r="K346" s="74"/>
      <c r="L346" s="72"/>
      <c r="M346" s="235"/>
      <c r="N346" s="47"/>
      <c r="O346" s="47"/>
      <c r="P346" s="47"/>
      <c r="Q346" s="47"/>
      <c r="R346" s="47"/>
      <c r="S346" s="47"/>
      <c r="T346" s="95"/>
      <c r="AT346" s="24" t="s">
        <v>295</v>
      </c>
      <c r="AU346" s="24" t="s">
        <v>87</v>
      </c>
    </row>
    <row r="347" spans="2:47" s="1" customFormat="1" ht="13.5">
      <c r="B347" s="46"/>
      <c r="C347" s="74"/>
      <c r="D347" s="233" t="s">
        <v>184</v>
      </c>
      <c r="E347" s="74"/>
      <c r="F347" s="236" t="s">
        <v>669</v>
      </c>
      <c r="G347" s="74"/>
      <c r="H347" s="74"/>
      <c r="I347" s="191"/>
      <c r="J347" s="74"/>
      <c r="K347" s="74"/>
      <c r="L347" s="72"/>
      <c r="M347" s="235"/>
      <c r="N347" s="47"/>
      <c r="O347" s="47"/>
      <c r="P347" s="47"/>
      <c r="Q347" s="47"/>
      <c r="R347" s="47"/>
      <c r="S347" s="47"/>
      <c r="T347" s="95"/>
      <c r="AT347" s="24" t="s">
        <v>184</v>
      </c>
      <c r="AU347" s="24" t="s">
        <v>87</v>
      </c>
    </row>
    <row r="348" spans="2:65" s="1" customFormat="1" ht="25.5" customHeight="1">
      <c r="B348" s="46"/>
      <c r="C348" s="221" t="s">
        <v>676</v>
      </c>
      <c r="D348" s="221" t="s">
        <v>176</v>
      </c>
      <c r="E348" s="222" t="s">
        <v>677</v>
      </c>
      <c r="F348" s="223" t="s">
        <v>678</v>
      </c>
      <c r="G348" s="224" t="s">
        <v>292</v>
      </c>
      <c r="H348" s="225">
        <v>7.58</v>
      </c>
      <c r="I348" s="226"/>
      <c r="J348" s="227">
        <f>ROUND(I348*H348,2)</f>
        <v>0</v>
      </c>
      <c r="K348" s="223" t="s">
        <v>180</v>
      </c>
      <c r="L348" s="72"/>
      <c r="M348" s="228" t="s">
        <v>23</v>
      </c>
      <c r="N348" s="229" t="s">
        <v>47</v>
      </c>
      <c r="O348" s="47"/>
      <c r="P348" s="230">
        <f>O348*H348</f>
        <v>0</v>
      </c>
      <c r="Q348" s="230">
        <v>2.25634</v>
      </c>
      <c r="R348" s="230">
        <f>Q348*H348</f>
        <v>17.1030572</v>
      </c>
      <c r="S348" s="230">
        <v>0</v>
      </c>
      <c r="T348" s="231">
        <f>S348*H348</f>
        <v>0</v>
      </c>
      <c r="AR348" s="24" t="s">
        <v>194</v>
      </c>
      <c r="AT348" s="24" t="s">
        <v>176</v>
      </c>
      <c r="AU348" s="24" t="s">
        <v>87</v>
      </c>
      <c r="AY348" s="24" t="s">
        <v>170</v>
      </c>
      <c r="BE348" s="232">
        <f>IF(N348="základní",J348,0)</f>
        <v>0</v>
      </c>
      <c r="BF348" s="232">
        <f>IF(N348="snížená",J348,0)</f>
        <v>0</v>
      </c>
      <c r="BG348" s="232">
        <f>IF(N348="zákl. přenesená",J348,0)</f>
        <v>0</v>
      </c>
      <c r="BH348" s="232">
        <f>IF(N348="sníž. přenesená",J348,0)</f>
        <v>0</v>
      </c>
      <c r="BI348" s="232">
        <f>IF(N348="nulová",J348,0)</f>
        <v>0</v>
      </c>
      <c r="BJ348" s="24" t="s">
        <v>84</v>
      </c>
      <c r="BK348" s="232">
        <f>ROUND(I348*H348,2)</f>
        <v>0</v>
      </c>
      <c r="BL348" s="24" t="s">
        <v>194</v>
      </c>
      <c r="BM348" s="24" t="s">
        <v>679</v>
      </c>
    </row>
    <row r="349" spans="2:47" s="1" customFormat="1" ht="13.5">
      <c r="B349" s="46"/>
      <c r="C349" s="74"/>
      <c r="D349" s="233" t="s">
        <v>183</v>
      </c>
      <c r="E349" s="74"/>
      <c r="F349" s="234" t="s">
        <v>680</v>
      </c>
      <c r="G349" s="74"/>
      <c r="H349" s="74"/>
      <c r="I349" s="191"/>
      <c r="J349" s="74"/>
      <c r="K349" s="74"/>
      <c r="L349" s="72"/>
      <c r="M349" s="235"/>
      <c r="N349" s="47"/>
      <c r="O349" s="47"/>
      <c r="P349" s="47"/>
      <c r="Q349" s="47"/>
      <c r="R349" s="47"/>
      <c r="S349" s="47"/>
      <c r="T349" s="95"/>
      <c r="AT349" s="24" t="s">
        <v>183</v>
      </c>
      <c r="AU349" s="24" t="s">
        <v>87</v>
      </c>
    </row>
    <row r="350" spans="2:47" s="1" customFormat="1" ht="13.5">
      <c r="B350" s="46"/>
      <c r="C350" s="74"/>
      <c r="D350" s="233" t="s">
        <v>184</v>
      </c>
      <c r="E350" s="74"/>
      <c r="F350" s="236" t="s">
        <v>681</v>
      </c>
      <c r="G350" s="74"/>
      <c r="H350" s="74"/>
      <c r="I350" s="191"/>
      <c r="J350" s="74"/>
      <c r="K350" s="74"/>
      <c r="L350" s="72"/>
      <c r="M350" s="235"/>
      <c r="N350" s="47"/>
      <c r="O350" s="47"/>
      <c r="P350" s="47"/>
      <c r="Q350" s="47"/>
      <c r="R350" s="47"/>
      <c r="S350" s="47"/>
      <c r="T350" s="95"/>
      <c r="AT350" s="24" t="s">
        <v>184</v>
      </c>
      <c r="AU350" s="24" t="s">
        <v>87</v>
      </c>
    </row>
    <row r="351" spans="2:51" s="11" customFormat="1" ht="13.5">
      <c r="B351" s="240"/>
      <c r="C351" s="241"/>
      <c r="D351" s="233" t="s">
        <v>322</v>
      </c>
      <c r="E351" s="242" t="s">
        <v>23</v>
      </c>
      <c r="F351" s="243" t="s">
        <v>682</v>
      </c>
      <c r="G351" s="241"/>
      <c r="H351" s="244">
        <v>7.58</v>
      </c>
      <c r="I351" s="245"/>
      <c r="J351" s="241"/>
      <c r="K351" s="241"/>
      <c r="L351" s="246"/>
      <c r="M351" s="247"/>
      <c r="N351" s="248"/>
      <c r="O351" s="248"/>
      <c r="P351" s="248"/>
      <c r="Q351" s="248"/>
      <c r="R351" s="248"/>
      <c r="S351" s="248"/>
      <c r="T351" s="249"/>
      <c r="AT351" s="250" t="s">
        <v>322</v>
      </c>
      <c r="AU351" s="250" t="s">
        <v>87</v>
      </c>
      <c r="AV351" s="11" t="s">
        <v>87</v>
      </c>
      <c r="AW351" s="11" t="s">
        <v>39</v>
      </c>
      <c r="AX351" s="11" t="s">
        <v>84</v>
      </c>
      <c r="AY351" s="250" t="s">
        <v>170</v>
      </c>
    </row>
    <row r="352" spans="2:65" s="1" customFormat="1" ht="25.5" customHeight="1">
      <c r="B352" s="46"/>
      <c r="C352" s="221" t="s">
        <v>683</v>
      </c>
      <c r="D352" s="221" t="s">
        <v>176</v>
      </c>
      <c r="E352" s="222" t="s">
        <v>684</v>
      </c>
      <c r="F352" s="223" t="s">
        <v>685</v>
      </c>
      <c r="G352" s="224" t="s">
        <v>340</v>
      </c>
      <c r="H352" s="225">
        <v>84</v>
      </c>
      <c r="I352" s="226"/>
      <c r="J352" s="227">
        <f>ROUND(I352*H352,2)</f>
        <v>0</v>
      </c>
      <c r="K352" s="223" t="s">
        <v>180</v>
      </c>
      <c r="L352" s="72"/>
      <c r="M352" s="228" t="s">
        <v>23</v>
      </c>
      <c r="N352" s="229" t="s">
        <v>47</v>
      </c>
      <c r="O352" s="47"/>
      <c r="P352" s="230">
        <f>O352*H352</f>
        <v>0</v>
      </c>
      <c r="Q352" s="230">
        <v>1E-05</v>
      </c>
      <c r="R352" s="230">
        <f>Q352*H352</f>
        <v>0.00084</v>
      </c>
      <c r="S352" s="230">
        <v>0</v>
      </c>
      <c r="T352" s="231">
        <f>S352*H352</f>
        <v>0</v>
      </c>
      <c r="AR352" s="24" t="s">
        <v>194</v>
      </c>
      <c r="AT352" s="24" t="s">
        <v>176</v>
      </c>
      <c r="AU352" s="24" t="s">
        <v>87</v>
      </c>
      <c r="AY352" s="24" t="s">
        <v>170</v>
      </c>
      <c r="BE352" s="232">
        <f>IF(N352="základní",J352,0)</f>
        <v>0</v>
      </c>
      <c r="BF352" s="232">
        <f>IF(N352="snížená",J352,0)</f>
        <v>0</v>
      </c>
      <c r="BG352" s="232">
        <f>IF(N352="zákl. přenesená",J352,0)</f>
        <v>0</v>
      </c>
      <c r="BH352" s="232">
        <f>IF(N352="sníž. přenesená",J352,0)</f>
        <v>0</v>
      </c>
      <c r="BI352" s="232">
        <f>IF(N352="nulová",J352,0)</f>
        <v>0</v>
      </c>
      <c r="BJ352" s="24" t="s">
        <v>84</v>
      </c>
      <c r="BK352" s="232">
        <f>ROUND(I352*H352,2)</f>
        <v>0</v>
      </c>
      <c r="BL352" s="24" t="s">
        <v>194</v>
      </c>
      <c r="BM352" s="24" t="s">
        <v>686</v>
      </c>
    </row>
    <row r="353" spans="2:47" s="1" customFormat="1" ht="13.5">
      <c r="B353" s="46"/>
      <c r="C353" s="74"/>
      <c r="D353" s="233" t="s">
        <v>183</v>
      </c>
      <c r="E353" s="74"/>
      <c r="F353" s="234" t="s">
        <v>687</v>
      </c>
      <c r="G353" s="74"/>
      <c r="H353" s="74"/>
      <c r="I353" s="191"/>
      <c r="J353" s="74"/>
      <c r="K353" s="74"/>
      <c r="L353" s="72"/>
      <c r="M353" s="235"/>
      <c r="N353" s="47"/>
      <c r="O353" s="47"/>
      <c r="P353" s="47"/>
      <c r="Q353" s="47"/>
      <c r="R353" s="47"/>
      <c r="S353" s="47"/>
      <c r="T353" s="95"/>
      <c r="AT353" s="24" t="s">
        <v>183</v>
      </c>
      <c r="AU353" s="24" t="s">
        <v>87</v>
      </c>
    </row>
    <row r="354" spans="2:47" s="1" customFormat="1" ht="13.5">
      <c r="B354" s="46"/>
      <c r="C354" s="74"/>
      <c r="D354" s="233" t="s">
        <v>295</v>
      </c>
      <c r="E354" s="74"/>
      <c r="F354" s="236" t="s">
        <v>688</v>
      </c>
      <c r="G354" s="74"/>
      <c r="H354" s="74"/>
      <c r="I354" s="191"/>
      <c r="J354" s="74"/>
      <c r="K354" s="74"/>
      <c r="L354" s="72"/>
      <c r="M354" s="235"/>
      <c r="N354" s="47"/>
      <c r="O354" s="47"/>
      <c r="P354" s="47"/>
      <c r="Q354" s="47"/>
      <c r="R354" s="47"/>
      <c r="S354" s="47"/>
      <c r="T354" s="95"/>
      <c r="AT354" s="24" t="s">
        <v>295</v>
      </c>
      <c r="AU354" s="24" t="s">
        <v>87</v>
      </c>
    </row>
    <row r="355" spans="2:47" s="1" customFormat="1" ht="13.5">
      <c r="B355" s="46"/>
      <c r="C355" s="74"/>
      <c r="D355" s="233" t="s">
        <v>184</v>
      </c>
      <c r="E355" s="74"/>
      <c r="F355" s="236" t="s">
        <v>524</v>
      </c>
      <c r="G355" s="74"/>
      <c r="H355" s="74"/>
      <c r="I355" s="191"/>
      <c r="J355" s="74"/>
      <c r="K355" s="74"/>
      <c r="L355" s="72"/>
      <c r="M355" s="235"/>
      <c r="N355" s="47"/>
      <c r="O355" s="47"/>
      <c r="P355" s="47"/>
      <c r="Q355" s="47"/>
      <c r="R355" s="47"/>
      <c r="S355" s="47"/>
      <c r="T355" s="95"/>
      <c r="AT355" s="24" t="s">
        <v>184</v>
      </c>
      <c r="AU355" s="24" t="s">
        <v>87</v>
      </c>
    </row>
    <row r="356" spans="2:65" s="1" customFormat="1" ht="25.5" customHeight="1">
      <c r="B356" s="46"/>
      <c r="C356" s="221" t="s">
        <v>689</v>
      </c>
      <c r="D356" s="221" t="s">
        <v>176</v>
      </c>
      <c r="E356" s="222" t="s">
        <v>690</v>
      </c>
      <c r="F356" s="223" t="s">
        <v>691</v>
      </c>
      <c r="G356" s="224" t="s">
        <v>340</v>
      </c>
      <c r="H356" s="225">
        <v>84</v>
      </c>
      <c r="I356" s="226"/>
      <c r="J356" s="227">
        <f>ROUND(I356*H356,2)</f>
        <v>0</v>
      </c>
      <c r="K356" s="223" t="s">
        <v>180</v>
      </c>
      <c r="L356" s="72"/>
      <c r="M356" s="228" t="s">
        <v>23</v>
      </c>
      <c r="N356" s="229" t="s">
        <v>47</v>
      </c>
      <c r="O356" s="47"/>
      <c r="P356" s="230">
        <f>O356*H356</f>
        <v>0</v>
      </c>
      <c r="Q356" s="230">
        <v>0</v>
      </c>
      <c r="R356" s="230">
        <f>Q356*H356</f>
        <v>0</v>
      </c>
      <c r="S356" s="230">
        <v>0</v>
      </c>
      <c r="T356" s="231">
        <f>S356*H356</f>
        <v>0</v>
      </c>
      <c r="AR356" s="24" t="s">
        <v>194</v>
      </c>
      <c r="AT356" s="24" t="s">
        <v>176</v>
      </c>
      <c r="AU356" s="24" t="s">
        <v>87</v>
      </c>
      <c r="AY356" s="24" t="s">
        <v>170</v>
      </c>
      <c r="BE356" s="232">
        <f>IF(N356="základní",J356,0)</f>
        <v>0</v>
      </c>
      <c r="BF356" s="232">
        <f>IF(N356="snížená",J356,0)</f>
        <v>0</v>
      </c>
      <c r="BG356" s="232">
        <f>IF(N356="zákl. přenesená",J356,0)</f>
        <v>0</v>
      </c>
      <c r="BH356" s="232">
        <f>IF(N356="sníž. přenesená",J356,0)</f>
        <v>0</v>
      </c>
      <c r="BI356" s="232">
        <f>IF(N356="nulová",J356,0)</f>
        <v>0</v>
      </c>
      <c r="BJ356" s="24" t="s">
        <v>84</v>
      </c>
      <c r="BK356" s="232">
        <f>ROUND(I356*H356,2)</f>
        <v>0</v>
      </c>
      <c r="BL356" s="24" t="s">
        <v>194</v>
      </c>
      <c r="BM356" s="24" t="s">
        <v>692</v>
      </c>
    </row>
    <row r="357" spans="2:47" s="1" customFormat="1" ht="13.5">
      <c r="B357" s="46"/>
      <c r="C357" s="74"/>
      <c r="D357" s="233" t="s">
        <v>183</v>
      </c>
      <c r="E357" s="74"/>
      <c r="F357" s="234" t="s">
        <v>693</v>
      </c>
      <c r="G357" s="74"/>
      <c r="H357" s="74"/>
      <c r="I357" s="191"/>
      <c r="J357" s="74"/>
      <c r="K357" s="74"/>
      <c r="L357" s="72"/>
      <c r="M357" s="235"/>
      <c r="N357" s="47"/>
      <c r="O357" s="47"/>
      <c r="P357" s="47"/>
      <c r="Q357" s="47"/>
      <c r="R357" s="47"/>
      <c r="S357" s="47"/>
      <c r="T357" s="95"/>
      <c r="AT357" s="24" t="s">
        <v>183</v>
      </c>
      <c r="AU357" s="24" t="s">
        <v>87</v>
      </c>
    </row>
    <row r="358" spans="2:47" s="1" customFormat="1" ht="13.5">
      <c r="B358" s="46"/>
      <c r="C358" s="74"/>
      <c r="D358" s="233" t="s">
        <v>295</v>
      </c>
      <c r="E358" s="74"/>
      <c r="F358" s="236" t="s">
        <v>688</v>
      </c>
      <c r="G358" s="74"/>
      <c r="H358" s="74"/>
      <c r="I358" s="191"/>
      <c r="J358" s="74"/>
      <c r="K358" s="74"/>
      <c r="L358" s="72"/>
      <c r="M358" s="235"/>
      <c r="N358" s="47"/>
      <c r="O358" s="47"/>
      <c r="P358" s="47"/>
      <c r="Q358" s="47"/>
      <c r="R358" s="47"/>
      <c r="S358" s="47"/>
      <c r="T358" s="95"/>
      <c r="AT358" s="24" t="s">
        <v>295</v>
      </c>
      <c r="AU358" s="24" t="s">
        <v>87</v>
      </c>
    </row>
    <row r="359" spans="2:47" s="1" customFormat="1" ht="13.5">
      <c r="B359" s="46"/>
      <c r="C359" s="74"/>
      <c r="D359" s="233" t="s">
        <v>184</v>
      </c>
      <c r="E359" s="74"/>
      <c r="F359" s="236" t="s">
        <v>694</v>
      </c>
      <c r="G359" s="74"/>
      <c r="H359" s="74"/>
      <c r="I359" s="191"/>
      <c r="J359" s="74"/>
      <c r="K359" s="74"/>
      <c r="L359" s="72"/>
      <c r="M359" s="235"/>
      <c r="N359" s="47"/>
      <c r="O359" s="47"/>
      <c r="P359" s="47"/>
      <c r="Q359" s="47"/>
      <c r="R359" s="47"/>
      <c r="S359" s="47"/>
      <c r="T359" s="95"/>
      <c r="AT359" s="24" t="s">
        <v>184</v>
      </c>
      <c r="AU359" s="24" t="s">
        <v>87</v>
      </c>
    </row>
    <row r="360" spans="2:65" s="1" customFormat="1" ht="25.5" customHeight="1">
      <c r="B360" s="46"/>
      <c r="C360" s="221" t="s">
        <v>695</v>
      </c>
      <c r="D360" s="221" t="s">
        <v>176</v>
      </c>
      <c r="E360" s="222" t="s">
        <v>696</v>
      </c>
      <c r="F360" s="223" t="s">
        <v>697</v>
      </c>
      <c r="G360" s="224" t="s">
        <v>340</v>
      </c>
      <c r="H360" s="225">
        <v>84</v>
      </c>
      <c r="I360" s="226"/>
      <c r="J360" s="227">
        <f>ROUND(I360*H360,2)</f>
        <v>0</v>
      </c>
      <c r="K360" s="223" t="s">
        <v>180</v>
      </c>
      <c r="L360" s="72"/>
      <c r="M360" s="228" t="s">
        <v>23</v>
      </c>
      <c r="N360" s="229" t="s">
        <v>47</v>
      </c>
      <c r="O360" s="47"/>
      <c r="P360" s="230">
        <f>O360*H360</f>
        <v>0</v>
      </c>
      <c r="Q360" s="230">
        <v>0.00028</v>
      </c>
      <c r="R360" s="230">
        <f>Q360*H360</f>
        <v>0.02352</v>
      </c>
      <c r="S360" s="230">
        <v>0</v>
      </c>
      <c r="T360" s="231">
        <f>S360*H360</f>
        <v>0</v>
      </c>
      <c r="AR360" s="24" t="s">
        <v>194</v>
      </c>
      <c r="AT360" s="24" t="s">
        <v>176</v>
      </c>
      <c r="AU360" s="24" t="s">
        <v>87</v>
      </c>
      <c r="AY360" s="24" t="s">
        <v>170</v>
      </c>
      <c r="BE360" s="232">
        <f>IF(N360="základní",J360,0)</f>
        <v>0</v>
      </c>
      <c r="BF360" s="232">
        <f>IF(N360="snížená",J360,0)</f>
        <v>0</v>
      </c>
      <c r="BG360" s="232">
        <f>IF(N360="zákl. přenesená",J360,0)</f>
        <v>0</v>
      </c>
      <c r="BH360" s="232">
        <f>IF(N360="sníž. přenesená",J360,0)</f>
        <v>0</v>
      </c>
      <c r="BI360" s="232">
        <f>IF(N360="nulová",J360,0)</f>
        <v>0</v>
      </c>
      <c r="BJ360" s="24" t="s">
        <v>84</v>
      </c>
      <c r="BK360" s="232">
        <f>ROUND(I360*H360,2)</f>
        <v>0</v>
      </c>
      <c r="BL360" s="24" t="s">
        <v>194</v>
      </c>
      <c r="BM360" s="24" t="s">
        <v>698</v>
      </c>
    </row>
    <row r="361" spans="2:47" s="1" customFormat="1" ht="13.5">
      <c r="B361" s="46"/>
      <c r="C361" s="74"/>
      <c r="D361" s="233" t="s">
        <v>183</v>
      </c>
      <c r="E361" s="74"/>
      <c r="F361" s="234" t="s">
        <v>699</v>
      </c>
      <c r="G361" s="74"/>
      <c r="H361" s="74"/>
      <c r="I361" s="191"/>
      <c r="J361" s="74"/>
      <c r="K361" s="74"/>
      <c r="L361" s="72"/>
      <c r="M361" s="235"/>
      <c r="N361" s="47"/>
      <c r="O361" s="47"/>
      <c r="P361" s="47"/>
      <c r="Q361" s="47"/>
      <c r="R361" s="47"/>
      <c r="S361" s="47"/>
      <c r="T361" s="95"/>
      <c r="AT361" s="24" t="s">
        <v>183</v>
      </c>
      <c r="AU361" s="24" t="s">
        <v>87</v>
      </c>
    </row>
    <row r="362" spans="2:47" s="1" customFormat="1" ht="13.5">
      <c r="B362" s="46"/>
      <c r="C362" s="74"/>
      <c r="D362" s="233" t="s">
        <v>295</v>
      </c>
      <c r="E362" s="74"/>
      <c r="F362" s="236" t="s">
        <v>700</v>
      </c>
      <c r="G362" s="74"/>
      <c r="H362" s="74"/>
      <c r="I362" s="191"/>
      <c r="J362" s="74"/>
      <c r="K362" s="74"/>
      <c r="L362" s="72"/>
      <c r="M362" s="235"/>
      <c r="N362" s="47"/>
      <c r="O362" s="47"/>
      <c r="P362" s="47"/>
      <c r="Q362" s="47"/>
      <c r="R362" s="47"/>
      <c r="S362" s="47"/>
      <c r="T362" s="95"/>
      <c r="AT362" s="24" t="s">
        <v>295</v>
      </c>
      <c r="AU362" s="24" t="s">
        <v>87</v>
      </c>
    </row>
    <row r="363" spans="2:47" s="1" customFormat="1" ht="13.5">
      <c r="B363" s="46"/>
      <c r="C363" s="74"/>
      <c r="D363" s="233" t="s">
        <v>184</v>
      </c>
      <c r="E363" s="74"/>
      <c r="F363" s="236" t="s">
        <v>701</v>
      </c>
      <c r="G363" s="74"/>
      <c r="H363" s="74"/>
      <c r="I363" s="191"/>
      <c r="J363" s="74"/>
      <c r="K363" s="74"/>
      <c r="L363" s="72"/>
      <c r="M363" s="235"/>
      <c r="N363" s="47"/>
      <c r="O363" s="47"/>
      <c r="P363" s="47"/>
      <c r="Q363" s="47"/>
      <c r="R363" s="47"/>
      <c r="S363" s="47"/>
      <c r="T363" s="95"/>
      <c r="AT363" s="24" t="s">
        <v>184</v>
      </c>
      <c r="AU363" s="24" t="s">
        <v>87</v>
      </c>
    </row>
    <row r="364" spans="2:65" s="1" customFormat="1" ht="16.5" customHeight="1">
      <c r="B364" s="46"/>
      <c r="C364" s="221" t="s">
        <v>702</v>
      </c>
      <c r="D364" s="221" t="s">
        <v>176</v>
      </c>
      <c r="E364" s="222" t="s">
        <v>703</v>
      </c>
      <c r="F364" s="223" t="s">
        <v>704</v>
      </c>
      <c r="G364" s="224" t="s">
        <v>304</v>
      </c>
      <c r="H364" s="225">
        <v>336</v>
      </c>
      <c r="I364" s="226"/>
      <c r="J364" s="227">
        <f>ROUND(I364*H364,2)</f>
        <v>0</v>
      </c>
      <c r="K364" s="223" t="s">
        <v>180</v>
      </c>
      <c r="L364" s="72"/>
      <c r="M364" s="228" t="s">
        <v>23</v>
      </c>
      <c r="N364" s="229" t="s">
        <v>47</v>
      </c>
      <c r="O364" s="47"/>
      <c r="P364" s="230">
        <f>O364*H364</f>
        <v>0</v>
      </c>
      <c r="Q364" s="230">
        <v>0.00202</v>
      </c>
      <c r="R364" s="230">
        <f>Q364*H364</f>
        <v>0.67872</v>
      </c>
      <c r="S364" s="230">
        <v>0</v>
      </c>
      <c r="T364" s="231">
        <f>S364*H364</f>
        <v>0</v>
      </c>
      <c r="AR364" s="24" t="s">
        <v>194</v>
      </c>
      <c r="AT364" s="24" t="s">
        <v>176</v>
      </c>
      <c r="AU364" s="24" t="s">
        <v>87</v>
      </c>
      <c r="AY364" s="24" t="s">
        <v>170</v>
      </c>
      <c r="BE364" s="232">
        <f>IF(N364="základní",J364,0)</f>
        <v>0</v>
      </c>
      <c r="BF364" s="232">
        <f>IF(N364="snížená",J364,0)</f>
        <v>0</v>
      </c>
      <c r="BG364" s="232">
        <f>IF(N364="zákl. přenesená",J364,0)</f>
        <v>0</v>
      </c>
      <c r="BH364" s="232">
        <f>IF(N364="sníž. přenesená",J364,0)</f>
        <v>0</v>
      </c>
      <c r="BI364" s="232">
        <f>IF(N364="nulová",J364,0)</f>
        <v>0</v>
      </c>
      <c r="BJ364" s="24" t="s">
        <v>84</v>
      </c>
      <c r="BK364" s="232">
        <f>ROUND(I364*H364,2)</f>
        <v>0</v>
      </c>
      <c r="BL364" s="24" t="s">
        <v>194</v>
      </c>
      <c r="BM364" s="24" t="s">
        <v>705</v>
      </c>
    </row>
    <row r="365" spans="2:47" s="1" customFormat="1" ht="13.5">
      <c r="B365" s="46"/>
      <c r="C365" s="74"/>
      <c r="D365" s="233" t="s">
        <v>183</v>
      </c>
      <c r="E365" s="74"/>
      <c r="F365" s="234" t="s">
        <v>706</v>
      </c>
      <c r="G365" s="74"/>
      <c r="H365" s="74"/>
      <c r="I365" s="191"/>
      <c r="J365" s="74"/>
      <c r="K365" s="74"/>
      <c r="L365" s="72"/>
      <c r="M365" s="235"/>
      <c r="N365" s="47"/>
      <c r="O365" s="47"/>
      <c r="P365" s="47"/>
      <c r="Q365" s="47"/>
      <c r="R365" s="47"/>
      <c r="S365" s="47"/>
      <c r="T365" s="95"/>
      <c r="AT365" s="24" t="s">
        <v>183</v>
      </c>
      <c r="AU365" s="24" t="s">
        <v>87</v>
      </c>
    </row>
    <row r="366" spans="2:47" s="1" customFormat="1" ht="13.5">
      <c r="B366" s="46"/>
      <c r="C366" s="74"/>
      <c r="D366" s="233" t="s">
        <v>295</v>
      </c>
      <c r="E366" s="74"/>
      <c r="F366" s="236" t="s">
        <v>707</v>
      </c>
      <c r="G366" s="74"/>
      <c r="H366" s="74"/>
      <c r="I366" s="191"/>
      <c r="J366" s="74"/>
      <c r="K366" s="74"/>
      <c r="L366" s="72"/>
      <c r="M366" s="235"/>
      <c r="N366" s="47"/>
      <c r="O366" s="47"/>
      <c r="P366" s="47"/>
      <c r="Q366" s="47"/>
      <c r="R366" s="47"/>
      <c r="S366" s="47"/>
      <c r="T366" s="95"/>
      <c r="AT366" s="24" t="s">
        <v>295</v>
      </c>
      <c r="AU366" s="24" t="s">
        <v>87</v>
      </c>
    </row>
    <row r="367" spans="2:47" s="1" customFormat="1" ht="13.5">
      <c r="B367" s="46"/>
      <c r="C367" s="74"/>
      <c r="D367" s="233" t="s">
        <v>184</v>
      </c>
      <c r="E367" s="74"/>
      <c r="F367" s="236" t="s">
        <v>524</v>
      </c>
      <c r="G367" s="74"/>
      <c r="H367" s="74"/>
      <c r="I367" s="191"/>
      <c r="J367" s="74"/>
      <c r="K367" s="74"/>
      <c r="L367" s="72"/>
      <c r="M367" s="235"/>
      <c r="N367" s="47"/>
      <c r="O367" s="47"/>
      <c r="P367" s="47"/>
      <c r="Q367" s="47"/>
      <c r="R367" s="47"/>
      <c r="S367" s="47"/>
      <c r="T367" s="95"/>
      <c r="AT367" s="24" t="s">
        <v>184</v>
      </c>
      <c r="AU367" s="24" t="s">
        <v>87</v>
      </c>
    </row>
    <row r="368" spans="2:65" s="1" customFormat="1" ht="25.5" customHeight="1">
      <c r="B368" s="46"/>
      <c r="C368" s="221" t="s">
        <v>708</v>
      </c>
      <c r="D368" s="221" t="s">
        <v>176</v>
      </c>
      <c r="E368" s="222" t="s">
        <v>709</v>
      </c>
      <c r="F368" s="223" t="s">
        <v>710</v>
      </c>
      <c r="G368" s="224" t="s">
        <v>395</v>
      </c>
      <c r="H368" s="225">
        <v>2.108</v>
      </c>
      <c r="I368" s="226"/>
      <c r="J368" s="227">
        <f>ROUND(I368*H368,2)</f>
        <v>0</v>
      </c>
      <c r="K368" s="223" t="s">
        <v>180</v>
      </c>
      <c r="L368" s="72"/>
      <c r="M368" s="228" t="s">
        <v>23</v>
      </c>
      <c r="N368" s="229" t="s">
        <v>47</v>
      </c>
      <c r="O368" s="47"/>
      <c r="P368" s="230">
        <f>O368*H368</f>
        <v>0</v>
      </c>
      <c r="Q368" s="230">
        <v>1.01508</v>
      </c>
      <c r="R368" s="230">
        <f>Q368*H368</f>
        <v>2.13978864</v>
      </c>
      <c r="S368" s="230">
        <v>0</v>
      </c>
      <c r="T368" s="231">
        <f>S368*H368</f>
        <v>0</v>
      </c>
      <c r="AR368" s="24" t="s">
        <v>194</v>
      </c>
      <c r="AT368" s="24" t="s">
        <v>176</v>
      </c>
      <c r="AU368" s="24" t="s">
        <v>87</v>
      </c>
      <c r="AY368" s="24" t="s">
        <v>170</v>
      </c>
      <c r="BE368" s="232">
        <f>IF(N368="základní",J368,0)</f>
        <v>0</v>
      </c>
      <c r="BF368" s="232">
        <f>IF(N368="snížená",J368,0)</f>
        <v>0</v>
      </c>
      <c r="BG368" s="232">
        <f>IF(N368="zákl. přenesená",J368,0)</f>
        <v>0</v>
      </c>
      <c r="BH368" s="232">
        <f>IF(N368="sníž. přenesená",J368,0)</f>
        <v>0</v>
      </c>
      <c r="BI368" s="232">
        <f>IF(N368="nulová",J368,0)</f>
        <v>0</v>
      </c>
      <c r="BJ368" s="24" t="s">
        <v>84</v>
      </c>
      <c r="BK368" s="232">
        <f>ROUND(I368*H368,2)</f>
        <v>0</v>
      </c>
      <c r="BL368" s="24" t="s">
        <v>194</v>
      </c>
      <c r="BM368" s="24" t="s">
        <v>711</v>
      </c>
    </row>
    <row r="369" spans="2:47" s="1" customFormat="1" ht="13.5">
      <c r="B369" s="46"/>
      <c r="C369" s="74"/>
      <c r="D369" s="233" t="s">
        <v>183</v>
      </c>
      <c r="E369" s="74"/>
      <c r="F369" s="234" t="s">
        <v>712</v>
      </c>
      <c r="G369" s="74"/>
      <c r="H369" s="74"/>
      <c r="I369" s="191"/>
      <c r="J369" s="74"/>
      <c r="K369" s="74"/>
      <c r="L369" s="72"/>
      <c r="M369" s="235"/>
      <c r="N369" s="47"/>
      <c r="O369" s="47"/>
      <c r="P369" s="47"/>
      <c r="Q369" s="47"/>
      <c r="R369" s="47"/>
      <c r="S369" s="47"/>
      <c r="T369" s="95"/>
      <c r="AT369" s="24" t="s">
        <v>183</v>
      </c>
      <c r="AU369" s="24" t="s">
        <v>87</v>
      </c>
    </row>
    <row r="370" spans="2:47" s="1" customFormat="1" ht="13.5">
      <c r="B370" s="46"/>
      <c r="C370" s="74"/>
      <c r="D370" s="233" t="s">
        <v>184</v>
      </c>
      <c r="E370" s="74"/>
      <c r="F370" s="236" t="s">
        <v>713</v>
      </c>
      <c r="G370" s="74"/>
      <c r="H370" s="74"/>
      <c r="I370" s="191"/>
      <c r="J370" s="74"/>
      <c r="K370" s="74"/>
      <c r="L370" s="72"/>
      <c r="M370" s="235"/>
      <c r="N370" s="47"/>
      <c r="O370" s="47"/>
      <c r="P370" s="47"/>
      <c r="Q370" s="47"/>
      <c r="R370" s="47"/>
      <c r="S370" s="47"/>
      <c r="T370" s="95"/>
      <c r="AT370" s="24" t="s">
        <v>184</v>
      </c>
      <c r="AU370" s="24" t="s">
        <v>87</v>
      </c>
    </row>
    <row r="371" spans="2:51" s="11" customFormat="1" ht="13.5">
      <c r="B371" s="240"/>
      <c r="C371" s="241"/>
      <c r="D371" s="233" t="s">
        <v>322</v>
      </c>
      <c r="E371" s="242" t="s">
        <v>23</v>
      </c>
      <c r="F371" s="243" t="s">
        <v>714</v>
      </c>
      <c r="G371" s="241"/>
      <c r="H371" s="244">
        <v>2.108</v>
      </c>
      <c r="I371" s="245"/>
      <c r="J371" s="241"/>
      <c r="K371" s="241"/>
      <c r="L371" s="246"/>
      <c r="M371" s="247"/>
      <c r="N371" s="248"/>
      <c r="O371" s="248"/>
      <c r="P371" s="248"/>
      <c r="Q371" s="248"/>
      <c r="R371" s="248"/>
      <c r="S371" s="248"/>
      <c r="T371" s="249"/>
      <c r="AT371" s="250" t="s">
        <v>322</v>
      </c>
      <c r="AU371" s="250" t="s">
        <v>87</v>
      </c>
      <c r="AV371" s="11" t="s">
        <v>87</v>
      </c>
      <c r="AW371" s="11" t="s">
        <v>39</v>
      </c>
      <c r="AX371" s="11" t="s">
        <v>84</v>
      </c>
      <c r="AY371" s="250" t="s">
        <v>170</v>
      </c>
    </row>
    <row r="372" spans="2:65" s="1" customFormat="1" ht="25.5" customHeight="1">
      <c r="B372" s="46"/>
      <c r="C372" s="221" t="s">
        <v>715</v>
      </c>
      <c r="D372" s="221" t="s">
        <v>176</v>
      </c>
      <c r="E372" s="222" t="s">
        <v>716</v>
      </c>
      <c r="F372" s="223" t="s">
        <v>717</v>
      </c>
      <c r="G372" s="224" t="s">
        <v>304</v>
      </c>
      <c r="H372" s="225">
        <v>5</v>
      </c>
      <c r="I372" s="226"/>
      <c r="J372" s="227">
        <f>ROUND(I372*H372,2)</f>
        <v>0</v>
      </c>
      <c r="K372" s="223" t="s">
        <v>180</v>
      </c>
      <c r="L372" s="72"/>
      <c r="M372" s="228" t="s">
        <v>23</v>
      </c>
      <c r="N372" s="229" t="s">
        <v>47</v>
      </c>
      <c r="O372" s="47"/>
      <c r="P372" s="230">
        <f>O372*H372</f>
        <v>0</v>
      </c>
      <c r="Q372" s="230">
        <v>0</v>
      </c>
      <c r="R372" s="230">
        <f>Q372*H372</f>
        <v>0</v>
      </c>
      <c r="S372" s="230">
        <v>0.082</v>
      </c>
      <c r="T372" s="231">
        <f>S372*H372</f>
        <v>0.41000000000000003</v>
      </c>
      <c r="AR372" s="24" t="s">
        <v>194</v>
      </c>
      <c r="AT372" s="24" t="s">
        <v>176</v>
      </c>
      <c r="AU372" s="24" t="s">
        <v>87</v>
      </c>
      <c r="AY372" s="24" t="s">
        <v>170</v>
      </c>
      <c r="BE372" s="232">
        <f>IF(N372="základní",J372,0)</f>
        <v>0</v>
      </c>
      <c r="BF372" s="232">
        <f>IF(N372="snížená",J372,0)</f>
        <v>0</v>
      </c>
      <c r="BG372" s="232">
        <f>IF(N372="zákl. přenesená",J372,0)</f>
        <v>0</v>
      </c>
      <c r="BH372" s="232">
        <f>IF(N372="sníž. přenesená",J372,0)</f>
        <v>0</v>
      </c>
      <c r="BI372" s="232">
        <f>IF(N372="nulová",J372,0)</f>
        <v>0</v>
      </c>
      <c r="BJ372" s="24" t="s">
        <v>84</v>
      </c>
      <c r="BK372" s="232">
        <f>ROUND(I372*H372,2)</f>
        <v>0</v>
      </c>
      <c r="BL372" s="24" t="s">
        <v>194</v>
      </c>
      <c r="BM372" s="24" t="s">
        <v>718</v>
      </c>
    </row>
    <row r="373" spans="2:47" s="1" customFormat="1" ht="13.5">
      <c r="B373" s="46"/>
      <c r="C373" s="74"/>
      <c r="D373" s="233" t="s">
        <v>183</v>
      </c>
      <c r="E373" s="74"/>
      <c r="F373" s="234" t="s">
        <v>719</v>
      </c>
      <c r="G373" s="74"/>
      <c r="H373" s="74"/>
      <c r="I373" s="191"/>
      <c r="J373" s="74"/>
      <c r="K373" s="74"/>
      <c r="L373" s="72"/>
      <c r="M373" s="235"/>
      <c r="N373" s="47"/>
      <c r="O373" s="47"/>
      <c r="P373" s="47"/>
      <c r="Q373" s="47"/>
      <c r="R373" s="47"/>
      <c r="S373" s="47"/>
      <c r="T373" s="95"/>
      <c r="AT373" s="24" t="s">
        <v>183</v>
      </c>
      <c r="AU373" s="24" t="s">
        <v>87</v>
      </c>
    </row>
    <row r="374" spans="2:47" s="1" customFormat="1" ht="13.5">
      <c r="B374" s="46"/>
      <c r="C374" s="74"/>
      <c r="D374" s="233" t="s">
        <v>295</v>
      </c>
      <c r="E374" s="74"/>
      <c r="F374" s="236" t="s">
        <v>720</v>
      </c>
      <c r="G374" s="74"/>
      <c r="H374" s="74"/>
      <c r="I374" s="191"/>
      <c r="J374" s="74"/>
      <c r="K374" s="74"/>
      <c r="L374" s="72"/>
      <c r="M374" s="235"/>
      <c r="N374" s="47"/>
      <c r="O374" s="47"/>
      <c r="P374" s="47"/>
      <c r="Q374" s="47"/>
      <c r="R374" s="47"/>
      <c r="S374" s="47"/>
      <c r="T374" s="95"/>
      <c r="AT374" s="24" t="s">
        <v>295</v>
      </c>
      <c r="AU374" s="24" t="s">
        <v>87</v>
      </c>
    </row>
    <row r="375" spans="2:47" s="1" customFormat="1" ht="13.5">
      <c r="B375" s="46"/>
      <c r="C375" s="74"/>
      <c r="D375" s="233" t="s">
        <v>184</v>
      </c>
      <c r="E375" s="74"/>
      <c r="F375" s="236" t="s">
        <v>721</v>
      </c>
      <c r="G375" s="74"/>
      <c r="H375" s="74"/>
      <c r="I375" s="191"/>
      <c r="J375" s="74"/>
      <c r="K375" s="74"/>
      <c r="L375" s="72"/>
      <c r="M375" s="235"/>
      <c r="N375" s="47"/>
      <c r="O375" s="47"/>
      <c r="P375" s="47"/>
      <c r="Q375" s="47"/>
      <c r="R375" s="47"/>
      <c r="S375" s="47"/>
      <c r="T375" s="95"/>
      <c r="AT375" s="24" t="s">
        <v>184</v>
      </c>
      <c r="AU375" s="24" t="s">
        <v>87</v>
      </c>
    </row>
    <row r="376" spans="2:65" s="1" customFormat="1" ht="16.5" customHeight="1">
      <c r="B376" s="46"/>
      <c r="C376" s="221" t="s">
        <v>722</v>
      </c>
      <c r="D376" s="221" t="s">
        <v>176</v>
      </c>
      <c r="E376" s="222" t="s">
        <v>723</v>
      </c>
      <c r="F376" s="223" t="s">
        <v>724</v>
      </c>
      <c r="G376" s="224" t="s">
        <v>304</v>
      </c>
      <c r="H376" s="225">
        <v>12</v>
      </c>
      <c r="I376" s="226"/>
      <c r="J376" s="227">
        <f>ROUND(I376*H376,2)</f>
        <v>0</v>
      </c>
      <c r="K376" s="223" t="s">
        <v>180</v>
      </c>
      <c r="L376" s="72"/>
      <c r="M376" s="228" t="s">
        <v>23</v>
      </c>
      <c r="N376" s="229" t="s">
        <v>47</v>
      </c>
      <c r="O376" s="47"/>
      <c r="P376" s="230">
        <f>O376*H376</f>
        <v>0</v>
      </c>
      <c r="Q376" s="230">
        <v>0</v>
      </c>
      <c r="R376" s="230">
        <f>Q376*H376</f>
        <v>0</v>
      </c>
      <c r="S376" s="230">
        <v>0.004</v>
      </c>
      <c r="T376" s="231">
        <f>S376*H376</f>
        <v>0.048</v>
      </c>
      <c r="AR376" s="24" t="s">
        <v>194</v>
      </c>
      <c r="AT376" s="24" t="s">
        <v>176</v>
      </c>
      <c r="AU376" s="24" t="s">
        <v>87</v>
      </c>
      <c r="AY376" s="24" t="s">
        <v>170</v>
      </c>
      <c r="BE376" s="232">
        <f>IF(N376="základní",J376,0)</f>
        <v>0</v>
      </c>
      <c r="BF376" s="232">
        <f>IF(N376="snížená",J376,0)</f>
        <v>0</v>
      </c>
      <c r="BG376" s="232">
        <f>IF(N376="zákl. přenesená",J376,0)</f>
        <v>0</v>
      </c>
      <c r="BH376" s="232">
        <f>IF(N376="sníž. přenesená",J376,0)</f>
        <v>0</v>
      </c>
      <c r="BI376" s="232">
        <f>IF(N376="nulová",J376,0)</f>
        <v>0</v>
      </c>
      <c r="BJ376" s="24" t="s">
        <v>84</v>
      </c>
      <c r="BK376" s="232">
        <f>ROUND(I376*H376,2)</f>
        <v>0</v>
      </c>
      <c r="BL376" s="24" t="s">
        <v>194</v>
      </c>
      <c r="BM376" s="24" t="s">
        <v>725</v>
      </c>
    </row>
    <row r="377" spans="2:47" s="1" customFormat="1" ht="13.5">
      <c r="B377" s="46"/>
      <c r="C377" s="74"/>
      <c r="D377" s="233" t="s">
        <v>183</v>
      </c>
      <c r="E377" s="74"/>
      <c r="F377" s="234" t="s">
        <v>726</v>
      </c>
      <c r="G377" s="74"/>
      <c r="H377" s="74"/>
      <c r="I377" s="191"/>
      <c r="J377" s="74"/>
      <c r="K377" s="74"/>
      <c r="L377" s="72"/>
      <c r="M377" s="235"/>
      <c r="N377" s="47"/>
      <c r="O377" s="47"/>
      <c r="P377" s="47"/>
      <c r="Q377" s="47"/>
      <c r="R377" s="47"/>
      <c r="S377" s="47"/>
      <c r="T377" s="95"/>
      <c r="AT377" s="24" t="s">
        <v>183</v>
      </c>
      <c r="AU377" s="24" t="s">
        <v>87</v>
      </c>
    </row>
    <row r="378" spans="2:47" s="1" customFormat="1" ht="13.5">
      <c r="B378" s="46"/>
      <c r="C378" s="74"/>
      <c r="D378" s="233" t="s">
        <v>295</v>
      </c>
      <c r="E378" s="74"/>
      <c r="F378" s="236" t="s">
        <v>727</v>
      </c>
      <c r="G378" s="74"/>
      <c r="H378" s="74"/>
      <c r="I378" s="191"/>
      <c r="J378" s="74"/>
      <c r="K378" s="74"/>
      <c r="L378" s="72"/>
      <c r="M378" s="235"/>
      <c r="N378" s="47"/>
      <c r="O378" s="47"/>
      <c r="P378" s="47"/>
      <c r="Q378" s="47"/>
      <c r="R378" s="47"/>
      <c r="S378" s="47"/>
      <c r="T378" s="95"/>
      <c r="AT378" s="24" t="s">
        <v>295</v>
      </c>
      <c r="AU378" s="24" t="s">
        <v>87</v>
      </c>
    </row>
    <row r="379" spans="2:47" s="1" customFormat="1" ht="13.5">
      <c r="B379" s="46"/>
      <c r="C379" s="74"/>
      <c r="D379" s="233" t="s">
        <v>184</v>
      </c>
      <c r="E379" s="74"/>
      <c r="F379" s="236" t="s">
        <v>721</v>
      </c>
      <c r="G379" s="74"/>
      <c r="H379" s="74"/>
      <c r="I379" s="191"/>
      <c r="J379" s="74"/>
      <c r="K379" s="74"/>
      <c r="L379" s="72"/>
      <c r="M379" s="235"/>
      <c r="N379" s="47"/>
      <c r="O379" s="47"/>
      <c r="P379" s="47"/>
      <c r="Q379" s="47"/>
      <c r="R379" s="47"/>
      <c r="S379" s="47"/>
      <c r="T379" s="95"/>
      <c r="AT379" s="24" t="s">
        <v>184</v>
      </c>
      <c r="AU379" s="24" t="s">
        <v>87</v>
      </c>
    </row>
    <row r="380" spans="2:65" s="1" customFormat="1" ht="16.5" customHeight="1">
      <c r="B380" s="46"/>
      <c r="C380" s="221" t="s">
        <v>728</v>
      </c>
      <c r="D380" s="221" t="s">
        <v>176</v>
      </c>
      <c r="E380" s="222" t="s">
        <v>729</v>
      </c>
      <c r="F380" s="223" t="s">
        <v>730</v>
      </c>
      <c r="G380" s="224" t="s">
        <v>340</v>
      </c>
      <c r="H380" s="225">
        <v>4.6</v>
      </c>
      <c r="I380" s="226"/>
      <c r="J380" s="227">
        <f>ROUND(I380*H380,2)</f>
        <v>0</v>
      </c>
      <c r="K380" s="223" t="s">
        <v>180</v>
      </c>
      <c r="L380" s="72"/>
      <c r="M380" s="228" t="s">
        <v>23</v>
      </c>
      <c r="N380" s="229" t="s">
        <v>47</v>
      </c>
      <c r="O380" s="47"/>
      <c r="P380" s="230">
        <f>O380*H380</f>
        <v>0</v>
      </c>
      <c r="Q380" s="230">
        <v>0</v>
      </c>
      <c r="R380" s="230">
        <f>Q380*H380</f>
        <v>0</v>
      </c>
      <c r="S380" s="230">
        <v>0.25</v>
      </c>
      <c r="T380" s="231">
        <f>S380*H380</f>
        <v>1.15</v>
      </c>
      <c r="AR380" s="24" t="s">
        <v>194</v>
      </c>
      <c r="AT380" s="24" t="s">
        <v>176</v>
      </c>
      <c r="AU380" s="24" t="s">
        <v>87</v>
      </c>
      <c r="AY380" s="24" t="s">
        <v>170</v>
      </c>
      <c r="BE380" s="232">
        <f>IF(N380="základní",J380,0)</f>
        <v>0</v>
      </c>
      <c r="BF380" s="232">
        <f>IF(N380="snížená",J380,0)</f>
        <v>0</v>
      </c>
      <c r="BG380" s="232">
        <f>IF(N380="zákl. přenesená",J380,0)</f>
        <v>0</v>
      </c>
      <c r="BH380" s="232">
        <f>IF(N380="sníž. přenesená",J380,0)</f>
        <v>0</v>
      </c>
      <c r="BI380" s="232">
        <f>IF(N380="nulová",J380,0)</f>
        <v>0</v>
      </c>
      <c r="BJ380" s="24" t="s">
        <v>84</v>
      </c>
      <c r="BK380" s="232">
        <f>ROUND(I380*H380,2)</f>
        <v>0</v>
      </c>
      <c r="BL380" s="24" t="s">
        <v>194</v>
      </c>
      <c r="BM380" s="24" t="s">
        <v>731</v>
      </c>
    </row>
    <row r="381" spans="2:47" s="1" customFormat="1" ht="13.5">
      <c r="B381" s="46"/>
      <c r="C381" s="74"/>
      <c r="D381" s="233" t="s">
        <v>183</v>
      </c>
      <c r="E381" s="74"/>
      <c r="F381" s="234" t="s">
        <v>732</v>
      </c>
      <c r="G381" s="74"/>
      <c r="H381" s="74"/>
      <c r="I381" s="191"/>
      <c r="J381" s="74"/>
      <c r="K381" s="74"/>
      <c r="L381" s="72"/>
      <c r="M381" s="235"/>
      <c r="N381" s="47"/>
      <c r="O381" s="47"/>
      <c r="P381" s="47"/>
      <c r="Q381" s="47"/>
      <c r="R381" s="47"/>
      <c r="S381" s="47"/>
      <c r="T381" s="95"/>
      <c r="AT381" s="24" t="s">
        <v>183</v>
      </c>
      <c r="AU381" s="24" t="s">
        <v>87</v>
      </c>
    </row>
    <row r="382" spans="2:47" s="1" customFormat="1" ht="13.5">
      <c r="B382" s="46"/>
      <c r="C382" s="74"/>
      <c r="D382" s="233" t="s">
        <v>295</v>
      </c>
      <c r="E382" s="74"/>
      <c r="F382" s="236" t="s">
        <v>733</v>
      </c>
      <c r="G382" s="74"/>
      <c r="H382" s="74"/>
      <c r="I382" s="191"/>
      <c r="J382" s="74"/>
      <c r="K382" s="74"/>
      <c r="L382" s="72"/>
      <c r="M382" s="235"/>
      <c r="N382" s="47"/>
      <c r="O382" s="47"/>
      <c r="P382" s="47"/>
      <c r="Q382" s="47"/>
      <c r="R382" s="47"/>
      <c r="S382" s="47"/>
      <c r="T382" s="95"/>
      <c r="AT382" s="24" t="s">
        <v>295</v>
      </c>
      <c r="AU382" s="24" t="s">
        <v>87</v>
      </c>
    </row>
    <row r="383" spans="2:47" s="1" customFormat="1" ht="13.5">
      <c r="B383" s="46"/>
      <c r="C383" s="74"/>
      <c r="D383" s="233" t="s">
        <v>184</v>
      </c>
      <c r="E383" s="74"/>
      <c r="F383" s="236" t="s">
        <v>734</v>
      </c>
      <c r="G383" s="74"/>
      <c r="H383" s="74"/>
      <c r="I383" s="191"/>
      <c r="J383" s="74"/>
      <c r="K383" s="74"/>
      <c r="L383" s="72"/>
      <c r="M383" s="235"/>
      <c r="N383" s="47"/>
      <c r="O383" s="47"/>
      <c r="P383" s="47"/>
      <c r="Q383" s="47"/>
      <c r="R383" s="47"/>
      <c r="S383" s="47"/>
      <c r="T383" s="95"/>
      <c r="AT383" s="24" t="s">
        <v>184</v>
      </c>
      <c r="AU383" s="24" t="s">
        <v>87</v>
      </c>
    </row>
    <row r="384" spans="2:65" s="1" customFormat="1" ht="16.5" customHeight="1">
      <c r="B384" s="46"/>
      <c r="C384" s="221" t="s">
        <v>735</v>
      </c>
      <c r="D384" s="221" t="s">
        <v>176</v>
      </c>
      <c r="E384" s="222" t="s">
        <v>736</v>
      </c>
      <c r="F384" s="223" t="s">
        <v>737</v>
      </c>
      <c r="G384" s="224" t="s">
        <v>340</v>
      </c>
      <c r="H384" s="225">
        <v>325</v>
      </c>
      <c r="I384" s="226"/>
      <c r="J384" s="227">
        <f>ROUND(I384*H384,2)</f>
        <v>0</v>
      </c>
      <c r="K384" s="223" t="s">
        <v>180</v>
      </c>
      <c r="L384" s="72"/>
      <c r="M384" s="228" t="s">
        <v>23</v>
      </c>
      <c r="N384" s="229" t="s">
        <v>47</v>
      </c>
      <c r="O384" s="47"/>
      <c r="P384" s="230">
        <f>O384*H384</f>
        <v>0</v>
      </c>
      <c r="Q384" s="230">
        <v>0</v>
      </c>
      <c r="R384" s="230">
        <f>Q384*H384</f>
        <v>0</v>
      </c>
      <c r="S384" s="230">
        <v>0</v>
      </c>
      <c r="T384" s="231">
        <f>S384*H384</f>
        <v>0</v>
      </c>
      <c r="AR384" s="24" t="s">
        <v>194</v>
      </c>
      <c r="AT384" s="24" t="s">
        <v>176</v>
      </c>
      <c r="AU384" s="24" t="s">
        <v>87</v>
      </c>
      <c r="AY384" s="24" t="s">
        <v>170</v>
      </c>
      <c r="BE384" s="232">
        <f>IF(N384="základní",J384,0)</f>
        <v>0</v>
      </c>
      <c r="BF384" s="232">
        <f>IF(N384="snížená",J384,0)</f>
        <v>0</v>
      </c>
      <c r="BG384" s="232">
        <f>IF(N384="zákl. přenesená",J384,0)</f>
        <v>0</v>
      </c>
      <c r="BH384" s="232">
        <f>IF(N384="sníž. přenesená",J384,0)</f>
        <v>0</v>
      </c>
      <c r="BI384" s="232">
        <f>IF(N384="nulová",J384,0)</f>
        <v>0</v>
      </c>
      <c r="BJ384" s="24" t="s">
        <v>84</v>
      </c>
      <c r="BK384" s="232">
        <f>ROUND(I384*H384,2)</f>
        <v>0</v>
      </c>
      <c r="BL384" s="24" t="s">
        <v>194</v>
      </c>
      <c r="BM384" s="24" t="s">
        <v>738</v>
      </c>
    </row>
    <row r="385" spans="2:47" s="1" customFormat="1" ht="13.5">
      <c r="B385" s="46"/>
      <c r="C385" s="74"/>
      <c r="D385" s="233" t="s">
        <v>183</v>
      </c>
      <c r="E385" s="74"/>
      <c r="F385" s="234" t="s">
        <v>739</v>
      </c>
      <c r="G385" s="74"/>
      <c r="H385" s="74"/>
      <c r="I385" s="191"/>
      <c r="J385" s="74"/>
      <c r="K385" s="74"/>
      <c r="L385" s="72"/>
      <c r="M385" s="235"/>
      <c r="N385" s="47"/>
      <c r="O385" s="47"/>
      <c r="P385" s="47"/>
      <c r="Q385" s="47"/>
      <c r="R385" s="47"/>
      <c r="S385" s="47"/>
      <c r="T385" s="95"/>
      <c r="AT385" s="24" t="s">
        <v>183</v>
      </c>
      <c r="AU385" s="24" t="s">
        <v>87</v>
      </c>
    </row>
    <row r="386" spans="2:47" s="1" customFormat="1" ht="13.5">
      <c r="B386" s="46"/>
      <c r="C386" s="74"/>
      <c r="D386" s="233" t="s">
        <v>295</v>
      </c>
      <c r="E386" s="74"/>
      <c r="F386" s="236" t="s">
        <v>740</v>
      </c>
      <c r="G386" s="74"/>
      <c r="H386" s="74"/>
      <c r="I386" s="191"/>
      <c r="J386" s="74"/>
      <c r="K386" s="74"/>
      <c r="L386" s="72"/>
      <c r="M386" s="235"/>
      <c r="N386" s="47"/>
      <c r="O386" s="47"/>
      <c r="P386" s="47"/>
      <c r="Q386" s="47"/>
      <c r="R386" s="47"/>
      <c r="S386" s="47"/>
      <c r="T386" s="95"/>
      <c r="AT386" s="24" t="s">
        <v>295</v>
      </c>
      <c r="AU386" s="24" t="s">
        <v>87</v>
      </c>
    </row>
    <row r="387" spans="2:51" s="11" customFormat="1" ht="13.5">
      <c r="B387" s="240"/>
      <c r="C387" s="241"/>
      <c r="D387" s="233" t="s">
        <v>322</v>
      </c>
      <c r="E387" s="242" t="s">
        <v>23</v>
      </c>
      <c r="F387" s="243" t="s">
        <v>741</v>
      </c>
      <c r="G387" s="241"/>
      <c r="H387" s="244">
        <v>325</v>
      </c>
      <c r="I387" s="245"/>
      <c r="J387" s="241"/>
      <c r="K387" s="241"/>
      <c r="L387" s="246"/>
      <c r="M387" s="247"/>
      <c r="N387" s="248"/>
      <c r="O387" s="248"/>
      <c r="P387" s="248"/>
      <c r="Q387" s="248"/>
      <c r="R387" s="248"/>
      <c r="S387" s="248"/>
      <c r="T387" s="249"/>
      <c r="AT387" s="250" t="s">
        <v>322</v>
      </c>
      <c r="AU387" s="250" t="s">
        <v>87</v>
      </c>
      <c r="AV387" s="11" t="s">
        <v>87</v>
      </c>
      <c r="AW387" s="11" t="s">
        <v>39</v>
      </c>
      <c r="AX387" s="11" t="s">
        <v>84</v>
      </c>
      <c r="AY387" s="250" t="s">
        <v>170</v>
      </c>
    </row>
    <row r="388" spans="2:65" s="1" customFormat="1" ht="25.5" customHeight="1">
      <c r="B388" s="46"/>
      <c r="C388" s="221" t="s">
        <v>742</v>
      </c>
      <c r="D388" s="221" t="s">
        <v>176</v>
      </c>
      <c r="E388" s="222" t="s">
        <v>743</v>
      </c>
      <c r="F388" s="223" t="s">
        <v>744</v>
      </c>
      <c r="G388" s="224" t="s">
        <v>219</v>
      </c>
      <c r="H388" s="225">
        <v>181.56</v>
      </c>
      <c r="I388" s="226"/>
      <c r="J388" s="227">
        <f>ROUND(I388*H388,2)</f>
        <v>0</v>
      </c>
      <c r="K388" s="223" t="s">
        <v>180</v>
      </c>
      <c r="L388" s="72"/>
      <c r="M388" s="228" t="s">
        <v>23</v>
      </c>
      <c r="N388" s="229" t="s">
        <v>47</v>
      </c>
      <c r="O388" s="47"/>
      <c r="P388" s="230">
        <f>O388*H388</f>
        <v>0</v>
      </c>
      <c r="Q388" s="230">
        <v>0</v>
      </c>
      <c r="R388" s="230">
        <f>Q388*H388</f>
        <v>0</v>
      </c>
      <c r="S388" s="230">
        <v>0</v>
      </c>
      <c r="T388" s="231">
        <f>S388*H388</f>
        <v>0</v>
      </c>
      <c r="AR388" s="24" t="s">
        <v>194</v>
      </c>
      <c r="AT388" s="24" t="s">
        <v>176</v>
      </c>
      <c r="AU388" s="24" t="s">
        <v>87</v>
      </c>
      <c r="AY388" s="24" t="s">
        <v>170</v>
      </c>
      <c r="BE388" s="232">
        <f>IF(N388="základní",J388,0)</f>
        <v>0</v>
      </c>
      <c r="BF388" s="232">
        <f>IF(N388="snížená",J388,0)</f>
        <v>0</v>
      </c>
      <c r="BG388" s="232">
        <f>IF(N388="zákl. přenesená",J388,0)</f>
        <v>0</v>
      </c>
      <c r="BH388" s="232">
        <f>IF(N388="sníž. přenesená",J388,0)</f>
        <v>0</v>
      </c>
      <c r="BI388" s="232">
        <f>IF(N388="nulová",J388,0)</f>
        <v>0</v>
      </c>
      <c r="BJ388" s="24" t="s">
        <v>84</v>
      </c>
      <c r="BK388" s="232">
        <f>ROUND(I388*H388,2)</f>
        <v>0</v>
      </c>
      <c r="BL388" s="24" t="s">
        <v>194</v>
      </c>
      <c r="BM388" s="24" t="s">
        <v>745</v>
      </c>
    </row>
    <row r="389" spans="2:47" s="1" customFormat="1" ht="13.5">
      <c r="B389" s="46"/>
      <c r="C389" s="74"/>
      <c r="D389" s="233" t="s">
        <v>183</v>
      </c>
      <c r="E389" s="74"/>
      <c r="F389" s="234" t="s">
        <v>746</v>
      </c>
      <c r="G389" s="74"/>
      <c r="H389" s="74"/>
      <c r="I389" s="191"/>
      <c r="J389" s="74"/>
      <c r="K389" s="74"/>
      <c r="L389" s="72"/>
      <c r="M389" s="235"/>
      <c r="N389" s="47"/>
      <c r="O389" s="47"/>
      <c r="P389" s="47"/>
      <c r="Q389" s="47"/>
      <c r="R389" s="47"/>
      <c r="S389" s="47"/>
      <c r="T389" s="95"/>
      <c r="AT389" s="24" t="s">
        <v>183</v>
      </c>
      <c r="AU389" s="24" t="s">
        <v>87</v>
      </c>
    </row>
    <row r="390" spans="2:47" s="1" customFormat="1" ht="13.5">
      <c r="B390" s="46"/>
      <c r="C390" s="74"/>
      <c r="D390" s="233" t="s">
        <v>295</v>
      </c>
      <c r="E390" s="74"/>
      <c r="F390" s="236" t="s">
        <v>747</v>
      </c>
      <c r="G390" s="74"/>
      <c r="H390" s="74"/>
      <c r="I390" s="191"/>
      <c r="J390" s="74"/>
      <c r="K390" s="74"/>
      <c r="L390" s="72"/>
      <c r="M390" s="235"/>
      <c r="N390" s="47"/>
      <c r="O390" s="47"/>
      <c r="P390" s="47"/>
      <c r="Q390" s="47"/>
      <c r="R390" s="47"/>
      <c r="S390" s="47"/>
      <c r="T390" s="95"/>
      <c r="AT390" s="24" t="s">
        <v>295</v>
      </c>
      <c r="AU390" s="24" t="s">
        <v>87</v>
      </c>
    </row>
    <row r="391" spans="2:51" s="11" customFormat="1" ht="13.5">
      <c r="B391" s="240"/>
      <c r="C391" s="241"/>
      <c r="D391" s="233" t="s">
        <v>322</v>
      </c>
      <c r="E391" s="242" t="s">
        <v>23</v>
      </c>
      <c r="F391" s="243" t="s">
        <v>748</v>
      </c>
      <c r="G391" s="241"/>
      <c r="H391" s="244">
        <v>181.56</v>
      </c>
      <c r="I391" s="245"/>
      <c r="J391" s="241"/>
      <c r="K391" s="241"/>
      <c r="L391" s="246"/>
      <c r="M391" s="247"/>
      <c r="N391" s="248"/>
      <c r="O391" s="248"/>
      <c r="P391" s="248"/>
      <c r="Q391" s="248"/>
      <c r="R391" s="248"/>
      <c r="S391" s="248"/>
      <c r="T391" s="249"/>
      <c r="AT391" s="250" t="s">
        <v>322</v>
      </c>
      <c r="AU391" s="250" t="s">
        <v>87</v>
      </c>
      <c r="AV391" s="11" t="s">
        <v>87</v>
      </c>
      <c r="AW391" s="11" t="s">
        <v>39</v>
      </c>
      <c r="AX391" s="11" t="s">
        <v>84</v>
      </c>
      <c r="AY391" s="250" t="s">
        <v>170</v>
      </c>
    </row>
    <row r="392" spans="2:65" s="1" customFormat="1" ht="25.5" customHeight="1">
      <c r="B392" s="46"/>
      <c r="C392" s="221" t="s">
        <v>749</v>
      </c>
      <c r="D392" s="221" t="s">
        <v>176</v>
      </c>
      <c r="E392" s="222" t="s">
        <v>750</v>
      </c>
      <c r="F392" s="223" t="s">
        <v>751</v>
      </c>
      <c r="G392" s="224" t="s">
        <v>219</v>
      </c>
      <c r="H392" s="225">
        <v>186</v>
      </c>
      <c r="I392" s="226"/>
      <c r="J392" s="227">
        <f>ROUND(I392*H392,2)</f>
        <v>0</v>
      </c>
      <c r="K392" s="223" t="s">
        <v>180</v>
      </c>
      <c r="L392" s="72"/>
      <c r="M392" s="228" t="s">
        <v>23</v>
      </c>
      <c r="N392" s="229" t="s">
        <v>47</v>
      </c>
      <c r="O392" s="47"/>
      <c r="P392" s="230">
        <f>O392*H392</f>
        <v>0</v>
      </c>
      <c r="Q392" s="230">
        <v>0</v>
      </c>
      <c r="R392" s="230">
        <f>Q392*H392</f>
        <v>0</v>
      </c>
      <c r="S392" s="230">
        <v>0</v>
      </c>
      <c r="T392" s="231">
        <f>S392*H392</f>
        <v>0</v>
      </c>
      <c r="AR392" s="24" t="s">
        <v>194</v>
      </c>
      <c r="AT392" s="24" t="s">
        <v>176</v>
      </c>
      <c r="AU392" s="24" t="s">
        <v>87</v>
      </c>
      <c r="AY392" s="24" t="s">
        <v>170</v>
      </c>
      <c r="BE392" s="232">
        <f>IF(N392="základní",J392,0)</f>
        <v>0</v>
      </c>
      <c r="BF392" s="232">
        <f>IF(N392="snížená",J392,0)</f>
        <v>0</v>
      </c>
      <c r="BG392" s="232">
        <f>IF(N392="zákl. přenesená",J392,0)</f>
        <v>0</v>
      </c>
      <c r="BH392" s="232">
        <f>IF(N392="sníž. přenesená",J392,0)</f>
        <v>0</v>
      </c>
      <c r="BI392" s="232">
        <f>IF(N392="nulová",J392,0)</f>
        <v>0</v>
      </c>
      <c r="BJ392" s="24" t="s">
        <v>84</v>
      </c>
      <c r="BK392" s="232">
        <f>ROUND(I392*H392,2)</f>
        <v>0</v>
      </c>
      <c r="BL392" s="24" t="s">
        <v>194</v>
      </c>
      <c r="BM392" s="24" t="s">
        <v>752</v>
      </c>
    </row>
    <row r="393" spans="2:47" s="1" customFormat="1" ht="13.5">
      <c r="B393" s="46"/>
      <c r="C393" s="74"/>
      <c r="D393" s="233" t="s">
        <v>183</v>
      </c>
      <c r="E393" s="74"/>
      <c r="F393" s="234" t="s">
        <v>753</v>
      </c>
      <c r="G393" s="74"/>
      <c r="H393" s="74"/>
      <c r="I393" s="191"/>
      <c r="J393" s="74"/>
      <c r="K393" s="74"/>
      <c r="L393" s="72"/>
      <c r="M393" s="235"/>
      <c r="N393" s="47"/>
      <c r="O393" s="47"/>
      <c r="P393" s="47"/>
      <c r="Q393" s="47"/>
      <c r="R393" s="47"/>
      <c r="S393" s="47"/>
      <c r="T393" s="95"/>
      <c r="AT393" s="24" t="s">
        <v>183</v>
      </c>
      <c r="AU393" s="24" t="s">
        <v>87</v>
      </c>
    </row>
    <row r="394" spans="2:47" s="1" customFormat="1" ht="13.5">
      <c r="B394" s="46"/>
      <c r="C394" s="74"/>
      <c r="D394" s="233" t="s">
        <v>295</v>
      </c>
      <c r="E394" s="74"/>
      <c r="F394" s="236" t="s">
        <v>747</v>
      </c>
      <c r="G394" s="74"/>
      <c r="H394" s="74"/>
      <c r="I394" s="191"/>
      <c r="J394" s="74"/>
      <c r="K394" s="74"/>
      <c r="L394" s="72"/>
      <c r="M394" s="235"/>
      <c r="N394" s="47"/>
      <c r="O394" s="47"/>
      <c r="P394" s="47"/>
      <c r="Q394" s="47"/>
      <c r="R394" s="47"/>
      <c r="S394" s="47"/>
      <c r="T394" s="95"/>
      <c r="AT394" s="24" t="s">
        <v>295</v>
      </c>
      <c r="AU394" s="24" t="s">
        <v>87</v>
      </c>
    </row>
    <row r="395" spans="2:51" s="11" customFormat="1" ht="13.5">
      <c r="B395" s="240"/>
      <c r="C395" s="241"/>
      <c r="D395" s="233" t="s">
        <v>322</v>
      </c>
      <c r="E395" s="242" t="s">
        <v>23</v>
      </c>
      <c r="F395" s="243" t="s">
        <v>754</v>
      </c>
      <c r="G395" s="241"/>
      <c r="H395" s="244">
        <v>186</v>
      </c>
      <c r="I395" s="245"/>
      <c r="J395" s="241"/>
      <c r="K395" s="241"/>
      <c r="L395" s="246"/>
      <c r="M395" s="247"/>
      <c r="N395" s="248"/>
      <c r="O395" s="248"/>
      <c r="P395" s="248"/>
      <c r="Q395" s="248"/>
      <c r="R395" s="248"/>
      <c r="S395" s="248"/>
      <c r="T395" s="249"/>
      <c r="AT395" s="250" t="s">
        <v>322</v>
      </c>
      <c r="AU395" s="250" t="s">
        <v>87</v>
      </c>
      <c r="AV395" s="11" t="s">
        <v>87</v>
      </c>
      <c r="AW395" s="11" t="s">
        <v>39</v>
      </c>
      <c r="AX395" s="11" t="s">
        <v>84</v>
      </c>
      <c r="AY395" s="250" t="s">
        <v>170</v>
      </c>
    </row>
    <row r="396" spans="2:63" s="10" customFormat="1" ht="29.85" customHeight="1">
      <c r="B396" s="205"/>
      <c r="C396" s="206"/>
      <c r="D396" s="207" t="s">
        <v>75</v>
      </c>
      <c r="E396" s="219" t="s">
        <v>755</v>
      </c>
      <c r="F396" s="219" t="s">
        <v>756</v>
      </c>
      <c r="G396" s="206"/>
      <c r="H396" s="206"/>
      <c r="I396" s="209"/>
      <c r="J396" s="220">
        <f>BK396</f>
        <v>0</v>
      </c>
      <c r="K396" s="206"/>
      <c r="L396" s="211"/>
      <c r="M396" s="212"/>
      <c r="N396" s="213"/>
      <c r="O396" s="213"/>
      <c r="P396" s="214">
        <f>SUM(P397:P440)</f>
        <v>0</v>
      </c>
      <c r="Q396" s="213"/>
      <c r="R396" s="214">
        <f>SUM(R397:R440)</f>
        <v>0</v>
      </c>
      <c r="S396" s="213"/>
      <c r="T396" s="215">
        <f>SUM(T397:T440)</f>
        <v>0</v>
      </c>
      <c r="AR396" s="216" t="s">
        <v>84</v>
      </c>
      <c r="AT396" s="217" t="s">
        <v>75</v>
      </c>
      <c r="AU396" s="217" t="s">
        <v>84</v>
      </c>
      <c r="AY396" s="216" t="s">
        <v>170</v>
      </c>
      <c r="BK396" s="218">
        <f>SUM(BK397:BK440)</f>
        <v>0</v>
      </c>
    </row>
    <row r="397" spans="2:65" s="1" customFormat="1" ht="25.5" customHeight="1">
      <c r="B397" s="46"/>
      <c r="C397" s="221" t="s">
        <v>757</v>
      </c>
      <c r="D397" s="221" t="s">
        <v>176</v>
      </c>
      <c r="E397" s="222" t="s">
        <v>758</v>
      </c>
      <c r="F397" s="223" t="s">
        <v>759</v>
      </c>
      <c r="G397" s="224" t="s">
        <v>395</v>
      </c>
      <c r="H397" s="225">
        <v>2015.07</v>
      </c>
      <c r="I397" s="226"/>
      <c r="J397" s="227">
        <f>ROUND(I397*H397,2)</f>
        <v>0</v>
      </c>
      <c r="K397" s="223" t="s">
        <v>23</v>
      </c>
      <c r="L397" s="72"/>
      <c r="M397" s="228" t="s">
        <v>23</v>
      </c>
      <c r="N397" s="229" t="s">
        <v>47</v>
      </c>
      <c r="O397" s="47"/>
      <c r="P397" s="230">
        <f>O397*H397</f>
        <v>0</v>
      </c>
      <c r="Q397" s="230">
        <v>0</v>
      </c>
      <c r="R397" s="230">
        <f>Q397*H397</f>
        <v>0</v>
      </c>
      <c r="S397" s="230">
        <v>0</v>
      </c>
      <c r="T397" s="231">
        <f>S397*H397</f>
        <v>0</v>
      </c>
      <c r="AR397" s="24" t="s">
        <v>194</v>
      </c>
      <c r="AT397" s="24" t="s">
        <v>176</v>
      </c>
      <c r="AU397" s="24" t="s">
        <v>87</v>
      </c>
      <c r="AY397" s="24" t="s">
        <v>170</v>
      </c>
      <c r="BE397" s="232">
        <f>IF(N397="základní",J397,0)</f>
        <v>0</v>
      </c>
      <c r="BF397" s="232">
        <f>IF(N397="snížená",J397,0)</f>
        <v>0</v>
      </c>
      <c r="BG397" s="232">
        <f>IF(N397="zákl. přenesená",J397,0)</f>
        <v>0</v>
      </c>
      <c r="BH397" s="232">
        <f>IF(N397="sníž. přenesená",J397,0)</f>
        <v>0</v>
      </c>
      <c r="BI397" s="232">
        <f>IF(N397="nulová",J397,0)</f>
        <v>0</v>
      </c>
      <c r="BJ397" s="24" t="s">
        <v>84</v>
      </c>
      <c r="BK397" s="232">
        <f>ROUND(I397*H397,2)</f>
        <v>0</v>
      </c>
      <c r="BL397" s="24" t="s">
        <v>194</v>
      </c>
      <c r="BM397" s="24" t="s">
        <v>760</v>
      </c>
    </row>
    <row r="398" spans="2:47" s="1" customFormat="1" ht="13.5">
      <c r="B398" s="46"/>
      <c r="C398" s="74"/>
      <c r="D398" s="233" t="s">
        <v>183</v>
      </c>
      <c r="E398" s="74"/>
      <c r="F398" s="234" t="s">
        <v>761</v>
      </c>
      <c r="G398" s="74"/>
      <c r="H398" s="74"/>
      <c r="I398" s="191"/>
      <c r="J398" s="74"/>
      <c r="K398" s="74"/>
      <c r="L398" s="72"/>
      <c r="M398" s="235"/>
      <c r="N398" s="47"/>
      <c r="O398" s="47"/>
      <c r="P398" s="47"/>
      <c r="Q398" s="47"/>
      <c r="R398" s="47"/>
      <c r="S398" s="47"/>
      <c r="T398" s="95"/>
      <c r="AT398" s="24" t="s">
        <v>183</v>
      </c>
      <c r="AU398" s="24" t="s">
        <v>87</v>
      </c>
    </row>
    <row r="399" spans="2:47" s="1" customFormat="1" ht="13.5">
      <c r="B399" s="46"/>
      <c r="C399" s="74"/>
      <c r="D399" s="233" t="s">
        <v>295</v>
      </c>
      <c r="E399" s="74"/>
      <c r="F399" s="236" t="s">
        <v>762</v>
      </c>
      <c r="G399" s="74"/>
      <c r="H399" s="74"/>
      <c r="I399" s="191"/>
      <c r="J399" s="74"/>
      <c r="K399" s="74"/>
      <c r="L399" s="72"/>
      <c r="M399" s="235"/>
      <c r="N399" s="47"/>
      <c r="O399" s="47"/>
      <c r="P399" s="47"/>
      <c r="Q399" s="47"/>
      <c r="R399" s="47"/>
      <c r="S399" s="47"/>
      <c r="T399" s="95"/>
      <c r="AT399" s="24" t="s">
        <v>295</v>
      </c>
      <c r="AU399" s="24" t="s">
        <v>87</v>
      </c>
    </row>
    <row r="400" spans="2:51" s="11" customFormat="1" ht="13.5">
      <c r="B400" s="240"/>
      <c r="C400" s="241"/>
      <c r="D400" s="233" t="s">
        <v>322</v>
      </c>
      <c r="E400" s="242" t="s">
        <v>23</v>
      </c>
      <c r="F400" s="243" t="s">
        <v>763</v>
      </c>
      <c r="G400" s="241"/>
      <c r="H400" s="244">
        <v>87.87</v>
      </c>
      <c r="I400" s="245"/>
      <c r="J400" s="241"/>
      <c r="K400" s="241"/>
      <c r="L400" s="246"/>
      <c r="M400" s="247"/>
      <c r="N400" s="248"/>
      <c r="O400" s="248"/>
      <c r="P400" s="248"/>
      <c r="Q400" s="248"/>
      <c r="R400" s="248"/>
      <c r="S400" s="248"/>
      <c r="T400" s="249"/>
      <c r="AT400" s="250" t="s">
        <v>322</v>
      </c>
      <c r="AU400" s="250" t="s">
        <v>87</v>
      </c>
      <c r="AV400" s="11" t="s">
        <v>87</v>
      </c>
      <c r="AW400" s="11" t="s">
        <v>39</v>
      </c>
      <c r="AX400" s="11" t="s">
        <v>76</v>
      </c>
      <c r="AY400" s="250" t="s">
        <v>170</v>
      </c>
    </row>
    <row r="401" spans="2:51" s="11" customFormat="1" ht="13.5">
      <c r="B401" s="240"/>
      <c r="C401" s="241"/>
      <c r="D401" s="233" t="s">
        <v>322</v>
      </c>
      <c r="E401" s="242" t="s">
        <v>23</v>
      </c>
      <c r="F401" s="243" t="s">
        <v>764</v>
      </c>
      <c r="G401" s="241"/>
      <c r="H401" s="244">
        <v>1927.2</v>
      </c>
      <c r="I401" s="245"/>
      <c r="J401" s="241"/>
      <c r="K401" s="241"/>
      <c r="L401" s="246"/>
      <c r="M401" s="247"/>
      <c r="N401" s="248"/>
      <c r="O401" s="248"/>
      <c r="P401" s="248"/>
      <c r="Q401" s="248"/>
      <c r="R401" s="248"/>
      <c r="S401" s="248"/>
      <c r="T401" s="249"/>
      <c r="AT401" s="250" t="s">
        <v>322</v>
      </c>
      <c r="AU401" s="250" t="s">
        <v>87</v>
      </c>
      <c r="AV401" s="11" t="s">
        <v>87</v>
      </c>
      <c r="AW401" s="11" t="s">
        <v>39</v>
      </c>
      <c r="AX401" s="11" t="s">
        <v>76</v>
      </c>
      <c r="AY401" s="250" t="s">
        <v>170</v>
      </c>
    </row>
    <row r="402" spans="2:51" s="12" customFormat="1" ht="13.5">
      <c r="B402" s="251"/>
      <c r="C402" s="252"/>
      <c r="D402" s="233" t="s">
        <v>322</v>
      </c>
      <c r="E402" s="253" t="s">
        <v>23</v>
      </c>
      <c r="F402" s="254" t="s">
        <v>392</v>
      </c>
      <c r="G402" s="252"/>
      <c r="H402" s="255">
        <v>2015.07</v>
      </c>
      <c r="I402" s="256"/>
      <c r="J402" s="252"/>
      <c r="K402" s="252"/>
      <c r="L402" s="257"/>
      <c r="M402" s="258"/>
      <c r="N402" s="259"/>
      <c r="O402" s="259"/>
      <c r="P402" s="259"/>
      <c r="Q402" s="259"/>
      <c r="R402" s="259"/>
      <c r="S402" s="259"/>
      <c r="T402" s="260"/>
      <c r="AT402" s="261" t="s">
        <v>322</v>
      </c>
      <c r="AU402" s="261" t="s">
        <v>87</v>
      </c>
      <c r="AV402" s="12" t="s">
        <v>194</v>
      </c>
      <c r="AW402" s="12" t="s">
        <v>39</v>
      </c>
      <c r="AX402" s="12" t="s">
        <v>84</v>
      </c>
      <c r="AY402" s="261" t="s">
        <v>170</v>
      </c>
    </row>
    <row r="403" spans="2:65" s="1" customFormat="1" ht="25.5" customHeight="1">
      <c r="B403" s="46"/>
      <c r="C403" s="221" t="s">
        <v>765</v>
      </c>
      <c r="D403" s="221" t="s">
        <v>176</v>
      </c>
      <c r="E403" s="222" t="s">
        <v>766</v>
      </c>
      <c r="F403" s="223" t="s">
        <v>767</v>
      </c>
      <c r="G403" s="224" t="s">
        <v>395</v>
      </c>
      <c r="H403" s="225">
        <v>115.002</v>
      </c>
      <c r="I403" s="226"/>
      <c r="J403" s="227">
        <f>ROUND(I403*H403,2)</f>
        <v>0</v>
      </c>
      <c r="K403" s="223" t="s">
        <v>23</v>
      </c>
      <c r="L403" s="72"/>
      <c r="M403" s="228" t="s">
        <v>23</v>
      </c>
      <c r="N403" s="229" t="s">
        <v>47</v>
      </c>
      <c r="O403" s="47"/>
      <c r="P403" s="230">
        <f>O403*H403</f>
        <v>0</v>
      </c>
      <c r="Q403" s="230">
        <v>0</v>
      </c>
      <c r="R403" s="230">
        <f>Q403*H403</f>
        <v>0</v>
      </c>
      <c r="S403" s="230">
        <v>0</v>
      </c>
      <c r="T403" s="231">
        <f>S403*H403</f>
        <v>0</v>
      </c>
      <c r="AR403" s="24" t="s">
        <v>194</v>
      </c>
      <c r="AT403" s="24" t="s">
        <v>176</v>
      </c>
      <c r="AU403" s="24" t="s">
        <v>87</v>
      </c>
      <c r="AY403" s="24" t="s">
        <v>170</v>
      </c>
      <c r="BE403" s="232">
        <f>IF(N403="základní",J403,0)</f>
        <v>0</v>
      </c>
      <c r="BF403" s="232">
        <f>IF(N403="snížená",J403,0)</f>
        <v>0</v>
      </c>
      <c r="BG403" s="232">
        <f>IF(N403="zákl. přenesená",J403,0)</f>
        <v>0</v>
      </c>
      <c r="BH403" s="232">
        <f>IF(N403="sníž. přenesená",J403,0)</f>
        <v>0</v>
      </c>
      <c r="BI403" s="232">
        <f>IF(N403="nulová",J403,0)</f>
        <v>0</v>
      </c>
      <c r="BJ403" s="24" t="s">
        <v>84</v>
      </c>
      <c r="BK403" s="232">
        <f>ROUND(I403*H403,2)</f>
        <v>0</v>
      </c>
      <c r="BL403" s="24" t="s">
        <v>194</v>
      </c>
      <c r="BM403" s="24" t="s">
        <v>768</v>
      </c>
    </row>
    <row r="404" spans="2:47" s="1" customFormat="1" ht="13.5">
      <c r="B404" s="46"/>
      <c r="C404" s="74"/>
      <c r="D404" s="233" t="s">
        <v>183</v>
      </c>
      <c r="E404" s="74"/>
      <c r="F404" s="234" t="s">
        <v>769</v>
      </c>
      <c r="G404" s="74"/>
      <c r="H404" s="74"/>
      <c r="I404" s="191"/>
      <c r="J404" s="74"/>
      <c r="K404" s="74"/>
      <c r="L404" s="72"/>
      <c r="M404" s="235"/>
      <c r="N404" s="47"/>
      <c r="O404" s="47"/>
      <c r="P404" s="47"/>
      <c r="Q404" s="47"/>
      <c r="R404" s="47"/>
      <c r="S404" s="47"/>
      <c r="T404" s="95"/>
      <c r="AT404" s="24" t="s">
        <v>183</v>
      </c>
      <c r="AU404" s="24" t="s">
        <v>87</v>
      </c>
    </row>
    <row r="405" spans="2:47" s="1" customFormat="1" ht="13.5">
      <c r="B405" s="46"/>
      <c r="C405" s="74"/>
      <c r="D405" s="233" t="s">
        <v>295</v>
      </c>
      <c r="E405" s="74"/>
      <c r="F405" s="236" t="s">
        <v>762</v>
      </c>
      <c r="G405" s="74"/>
      <c r="H405" s="74"/>
      <c r="I405" s="191"/>
      <c r="J405" s="74"/>
      <c r="K405" s="74"/>
      <c r="L405" s="72"/>
      <c r="M405" s="235"/>
      <c r="N405" s="47"/>
      <c r="O405" s="47"/>
      <c r="P405" s="47"/>
      <c r="Q405" s="47"/>
      <c r="R405" s="47"/>
      <c r="S405" s="47"/>
      <c r="T405" s="95"/>
      <c r="AT405" s="24" t="s">
        <v>295</v>
      </c>
      <c r="AU405" s="24" t="s">
        <v>87</v>
      </c>
    </row>
    <row r="406" spans="2:51" s="11" customFormat="1" ht="13.5">
      <c r="B406" s="240"/>
      <c r="C406" s="241"/>
      <c r="D406" s="233" t="s">
        <v>322</v>
      </c>
      <c r="E406" s="242" t="s">
        <v>23</v>
      </c>
      <c r="F406" s="243" t="s">
        <v>770</v>
      </c>
      <c r="G406" s="241"/>
      <c r="H406" s="244">
        <v>115.002</v>
      </c>
      <c r="I406" s="245"/>
      <c r="J406" s="241"/>
      <c r="K406" s="241"/>
      <c r="L406" s="246"/>
      <c r="M406" s="247"/>
      <c r="N406" s="248"/>
      <c r="O406" s="248"/>
      <c r="P406" s="248"/>
      <c r="Q406" s="248"/>
      <c r="R406" s="248"/>
      <c r="S406" s="248"/>
      <c r="T406" s="249"/>
      <c r="AT406" s="250" t="s">
        <v>322</v>
      </c>
      <c r="AU406" s="250" t="s">
        <v>87</v>
      </c>
      <c r="AV406" s="11" t="s">
        <v>87</v>
      </c>
      <c r="AW406" s="11" t="s">
        <v>39</v>
      </c>
      <c r="AX406" s="11" t="s">
        <v>84</v>
      </c>
      <c r="AY406" s="250" t="s">
        <v>170</v>
      </c>
    </row>
    <row r="407" spans="2:65" s="1" customFormat="1" ht="25.5" customHeight="1">
      <c r="B407" s="46"/>
      <c r="C407" s="221" t="s">
        <v>771</v>
      </c>
      <c r="D407" s="221" t="s">
        <v>176</v>
      </c>
      <c r="E407" s="222" t="s">
        <v>772</v>
      </c>
      <c r="F407" s="223" t="s">
        <v>773</v>
      </c>
      <c r="G407" s="224" t="s">
        <v>395</v>
      </c>
      <c r="H407" s="225">
        <v>66.625</v>
      </c>
      <c r="I407" s="226"/>
      <c r="J407" s="227">
        <f>ROUND(I407*H407,2)</f>
        <v>0</v>
      </c>
      <c r="K407" s="223" t="s">
        <v>23</v>
      </c>
      <c r="L407" s="72"/>
      <c r="M407" s="228" t="s">
        <v>23</v>
      </c>
      <c r="N407" s="229" t="s">
        <v>47</v>
      </c>
      <c r="O407" s="47"/>
      <c r="P407" s="230">
        <f>O407*H407</f>
        <v>0</v>
      </c>
      <c r="Q407" s="230">
        <v>0</v>
      </c>
      <c r="R407" s="230">
        <f>Q407*H407</f>
        <v>0</v>
      </c>
      <c r="S407" s="230">
        <v>0</v>
      </c>
      <c r="T407" s="231">
        <f>S407*H407</f>
        <v>0</v>
      </c>
      <c r="AR407" s="24" t="s">
        <v>194</v>
      </c>
      <c r="AT407" s="24" t="s">
        <v>176</v>
      </c>
      <c r="AU407" s="24" t="s">
        <v>87</v>
      </c>
      <c r="AY407" s="24" t="s">
        <v>170</v>
      </c>
      <c r="BE407" s="232">
        <f>IF(N407="základní",J407,0)</f>
        <v>0</v>
      </c>
      <c r="BF407" s="232">
        <f>IF(N407="snížená",J407,0)</f>
        <v>0</v>
      </c>
      <c r="BG407" s="232">
        <f>IF(N407="zákl. přenesená",J407,0)</f>
        <v>0</v>
      </c>
      <c r="BH407" s="232">
        <f>IF(N407="sníž. přenesená",J407,0)</f>
        <v>0</v>
      </c>
      <c r="BI407" s="232">
        <f>IF(N407="nulová",J407,0)</f>
        <v>0</v>
      </c>
      <c r="BJ407" s="24" t="s">
        <v>84</v>
      </c>
      <c r="BK407" s="232">
        <f>ROUND(I407*H407,2)</f>
        <v>0</v>
      </c>
      <c r="BL407" s="24" t="s">
        <v>194</v>
      </c>
      <c r="BM407" s="24" t="s">
        <v>774</v>
      </c>
    </row>
    <row r="408" spans="2:47" s="1" customFormat="1" ht="13.5">
      <c r="B408" s="46"/>
      <c r="C408" s="74"/>
      <c r="D408" s="233" t="s">
        <v>183</v>
      </c>
      <c r="E408" s="74"/>
      <c r="F408" s="234" t="s">
        <v>775</v>
      </c>
      <c r="G408" s="74"/>
      <c r="H408" s="74"/>
      <c r="I408" s="191"/>
      <c r="J408" s="74"/>
      <c r="K408" s="74"/>
      <c r="L408" s="72"/>
      <c r="M408" s="235"/>
      <c r="N408" s="47"/>
      <c r="O408" s="47"/>
      <c r="P408" s="47"/>
      <c r="Q408" s="47"/>
      <c r="R408" s="47"/>
      <c r="S408" s="47"/>
      <c r="T408" s="95"/>
      <c r="AT408" s="24" t="s">
        <v>183</v>
      </c>
      <c r="AU408" s="24" t="s">
        <v>87</v>
      </c>
    </row>
    <row r="409" spans="2:47" s="1" customFormat="1" ht="13.5">
      <c r="B409" s="46"/>
      <c r="C409" s="74"/>
      <c r="D409" s="233" t="s">
        <v>295</v>
      </c>
      <c r="E409" s="74"/>
      <c r="F409" s="236" t="s">
        <v>776</v>
      </c>
      <c r="G409" s="74"/>
      <c r="H409" s="74"/>
      <c r="I409" s="191"/>
      <c r="J409" s="74"/>
      <c r="K409" s="74"/>
      <c r="L409" s="72"/>
      <c r="M409" s="235"/>
      <c r="N409" s="47"/>
      <c r="O409" s="47"/>
      <c r="P409" s="47"/>
      <c r="Q409" s="47"/>
      <c r="R409" s="47"/>
      <c r="S409" s="47"/>
      <c r="T409" s="95"/>
      <c r="AT409" s="24" t="s">
        <v>295</v>
      </c>
      <c r="AU409" s="24" t="s">
        <v>87</v>
      </c>
    </row>
    <row r="410" spans="2:47" s="1" customFormat="1" ht="13.5">
      <c r="B410" s="46"/>
      <c r="C410" s="74"/>
      <c r="D410" s="233" t="s">
        <v>184</v>
      </c>
      <c r="E410" s="74"/>
      <c r="F410" s="236" t="s">
        <v>777</v>
      </c>
      <c r="G410" s="74"/>
      <c r="H410" s="74"/>
      <c r="I410" s="191"/>
      <c r="J410" s="74"/>
      <c r="K410" s="74"/>
      <c r="L410" s="72"/>
      <c r="M410" s="235"/>
      <c r="N410" s="47"/>
      <c r="O410" s="47"/>
      <c r="P410" s="47"/>
      <c r="Q410" s="47"/>
      <c r="R410" s="47"/>
      <c r="S410" s="47"/>
      <c r="T410" s="95"/>
      <c r="AT410" s="24" t="s">
        <v>184</v>
      </c>
      <c r="AU410" s="24" t="s">
        <v>87</v>
      </c>
    </row>
    <row r="411" spans="2:51" s="11" customFormat="1" ht="13.5">
      <c r="B411" s="240"/>
      <c r="C411" s="241"/>
      <c r="D411" s="233" t="s">
        <v>322</v>
      </c>
      <c r="E411" s="242" t="s">
        <v>23</v>
      </c>
      <c r="F411" s="243" t="s">
        <v>778</v>
      </c>
      <c r="G411" s="241"/>
      <c r="H411" s="244">
        <v>66.625</v>
      </c>
      <c r="I411" s="245"/>
      <c r="J411" s="241"/>
      <c r="K411" s="241"/>
      <c r="L411" s="246"/>
      <c r="M411" s="247"/>
      <c r="N411" s="248"/>
      <c r="O411" s="248"/>
      <c r="P411" s="248"/>
      <c r="Q411" s="248"/>
      <c r="R411" s="248"/>
      <c r="S411" s="248"/>
      <c r="T411" s="249"/>
      <c r="AT411" s="250" t="s">
        <v>322</v>
      </c>
      <c r="AU411" s="250" t="s">
        <v>87</v>
      </c>
      <c r="AV411" s="11" t="s">
        <v>87</v>
      </c>
      <c r="AW411" s="11" t="s">
        <v>39</v>
      </c>
      <c r="AX411" s="11" t="s">
        <v>84</v>
      </c>
      <c r="AY411" s="250" t="s">
        <v>170</v>
      </c>
    </row>
    <row r="412" spans="2:65" s="1" customFormat="1" ht="25.5" customHeight="1">
      <c r="B412" s="46"/>
      <c r="C412" s="221" t="s">
        <v>779</v>
      </c>
      <c r="D412" s="221" t="s">
        <v>176</v>
      </c>
      <c r="E412" s="222" t="s">
        <v>780</v>
      </c>
      <c r="F412" s="223" t="s">
        <v>781</v>
      </c>
      <c r="G412" s="224" t="s">
        <v>395</v>
      </c>
      <c r="H412" s="225">
        <v>96.448</v>
      </c>
      <c r="I412" s="226"/>
      <c r="J412" s="227">
        <f>ROUND(I412*H412,2)</f>
        <v>0</v>
      </c>
      <c r="K412" s="223" t="s">
        <v>23</v>
      </c>
      <c r="L412" s="72"/>
      <c r="M412" s="228" t="s">
        <v>23</v>
      </c>
      <c r="N412" s="229" t="s">
        <v>47</v>
      </c>
      <c r="O412" s="47"/>
      <c r="P412" s="230">
        <f>O412*H412</f>
        <v>0</v>
      </c>
      <c r="Q412" s="230">
        <v>0</v>
      </c>
      <c r="R412" s="230">
        <f>Q412*H412</f>
        <v>0</v>
      </c>
      <c r="S412" s="230">
        <v>0</v>
      </c>
      <c r="T412" s="231">
        <f>S412*H412</f>
        <v>0</v>
      </c>
      <c r="AR412" s="24" t="s">
        <v>194</v>
      </c>
      <c r="AT412" s="24" t="s">
        <v>176</v>
      </c>
      <c r="AU412" s="24" t="s">
        <v>87</v>
      </c>
      <c r="AY412" s="24" t="s">
        <v>170</v>
      </c>
      <c r="BE412" s="232">
        <f>IF(N412="základní",J412,0)</f>
        <v>0</v>
      </c>
      <c r="BF412" s="232">
        <f>IF(N412="snížená",J412,0)</f>
        <v>0</v>
      </c>
      <c r="BG412" s="232">
        <f>IF(N412="zákl. přenesená",J412,0)</f>
        <v>0</v>
      </c>
      <c r="BH412" s="232">
        <f>IF(N412="sníž. přenesená",J412,0)</f>
        <v>0</v>
      </c>
      <c r="BI412" s="232">
        <f>IF(N412="nulová",J412,0)</f>
        <v>0</v>
      </c>
      <c r="BJ412" s="24" t="s">
        <v>84</v>
      </c>
      <c r="BK412" s="232">
        <f>ROUND(I412*H412,2)</f>
        <v>0</v>
      </c>
      <c r="BL412" s="24" t="s">
        <v>194</v>
      </c>
      <c r="BM412" s="24" t="s">
        <v>782</v>
      </c>
    </row>
    <row r="413" spans="2:47" s="1" customFormat="1" ht="13.5">
      <c r="B413" s="46"/>
      <c r="C413" s="74"/>
      <c r="D413" s="233" t="s">
        <v>183</v>
      </c>
      <c r="E413" s="74"/>
      <c r="F413" s="234" t="s">
        <v>783</v>
      </c>
      <c r="G413" s="74"/>
      <c r="H413" s="74"/>
      <c r="I413" s="191"/>
      <c r="J413" s="74"/>
      <c r="K413" s="74"/>
      <c r="L413" s="72"/>
      <c r="M413" s="235"/>
      <c r="N413" s="47"/>
      <c r="O413" s="47"/>
      <c r="P413" s="47"/>
      <c r="Q413" s="47"/>
      <c r="R413" s="47"/>
      <c r="S413" s="47"/>
      <c r="T413" s="95"/>
      <c r="AT413" s="24" t="s">
        <v>183</v>
      </c>
      <c r="AU413" s="24" t="s">
        <v>87</v>
      </c>
    </row>
    <row r="414" spans="2:47" s="1" customFormat="1" ht="13.5">
      <c r="B414" s="46"/>
      <c r="C414" s="74"/>
      <c r="D414" s="233" t="s">
        <v>295</v>
      </c>
      <c r="E414" s="74"/>
      <c r="F414" s="236" t="s">
        <v>776</v>
      </c>
      <c r="G414" s="74"/>
      <c r="H414" s="74"/>
      <c r="I414" s="191"/>
      <c r="J414" s="74"/>
      <c r="K414" s="74"/>
      <c r="L414" s="72"/>
      <c r="M414" s="235"/>
      <c r="N414" s="47"/>
      <c r="O414" s="47"/>
      <c r="P414" s="47"/>
      <c r="Q414" s="47"/>
      <c r="R414" s="47"/>
      <c r="S414" s="47"/>
      <c r="T414" s="95"/>
      <c r="AT414" s="24" t="s">
        <v>295</v>
      </c>
      <c r="AU414" s="24" t="s">
        <v>87</v>
      </c>
    </row>
    <row r="415" spans="2:47" s="1" customFormat="1" ht="13.5">
      <c r="B415" s="46"/>
      <c r="C415" s="74"/>
      <c r="D415" s="233" t="s">
        <v>184</v>
      </c>
      <c r="E415" s="74"/>
      <c r="F415" s="236" t="s">
        <v>784</v>
      </c>
      <c r="G415" s="74"/>
      <c r="H415" s="74"/>
      <c r="I415" s="191"/>
      <c r="J415" s="74"/>
      <c r="K415" s="74"/>
      <c r="L415" s="72"/>
      <c r="M415" s="235"/>
      <c r="N415" s="47"/>
      <c r="O415" s="47"/>
      <c r="P415" s="47"/>
      <c r="Q415" s="47"/>
      <c r="R415" s="47"/>
      <c r="S415" s="47"/>
      <c r="T415" s="95"/>
      <c r="AT415" s="24" t="s">
        <v>184</v>
      </c>
      <c r="AU415" s="24" t="s">
        <v>87</v>
      </c>
    </row>
    <row r="416" spans="2:51" s="11" customFormat="1" ht="13.5">
      <c r="B416" s="240"/>
      <c r="C416" s="241"/>
      <c r="D416" s="233" t="s">
        <v>322</v>
      </c>
      <c r="E416" s="242" t="s">
        <v>23</v>
      </c>
      <c r="F416" s="243" t="s">
        <v>785</v>
      </c>
      <c r="G416" s="241"/>
      <c r="H416" s="244">
        <v>8.5</v>
      </c>
      <c r="I416" s="245"/>
      <c r="J416" s="241"/>
      <c r="K416" s="241"/>
      <c r="L416" s="246"/>
      <c r="M416" s="247"/>
      <c r="N416" s="248"/>
      <c r="O416" s="248"/>
      <c r="P416" s="248"/>
      <c r="Q416" s="248"/>
      <c r="R416" s="248"/>
      <c r="S416" s="248"/>
      <c r="T416" s="249"/>
      <c r="AT416" s="250" t="s">
        <v>322</v>
      </c>
      <c r="AU416" s="250" t="s">
        <v>87</v>
      </c>
      <c r="AV416" s="11" t="s">
        <v>87</v>
      </c>
      <c r="AW416" s="11" t="s">
        <v>39</v>
      </c>
      <c r="AX416" s="11" t="s">
        <v>76</v>
      </c>
      <c r="AY416" s="250" t="s">
        <v>170</v>
      </c>
    </row>
    <row r="417" spans="2:51" s="11" customFormat="1" ht="13.5">
      <c r="B417" s="240"/>
      <c r="C417" s="241"/>
      <c r="D417" s="233" t="s">
        <v>322</v>
      </c>
      <c r="E417" s="242" t="s">
        <v>23</v>
      </c>
      <c r="F417" s="243" t="s">
        <v>786</v>
      </c>
      <c r="G417" s="241"/>
      <c r="H417" s="244">
        <v>1.15</v>
      </c>
      <c r="I417" s="245"/>
      <c r="J417" s="241"/>
      <c r="K417" s="241"/>
      <c r="L417" s="246"/>
      <c r="M417" s="247"/>
      <c r="N417" s="248"/>
      <c r="O417" s="248"/>
      <c r="P417" s="248"/>
      <c r="Q417" s="248"/>
      <c r="R417" s="248"/>
      <c r="S417" s="248"/>
      <c r="T417" s="249"/>
      <c r="AT417" s="250" t="s">
        <v>322</v>
      </c>
      <c r="AU417" s="250" t="s">
        <v>87</v>
      </c>
      <c r="AV417" s="11" t="s">
        <v>87</v>
      </c>
      <c r="AW417" s="11" t="s">
        <v>39</v>
      </c>
      <c r="AX417" s="11" t="s">
        <v>76</v>
      </c>
      <c r="AY417" s="250" t="s">
        <v>170</v>
      </c>
    </row>
    <row r="418" spans="2:51" s="11" customFormat="1" ht="13.5">
      <c r="B418" s="240"/>
      <c r="C418" s="241"/>
      <c r="D418" s="233" t="s">
        <v>322</v>
      </c>
      <c r="E418" s="242" t="s">
        <v>23</v>
      </c>
      <c r="F418" s="243" t="s">
        <v>787</v>
      </c>
      <c r="G418" s="241"/>
      <c r="H418" s="244">
        <v>86.3</v>
      </c>
      <c r="I418" s="245"/>
      <c r="J418" s="241"/>
      <c r="K418" s="241"/>
      <c r="L418" s="246"/>
      <c r="M418" s="247"/>
      <c r="N418" s="248"/>
      <c r="O418" s="248"/>
      <c r="P418" s="248"/>
      <c r="Q418" s="248"/>
      <c r="R418" s="248"/>
      <c r="S418" s="248"/>
      <c r="T418" s="249"/>
      <c r="AT418" s="250" t="s">
        <v>322</v>
      </c>
      <c r="AU418" s="250" t="s">
        <v>87</v>
      </c>
      <c r="AV418" s="11" t="s">
        <v>87</v>
      </c>
      <c r="AW418" s="11" t="s">
        <v>39</v>
      </c>
      <c r="AX418" s="11" t="s">
        <v>76</v>
      </c>
      <c r="AY418" s="250" t="s">
        <v>170</v>
      </c>
    </row>
    <row r="419" spans="2:51" s="11" customFormat="1" ht="13.5">
      <c r="B419" s="240"/>
      <c r="C419" s="241"/>
      <c r="D419" s="233" t="s">
        <v>322</v>
      </c>
      <c r="E419" s="242" t="s">
        <v>23</v>
      </c>
      <c r="F419" s="243" t="s">
        <v>788</v>
      </c>
      <c r="G419" s="241"/>
      <c r="H419" s="244">
        <v>0.41</v>
      </c>
      <c r="I419" s="245"/>
      <c r="J419" s="241"/>
      <c r="K419" s="241"/>
      <c r="L419" s="246"/>
      <c r="M419" s="247"/>
      <c r="N419" s="248"/>
      <c r="O419" s="248"/>
      <c r="P419" s="248"/>
      <c r="Q419" s="248"/>
      <c r="R419" s="248"/>
      <c r="S419" s="248"/>
      <c r="T419" s="249"/>
      <c r="AT419" s="250" t="s">
        <v>322</v>
      </c>
      <c r="AU419" s="250" t="s">
        <v>87</v>
      </c>
      <c r="AV419" s="11" t="s">
        <v>87</v>
      </c>
      <c r="AW419" s="11" t="s">
        <v>39</v>
      </c>
      <c r="AX419" s="11" t="s">
        <v>76</v>
      </c>
      <c r="AY419" s="250" t="s">
        <v>170</v>
      </c>
    </row>
    <row r="420" spans="2:51" s="11" customFormat="1" ht="13.5">
      <c r="B420" s="240"/>
      <c r="C420" s="241"/>
      <c r="D420" s="233" t="s">
        <v>322</v>
      </c>
      <c r="E420" s="242" t="s">
        <v>23</v>
      </c>
      <c r="F420" s="243" t="s">
        <v>789</v>
      </c>
      <c r="G420" s="241"/>
      <c r="H420" s="244">
        <v>0.088</v>
      </c>
      <c r="I420" s="245"/>
      <c r="J420" s="241"/>
      <c r="K420" s="241"/>
      <c r="L420" s="246"/>
      <c r="M420" s="247"/>
      <c r="N420" s="248"/>
      <c r="O420" s="248"/>
      <c r="P420" s="248"/>
      <c r="Q420" s="248"/>
      <c r="R420" s="248"/>
      <c r="S420" s="248"/>
      <c r="T420" s="249"/>
      <c r="AT420" s="250" t="s">
        <v>322</v>
      </c>
      <c r="AU420" s="250" t="s">
        <v>87</v>
      </c>
      <c r="AV420" s="11" t="s">
        <v>87</v>
      </c>
      <c r="AW420" s="11" t="s">
        <v>39</v>
      </c>
      <c r="AX420" s="11" t="s">
        <v>76</v>
      </c>
      <c r="AY420" s="250" t="s">
        <v>170</v>
      </c>
    </row>
    <row r="421" spans="2:51" s="12" customFormat="1" ht="13.5">
      <c r="B421" s="251"/>
      <c r="C421" s="252"/>
      <c r="D421" s="233" t="s">
        <v>322</v>
      </c>
      <c r="E421" s="253" t="s">
        <v>23</v>
      </c>
      <c r="F421" s="254" t="s">
        <v>392</v>
      </c>
      <c r="G421" s="252"/>
      <c r="H421" s="255">
        <v>96.448</v>
      </c>
      <c r="I421" s="256"/>
      <c r="J421" s="252"/>
      <c r="K421" s="252"/>
      <c r="L421" s="257"/>
      <c r="M421" s="258"/>
      <c r="N421" s="259"/>
      <c r="O421" s="259"/>
      <c r="P421" s="259"/>
      <c r="Q421" s="259"/>
      <c r="R421" s="259"/>
      <c r="S421" s="259"/>
      <c r="T421" s="260"/>
      <c r="AT421" s="261" t="s">
        <v>322</v>
      </c>
      <c r="AU421" s="261" t="s">
        <v>87</v>
      </c>
      <c r="AV421" s="12" t="s">
        <v>194</v>
      </c>
      <c r="AW421" s="12" t="s">
        <v>39</v>
      </c>
      <c r="AX421" s="12" t="s">
        <v>84</v>
      </c>
      <c r="AY421" s="261" t="s">
        <v>170</v>
      </c>
    </row>
    <row r="422" spans="2:65" s="1" customFormat="1" ht="16.5" customHeight="1">
      <c r="B422" s="46"/>
      <c r="C422" s="221" t="s">
        <v>790</v>
      </c>
      <c r="D422" s="221" t="s">
        <v>176</v>
      </c>
      <c r="E422" s="222" t="s">
        <v>791</v>
      </c>
      <c r="F422" s="223" t="s">
        <v>792</v>
      </c>
      <c r="G422" s="224" t="s">
        <v>395</v>
      </c>
      <c r="H422" s="225">
        <v>0.048</v>
      </c>
      <c r="I422" s="226"/>
      <c r="J422" s="227">
        <f>ROUND(I422*H422,2)</f>
        <v>0</v>
      </c>
      <c r="K422" s="223" t="s">
        <v>180</v>
      </c>
      <c r="L422" s="72"/>
      <c r="M422" s="228" t="s">
        <v>23</v>
      </c>
      <c r="N422" s="229" t="s">
        <v>47</v>
      </c>
      <c r="O422" s="47"/>
      <c r="P422" s="230">
        <f>O422*H422</f>
        <v>0</v>
      </c>
      <c r="Q422" s="230">
        <v>0</v>
      </c>
      <c r="R422" s="230">
        <f>Q422*H422</f>
        <v>0</v>
      </c>
      <c r="S422" s="230">
        <v>0</v>
      </c>
      <c r="T422" s="231">
        <f>S422*H422</f>
        <v>0</v>
      </c>
      <c r="AR422" s="24" t="s">
        <v>194</v>
      </c>
      <c r="AT422" s="24" t="s">
        <v>176</v>
      </c>
      <c r="AU422" s="24" t="s">
        <v>87</v>
      </c>
      <c r="AY422" s="24" t="s">
        <v>170</v>
      </c>
      <c r="BE422" s="232">
        <f>IF(N422="základní",J422,0)</f>
        <v>0</v>
      </c>
      <c r="BF422" s="232">
        <f>IF(N422="snížená",J422,0)</f>
        <v>0</v>
      </c>
      <c r="BG422" s="232">
        <f>IF(N422="zákl. přenesená",J422,0)</f>
        <v>0</v>
      </c>
      <c r="BH422" s="232">
        <f>IF(N422="sníž. přenesená",J422,0)</f>
        <v>0</v>
      </c>
      <c r="BI422" s="232">
        <f>IF(N422="nulová",J422,0)</f>
        <v>0</v>
      </c>
      <c r="BJ422" s="24" t="s">
        <v>84</v>
      </c>
      <c r="BK422" s="232">
        <f>ROUND(I422*H422,2)</f>
        <v>0</v>
      </c>
      <c r="BL422" s="24" t="s">
        <v>194</v>
      </c>
      <c r="BM422" s="24" t="s">
        <v>793</v>
      </c>
    </row>
    <row r="423" spans="2:47" s="1" customFormat="1" ht="13.5">
      <c r="B423" s="46"/>
      <c r="C423" s="74"/>
      <c r="D423" s="233" t="s">
        <v>183</v>
      </c>
      <c r="E423" s="74"/>
      <c r="F423" s="234" t="s">
        <v>794</v>
      </c>
      <c r="G423" s="74"/>
      <c r="H423" s="74"/>
      <c r="I423" s="191"/>
      <c r="J423" s="74"/>
      <c r="K423" s="74"/>
      <c r="L423" s="72"/>
      <c r="M423" s="235"/>
      <c r="N423" s="47"/>
      <c r="O423" s="47"/>
      <c r="P423" s="47"/>
      <c r="Q423" s="47"/>
      <c r="R423" s="47"/>
      <c r="S423" s="47"/>
      <c r="T423" s="95"/>
      <c r="AT423" s="24" t="s">
        <v>183</v>
      </c>
      <c r="AU423" s="24" t="s">
        <v>87</v>
      </c>
    </row>
    <row r="424" spans="2:47" s="1" customFormat="1" ht="13.5">
      <c r="B424" s="46"/>
      <c r="C424" s="74"/>
      <c r="D424" s="233" t="s">
        <v>295</v>
      </c>
      <c r="E424" s="74"/>
      <c r="F424" s="236" t="s">
        <v>795</v>
      </c>
      <c r="G424" s="74"/>
      <c r="H424" s="74"/>
      <c r="I424" s="191"/>
      <c r="J424" s="74"/>
      <c r="K424" s="74"/>
      <c r="L424" s="72"/>
      <c r="M424" s="235"/>
      <c r="N424" s="47"/>
      <c r="O424" s="47"/>
      <c r="P424" s="47"/>
      <c r="Q424" s="47"/>
      <c r="R424" s="47"/>
      <c r="S424" s="47"/>
      <c r="T424" s="95"/>
      <c r="AT424" s="24" t="s">
        <v>295</v>
      </c>
      <c r="AU424" s="24" t="s">
        <v>87</v>
      </c>
    </row>
    <row r="425" spans="2:47" s="1" customFormat="1" ht="13.5">
      <c r="B425" s="46"/>
      <c r="C425" s="74"/>
      <c r="D425" s="233" t="s">
        <v>184</v>
      </c>
      <c r="E425" s="74"/>
      <c r="F425" s="236" t="s">
        <v>796</v>
      </c>
      <c r="G425" s="74"/>
      <c r="H425" s="74"/>
      <c r="I425" s="191"/>
      <c r="J425" s="74"/>
      <c r="K425" s="74"/>
      <c r="L425" s="72"/>
      <c r="M425" s="235"/>
      <c r="N425" s="47"/>
      <c r="O425" s="47"/>
      <c r="P425" s="47"/>
      <c r="Q425" s="47"/>
      <c r="R425" s="47"/>
      <c r="S425" s="47"/>
      <c r="T425" s="95"/>
      <c r="AT425" s="24" t="s">
        <v>184</v>
      </c>
      <c r="AU425" s="24" t="s">
        <v>87</v>
      </c>
    </row>
    <row r="426" spans="2:51" s="11" customFormat="1" ht="13.5">
      <c r="B426" s="240"/>
      <c r="C426" s="241"/>
      <c r="D426" s="233" t="s">
        <v>322</v>
      </c>
      <c r="E426" s="242" t="s">
        <v>23</v>
      </c>
      <c r="F426" s="243" t="s">
        <v>797</v>
      </c>
      <c r="G426" s="241"/>
      <c r="H426" s="244">
        <v>0.048</v>
      </c>
      <c r="I426" s="245"/>
      <c r="J426" s="241"/>
      <c r="K426" s="241"/>
      <c r="L426" s="246"/>
      <c r="M426" s="247"/>
      <c r="N426" s="248"/>
      <c r="O426" s="248"/>
      <c r="P426" s="248"/>
      <c r="Q426" s="248"/>
      <c r="R426" s="248"/>
      <c r="S426" s="248"/>
      <c r="T426" s="249"/>
      <c r="AT426" s="250" t="s">
        <v>322</v>
      </c>
      <c r="AU426" s="250" t="s">
        <v>87</v>
      </c>
      <c r="AV426" s="11" t="s">
        <v>87</v>
      </c>
      <c r="AW426" s="11" t="s">
        <v>39</v>
      </c>
      <c r="AX426" s="11" t="s">
        <v>84</v>
      </c>
      <c r="AY426" s="250" t="s">
        <v>170</v>
      </c>
    </row>
    <row r="427" spans="2:65" s="1" customFormat="1" ht="16.5" customHeight="1">
      <c r="B427" s="46"/>
      <c r="C427" s="221" t="s">
        <v>798</v>
      </c>
      <c r="D427" s="221" t="s">
        <v>176</v>
      </c>
      <c r="E427" s="222" t="s">
        <v>799</v>
      </c>
      <c r="F427" s="223" t="s">
        <v>800</v>
      </c>
      <c r="G427" s="224" t="s">
        <v>395</v>
      </c>
      <c r="H427" s="225">
        <v>96.36</v>
      </c>
      <c r="I427" s="226"/>
      <c r="J427" s="227">
        <f>ROUND(I427*H427,2)</f>
        <v>0</v>
      </c>
      <c r="K427" s="223" t="s">
        <v>180</v>
      </c>
      <c r="L427" s="72"/>
      <c r="M427" s="228" t="s">
        <v>23</v>
      </c>
      <c r="N427" s="229" t="s">
        <v>47</v>
      </c>
      <c r="O427" s="47"/>
      <c r="P427" s="230">
        <f>O427*H427</f>
        <v>0</v>
      </c>
      <c r="Q427" s="230">
        <v>0</v>
      </c>
      <c r="R427" s="230">
        <f>Q427*H427</f>
        <v>0</v>
      </c>
      <c r="S427" s="230">
        <v>0</v>
      </c>
      <c r="T427" s="231">
        <f>S427*H427</f>
        <v>0</v>
      </c>
      <c r="AR427" s="24" t="s">
        <v>194</v>
      </c>
      <c r="AT427" s="24" t="s">
        <v>176</v>
      </c>
      <c r="AU427" s="24" t="s">
        <v>87</v>
      </c>
      <c r="AY427" s="24" t="s">
        <v>170</v>
      </c>
      <c r="BE427" s="232">
        <f>IF(N427="základní",J427,0)</f>
        <v>0</v>
      </c>
      <c r="BF427" s="232">
        <f>IF(N427="snížená",J427,0)</f>
        <v>0</v>
      </c>
      <c r="BG427" s="232">
        <f>IF(N427="zákl. přenesená",J427,0)</f>
        <v>0</v>
      </c>
      <c r="BH427" s="232">
        <f>IF(N427="sníž. přenesená",J427,0)</f>
        <v>0</v>
      </c>
      <c r="BI427" s="232">
        <f>IF(N427="nulová",J427,0)</f>
        <v>0</v>
      </c>
      <c r="BJ427" s="24" t="s">
        <v>84</v>
      </c>
      <c r="BK427" s="232">
        <f>ROUND(I427*H427,2)</f>
        <v>0</v>
      </c>
      <c r="BL427" s="24" t="s">
        <v>194</v>
      </c>
      <c r="BM427" s="24" t="s">
        <v>801</v>
      </c>
    </row>
    <row r="428" spans="2:47" s="1" customFormat="1" ht="13.5">
      <c r="B428" s="46"/>
      <c r="C428" s="74"/>
      <c r="D428" s="233" t="s">
        <v>183</v>
      </c>
      <c r="E428" s="74"/>
      <c r="F428" s="234" t="s">
        <v>802</v>
      </c>
      <c r="G428" s="74"/>
      <c r="H428" s="74"/>
      <c r="I428" s="191"/>
      <c r="J428" s="74"/>
      <c r="K428" s="74"/>
      <c r="L428" s="72"/>
      <c r="M428" s="235"/>
      <c r="N428" s="47"/>
      <c r="O428" s="47"/>
      <c r="P428" s="47"/>
      <c r="Q428" s="47"/>
      <c r="R428" s="47"/>
      <c r="S428" s="47"/>
      <c r="T428" s="95"/>
      <c r="AT428" s="24" t="s">
        <v>183</v>
      </c>
      <c r="AU428" s="24" t="s">
        <v>87</v>
      </c>
    </row>
    <row r="429" spans="2:47" s="1" customFormat="1" ht="13.5">
      <c r="B429" s="46"/>
      <c r="C429" s="74"/>
      <c r="D429" s="233" t="s">
        <v>295</v>
      </c>
      <c r="E429" s="74"/>
      <c r="F429" s="236" t="s">
        <v>803</v>
      </c>
      <c r="G429" s="74"/>
      <c r="H429" s="74"/>
      <c r="I429" s="191"/>
      <c r="J429" s="74"/>
      <c r="K429" s="74"/>
      <c r="L429" s="72"/>
      <c r="M429" s="235"/>
      <c r="N429" s="47"/>
      <c r="O429" s="47"/>
      <c r="P429" s="47"/>
      <c r="Q429" s="47"/>
      <c r="R429" s="47"/>
      <c r="S429" s="47"/>
      <c r="T429" s="95"/>
      <c r="AT429" s="24" t="s">
        <v>295</v>
      </c>
      <c r="AU429" s="24" t="s">
        <v>87</v>
      </c>
    </row>
    <row r="430" spans="2:47" s="1" customFormat="1" ht="13.5">
      <c r="B430" s="46"/>
      <c r="C430" s="74"/>
      <c r="D430" s="233" t="s">
        <v>184</v>
      </c>
      <c r="E430" s="74"/>
      <c r="F430" s="236" t="s">
        <v>804</v>
      </c>
      <c r="G430" s="74"/>
      <c r="H430" s="74"/>
      <c r="I430" s="191"/>
      <c r="J430" s="74"/>
      <c r="K430" s="74"/>
      <c r="L430" s="72"/>
      <c r="M430" s="235"/>
      <c r="N430" s="47"/>
      <c r="O430" s="47"/>
      <c r="P430" s="47"/>
      <c r="Q430" s="47"/>
      <c r="R430" s="47"/>
      <c r="S430" s="47"/>
      <c r="T430" s="95"/>
      <c r="AT430" s="24" t="s">
        <v>184</v>
      </c>
      <c r="AU430" s="24" t="s">
        <v>87</v>
      </c>
    </row>
    <row r="431" spans="2:51" s="11" customFormat="1" ht="13.5">
      <c r="B431" s="240"/>
      <c r="C431" s="241"/>
      <c r="D431" s="233" t="s">
        <v>322</v>
      </c>
      <c r="E431" s="242" t="s">
        <v>23</v>
      </c>
      <c r="F431" s="243" t="s">
        <v>785</v>
      </c>
      <c r="G431" s="241"/>
      <c r="H431" s="244">
        <v>8.5</v>
      </c>
      <c r="I431" s="245"/>
      <c r="J431" s="241"/>
      <c r="K431" s="241"/>
      <c r="L431" s="246"/>
      <c r="M431" s="247"/>
      <c r="N431" s="248"/>
      <c r="O431" s="248"/>
      <c r="P431" s="248"/>
      <c r="Q431" s="248"/>
      <c r="R431" s="248"/>
      <c r="S431" s="248"/>
      <c r="T431" s="249"/>
      <c r="AT431" s="250" t="s">
        <v>322</v>
      </c>
      <c r="AU431" s="250" t="s">
        <v>87</v>
      </c>
      <c r="AV431" s="11" t="s">
        <v>87</v>
      </c>
      <c r="AW431" s="11" t="s">
        <v>39</v>
      </c>
      <c r="AX431" s="11" t="s">
        <v>76</v>
      </c>
      <c r="AY431" s="250" t="s">
        <v>170</v>
      </c>
    </row>
    <row r="432" spans="2:51" s="11" customFormat="1" ht="13.5">
      <c r="B432" s="240"/>
      <c r="C432" s="241"/>
      <c r="D432" s="233" t="s">
        <v>322</v>
      </c>
      <c r="E432" s="242" t="s">
        <v>23</v>
      </c>
      <c r="F432" s="243" t="s">
        <v>786</v>
      </c>
      <c r="G432" s="241"/>
      <c r="H432" s="244">
        <v>1.15</v>
      </c>
      <c r="I432" s="245"/>
      <c r="J432" s="241"/>
      <c r="K432" s="241"/>
      <c r="L432" s="246"/>
      <c r="M432" s="247"/>
      <c r="N432" s="248"/>
      <c r="O432" s="248"/>
      <c r="P432" s="248"/>
      <c r="Q432" s="248"/>
      <c r="R432" s="248"/>
      <c r="S432" s="248"/>
      <c r="T432" s="249"/>
      <c r="AT432" s="250" t="s">
        <v>322</v>
      </c>
      <c r="AU432" s="250" t="s">
        <v>87</v>
      </c>
      <c r="AV432" s="11" t="s">
        <v>87</v>
      </c>
      <c r="AW432" s="11" t="s">
        <v>39</v>
      </c>
      <c r="AX432" s="11" t="s">
        <v>76</v>
      </c>
      <c r="AY432" s="250" t="s">
        <v>170</v>
      </c>
    </row>
    <row r="433" spans="2:51" s="11" customFormat="1" ht="13.5">
      <c r="B433" s="240"/>
      <c r="C433" s="241"/>
      <c r="D433" s="233" t="s">
        <v>322</v>
      </c>
      <c r="E433" s="242" t="s">
        <v>23</v>
      </c>
      <c r="F433" s="243" t="s">
        <v>805</v>
      </c>
      <c r="G433" s="241"/>
      <c r="H433" s="244">
        <v>86.3</v>
      </c>
      <c r="I433" s="245"/>
      <c r="J433" s="241"/>
      <c r="K433" s="241"/>
      <c r="L433" s="246"/>
      <c r="M433" s="247"/>
      <c r="N433" s="248"/>
      <c r="O433" s="248"/>
      <c r="P433" s="248"/>
      <c r="Q433" s="248"/>
      <c r="R433" s="248"/>
      <c r="S433" s="248"/>
      <c r="T433" s="249"/>
      <c r="AT433" s="250" t="s">
        <v>322</v>
      </c>
      <c r="AU433" s="250" t="s">
        <v>87</v>
      </c>
      <c r="AV433" s="11" t="s">
        <v>87</v>
      </c>
      <c r="AW433" s="11" t="s">
        <v>39</v>
      </c>
      <c r="AX433" s="11" t="s">
        <v>76</v>
      </c>
      <c r="AY433" s="250" t="s">
        <v>170</v>
      </c>
    </row>
    <row r="434" spans="2:51" s="11" customFormat="1" ht="13.5">
      <c r="B434" s="240"/>
      <c r="C434" s="241"/>
      <c r="D434" s="233" t="s">
        <v>322</v>
      </c>
      <c r="E434" s="242" t="s">
        <v>23</v>
      </c>
      <c r="F434" s="243" t="s">
        <v>788</v>
      </c>
      <c r="G434" s="241"/>
      <c r="H434" s="244">
        <v>0.41</v>
      </c>
      <c r="I434" s="245"/>
      <c r="J434" s="241"/>
      <c r="K434" s="241"/>
      <c r="L434" s="246"/>
      <c r="M434" s="247"/>
      <c r="N434" s="248"/>
      <c r="O434" s="248"/>
      <c r="P434" s="248"/>
      <c r="Q434" s="248"/>
      <c r="R434" s="248"/>
      <c r="S434" s="248"/>
      <c r="T434" s="249"/>
      <c r="AT434" s="250" t="s">
        <v>322</v>
      </c>
      <c r="AU434" s="250" t="s">
        <v>87</v>
      </c>
      <c r="AV434" s="11" t="s">
        <v>87</v>
      </c>
      <c r="AW434" s="11" t="s">
        <v>39</v>
      </c>
      <c r="AX434" s="11" t="s">
        <v>76</v>
      </c>
      <c r="AY434" s="250" t="s">
        <v>170</v>
      </c>
    </row>
    <row r="435" spans="2:51" s="12" customFormat="1" ht="13.5">
      <c r="B435" s="251"/>
      <c r="C435" s="252"/>
      <c r="D435" s="233" t="s">
        <v>322</v>
      </c>
      <c r="E435" s="253" t="s">
        <v>23</v>
      </c>
      <c r="F435" s="254" t="s">
        <v>392</v>
      </c>
      <c r="G435" s="252"/>
      <c r="H435" s="255">
        <v>96.36</v>
      </c>
      <c r="I435" s="256"/>
      <c r="J435" s="252"/>
      <c r="K435" s="252"/>
      <c r="L435" s="257"/>
      <c r="M435" s="258"/>
      <c r="N435" s="259"/>
      <c r="O435" s="259"/>
      <c r="P435" s="259"/>
      <c r="Q435" s="259"/>
      <c r="R435" s="259"/>
      <c r="S435" s="259"/>
      <c r="T435" s="260"/>
      <c r="AT435" s="261" t="s">
        <v>322</v>
      </c>
      <c r="AU435" s="261" t="s">
        <v>87</v>
      </c>
      <c r="AV435" s="12" t="s">
        <v>194</v>
      </c>
      <c r="AW435" s="12" t="s">
        <v>39</v>
      </c>
      <c r="AX435" s="12" t="s">
        <v>84</v>
      </c>
      <c r="AY435" s="261" t="s">
        <v>170</v>
      </c>
    </row>
    <row r="436" spans="2:65" s="1" customFormat="1" ht="16.5" customHeight="1">
      <c r="B436" s="46"/>
      <c r="C436" s="221" t="s">
        <v>806</v>
      </c>
      <c r="D436" s="221" t="s">
        <v>176</v>
      </c>
      <c r="E436" s="222" t="s">
        <v>807</v>
      </c>
      <c r="F436" s="223" t="s">
        <v>808</v>
      </c>
      <c r="G436" s="224" t="s">
        <v>395</v>
      </c>
      <c r="H436" s="225">
        <v>2015.07</v>
      </c>
      <c r="I436" s="226"/>
      <c r="J436" s="227">
        <f>ROUND(I436*H436,2)</f>
        <v>0</v>
      </c>
      <c r="K436" s="223" t="s">
        <v>180</v>
      </c>
      <c r="L436" s="72"/>
      <c r="M436" s="228" t="s">
        <v>23</v>
      </c>
      <c r="N436" s="229" t="s">
        <v>47</v>
      </c>
      <c r="O436" s="47"/>
      <c r="P436" s="230">
        <f>O436*H436</f>
        <v>0</v>
      </c>
      <c r="Q436" s="230">
        <v>0</v>
      </c>
      <c r="R436" s="230">
        <f>Q436*H436</f>
        <v>0</v>
      </c>
      <c r="S436" s="230">
        <v>0</v>
      </c>
      <c r="T436" s="231">
        <f>S436*H436</f>
        <v>0</v>
      </c>
      <c r="AR436" s="24" t="s">
        <v>194</v>
      </c>
      <c r="AT436" s="24" t="s">
        <v>176</v>
      </c>
      <c r="AU436" s="24" t="s">
        <v>87</v>
      </c>
      <c r="AY436" s="24" t="s">
        <v>170</v>
      </c>
      <c r="BE436" s="232">
        <f>IF(N436="základní",J436,0)</f>
        <v>0</v>
      </c>
      <c r="BF436" s="232">
        <f>IF(N436="snížená",J436,0)</f>
        <v>0</v>
      </c>
      <c r="BG436" s="232">
        <f>IF(N436="zákl. přenesená",J436,0)</f>
        <v>0</v>
      </c>
      <c r="BH436" s="232">
        <f>IF(N436="sníž. přenesená",J436,0)</f>
        <v>0</v>
      </c>
      <c r="BI436" s="232">
        <f>IF(N436="nulová",J436,0)</f>
        <v>0</v>
      </c>
      <c r="BJ436" s="24" t="s">
        <v>84</v>
      </c>
      <c r="BK436" s="232">
        <f>ROUND(I436*H436,2)</f>
        <v>0</v>
      </c>
      <c r="BL436" s="24" t="s">
        <v>194</v>
      </c>
      <c r="BM436" s="24" t="s">
        <v>809</v>
      </c>
    </row>
    <row r="437" spans="2:47" s="1" customFormat="1" ht="13.5">
      <c r="B437" s="46"/>
      <c r="C437" s="74"/>
      <c r="D437" s="233" t="s">
        <v>183</v>
      </c>
      <c r="E437" s="74"/>
      <c r="F437" s="234" t="s">
        <v>810</v>
      </c>
      <c r="G437" s="74"/>
      <c r="H437" s="74"/>
      <c r="I437" s="191"/>
      <c r="J437" s="74"/>
      <c r="K437" s="74"/>
      <c r="L437" s="72"/>
      <c r="M437" s="235"/>
      <c r="N437" s="47"/>
      <c r="O437" s="47"/>
      <c r="P437" s="47"/>
      <c r="Q437" s="47"/>
      <c r="R437" s="47"/>
      <c r="S437" s="47"/>
      <c r="T437" s="95"/>
      <c r="AT437" s="24" t="s">
        <v>183</v>
      </c>
      <c r="AU437" s="24" t="s">
        <v>87</v>
      </c>
    </row>
    <row r="438" spans="2:47" s="1" customFormat="1" ht="13.5">
      <c r="B438" s="46"/>
      <c r="C438" s="74"/>
      <c r="D438" s="233" t="s">
        <v>295</v>
      </c>
      <c r="E438" s="74"/>
      <c r="F438" s="236" t="s">
        <v>803</v>
      </c>
      <c r="G438" s="74"/>
      <c r="H438" s="74"/>
      <c r="I438" s="191"/>
      <c r="J438" s="74"/>
      <c r="K438" s="74"/>
      <c r="L438" s="72"/>
      <c r="M438" s="235"/>
      <c r="N438" s="47"/>
      <c r="O438" s="47"/>
      <c r="P438" s="47"/>
      <c r="Q438" s="47"/>
      <c r="R438" s="47"/>
      <c r="S438" s="47"/>
      <c r="T438" s="95"/>
      <c r="AT438" s="24" t="s">
        <v>295</v>
      </c>
      <c r="AU438" s="24" t="s">
        <v>87</v>
      </c>
    </row>
    <row r="439" spans="2:47" s="1" customFormat="1" ht="13.5">
      <c r="B439" s="46"/>
      <c r="C439" s="74"/>
      <c r="D439" s="233" t="s">
        <v>184</v>
      </c>
      <c r="E439" s="74"/>
      <c r="F439" s="236" t="s">
        <v>811</v>
      </c>
      <c r="G439" s="74"/>
      <c r="H439" s="74"/>
      <c r="I439" s="191"/>
      <c r="J439" s="74"/>
      <c r="K439" s="74"/>
      <c r="L439" s="72"/>
      <c r="M439" s="235"/>
      <c r="N439" s="47"/>
      <c r="O439" s="47"/>
      <c r="P439" s="47"/>
      <c r="Q439" s="47"/>
      <c r="R439" s="47"/>
      <c r="S439" s="47"/>
      <c r="T439" s="95"/>
      <c r="AT439" s="24" t="s">
        <v>184</v>
      </c>
      <c r="AU439" s="24" t="s">
        <v>87</v>
      </c>
    </row>
    <row r="440" spans="2:51" s="11" customFormat="1" ht="13.5">
      <c r="B440" s="240"/>
      <c r="C440" s="241"/>
      <c r="D440" s="233" t="s">
        <v>322</v>
      </c>
      <c r="E440" s="242" t="s">
        <v>23</v>
      </c>
      <c r="F440" s="243" t="s">
        <v>812</v>
      </c>
      <c r="G440" s="241"/>
      <c r="H440" s="244">
        <v>2015.07</v>
      </c>
      <c r="I440" s="245"/>
      <c r="J440" s="241"/>
      <c r="K440" s="241"/>
      <c r="L440" s="246"/>
      <c r="M440" s="247"/>
      <c r="N440" s="248"/>
      <c r="O440" s="248"/>
      <c r="P440" s="248"/>
      <c r="Q440" s="248"/>
      <c r="R440" s="248"/>
      <c r="S440" s="248"/>
      <c r="T440" s="249"/>
      <c r="AT440" s="250" t="s">
        <v>322</v>
      </c>
      <c r="AU440" s="250" t="s">
        <v>87</v>
      </c>
      <c r="AV440" s="11" t="s">
        <v>87</v>
      </c>
      <c r="AW440" s="11" t="s">
        <v>39</v>
      </c>
      <c r="AX440" s="11" t="s">
        <v>84</v>
      </c>
      <c r="AY440" s="250" t="s">
        <v>170</v>
      </c>
    </row>
    <row r="441" spans="2:63" s="10" customFormat="1" ht="29.85" customHeight="1">
      <c r="B441" s="205"/>
      <c r="C441" s="206"/>
      <c r="D441" s="207" t="s">
        <v>75</v>
      </c>
      <c r="E441" s="219" t="s">
        <v>813</v>
      </c>
      <c r="F441" s="219" t="s">
        <v>814</v>
      </c>
      <c r="G441" s="206"/>
      <c r="H441" s="206"/>
      <c r="I441" s="209"/>
      <c r="J441" s="220">
        <f>BK441</f>
        <v>0</v>
      </c>
      <c r="K441" s="206"/>
      <c r="L441" s="211"/>
      <c r="M441" s="212"/>
      <c r="N441" s="213"/>
      <c r="O441" s="213"/>
      <c r="P441" s="214">
        <f>SUM(P442:P447)</f>
        <v>0</v>
      </c>
      <c r="Q441" s="213"/>
      <c r="R441" s="214">
        <f>SUM(R442:R447)</f>
        <v>0</v>
      </c>
      <c r="S441" s="213"/>
      <c r="T441" s="215">
        <f>SUM(T442:T447)</f>
        <v>0</v>
      </c>
      <c r="AR441" s="216" t="s">
        <v>84</v>
      </c>
      <c r="AT441" s="217" t="s">
        <v>75</v>
      </c>
      <c r="AU441" s="217" t="s">
        <v>84</v>
      </c>
      <c r="AY441" s="216" t="s">
        <v>170</v>
      </c>
      <c r="BK441" s="218">
        <f>SUM(BK442:BK447)</f>
        <v>0</v>
      </c>
    </row>
    <row r="442" spans="2:65" s="1" customFormat="1" ht="25.5" customHeight="1">
      <c r="B442" s="46"/>
      <c r="C442" s="221" t="s">
        <v>815</v>
      </c>
      <c r="D442" s="221" t="s">
        <v>176</v>
      </c>
      <c r="E442" s="222" t="s">
        <v>816</v>
      </c>
      <c r="F442" s="223" t="s">
        <v>817</v>
      </c>
      <c r="G442" s="224" t="s">
        <v>395</v>
      </c>
      <c r="H442" s="225">
        <v>335.114</v>
      </c>
      <c r="I442" s="226"/>
      <c r="J442" s="227">
        <f>ROUND(I442*H442,2)</f>
        <v>0</v>
      </c>
      <c r="K442" s="223" t="s">
        <v>180</v>
      </c>
      <c r="L442" s="72"/>
      <c r="M442" s="228" t="s">
        <v>23</v>
      </c>
      <c r="N442" s="229" t="s">
        <v>47</v>
      </c>
      <c r="O442" s="47"/>
      <c r="P442" s="230">
        <f>O442*H442</f>
        <v>0</v>
      </c>
      <c r="Q442" s="230">
        <v>0</v>
      </c>
      <c r="R442" s="230">
        <f>Q442*H442</f>
        <v>0</v>
      </c>
      <c r="S442" s="230">
        <v>0</v>
      </c>
      <c r="T442" s="231">
        <f>S442*H442</f>
        <v>0</v>
      </c>
      <c r="AR442" s="24" t="s">
        <v>194</v>
      </c>
      <c r="AT442" s="24" t="s">
        <v>176</v>
      </c>
      <c r="AU442" s="24" t="s">
        <v>87</v>
      </c>
      <c r="AY442" s="24" t="s">
        <v>170</v>
      </c>
      <c r="BE442" s="232">
        <f>IF(N442="základní",J442,0)</f>
        <v>0</v>
      </c>
      <c r="BF442" s="232">
        <f>IF(N442="snížená",J442,0)</f>
        <v>0</v>
      </c>
      <c r="BG442" s="232">
        <f>IF(N442="zákl. přenesená",J442,0)</f>
        <v>0</v>
      </c>
      <c r="BH442" s="232">
        <f>IF(N442="sníž. přenesená",J442,0)</f>
        <v>0</v>
      </c>
      <c r="BI442" s="232">
        <f>IF(N442="nulová",J442,0)</f>
        <v>0</v>
      </c>
      <c r="BJ442" s="24" t="s">
        <v>84</v>
      </c>
      <c r="BK442" s="232">
        <f>ROUND(I442*H442,2)</f>
        <v>0</v>
      </c>
      <c r="BL442" s="24" t="s">
        <v>194</v>
      </c>
      <c r="BM442" s="24" t="s">
        <v>818</v>
      </c>
    </row>
    <row r="443" spans="2:47" s="1" customFormat="1" ht="13.5">
      <c r="B443" s="46"/>
      <c r="C443" s="74"/>
      <c r="D443" s="233" t="s">
        <v>183</v>
      </c>
      <c r="E443" s="74"/>
      <c r="F443" s="234" t="s">
        <v>819</v>
      </c>
      <c r="G443" s="74"/>
      <c r="H443" s="74"/>
      <c r="I443" s="191"/>
      <c r="J443" s="74"/>
      <c r="K443" s="74"/>
      <c r="L443" s="72"/>
      <c r="M443" s="235"/>
      <c r="N443" s="47"/>
      <c r="O443" s="47"/>
      <c r="P443" s="47"/>
      <c r="Q443" s="47"/>
      <c r="R443" s="47"/>
      <c r="S443" s="47"/>
      <c r="T443" s="95"/>
      <c r="AT443" s="24" t="s">
        <v>183</v>
      </c>
      <c r="AU443" s="24" t="s">
        <v>87</v>
      </c>
    </row>
    <row r="444" spans="2:47" s="1" customFormat="1" ht="13.5">
      <c r="B444" s="46"/>
      <c r="C444" s="74"/>
      <c r="D444" s="233" t="s">
        <v>295</v>
      </c>
      <c r="E444" s="74"/>
      <c r="F444" s="236" t="s">
        <v>820</v>
      </c>
      <c r="G444" s="74"/>
      <c r="H444" s="74"/>
      <c r="I444" s="191"/>
      <c r="J444" s="74"/>
      <c r="K444" s="74"/>
      <c r="L444" s="72"/>
      <c r="M444" s="235"/>
      <c r="N444" s="47"/>
      <c r="O444" s="47"/>
      <c r="P444" s="47"/>
      <c r="Q444" s="47"/>
      <c r="R444" s="47"/>
      <c r="S444" s="47"/>
      <c r="T444" s="95"/>
      <c r="AT444" s="24" t="s">
        <v>295</v>
      </c>
      <c r="AU444" s="24" t="s">
        <v>87</v>
      </c>
    </row>
    <row r="445" spans="2:65" s="1" customFormat="1" ht="25.5" customHeight="1">
      <c r="B445" s="46"/>
      <c r="C445" s="221" t="s">
        <v>821</v>
      </c>
      <c r="D445" s="221" t="s">
        <v>176</v>
      </c>
      <c r="E445" s="222" t="s">
        <v>822</v>
      </c>
      <c r="F445" s="223" t="s">
        <v>823</v>
      </c>
      <c r="G445" s="224" t="s">
        <v>395</v>
      </c>
      <c r="H445" s="225">
        <v>335.114</v>
      </c>
      <c r="I445" s="226"/>
      <c r="J445" s="227">
        <f>ROUND(I445*H445,2)</f>
        <v>0</v>
      </c>
      <c r="K445" s="223" t="s">
        <v>180</v>
      </c>
      <c r="L445" s="72"/>
      <c r="M445" s="228" t="s">
        <v>23</v>
      </c>
      <c r="N445" s="229" t="s">
        <v>47</v>
      </c>
      <c r="O445" s="47"/>
      <c r="P445" s="230">
        <f>O445*H445</f>
        <v>0</v>
      </c>
      <c r="Q445" s="230">
        <v>0</v>
      </c>
      <c r="R445" s="230">
        <f>Q445*H445</f>
        <v>0</v>
      </c>
      <c r="S445" s="230">
        <v>0</v>
      </c>
      <c r="T445" s="231">
        <f>S445*H445</f>
        <v>0</v>
      </c>
      <c r="AR445" s="24" t="s">
        <v>194</v>
      </c>
      <c r="AT445" s="24" t="s">
        <v>176</v>
      </c>
      <c r="AU445" s="24" t="s">
        <v>87</v>
      </c>
      <c r="AY445" s="24" t="s">
        <v>170</v>
      </c>
      <c r="BE445" s="232">
        <f>IF(N445="základní",J445,0)</f>
        <v>0</v>
      </c>
      <c r="BF445" s="232">
        <f>IF(N445="snížená",J445,0)</f>
        <v>0</v>
      </c>
      <c r="BG445" s="232">
        <f>IF(N445="zákl. přenesená",J445,0)</f>
        <v>0</v>
      </c>
      <c r="BH445" s="232">
        <f>IF(N445="sníž. přenesená",J445,0)</f>
        <v>0</v>
      </c>
      <c r="BI445" s="232">
        <f>IF(N445="nulová",J445,0)</f>
        <v>0</v>
      </c>
      <c r="BJ445" s="24" t="s">
        <v>84</v>
      </c>
      <c r="BK445" s="232">
        <f>ROUND(I445*H445,2)</f>
        <v>0</v>
      </c>
      <c r="BL445" s="24" t="s">
        <v>194</v>
      </c>
      <c r="BM445" s="24" t="s">
        <v>824</v>
      </c>
    </row>
    <row r="446" spans="2:47" s="1" customFormat="1" ht="13.5">
      <c r="B446" s="46"/>
      <c r="C446" s="74"/>
      <c r="D446" s="233" t="s">
        <v>183</v>
      </c>
      <c r="E446" s="74"/>
      <c r="F446" s="234" t="s">
        <v>825</v>
      </c>
      <c r="G446" s="74"/>
      <c r="H446" s="74"/>
      <c r="I446" s="191"/>
      <c r="J446" s="74"/>
      <c r="K446" s="74"/>
      <c r="L446" s="72"/>
      <c r="M446" s="235"/>
      <c r="N446" s="47"/>
      <c r="O446" s="47"/>
      <c r="P446" s="47"/>
      <c r="Q446" s="47"/>
      <c r="R446" s="47"/>
      <c r="S446" s="47"/>
      <c r="T446" s="95"/>
      <c r="AT446" s="24" t="s">
        <v>183</v>
      </c>
      <c r="AU446" s="24" t="s">
        <v>87</v>
      </c>
    </row>
    <row r="447" spans="2:47" s="1" customFormat="1" ht="13.5">
      <c r="B447" s="46"/>
      <c r="C447" s="74"/>
      <c r="D447" s="233" t="s">
        <v>295</v>
      </c>
      <c r="E447" s="74"/>
      <c r="F447" s="236" t="s">
        <v>820</v>
      </c>
      <c r="G447" s="74"/>
      <c r="H447" s="74"/>
      <c r="I447" s="191"/>
      <c r="J447" s="74"/>
      <c r="K447" s="74"/>
      <c r="L447" s="72"/>
      <c r="M447" s="235"/>
      <c r="N447" s="47"/>
      <c r="O447" s="47"/>
      <c r="P447" s="47"/>
      <c r="Q447" s="47"/>
      <c r="R447" s="47"/>
      <c r="S447" s="47"/>
      <c r="T447" s="95"/>
      <c r="AT447" s="24" t="s">
        <v>295</v>
      </c>
      <c r="AU447" s="24" t="s">
        <v>87</v>
      </c>
    </row>
    <row r="448" spans="2:63" s="10" customFormat="1" ht="37.4" customHeight="1">
      <c r="B448" s="205"/>
      <c r="C448" s="206"/>
      <c r="D448" s="207" t="s">
        <v>75</v>
      </c>
      <c r="E448" s="208" t="s">
        <v>826</v>
      </c>
      <c r="F448" s="208" t="s">
        <v>827</v>
      </c>
      <c r="G448" s="206"/>
      <c r="H448" s="206"/>
      <c r="I448" s="209"/>
      <c r="J448" s="210">
        <f>BK448</f>
        <v>0</v>
      </c>
      <c r="K448" s="206"/>
      <c r="L448" s="211"/>
      <c r="M448" s="212"/>
      <c r="N448" s="213"/>
      <c r="O448" s="213"/>
      <c r="P448" s="214">
        <f>SUM(P449:P475)</f>
        <v>0</v>
      </c>
      <c r="Q448" s="213"/>
      <c r="R448" s="214">
        <f>SUM(R449:R475)</f>
        <v>1.81603728</v>
      </c>
      <c r="S448" s="213"/>
      <c r="T448" s="215">
        <f>SUM(T449:T475)</f>
        <v>0</v>
      </c>
      <c r="AR448" s="216" t="s">
        <v>84</v>
      </c>
      <c r="AT448" s="217" t="s">
        <v>75</v>
      </c>
      <c r="AU448" s="217" t="s">
        <v>76</v>
      </c>
      <c r="AY448" s="216" t="s">
        <v>170</v>
      </c>
      <c r="BK448" s="218">
        <f>SUM(BK449:BK475)</f>
        <v>0</v>
      </c>
    </row>
    <row r="449" spans="2:65" s="1" customFormat="1" ht="25.5" customHeight="1">
      <c r="B449" s="46"/>
      <c r="C449" s="221" t="s">
        <v>828</v>
      </c>
      <c r="D449" s="221" t="s">
        <v>176</v>
      </c>
      <c r="E449" s="222" t="s">
        <v>384</v>
      </c>
      <c r="F449" s="223" t="s">
        <v>385</v>
      </c>
      <c r="G449" s="224" t="s">
        <v>292</v>
      </c>
      <c r="H449" s="225">
        <v>1958.335</v>
      </c>
      <c r="I449" s="226"/>
      <c r="J449" s="227">
        <f>ROUND(I449*H449,2)</f>
        <v>0</v>
      </c>
      <c r="K449" s="223" t="s">
        <v>23</v>
      </c>
      <c r="L449" s="72"/>
      <c r="M449" s="228" t="s">
        <v>23</v>
      </c>
      <c r="N449" s="229" t="s">
        <v>47</v>
      </c>
      <c r="O449" s="47"/>
      <c r="P449" s="230">
        <f>O449*H449</f>
        <v>0</v>
      </c>
      <c r="Q449" s="230">
        <v>0</v>
      </c>
      <c r="R449" s="230">
        <f>Q449*H449</f>
        <v>0</v>
      </c>
      <c r="S449" s="230">
        <v>0</v>
      </c>
      <c r="T449" s="231">
        <f>S449*H449</f>
        <v>0</v>
      </c>
      <c r="AR449" s="24" t="s">
        <v>194</v>
      </c>
      <c r="AT449" s="24" t="s">
        <v>176</v>
      </c>
      <c r="AU449" s="24" t="s">
        <v>84</v>
      </c>
      <c r="AY449" s="24" t="s">
        <v>170</v>
      </c>
      <c r="BE449" s="232">
        <f>IF(N449="základní",J449,0)</f>
        <v>0</v>
      </c>
      <c r="BF449" s="232">
        <f>IF(N449="snížená",J449,0)</f>
        <v>0</v>
      </c>
      <c r="BG449" s="232">
        <f>IF(N449="zákl. přenesená",J449,0)</f>
        <v>0</v>
      </c>
      <c r="BH449" s="232">
        <f>IF(N449="sníž. přenesená",J449,0)</f>
        <v>0</v>
      </c>
      <c r="BI449" s="232">
        <f>IF(N449="nulová",J449,0)</f>
        <v>0</v>
      </c>
      <c r="BJ449" s="24" t="s">
        <v>84</v>
      </c>
      <c r="BK449" s="232">
        <f>ROUND(I449*H449,2)</f>
        <v>0</v>
      </c>
      <c r="BL449" s="24" t="s">
        <v>194</v>
      </c>
      <c r="BM449" s="24" t="s">
        <v>829</v>
      </c>
    </row>
    <row r="450" spans="2:47" s="1" customFormat="1" ht="13.5">
      <c r="B450" s="46"/>
      <c r="C450" s="74"/>
      <c r="D450" s="233" t="s">
        <v>183</v>
      </c>
      <c r="E450" s="74"/>
      <c r="F450" s="234" t="s">
        <v>387</v>
      </c>
      <c r="G450" s="74"/>
      <c r="H450" s="74"/>
      <c r="I450" s="191"/>
      <c r="J450" s="74"/>
      <c r="K450" s="74"/>
      <c r="L450" s="72"/>
      <c r="M450" s="235"/>
      <c r="N450" s="47"/>
      <c r="O450" s="47"/>
      <c r="P450" s="47"/>
      <c r="Q450" s="47"/>
      <c r="R450" s="47"/>
      <c r="S450" s="47"/>
      <c r="T450" s="95"/>
      <c r="AT450" s="24" t="s">
        <v>183</v>
      </c>
      <c r="AU450" s="24" t="s">
        <v>84</v>
      </c>
    </row>
    <row r="451" spans="2:47" s="1" customFormat="1" ht="13.5">
      <c r="B451" s="46"/>
      <c r="C451" s="74"/>
      <c r="D451" s="233" t="s">
        <v>295</v>
      </c>
      <c r="E451" s="74"/>
      <c r="F451" s="236" t="s">
        <v>388</v>
      </c>
      <c r="G451" s="74"/>
      <c r="H451" s="74"/>
      <c r="I451" s="191"/>
      <c r="J451" s="74"/>
      <c r="K451" s="74"/>
      <c r="L451" s="72"/>
      <c r="M451" s="235"/>
      <c r="N451" s="47"/>
      <c r="O451" s="47"/>
      <c r="P451" s="47"/>
      <c r="Q451" s="47"/>
      <c r="R451" s="47"/>
      <c r="S451" s="47"/>
      <c r="T451" s="95"/>
      <c r="AT451" s="24" t="s">
        <v>295</v>
      </c>
      <c r="AU451" s="24" t="s">
        <v>84</v>
      </c>
    </row>
    <row r="452" spans="2:47" s="1" customFormat="1" ht="13.5">
      <c r="B452" s="46"/>
      <c r="C452" s="74"/>
      <c r="D452" s="233" t="s">
        <v>184</v>
      </c>
      <c r="E452" s="74"/>
      <c r="F452" s="236" t="s">
        <v>830</v>
      </c>
      <c r="G452" s="74"/>
      <c r="H452" s="74"/>
      <c r="I452" s="191"/>
      <c r="J452" s="74"/>
      <c r="K452" s="74"/>
      <c r="L452" s="72"/>
      <c r="M452" s="235"/>
      <c r="N452" s="47"/>
      <c r="O452" s="47"/>
      <c r="P452" s="47"/>
      <c r="Q452" s="47"/>
      <c r="R452" s="47"/>
      <c r="S452" s="47"/>
      <c r="T452" s="95"/>
      <c r="AT452" s="24" t="s">
        <v>184</v>
      </c>
      <c r="AU452" s="24" t="s">
        <v>84</v>
      </c>
    </row>
    <row r="453" spans="2:65" s="1" customFormat="1" ht="16.5" customHeight="1">
      <c r="B453" s="46"/>
      <c r="C453" s="221" t="s">
        <v>831</v>
      </c>
      <c r="D453" s="221" t="s">
        <v>176</v>
      </c>
      <c r="E453" s="222" t="s">
        <v>393</v>
      </c>
      <c r="F453" s="223" t="s">
        <v>394</v>
      </c>
      <c r="G453" s="224" t="s">
        <v>395</v>
      </c>
      <c r="H453" s="225">
        <v>3720.837</v>
      </c>
      <c r="I453" s="226"/>
      <c r="J453" s="227">
        <f>ROUND(I453*H453,2)</f>
        <v>0</v>
      </c>
      <c r="K453" s="223" t="s">
        <v>180</v>
      </c>
      <c r="L453" s="72"/>
      <c r="M453" s="228" t="s">
        <v>23</v>
      </c>
      <c r="N453" s="229" t="s">
        <v>47</v>
      </c>
      <c r="O453" s="47"/>
      <c r="P453" s="230">
        <f>O453*H453</f>
        <v>0</v>
      </c>
      <c r="Q453" s="230">
        <v>0</v>
      </c>
      <c r="R453" s="230">
        <f>Q453*H453</f>
        <v>0</v>
      </c>
      <c r="S453" s="230">
        <v>0</v>
      </c>
      <c r="T453" s="231">
        <f>S453*H453</f>
        <v>0</v>
      </c>
      <c r="AR453" s="24" t="s">
        <v>194</v>
      </c>
      <c r="AT453" s="24" t="s">
        <v>176</v>
      </c>
      <c r="AU453" s="24" t="s">
        <v>84</v>
      </c>
      <c r="AY453" s="24" t="s">
        <v>170</v>
      </c>
      <c r="BE453" s="232">
        <f>IF(N453="základní",J453,0)</f>
        <v>0</v>
      </c>
      <c r="BF453" s="232">
        <f>IF(N453="snížená",J453,0)</f>
        <v>0</v>
      </c>
      <c r="BG453" s="232">
        <f>IF(N453="zákl. přenesená",J453,0)</f>
        <v>0</v>
      </c>
      <c r="BH453" s="232">
        <f>IF(N453="sníž. přenesená",J453,0)</f>
        <v>0</v>
      </c>
      <c r="BI453" s="232">
        <f>IF(N453="nulová",J453,0)</f>
        <v>0</v>
      </c>
      <c r="BJ453" s="24" t="s">
        <v>84</v>
      </c>
      <c r="BK453" s="232">
        <f>ROUND(I453*H453,2)</f>
        <v>0</v>
      </c>
      <c r="BL453" s="24" t="s">
        <v>194</v>
      </c>
      <c r="BM453" s="24" t="s">
        <v>832</v>
      </c>
    </row>
    <row r="454" spans="2:47" s="1" customFormat="1" ht="13.5">
      <c r="B454" s="46"/>
      <c r="C454" s="74"/>
      <c r="D454" s="233" t="s">
        <v>183</v>
      </c>
      <c r="E454" s="74"/>
      <c r="F454" s="234" t="s">
        <v>397</v>
      </c>
      <c r="G454" s="74"/>
      <c r="H454" s="74"/>
      <c r="I454" s="191"/>
      <c r="J454" s="74"/>
      <c r="K454" s="74"/>
      <c r="L454" s="72"/>
      <c r="M454" s="235"/>
      <c r="N454" s="47"/>
      <c r="O454" s="47"/>
      <c r="P454" s="47"/>
      <c r="Q454" s="47"/>
      <c r="R454" s="47"/>
      <c r="S454" s="47"/>
      <c r="T454" s="95"/>
      <c r="AT454" s="24" t="s">
        <v>183</v>
      </c>
      <c r="AU454" s="24" t="s">
        <v>84</v>
      </c>
    </row>
    <row r="455" spans="2:47" s="1" customFormat="1" ht="13.5">
      <c r="B455" s="46"/>
      <c r="C455" s="74"/>
      <c r="D455" s="233" t="s">
        <v>295</v>
      </c>
      <c r="E455" s="74"/>
      <c r="F455" s="236" t="s">
        <v>398</v>
      </c>
      <c r="G455" s="74"/>
      <c r="H455" s="74"/>
      <c r="I455" s="191"/>
      <c r="J455" s="74"/>
      <c r="K455" s="74"/>
      <c r="L455" s="72"/>
      <c r="M455" s="235"/>
      <c r="N455" s="47"/>
      <c r="O455" s="47"/>
      <c r="P455" s="47"/>
      <c r="Q455" s="47"/>
      <c r="R455" s="47"/>
      <c r="S455" s="47"/>
      <c r="T455" s="95"/>
      <c r="AT455" s="24" t="s">
        <v>295</v>
      </c>
      <c r="AU455" s="24" t="s">
        <v>84</v>
      </c>
    </row>
    <row r="456" spans="2:47" s="1" customFormat="1" ht="13.5">
      <c r="B456" s="46"/>
      <c r="C456" s="74"/>
      <c r="D456" s="233" t="s">
        <v>184</v>
      </c>
      <c r="E456" s="74"/>
      <c r="F456" s="236" t="s">
        <v>833</v>
      </c>
      <c r="G456" s="74"/>
      <c r="H456" s="74"/>
      <c r="I456" s="191"/>
      <c r="J456" s="74"/>
      <c r="K456" s="74"/>
      <c r="L456" s="72"/>
      <c r="M456" s="235"/>
      <c r="N456" s="47"/>
      <c r="O456" s="47"/>
      <c r="P456" s="47"/>
      <c r="Q456" s="47"/>
      <c r="R456" s="47"/>
      <c r="S456" s="47"/>
      <c r="T456" s="95"/>
      <c r="AT456" s="24" t="s">
        <v>184</v>
      </c>
      <c r="AU456" s="24" t="s">
        <v>84</v>
      </c>
    </row>
    <row r="457" spans="2:51" s="11" customFormat="1" ht="13.5">
      <c r="B457" s="240"/>
      <c r="C457" s="241"/>
      <c r="D457" s="233" t="s">
        <v>322</v>
      </c>
      <c r="E457" s="242" t="s">
        <v>23</v>
      </c>
      <c r="F457" s="243" t="s">
        <v>834</v>
      </c>
      <c r="G457" s="241"/>
      <c r="H457" s="244">
        <v>3720.837</v>
      </c>
      <c r="I457" s="245"/>
      <c r="J457" s="241"/>
      <c r="K457" s="241"/>
      <c r="L457" s="246"/>
      <c r="M457" s="247"/>
      <c r="N457" s="248"/>
      <c r="O457" s="248"/>
      <c r="P457" s="248"/>
      <c r="Q457" s="248"/>
      <c r="R457" s="248"/>
      <c r="S457" s="248"/>
      <c r="T457" s="249"/>
      <c r="AT457" s="250" t="s">
        <v>322</v>
      </c>
      <c r="AU457" s="250" t="s">
        <v>84</v>
      </c>
      <c r="AV457" s="11" t="s">
        <v>87</v>
      </c>
      <c r="AW457" s="11" t="s">
        <v>39</v>
      </c>
      <c r="AX457" s="11" t="s">
        <v>84</v>
      </c>
      <c r="AY457" s="250" t="s">
        <v>170</v>
      </c>
    </row>
    <row r="458" spans="2:65" s="1" customFormat="1" ht="25.5" customHeight="1">
      <c r="B458" s="46"/>
      <c r="C458" s="221" t="s">
        <v>835</v>
      </c>
      <c r="D458" s="221" t="s">
        <v>176</v>
      </c>
      <c r="E458" s="222" t="s">
        <v>290</v>
      </c>
      <c r="F458" s="223" t="s">
        <v>291</v>
      </c>
      <c r="G458" s="224" t="s">
        <v>292</v>
      </c>
      <c r="H458" s="225">
        <v>1958.336</v>
      </c>
      <c r="I458" s="226"/>
      <c r="J458" s="227">
        <f>ROUND(I458*H458,2)</f>
        <v>0</v>
      </c>
      <c r="K458" s="223" t="s">
        <v>180</v>
      </c>
      <c r="L458" s="72"/>
      <c r="M458" s="228" t="s">
        <v>23</v>
      </c>
      <c r="N458" s="229" t="s">
        <v>47</v>
      </c>
      <c r="O458" s="47"/>
      <c r="P458" s="230">
        <f>O458*H458</f>
        <v>0</v>
      </c>
      <c r="Q458" s="230">
        <v>0</v>
      </c>
      <c r="R458" s="230">
        <f>Q458*H458</f>
        <v>0</v>
      </c>
      <c r="S458" s="230">
        <v>0</v>
      </c>
      <c r="T458" s="231">
        <f>S458*H458</f>
        <v>0</v>
      </c>
      <c r="AR458" s="24" t="s">
        <v>194</v>
      </c>
      <c r="AT458" s="24" t="s">
        <v>176</v>
      </c>
      <c r="AU458" s="24" t="s">
        <v>84</v>
      </c>
      <c r="AY458" s="24" t="s">
        <v>170</v>
      </c>
      <c r="BE458" s="232">
        <f>IF(N458="základní",J458,0)</f>
        <v>0</v>
      </c>
      <c r="BF458" s="232">
        <f>IF(N458="snížená",J458,0)</f>
        <v>0</v>
      </c>
      <c r="BG458" s="232">
        <f>IF(N458="zákl. přenesená",J458,0)</f>
        <v>0</v>
      </c>
      <c r="BH458" s="232">
        <f>IF(N458="sníž. přenesená",J458,0)</f>
        <v>0</v>
      </c>
      <c r="BI458" s="232">
        <f>IF(N458="nulová",J458,0)</f>
        <v>0</v>
      </c>
      <c r="BJ458" s="24" t="s">
        <v>84</v>
      </c>
      <c r="BK458" s="232">
        <f>ROUND(I458*H458,2)</f>
        <v>0</v>
      </c>
      <c r="BL458" s="24" t="s">
        <v>194</v>
      </c>
      <c r="BM458" s="24" t="s">
        <v>836</v>
      </c>
    </row>
    <row r="459" spans="2:47" s="1" customFormat="1" ht="13.5">
      <c r="B459" s="46"/>
      <c r="C459" s="74"/>
      <c r="D459" s="233" t="s">
        <v>183</v>
      </c>
      <c r="E459" s="74"/>
      <c r="F459" s="234" t="s">
        <v>294</v>
      </c>
      <c r="G459" s="74"/>
      <c r="H459" s="74"/>
      <c r="I459" s="191"/>
      <c r="J459" s="74"/>
      <c r="K459" s="74"/>
      <c r="L459" s="72"/>
      <c r="M459" s="235"/>
      <c r="N459" s="47"/>
      <c r="O459" s="47"/>
      <c r="P459" s="47"/>
      <c r="Q459" s="47"/>
      <c r="R459" s="47"/>
      <c r="S459" s="47"/>
      <c r="T459" s="95"/>
      <c r="AT459" s="24" t="s">
        <v>183</v>
      </c>
      <c r="AU459" s="24" t="s">
        <v>84</v>
      </c>
    </row>
    <row r="460" spans="2:47" s="1" customFormat="1" ht="13.5">
      <c r="B460" s="46"/>
      <c r="C460" s="74"/>
      <c r="D460" s="233" t="s">
        <v>295</v>
      </c>
      <c r="E460" s="74"/>
      <c r="F460" s="236" t="s">
        <v>296</v>
      </c>
      <c r="G460" s="74"/>
      <c r="H460" s="74"/>
      <c r="I460" s="191"/>
      <c r="J460" s="74"/>
      <c r="K460" s="74"/>
      <c r="L460" s="72"/>
      <c r="M460" s="235"/>
      <c r="N460" s="47"/>
      <c r="O460" s="47"/>
      <c r="P460" s="47"/>
      <c r="Q460" s="47"/>
      <c r="R460" s="47"/>
      <c r="S460" s="47"/>
      <c r="T460" s="95"/>
      <c r="AT460" s="24" t="s">
        <v>295</v>
      </c>
      <c r="AU460" s="24" t="s">
        <v>84</v>
      </c>
    </row>
    <row r="461" spans="2:47" s="1" customFormat="1" ht="13.5">
      <c r="B461" s="46"/>
      <c r="C461" s="74"/>
      <c r="D461" s="233" t="s">
        <v>184</v>
      </c>
      <c r="E461" s="74"/>
      <c r="F461" s="236" t="s">
        <v>833</v>
      </c>
      <c r="G461" s="74"/>
      <c r="H461" s="74"/>
      <c r="I461" s="191"/>
      <c r="J461" s="74"/>
      <c r="K461" s="74"/>
      <c r="L461" s="72"/>
      <c r="M461" s="235"/>
      <c r="N461" s="47"/>
      <c r="O461" s="47"/>
      <c r="P461" s="47"/>
      <c r="Q461" s="47"/>
      <c r="R461" s="47"/>
      <c r="S461" s="47"/>
      <c r="T461" s="95"/>
      <c r="AT461" s="24" t="s">
        <v>184</v>
      </c>
      <c r="AU461" s="24" t="s">
        <v>84</v>
      </c>
    </row>
    <row r="462" spans="2:51" s="11" customFormat="1" ht="13.5">
      <c r="B462" s="240"/>
      <c r="C462" s="241"/>
      <c r="D462" s="233" t="s">
        <v>322</v>
      </c>
      <c r="E462" s="242" t="s">
        <v>23</v>
      </c>
      <c r="F462" s="243" t="s">
        <v>837</v>
      </c>
      <c r="G462" s="241"/>
      <c r="H462" s="244">
        <v>1958.336</v>
      </c>
      <c r="I462" s="245"/>
      <c r="J462" s="241"/>
      <c r="K462" s="241"/>
      <c r="L462" s="246"/>
      <c r="M462" s="247"/>
      <c r="N462" s="248"/>
      <c r="O462" s="248"/>
      <c r="P462" s="248"/>
      <c r="Q462" s="248"/>
      <c r="R462" s="248"/>
      <c r="S462" s="248"/>
      <c r="T462" s="249"/>
      <c r="AT462" s="250" t="s">
        <v>322</v>
      </c>
      <c r="AU462" s="250" t="s">
        <v>84</v>
      </c>
      <c r="AV462" s="11" t="s">
        <v>87</v>
      </c>
      <c r="AW462" s="11" t="s">
        <v>39</v>
      </c>
      <c r="AX462" s="11" t="s">
        <v>84</v>
      </c>
      <c r="AY462" s="250" t="s">
        <v>170</v>
      </c>
    </row>
    <row r="463" spans="2:65" s="1" customFormat="1" ht="25.5" customHeight="1">
      <c r="B463" s="46"/>
      <c r="C463" s="221" t="s">
        <v>838</v>
      </c>
      <c r="D463" s="221" t="s">
        <v>176</v>
      </c>
      <c r="E463" s="222" t="s">
        <v>297</v>
      </c>
      <c r="F463" s="223" t="s">
        <v>298</v>
      </c>
      <c r="G463" s="224" t="s">
        <v>292</v>
      </c>
      <c r="H463" s="225">
        <v>1958.335</v>
      </c>
      <c r="I463" s="226"/>
      <c r="J463" s="227">
        <f>ROUND(I463*H463,2)</f>
        <v>0</v>
      </c>
      <c r="K463" s="223" t="s">
        <v>180</v>
      </c>
      <c r="L463" s="72"/>
      <c r="M463" s="228" t="s">
        <v>23</v>
      </c>
      <c r="N463" s="229" t="s">
        <v>47</v>
      </c>
      <c r="O463" s="47"/>
      <c r="P463" s="230">
        <f>O463*H463</f>
        <v>0</v>
      </c>
      <c r="Q463" s="230">
        <v>0</v>
      </c>
      <c r="R463" s="230">
        <f>Q463*H463</f>
        <v>0</v>
      </c>
      <c r="S463" s="230">
        <v>0</v>
      </c>
      <c r="T463" s="231">
        <f>S463*H463</f>
        <v>0</v>
      </c>
      <c r="AR463" s="24" t="s">
        <v>194</v>
      </c>
      <c r="AT463" s="24" t="s">
        <v>176</v>
      </c>
      <c r="AU463" s="24" t="s">
        <v>84</v>
      </c>
      <c r="AY463" s="24" t="s">
        <v>170</v>
      </c>
      <c r="BE463" s="232">
        <f>IF(N463="základní",J463,0)</f>
        <v>0</v>
      </c>
      <c r="BF463" s="232">
        <f>IF(N463="snížená",J463,0)</f>
        <v>0</v>
      </c>
      <c r="BG463" s="232">
        <f>IF(N463="zákl. přenesená",J463,0)</f>
        <v>0</v>
      </c>
      <c r="BH463" s="232">
        <f>IF(N463="sníž. přenesená",J463,0)</f>
        <v>0</v>
      </c>
      <c r="BI463" s="232">
        <f>IF(N463="nulová",J463,0)</f>
        <v>0</v>
      </c>
      <c r="BJ463" s="24" t="s">
        <v>84</v>
      </c>
      <c r="BK463" s="232">
        <f>ROUND(I463*H463,2)</f>
        <v>0</v>
      </c>
      <c r="BL463" s="24" t="s">
        <v>194</v>
      </c>
      <c r="BM463" s="24" t="s">
        <v>839</v>
      </c>
    </row>
    <row r="464" spans="2:47" s="1" customFormat="1" ht="13.5">
      <c r="B464" s="46"/>
      <c r="C464" s="74"/>
      <c r="D464" s="233" t="s">
        <v>183</v>
      </c>
      <c r="E464" s="74"/>
      <c r="F464" s="234" t="s">
        <v>300</v>
      </c>
      <c r="G464" s="74"/>
      <c r="H464" s="74"/>
      <c r="I464" s="191"/>
      <c r="J464" s="74"/>
      <c r="K464" s="74"/>
      <c r="L464" s="72"/>
      <c r="M464" s="235"/>
      <c r="N464" s="47"/>
      <c r="O464" s="47"/>
      <c r="P464" s="47"/>
      <c r="Q464" s="47"/>
      <c r="R464" s="47"/>
      <c r="S464" s="47"/>
      <c r="T464" s="95"/>
      <c r="AT464" s="24" t="s">
        <v>183</v>
      </c>
      <c r="AU464" s="24" t="s">
        <v>84</v>
      </c>
    </row>
    <row r="465" spans="2:47" s="1" customFormat="1" ht="13.5">
      <c r="B465" s="46"/>
      <c r="C465" s="74"/>
      <c r="D465" s="233" t="s">
        <v>295</v>
      </c>
      <c r="E465" s="74"/>
      <c r="F465" s="236" t="s">
        <v>296</v>
      </c>
      <c r="G465" s="74"/>
      <c r="H465" s="74"/>
      <c r="I465" s="191"/>
      <c r="J465" s="74"/>
      <c r="K465" s="74"/>
      <c r="L465" s="72"/>
      <c r="M465" s="235"/>
      <c r="N465" s="47"/>
      <c r="O465" s="47"/>
      <c r="P465" s="47"/>
      <c r="Q465" s="47"/>
      <c r="R465" s="47"/>
      <c r="S465" s="47"/>
      <c r="T465" s="95"/>
      <c r="AT465" s="24" t="s">
        <v>295</v>
      </c>
      <c r="AU465" s="24" t="s">
        <v>84</v>
      </c>
    </row>
    <row r="466" spans="2:47" s="1" customFormat="1" ht="13.5">
      <c r="B466" s="46"/>
      <c r="C466" s="74"/>
      <c r="D466" s="233" t="s">
        <v>184</v>
      </c>
      <c r="E466" s="74"/>
      <c r="F466" s="236" t="s">
        <v>840</v>
      </c>
      <c r="G466" s="74"/>
      <c r="H466" s="74"/>
      <c r="I466" s="191"/>
      <c r="J466" s="74"/>
      <c r="K466" s="74"/>
      <c r="L466" s="72"/>
      <c r="M466" s="235"/>
      <c r="N466" s="47"/>
      <c r="O466" s="47"/>
      <c r="P466" s="47"/>
      <c r="Q466" s="47"/>
      <c r="R466" s="47"/>
      <c r="S466" s="47"/>
      <c r="T466" s="95"/>
      <c r="AT466" s="24" t="s">
        <v>184</v>
      </c>
      <c r="AU466" s="24" t="s">
        <v>84</v>
      </c>
    </row>
    <row r="467" spans="2:65" s="1" customFormat="1" ht="16.5" customHeight="1">
      <c r="B467" s="46"/>
      <c r="C467" s="221" t="s">
        <v>841</v>
      </c>
      <c r="D467" s="221" t="s">
        <v>176</v>
      </c>
      <c r="E467" s="222" t="s">
        <v>842</v>
      </c>
      <c r="F467" s="223" t="s">
        <v>843</v>
      </c>
      <c r="G467" s="224" t="s">
        <v>219</v>
      </c>
      <c r="H467" s="225">
        <v>7833.345</v>
      </c>
      <c r="I467" s="226"/>
      <c r="J467" s="227">
        <f>ROUND(I467*H467,2)</f>
        <v>0</v>
      </c>
      <c r="K467" s="223" t="s">
        <v>23</v>
      </c>
      <c r="L467" s="72"/>
      <c r="M467" s="228" t="s">
        <v>23</v>
      </c>
      <c r="N467" s="229" t="s">
        <v>47</v>
      </c>
      <c r="O467" s="47"/>
      <c r="P467" s="230">
        <f>O467*H467</f>
        <v>0</v>
      </c>
      <c r="Q467" s="230">
        <v>0</v>
      </c>
      <c r="R467" s="230">
        <f>Q467*H467</f>
        <v>0</v>
      </c>
      <c r="S467" s="230">
        <v>0</v>
      </c>
      <c r="T467" s="231">
        <f>S467*H467</f>
        <v>0</v>
      </c>
      <c r="AR467" s="24" t="s">
        <v>194</v>
      </c>
      <c r="AT467" s="24" t="s">
        <v>176</v>
      </c>
      <c r="AU467" s="24" t="s">
        <v>84</v>
      </c>
      <c r="AY467" s="24" t="s">
        <v>170</v>
      </c>
      <c r="BE467" s="232">
        <f>IF(N467="základní",J467,0)</f>
        <v>0</v>
      </c>
      <c r="BF467" s="232">
        <f>IF(N467="snížená",J467,0)</f>
        <v>0</v>
      </c>
      <c r="BG467" s="232">
        <f>IF(N467="zákl. přenesená",J467,0)</f>
        <v>0</v>
      </c>
      <c r="BH467" s="232">
        <f>IF(N467="sníž. přenesená",J467,0)</f>
        <v>0</v>
      </c>
      <c r="BI467" s="232">
        <f>IF(N467="nulová",J467,0)</f>
        <v>0</v>
      </c>
      <c r="BJ467" s="24" t="s">
        <v>84</v>
      </c>
      <c r="BK467" s="232">
        <f>ROUND(I467*H467,2)</f>
        <v>0</v>
      </c>
      <c r="BL467" s="24" t="s">
        <v>194</v>
      </c>
      <c r="BM467" s="24" t="s">
        <v>844</v>
      </c>
    </row>
    <row r="468" spans="2:47" s="1" customFormat="1" ht="13.5">
      <c r="B468" s="46"/>
      <c r="C468" s="74"/>
      <c r="D468" s="233" t="s">
        <v>183</v>
      </c>
      <c r="E468" s="74"/>
      <c r="F468" s="234" t="s">
        <v>845</v>
      </c>
      <c r="G468" s="74"/>
      <c r="H468" s="74"/>
      <c r="I468" s="191"/>
      <c r="J468" s="74"/>
      <c r="K468" s="74"/>
      <c r="L468" s="72"/>
      <c r="M468" s="235"/>
      <c r="N468" s="47"/>
      <c r="O468" s="47"/>
      <c r="P468" s="47"/>
      <c r="Q468" s="47"/>
      <c r="R468" s="47"/>
      <c r="S468" s="47"/>
      <c r="T468" s="95"/>
      <c r="AT468" s="24" t="s">
        <v>183</v>
      </c>
      <c r="AU468" s="24" t="s">
        <v>84</v>
      </c>
    </row>
    <row r="469" spans="2:47" s="1" customFormat="1" ht="13.5">
      <c r="B469" s="46"/>
      <c r="C469" s="74"/>
      <c r="D469" s="233" t="s">
        <v>184</v>
      </c>
      <c r="E469" s="74"/>
      <c r="F469" s="236" t="s">
        <v>833</v>
      </c>
      <c r="G469" s="74"/>
      <c r="H469" s="74"/>
      <c r="I469" s="191"/>
      <c r="J469" s="74"/>
      <c r="K469" s="74"/>
      <c r="L469" s="72"/>
      <c r="M469" s="235"/>
      <c r="N469" s="47"/>
      <c r="O469" s="47"/>
      <c r="P469" s="47"/>
      <c r="Q469" s="47"/>
      <c r="R469" s="47"/>
      <c r="S469" s="47"/>
      <c r="T469" s="95"/>
      <c r="AT469" s="24" t="s">
        <v>184</v>
      </c>
      <c r="AU469" s="24" t="s">
        <v>84</v>
      </c>
    </row>
    <row r="470" spans="2:51" s="11" customFormat="1" ht="13.5">
      <c r="B470" s="240"/>
      <c r="C470" s="241"/>
      <c r="D470" s="233" t="s">
        <v>322</v>
      </c>
      <c r="E470" s="242" t="s">
        <v>23</v>
      </c>
      <c r="F470" s="243" t="s">
        <v>846</v>
      </c>
      <c r="G470" s="241"/>
      <c r="H470" s="244">
        <v>7833.345</v>
      </c>
      <c r="I470" s="245"/>
      <c r="J470" s="241"/>
      <c r="K470" s="241"/>
      <c r="L470" s="246"/>
      <c r="M470" s="247"/>
      <c r="N470" s="248"/>
      <c r="O470" s="248"/>
      <c r="P470" s="248"/>
      <c r="Q470" s="248"/>
      <c r="R470" s="248"/>
      <c r="S470" s="248"/>
      <c r="T470" s="249"/>
      <c r="AT470" s="250" t="s">
        <v>322</v>
      </c>
      <c r="AU470" s="250" t="s">
        <v>84</v>
      </c>
      <c r="AV470" s="11" t="s">
        <v>87</v>
      </c>
      <c r="AW470" s="11" t="s">
        <v>39</v>
      </c>
      <c r="AX470" s="11" t="s">
        <v>84</v>
      </c>
      <c r="AY470" s="250" t="s">
        <v>170</v>
      </c>
    </row>
    <row r="471" spans="2:65" s="1" customFormat="1" ht="25.5" customHeight="1">
      <c r="B471" s="46"/>
      <c r="C471" s="221" t="s">
        <v>847</v>
      </c>
      <c r="D471" s="221" t="s">
        <v>176</v>
      </c>
      <c r="E471" s="222" t="s">
        <v>848</v>
      </c>
      <c r="F471" s="223" t="s">
        <v>849</v>
      </c>
      <c r="G471" s="224" t="s">
        <v>219</v>
      </c>
      <c r="H471" s="225">
        <v>5044.548</v>
      </c>
      <c r="I471" s="226"/>
      <c r="J471" s="227">
        <f>ROUND(I471*H471,2)</f>
        <v>0</v>
      </c>
      <c r="K471" s="223" t="s">
        <v>180</v>
      </c>
      <c r="L471" s="72"/>
      <c r="M471" s="228" t="s">
        <v>23</v>
      </c>
      <c r="N471" s="229" t="s">
        <v>47</v>
      </c>
      <c r="O471" s="47"/>
      <c r="P471" s="230">
        <f>O471*H471</f>
        <v>0</v>
      </c>
      <c r="Q471" s="230">
        <v>0.00036</v>
      </c>
      <c r="R471" s="230">
        <f>Q471*H471</f>
        <v>1.81603728</v>
      </c>
      <c r="S471" s="230">
        <v>0</v>
      </c>
      <c r="T471" s="231">
        <f>S471*H471</f>
        <v>0</v>
      </c>
      <c r="AR471" s="24" t="s">
        <v>194</v>
      </c>
      <c r="AT471" s="24" t="s">
        <v>176</v>
      </c>
      <c r="AU471" s="24" t="s">
        <v>84</v>
      </c>
      <c r="AY471" s="24" t="s">
        <v>170</v>
      </c>
      <c r="BE471" s="232">
        <f>IF(N471="základní",J471,0)</f>
        <v>0</v>
      </c>
      <c r="BF471" s="232">
        <f>IF(N471="snížená",J471,0)</f>
        <v>0</v>
      </c>
      <c r="BG471" s="232">
        <f>IF(N471="zákl. přenesená",J471,0)</f>
        <v>0</v>
      </c>
      <c r="BH471" s="232">
        <f>IF(N471="sníž. přenesená",J471,0)</f>
        <v>0</v>
      </c>
      <c r="BI471" s="232">
        <f>IF(N471="nulová",J471,0)</f>
        <v>0</v>
      </c>
      <c r="BJ471" s="24" t="s">
        <v>84</v>
      </c>
      <c r="BK471" s="232">
        <f>ROUND(I471*H471,2)</f>
        <v>0</v>
      </c>
      <c r="BL471" s="24" t="s">
        <v>194</v>
      </c>
      <c r="BM471" s="24" t="s">
        <v>850</v>
      </c>
    </row>
    <row r="472" spans="2:47" s="1" customFormat="1" ht="13.5">
      <c r="B472" s="46"/>
      <c r="C472" s="74"/>
      <c r="D472" s="233" t="s">
        <v>183</v>
      </c>
      <c r="E472" s="74"/>
      <c r="F472" s="234" t="s">
        <v>851</v>
      </c>
      <c r="G472" s="74"/>
      <c r="H472" s="74"/>
      <c r="I472" s="191"/>
      <c r="J472" s="74"/>
      <c r="K472" s="74"/>
      <c r="L472" s="72"/>
      <c r="M472" s="235"/>
      <c r="N472" s="47"/>
      <c r="O472" s="47"/>
      <c r="P472" s="47"/>
      <c r="Q472" s="47"/>
      <c r="R472" s="47"/>
      <c r="S472" s="47"/>
      <c r="T472" s="95"/>
      <c r="AT472" s="24" t="s">
        <v>183</v>
      </c>
      <c r="AU472" s="24" t="s">
        <v>84</v>
      </c>
    </row>
    <row r="473" spans="2:47" s="1" customFormat="1" ht="13.5">
      <c r="B473" s="46"/>
      <c r="C473" s="74"/>
      <c r="D473" s="233" t="s">
        <v>295</v>
      </c>
      <c r="E473" s="74"/>
      <c r="F473" s="236" t="s">
        <v>852</v>
      </c>
      <c r="G473" s="74"/>
      <c r="H473" s="74"/>
      <c r="I473" s="191"/>
      <c r="J473" s="74"/>
      <c r="K473" s="74"/>
      <c r="L473" s="72"/>
      <c r="M473" s="235"/>
      <c r="N473" s="47"/>
      <c r="O473" s="47"/>
      <c r="P473" s="47"/>
      <c r="Q473" s="47"/>
      <c r="R473" s="47"/>
      <c r="S473" s="47"/>
      <c r="T473" s="95"/>
      <c r="AT473" s="24" t="s">
        <v>295</v>
      </c>
      <c r="AU473" s="24" t="s">
        <v>84</v>
      </c>
    </row>
    <row r="474" spans="2:47" s="1" customFormat="1" ht="13.5">
      <c r="B474" s="46"/>
      <c r="C474" s="74"/>
      <c r="D474" s="233" t="s">
        <v>184</v>
      </c>
      <c r="E474" s="74"/>
      <c r="F474" s="236" t="s">
        <v>853</v>
      </c>
      <c r="G474" s="74"/>
      <c r="H474" s="74"/>
      <c r="I474" s="191"/>
      <c r="J474" s="74"/>
      <c r="K474" s="74"/>
      <c r="L474" s="72"/>
      <c r="M474" s="235"/>
      <c r="N474" s="47"/>
      <c r="O474" s="47"/>
      <c r="P474" s="47"/>
      <c r="Q474" s="47"/>
      <c r="R474" s="47"/>
      <c r="S474" s="47"/>
      <c r="T474" s="95"/>
      <c r="AT474" s="24" t="s">
        <v>184</v>
      </c>
      <c r="AU474" s="24" t="s">
        <v>84</v>
      </c>
    </row>
    <row r="475" spans="2:51" s="11" customFormat="1" ht="13.5">
      <c r="B475" s="240"/>
      <c r="C475" s="241"/>
      <c r="D475" s="233" t="s">
        <v>322</v>
      </c>
      <c r="E475" s="242" t="s">
        <v>23</v>
      </c>
      <c r="F475" s="243" t="s">
        <v>854</v>
      </c>
      <c r="G475" s="241"/>
      <c r="H475" s="244">
        <v>5044.548</v>
      </c>
      <c r="I475" s="245"/>
      <c r="J475" s="241"/>
      <c r="K475" s="241"/>
      <c r="L475" s="246"/>
      <c r="M475" s="247"/>
      <c r="N475" s="248"/>
      <c r="O475" s="248"/>
      <c r="P475" s="248"/>
      <c r="Q475" s="248"/>
      <c r="R475" s="248"/>
      <c r="S475" s="248"/>
      <c r="T475" s="249"/>
      <c r="AT475" s="250" t="s">
        <v>322</v>
      </c>
      <c r="AU475" s="250" t="s">
        <v>84</v>
      </c>
      <c r="AV475" s="11" t="s">
        <v>87</v>
      </c>
      <c r="AW475" s="11" t="s">
        <v>39</v>
      </c>
      <c r="AX475" s="11" t="s">
        <v>84</v>
      </c>
      <c r="AY475" s="250" t="s">
        <v>170</v>
      </c>
    </row>
    <row r="476" spans="2:63" s="10" customFormat="1" ht="37.4" customHeight="1">
      <c r="B476" s="205"/>
      <c r="C476" s="206"/>
      <c r="D476" s="207" t="s">
        <v>75</v>
      </c>
      <c r="E476" s="208" t="s">
        <v>855</v>
      </c>
      <c r="F476" s="208" t="s">
        <v>856</v>
      </c>
      <c r="G476" s="206"/>
      <c r="H476" s="206"/>
      <c r="I476" s="209"/>
      <c r="J476" s="210">
        <f>BK476</f>
        <v>0</v>
      </c>
      <c r="K476" s="206"/>
      <c r="L476" s="211"/>
      <c r="M476" s="212"/>
      <c r="N476" s="213"/>
      <c r="O476" s="213"/>
      <c r="P476" s="214">
        <f>SUM(P477:P607)</f>
        <v>0</v>
      </c>
      <c r="Q476" s="213"/>
      <c r="R476" s="214">
        <f>SUM(R477:R607)</f>
        <v>41.60549999999999</v>
      </c>
      <c r="S476" s="213"/>
      <c r="T476" s="215">
        <f>SUM(T477:T607)</f>
        <v>0</v>
      </c>
      <c r="AR476" s="216" t="s">
        <v>84</v>
      </c>
      <c r="AT476" s="217" t="s">
        <v>75</v>
      </c>
      <c r="AU476" s="217" t="s">
        <v>76</v>
      </c>
      <c r="AY476" s="216" t="s">
        <v>170</v>
      </c>
      <c r="BK476" s="218">
        <f>SUM(BK477:BK607)</f>
        <v>0</v>
      </c>
    </row>
    <row r="477" spans="2:65" s="1" customFormat="1" ht="16.5" customHeight="1">
      <c r="B477" s="46"/>
      <c r="C477" s="262" t="s">
        <v>857</v>
      </c>
      <c r="D477" s="262" t="s">
        <v>858</v>
      </c>
      <c r="E477" s="263" t="s">
        <v>859</v>
      </c>
      <c r="F477" s="264" t="s">
        <v>860</v>
      </c>
      <c r="G477" s="265" t="s">
        <v>304</v>
      </c>
      <c r="H477" s="266">
        <v>2</v>
      </c>
      <c r="I477" s="267"/>
      <c r="J477" s="268">
        <f>ROUND(I477*H477,2)</f>
        <v>0</v>
      </c>
      <c r="K477" s="264" t="s">
        <v>180</v>
      </c>
      <c r="L477" s="269"/>
      <c r="M477" s="270" t="s">
        <v>23</v>
      </c>
      <c r="N477" s="271" t="s">
        <v>47</v>
      </c>
      <c r="O477" s="47"/>
      <c r="P477" s="230">
        <f>O477*H477</f>
        <v>0</v>
      </c>
      <c r="Q477" s="230">
        <v>0.004</v>
      </c>
      <c r="R477" s="230">
        <f>Q477*H477</f>
        <v>0.008</v>
      </c>
      <c r="S477" s="230">
        <v>0</v>
      </c>
      <c r="T477" s="231">
        <f>S477*H477</f>
        <v>0</v>
      </c>
      <c r="AR477" s="24" t="s">
        <v>211</v>
      </c>
      <c r="AT477" s="24" t="s">
        <v>858</v>
      </c>
      <c r="AU477" s="24" t="s">
        <v>84</v>
      </c>
      <c r="AY477" s="24" t="s">
        <v>170</v>
      </c>
      <c r="BE477" s="232">
        <f>IF(N477="základní",J477,0)</f>
        <v>0</v>
      </c>
      <c r="BF477" s="232">
        <f>IF(N477="snížená",J477,0)</f>
        <v>0</v>
      </c>
      <c r="BG477" s="232">
        <f>IF(N477="zákl. přenesená",J477,0)</f>
        <v>0</v>
      </c>
      <c r="BH477" s="232">
        <f>IF(N477="sníž. přenesená",J477,0)</f>
        <v>0</v>
      </c>
      <c r="BI477" s="232">
        <f>IF(N477="nulová",J477,0)</f>
        <v>0</v>
      </c>
      <c r="BJ477" s="24" t="s">
        <v>84</v>
      </c>
      <c r="BK477" s="232">
        <f>ROUND(I477*H477,2)</f>
        <v>0</v>
      </c>
      <c r="BL477" s="24" t="s">
        <v>194</v>
      </c>
      <c r="BM477" s="24" t="s">
        <v>861</v>
      </c>
    </row>
    <row r="478" spans="2:47" s="1" customFormat="1" ht="13.5">
      <c r="B478" s="46"/>
      <c r="C478" s="74"/>
      <c r="D478" s="233" t="s">
        <v>183</v>
      </c>
      <c r="E478" s="74"/>
      <c r="F478" s="234" t="s">
        <v>860</v>
      </c>
      <c r="G478" s="74"/>
      <c r="H478" s="74"/>
      <c r="I478" s="191"/>
      <c r="J478" s="74"/>
      <c r="K478" s="74"/>
      <c r="L478" s="72"/>
      <c r="M478" s="235"/>
      <c r="N478" s="47"/>
      <c r="O478" s="47"/>
      <c r="P478" s="47"/>
      <c r="Q478" s="47"/>
      <c r="R478" s="47"/>
      <c r="S478" s="47"/>
      <c r="T478" s="95"/>
      <c r="AT478" s="24" t="s">
        <v>183</v>
      </c>
      <c r="AU478" s="24" t="s">
        <v>84</v>
      </c>
    </row>
    <row r="479" spans="2:47" s="1" customFormat="1" ht="13.5">
      <c r="B479" s="46"/>
      <c r="C479" s="74"/>
      <c r="D479" s="233" t="s">
        <v>184</v>
      </c>
      <c r="E479" s="74"/>
      <c r="F479" s="236" t="s">
        <v>862</v>
      </c>
      <c r="G479" s="74"/>
      <c r="H479" s="74"/>
      <c r="I479" s="191"/>
      <c r="J479" s="74"/>
      <c r="K479" s="74"/>
      <c r="L479" s="72"/>
      <c r="M479" s="235"/>
      <c r="N479" s="47"/>
      <c r="O479" s="47"/>
      <c r="P479" s="47"/>
      <c r="Q479" s="47"/>
      <c r="R479" s="47"/>
      <c r="S479" s="47"/>
      <c r="T479" s="95"/>
      <c r="AT479" s="24" t="s">
        <v>184</v>
      </c>
      <c r="AU479" s="24" t="s">
        <v>84</v>
      </c>
    </row>
    <row r="480" spans="2:51" s="11" customFormat="1" ht="13.5">
      <c r="B480" s="240"/>
      <c r="C480" s="241"/>
      <c r="D480" s="233" t="s">
        <v>322</v>
      </c>
      <c r="E480" s="242" t="s">
        <v>23</v>
      </c>
      <c r="F480" s="243" t="s">
        <v>863</v>
      </c>
      <c r="G480" s="241"/>
      <c r="H480" s="244">
        <v>2</v>
      </c>
      <c r="I480" s="245"/>
      <c r="J480" s="241"/>
      <c r="K480" s="241"/>
      <c r="L480" s="246"/>
      <c r="M480" s="247"/>
      <c r="N480" s="248"/>
      <c r="O480" s="248"/>
      <c r="P480" s="248"/>
      <c r="Q480" s="248"/>
      <c r="R480" s="248"/>
      <c r="S480" s="248"/>
      <c r="T480" s="249"/>
      <c r="AT480" s="250" t="s">
        <v>322</v>
      </c>
      <c r="AU480" s="250" t="s">
        <v>84</v>
      </c>
      <c r="AV480" s="11" t="s">
        <v>87</v>
      </c>
      <c r="AW480" s="11" t="s">
        <v>39</v>
      </c>
      <c r="AX480" s="11" t="s">
        <v>84</v>
      </c>
      <c r="AY480" s="250" t="s">
        <v>170</v>
      </c>
    </row>
    <row r="481" spans="2:65" s="1" customFormat="1" ht="16.5" customHeight="1">
      <c r="B481" s="46"/>
      <c r="C481" s="262" t="s">
        <v>864</v>
      </c>
      <c r="D481" s="262" t="s">
        <v>858</v>
      </c>
      <c r="E481" s="263" t="s">
        <v>865</v>
      </c>
      <c r="F481" s="264" t="s">
        <v>866</v>
      </c>
      <c r="G481" s="265" t="s">
        <v>304</v>
      </c>
      <c r="H481" s="266">
        <v>2</v>
      </c>
      <c r="I481" s="267"/>
      <c r="J481" s="268">
        <f>ROUND(I481*H481,2)</f>
        <v>0</v>
      </c>
      <c r="K481" s="264" t="s">
        <v>180</v>
      </c>
      <c r="L481" s="269"/>
      <c r="M481" s="270" t="s">
        <v>23</v>
      </c>
      <c r="N481" s="271" t="s">
        <v>47</v>
      </c>
      <c r="O481" s="47"/>
      <c r="P481" s="230">
        <f>O481*H481</f>
        <v>0</v>
      </c>
      <c r="Q481" s="230">
        <v>0.0026</v>
      </c>
      <c r="R481" s="230">
        <f>Q481*H481</f>
        <v>0.0052</v>
      </c>
      <c r="S481" s="230">
        <v>0</v>
      </c>
      <c r="T481" s="231">
        <f>S481*H481</f>
        <v>0</v>
      </c>
      <c r="AR481" s="24" t="s">
        <v>211</v>
      </c>
      <c r="AT481" s="24" t="s">
        <v>858</v>
      </c>
      <c r="AU481" s="24" t="s">
        <v>84</v>
      </c>
      <c r="AY481" s="24" t="s">
        <v>170</v>
      </c>
      <c r="BE481" s="232">
        <f>IF(N481="základní",J481,0)</f>
        <v>0</v>
      </c>
      <c r="BF481" s="232">
        <f>IF(N481="snížená",J481,0)</f>
        <v>0</v>
      </c>
      <c r="BG481" s="232">
        <f>IF(N481="zákl. přenesená",J481,0)</f>
        <v>0</v>
      </c>
      <c r="BH481" s="232">
        <f>IF(N481="sníž. přenesená",J481,0)</f>
        <v>0</v>
      </c>
      <c r="BI481" s="232">
        <f>IF(N481="nulová",J481,0)</f>
        <v>0</v>
      </c>
      <c r="BJ481" s="24" t="s">
        <v>84</v>
      </c>
      <c r="BK481" s="232">
        <f>ROUND(I481*H481,2)</f>
        <v>0</v>
      </c>
      <c r="BL481" s="24" t="s">
        <v>194</v>
      </c>
      <c r="BM481" s="24" t="s">
        <v>867</v>
      </c>
    </row>
    <row r="482" spans="2:47" s="1" customFormat="1" ht="13.5">
      <c r="B482" s="46"/>
      <c r="C482" s="74"/>
      <c r="D482" s="233" t="s">
        <v>183</v>
      </c>
      <c r="E482" s="74"/>
      <c r="F482" s="234" t="s">
        <v>866</v>
      </c>
      <c r="G482" s="74"/>
      <c r="H482" s="74"/>
      <c r="I482" s="191"/>
      <c r="J482" s="74"/>
      <c r="K482" s="74"/>
      <c r="L482" s="72"/>
      <c r="M482" s="235"/>
      <c r="N482" s="47"/>
      <c r="O482" s="47"/>
      <c r="P482" s="47"/>
      <c r="Q482" s="47"/>
      <c r="R482" s="47"/>
      <c r="S482" s="47"/>
      <c r="T482" s="95"/>
      <c r="AT482" s="24" t="s">
        <v>183</v>
      </c>
      <c r="AU482" s="24" t="s">
        <v>84</v>
      </c>
    </row>
    <row r="483" spans="2:47" s="1" customFormat="1" ht="13.5">
      <c r="B483" s="46"/>
      <c r="C483" s="74"/>
      <c r="D483" s="233" t="s">
        <v>184</v>
      </c>
      <c r="E483" s="74"/>
      <c r="F483" s="236" t="s">
        <v>862</v>
      </c>
      <c r="G483" s="74"/>
      <c r="H483" s="74"/>
      <c r="I483" s="191"/>
      <c r="J483" s="74"/>
      <c r="K483" s="74"/>
      <c r="L483" s="72"/>
      <c r="M483" s="235"/>
      <c r="N483" s="47"/>
      <c r="O483" s="47"/>
      <c r="P483" s="47"/>
      <c r="Q483" s="47"/>
      <c r="R483" s="47"/>
      <c r="S483" s="47"/>
      <c r="T483" s="95"/>
      <c r="AT483" s="24" t="s">
        <v>184</v>
      </c>
      <c r="AU483" s="24" t="s">
        <v>84</v>
      </c>
    </row>
    <row r="484" spans="2:51" s="11" customFormat="1" ht="13.5">
      <c r="B484" s="240"/>
      <c r="C484" s="241"/>
      <c r="D484" s="233" t="s">
        <v>322</v>
      </c>
      <c r="E484" s="242" t="s">
        <v>23</v>
      </c>
      <c r="F484" s="243" t="s">
        <v>868</v>
      </c>
      <c r="G484" s="241"/>
      <c r="H484" s="244">
        <v>2</v>
      </c>
      <c r="I484" s="245"/>
      <c r="J484" s="241"/>
      <c r="K484" s="241"/>
      <c r="L484" s="246"/>
      <c r="M484" s="247"/>
      <c r="N484" s="248"/>
      <c r="O484" s="248"/>
      <c r="P484" s="248"/>
      <c r="Q484" s="248"/>
      <c r="R484" s="248"/>
      <c r="S484" s="248"/>
      <c r="T484" s="249"/>
      <c r="AT484" s="250" t="s">
        <v>322</v>
      </c>
      <c r="AU484" s="250" t="s">
        <v>84</v>
      </c>
      <c r="AV484" s="11" t="s">
        <v>87</v>
      </c>
      <c r="AW484" s="11" t="s">
        <v>39</v>
      </c>
      <c r="AX484" s="11" t="s">
        <v>84</v>
      </c>
      <c r="AY484" s="250" t="s">
        <v>170</v>
      </c>
    </row>
    <row r="485" spans="2:65" s="1" customFormat="1" ht="16.5" customHeight="1">
      <c r="B485" s="46"/>
      <c r="C485" s="262" t="s">
        <v>869</v>
      </c>
      <c r="D485" s="262" t="s">
        <v>858</v>
      </c>
      <c r="E485" s="263" t="s">
        <v>870</v>
      </c>
      <c r="F485" s="264" t="s">
        <v>871</v>
      </c>
      <c r="G485" s="265" t="s">
        <v>304</v>
      </c>
      <c r="H485" s="266">
        <v>4</v>
      </c>
      <c r="I485" s="267"/>
      <c r="J485" s="268">
        <f>ROUND(I485*H485,2)</f>
        <v>0</v>
      </c>
      <c r="K485" s="264" t="s">
        <v>180</v>
      </c>
      <c r="L485" s="269"/>
      <c r="M485" s="270" t="s">
        <v>23</v>
      </c>
      <c r="N485" s="271" t="s">
        <v>47</v>
      </c>
      <c r="O485" s="47"/>
      <c r="P485" s="230">
        <f>O485*H485</f>
        <v>0</v>
      </c>
      <c r="Q485" s="230">
        <v>0.004</v>
      </c>
      <c r="R485" s="230">
        <f>Q485*H485</f>
        <v>0.016</v>
      </c>
      <c r="S485" s="230">
        <v>0</v>
      </c>
      <c r="T485" s="231">
        <f>S485*H485</f>
        <v>0</v>
      </c>
      <c r="AR485" s="24" t="s">
        <v>211</v>
      </c>
      <c r="AT485" s="24" t="s">
        <v>858</v>
      </c>
      <c r="AU485" s="24" t="s">
        <v>84</v>
      </c>
      <c r="AY485" s="24" t="s">
        <v>170</v>
      </c>
      <c r="BE485" s="232">
        <f>IF(N485="základní",J485,0)</f>
        <v>0</v>
      </c>
      <c r="BF485" s="232">
        <f>IF(N485="snížená",J485,0)</f>
        <v>0</v>
      </c>
      <c r="BG485" s="232">
        <f>IF(N485="zákl. přenesená",J485,0)</f>
        <v>0</v>
      </c>
      <c r="BH485" s="232">
        <f>IF(N485="sníž. přenesená",J485,0)</f>
        <v>0</v>
      </c>
      <c r="BI485" s="232">
        <f>IF(N485="nulová",J485,0)</f>
        <v>0</v>
      </c>
      <c r="BJ485" s="24" t="s">
        <v>84</v>
      </c>
      <c r="BK485" s="232">
        <f>ROUND(I485*H485,2)</f>
        <v>0</v>
      </c>
      <c r="BL485" s="24" t="s">
        <v>194</v>
      </c>
      <c r="BM485" s="24" t="s">
        <v>872</v>
      </c>
    </row>
    <row r="486" spans="2:47" s="1" customFormat="1" ht="13.5">
      <c r="B486" s="46"/>
      <c r="C486" s="74"/>
      <c r="D486" s="233" t="s">
        <v>183</v>
      </c>
      <c r="E486" s="74"/>
      <c r="F486" s="234" t="s">
        <v>871</v>
      </c>
      <c r="G486" s="74"/>
      <c r="H486" s="74"/>
      <c r="I486" s="191"/>
      <c r="J486" s="74"/>
      <c r="K486" s="74"/>
      <c r="L486" s="72"/>
      <c r="M486" s="235"/>
      <c r="N486" s="47"/>
      <c r="O486" s="47"/>
      <c r="P486" s="47"/>
      <c r="Q486" s="47"/>
      <c r="R486" s="47"/>
      <c r="S486" s="47"/>
      <c r="T486" s="95"/>
      <c r="AT486" s="24" t="s">
        <v>183</v>
      </c>
      <c r="AU486" s="24" t="s">
        <v>84</v>
      </c>
    </row>
    <row r="487" spans="2:47" s="1" customFormat="1" ht="13.5">
      <c r="B487" s="46"/>
      <c r="C487" s="74"/>
      <c r="D487" s="233" t="s">
        <v>184</v>
      </c>
      <c r="E487" s="74"/>
      <c r="F487" s="236" t="s">
        <v>862</v>
      </c>
      <c r="G487" s="74"/>
      <c r="H487" s="74"/>
      <c r="I487" s="191"/>
      <c r="J487" s="74"/>
      <c r="K487" s="74"/>
      <c r="L487" s="72"/>
      <c r="M487" s="235"/>
      <c r="N487" s="47"/>
      <c r="O487" s="47"/>
      <c r="P487" s="47"/>
      <c r="Q487" s="47"/>
      <c r="R487" s="47"/>
      <c r="S487" s="47"/>
      <c r="T487" s="95"/>
      <c r="AT487" s="24" t="s">
        <v>184</v>
      </c>
      <c r="AU487" s="24" t="s">
        <v>84</v>
      </c>
    </row>
    <row r="488" spans="2:51" s="11" customFormat="1" ht="13.5">
      <c r="B488" s="240"/>
      <c r="C488" s="241"/>
      <c r="D488" s="233" t="s">
        <v>322</v>
      </c>
      <c r="E488" s="242" t="s">
        <v>23</v>
      </c>
      <c r="F488" s="243" t="s">
        <v>873</v>
      </c>
      <c r="G488" s="241"/>
      <c r="H488" s="244">
        <v>4</v>
      </c>
      <c r="I488" s="245"/>
      <c r="J488" s="241"/>
      <c r="K488" s="241"/>
      <c r="L488" s="246"/>
      <c r="M488" s="247"/>
      <c r="N488" s="248"/>
      <c r="O488" s="248"/>
      <c r="P488" s="248"/>
      <c r="Q488" s="248"/>
      <c r="R488" s="248"/>
      <c r="S488" s="248"/>
      <c r="T488" s="249"/>
      <c r="AT488" s="250" t="s">
        <v>322</v>
      </c>
      <c r="AU488" s="250" t="s">
        <v>84</v>
      </c>
      <c r="AV488" s="11" t="s">
        <v>87</v>
      </c>
      <c r="AW488" s="11" t="s">
        <v>39</v>
      </c>
      <c r="AX488" s="11" t="s">
        <v>84</v>
      </c>
      <c r="AY488" s="250" t="s">
        <v>170</v>
      </c>
    </row>
    <row r="489" spans="2:65" s="1" customFormat="1" ht="16.5" customHeight="1">
      <c r="B489" s="46"/>
      <c r="C489" s="262" t="s">
        <v>874</v>
      </c>
      <c r="D489" s="262" t="s">
        <v>858</v>
      </c>
      <c r="E489" s="263" t="s">
        <v>875</v>
      </c>
      <c r="F489" s="264" t="s">
        <v>876</v>
      </c>
      <c r="G489" s="265" t="s">
        <v>304</v>
      </c>
      <c r="H489" s="266">
        <v>3</v>
      </c>
      <c r="I489" s="267"/>
      <c r="J489" s="268">
        <f>ROUND(I489*H489,2)</f>
        <v>0</v>
      </c>
      <c r="K489" s="264" t="s">
        <v>180</v>
      </c>
      <c r="L489" s="269"/>
      <c r="M489" s="270" t="s">
        <v>23</v>
      </c>
      <c r="N489" s="271" t="s">
        <v>47</v>
      </c>
      <c r="O489" s="47"/>
      <c r="P489" s="230">
        <f>O489*H489</f>
        <v>0</v>
      </c>
      <c r="Q489" s="230">
        <v>0.004</v>
      </c>
      <c r="R489" s="230">
        <f>Q489*H489</f>
        <v>0.012</v>
      </c>
      <c r="S489" s="230">
        <v>0</v>
      </c>
      <c r="T489" s="231">
        <f>S489*H489</f>
        <v>0</v>
      </c>
      <c r="AR489" s="24" t="s">
        <v>211</v>
      </c>
      <c r="AT489" s="24" t="s">
        <v>858</v>
      </c>
      <c r="AU489" s="24" t="s">
        <v>84</v>
      </c>
      <c r="AY489" s="24" t="s">
        <v>170</v>
      </c>
      <c r="BE489" s="232">
        <f>IF(N489="základní",J489,0)</f>
        <v>0</v>
      </c>
      <c r="BF489" s="232">
        <f>IF(N489="snížená",J489,0)</f>
        <v>0</v>
      </c>
      <c r="BG489" s="232">
        <f>IF(N489="zákl. přenesená",J489,0)</f>
        <v>0</v>
      </c>
      <c r="BH489" s="232">
        <f>IF(N489="sníž. přenesená",J489,0)</f>
        <v>0</v>
      </c>
      <c r="BI489" s="232">
        <f>IF(N489="nulová",J489,0)</f>
        <v>0</v>
      </c>
      <c r="BJ489" s="24" t="s">
        <v>84</v>
      </c>
      <c r="BK489" s="232">
        <f>ROUND(I489*H489,2)</f>
        <v>0</v>
      </c>
      <c r="BL489" s="24" t="s">
        <v>194</v>
      </c>
      <c r="BM489" s="24" t="s">
        <v>877</v>
      </c>
    </row>
    <row r="490" spans="2:47" s="1" customFormat="1" ht="13.5">
      <c r="B490" s="46"/>
      <c r="C490" s="74"/>
      <c r="D490" s="233" t="s">
        <v>183</v>
      </c>
      <c r="E490" s="74"/>
      <c r="F490" s="234" t="s">
        <v>876</v>
      </c>
      <c r="G490" s="74"/>
      <c r="H490" s="74"/>
      <c r="I490" s="191"/>
      <c r="J490" s="74"/>
      <c r="K490" s="74"/>
      <c r="L490" s="72"/>
      <c r="M490" s="235"/>
      <c r="N490" s="47"/>
      <c r="O490" s="47"/>
      <c r="P490" s="47"/>
      <c r="Q490" s="47"/>
      <c r="R490" s="47"/>
      <c r="S490" s="47"/>
      <c r="T490" s="95"/>
      <c r="AT490" s="24" t="s">
        <v>183</v>
      </c>
      <c r="AU490" s="24" t="s">
        <v>84</v>
      </c>
    </row>
    <row r="491" spans="2:47" s="1" customFormat="1" ht="13.5">
      <c r="B491" s="46"/>
      <c r="C491" s="74"/>
      <c r="D491" s="233" t="s">
        <v>184</v>
      </c>
      <c r="E491" s="74"/>
      <c r="F491" s="236" t="s">
        <v>862</v>
      </c>
      <c r="G491" s="74"/>
      <c r="H491" s="74"/>
      <c r="I491" s="191"/>
      <c r="J491" s="74"/>
      <c r="K491" s="74"/>
      <c r="L491" s="72"/>
      <c r="M491" s="235"/>
      <c r="N491" s="47"/>
      <c r="O491" s="47"/>
      <c r="P491" s="47"/>
      <c r="Q491" s="47"/>
      <c r="R491" s="47"/>
      <c r="S491" s="47"/>
      <c r="T491" s="95"/>
      <c r="AT491" s="24" t="s">
        <v>184</v>
      </c>
      <c r="AU491" s="24" t="s">
        <v>84</v>
      </c>
    </row>
    <row r="492" spans="2:51" s="11" customFormat="1" ht="13.5">
      <c r="B492" s="240"/>
      <c r="C492" s="241"/>
      <c r="D492" s="233" t="s">
        <v>322</v>
      </c>
      <c r="E492" s="242" t="s">
        <v>23</v>
      </c>
      <c r="F492" s="243" t="s">
        <v>878</v>
      </c>
      <c r="G492" s="241"/>
      <c r="H492" s="244">
        <v>3</v>
      </c>
      <c r="I492" s="245"/>
      <c r="J492" s="241"/>
      <c r="K492" s="241"/>
      <c r="L492" s="246"/>
      <c r="M492" s="247"/>
      <c r="N492" s="248"/>
      <c r="O492" s="248"/>
      <c r="P492" s="248"/>
      <c r="Q492" s="248"/>
      <c r="R492" s="248"/>
      <c r="S492" s="248"/>
      <c r="T492" s="249"/>
      <c r="AT492" s="250" t="s">
        <v>322</v>
      </c>
      <c r="AU492" s="250" t="s">
        <v>84</v>
      </c>
      <c r="AV492" s="11" t="s">
        <v>87</v>
      </c>
      <c r="AW492" s="11" t="s">
        <v>39</v>
      </c>
      <c r="AX492" s="11" t="s">
        <v>84</v>
      </c>
      <c r="AY492" s="250" t="s">
        <v>170</v>
      </c>
    </row>
    <row r="493" spans="2:65" s="1" customFormat="1" ht="16.5" customHeight="1">
      <c r="B493" s="46"/>
      <c r="C493" s="262" t="s">
        <v>879</v>
      </c>
      <c r="D493" s="262" t="s">
        <v>858</v>
      </c>
      <c r="E493" s="263" t="s">
        <v>880</v>
      </c>
      <c r="F493" s="264" t="s">
        <v>881</v>
      </c>
      <c r="G493" s="265" t="s">
        <v>304</v>
      </c>
      <c r="H493" s="266">
        <v>2</v>
      </c>
      <c r="I493" s="267"/>
      <c r="J493" s="268">
        <f>ROUND(I493*H493,2)</f>
        <v>0</v>
      </c>
      <c r="K493" s="264" t="s">
        <v>180</v>
      </c>
      <c r="L493" s="269"/>
      <c r="M493" s="270" t="s">
        <v>23</v>
      </c>
      <c r="N493" s="271" t="s">
        <v>47</v>
      </c>
      <c r="O493" s="47"/>
      <c r="P493" s="230">
        <f>O493*H493</f>
        <v>0</v>
      </c>
      <c r="Q493" s="230">
        <v>0.004</v>
      </c>
      <c r="R493" s="230">
        <f>Q493*H493</f>
        <v>0.008</v>
      </c>
      <c r="S493" s="230">
        <v>0</v>
      </c>
      <c r="T493" s="231">
        <f>S493*H493</f>
        <v>0</v>
      </c>
      <c r="AR493" s="24" t="s">
        <v>211</v>
      </c>
      <c r="AT493" s="24" t="s">
        <v>858</v>
      </c>
      <c r="AU493" s="24" t="s">
        <v>84</v>
      </c>
      <c r="AY493" s="24" t="s">
        <v>170</v>
      </c>
      <c r="BE493" s="232">
        <f>IF(N493="základní",J493,0)</f>
        <v>0</v>
      </c>
      <c r="BF493" s="232">
        <f>IF(N493="snížená",J493,0)</f>
        <v>0</v>
      </c>
      <c r="BG493" s="232">
        <f>IF(N493="zákl. přenesená",J493,0)</f>
        <v>0</v>
      </c>
      <c r="BH493" s="232">
        <f>IF(N493="sníž. přenesená",J493,0)</f>
        <v>0</v>
      </c>
      <c r="BI493" s="232">
        <f>IF(N493="nulová",J493,0)</f>
        <v>0</v>
      </c>
      <c r="BJ493" s="24" t="s">
        <v>84</v>
      </c>
      <c r="BK493" s="232">
        <f>ROUND(I493*H493,2)</f>
        <v>0</v>
      </c>
      <c r="BL493" s="24" t="s">
        <v>194</v>
      </c>
      <c r="BM493" s="24" t="s">
        <v>882</v>
      </c>
    </row>
    <row r="494" spans="2:47" s="1" customFormat="1" ht="13.5">
      <c r="B494" s="46"/>
      <c r="C494" s="74"/>
      <c r="D494" s="233" t="s">
        <v>183</v>
      </c>
      <c r="E494" s="74"/>
      <c r="F494" s="234" t="s">
        <v>881</v>
      </c>
      <c r="G494" s="74"/>
      <c r="H494" s="74"/>
      <c r="I494" s="191"/>
      <c r="J494" s="74"/>
      <c r="K494" s="74"/>
      <c r="L494" s="72"/>
      <c r="M494" s="235"/>
      <c r="N494" s="47"/>
      <c r="O494" s="47"/>
      <c r="P494" s="47"/>
      <c r="Q494" s="47"/>
      <c r="R494" s="47"/>
      <c r="S494" s="47"/>
      <c r="T494" s="95"/>
      <c r="AT494" s="24" t="s">
        <v>183</v>
      </c>
      <c r="AU494" s="24" t="s">
        <v>84</v>
      </c>
    </row>
    <row r="495" spans="2:47" s="1" customFormat="1" ht="13.5">
      <c r="B495" s="46"/>
      <c r="C495" s="74"/>
      <c r="D495" s="233" t="s">
        <v>184</v>
      </c>
      <c r="E495" s="74"/>
      <c r="F495" s="236" t="s">
        <v>862</v>
      </c>
      <c r="G495" s="74"/>
      <c r="H495" s="74"/>
      <c r="I495" s="191"/>
      <c r="J495" s="74"/>
      <c r="K495" s="74"/>
      <c r="L495" s="72"/>
      <c r="M495" s="235"/>
      <c r="N495" s="47"/>
      <c r="O495" s="47"/>
      <c r="P495" s="47"/>
      <c r="Q495" s="47"/>
      <c r="R495" s="47"/>
      <c r="S495" s="47"/>
      <c r="T495" s="95"/>
      <c r="AT495" s="24" t="s">
        <v>184</v>
      </c>
      <c r="AU495" s="24" t="s">
        <v>84</v>
      </c>
    </row>
    <row r="496" spans="2:51" s="11" customFormat="1" ht="13.5">
      <c r="B496" s="240"/>
      <c r="C496" s="241"/>
      <c r="D496" s="233" t="s">
        <v>322</v>
      </c>
      <c r="E496" s="242" t="s">
        <v>23</v>
      </c>
      <c r="F496" s="243" t="s">
        <v>883</v>
      </c>
      <c r="G496" s="241"/>
      <c r="H496" s="244">
        <v>2</v>
      </c>
      <c r="I496" s="245"/>
      <c r="J496" s="241"/>
      <c r="K496" s="241"/>
      <c r="L496" s="246"/>
      <c r="M496" s="247"/>
      <c r="N496" s="248"/>
      <c r="O496" s="248"/>
      <c r="P496" s="248"/>
      <c r="Q496" s="248"/>
      <c r="R496" s="248"/>
      <c r="S496" s="248"/>
      <c r="T496" s="249"/>
      <c r="AT496" s="250" t="s">
        <v>322</v>
      </c>
      <c r="AU496" s="250" t="s">
        <v>84</v>
      </c>
      <c r="AV496" s="11" t="s">
        <v>87</v>
      </c>
      <c r="AW496" s="11" t="s">
        <v>39</v>
      </c>
      <c r="AX496" s="11" t="s">
        <v>84</v>
      </c>
      <c r="AY496" s="250" t="s">
        <v>170</v>
      </c>
    </row>
    <row r="497" spans="2:65" s="1" customFormat="1" ht="16.5" customHeight="1">
      <c r="B497" s="46"/>
      <c r="C497" s="262" t="s">
        <v>884</v>
      </c>
      <c r="D497" s="262" t="s">
        <v>858</v>
      </c>
      <c r="E497" s="263" t="s">
        <v>885</v>
      </c>
      <c r="F497" s="264" t="s">
        <v>886</v>
      </c>
      <c r="G497" s="265" t="s">
        <v>304</v>
      </c>
      <c r="H497" s="266">
        <v>1</v>
      </c>
      <c r="I497" s="267"/>
      <c r="J497" s="268">
        <f>ROUND(I497*H497,2)</f>
        <v>0</v>
      </c>
      <c r="K497" s="264" t="s">
        <v>180</v>
      </c>
      <c r="L497" s="269"/>
      <c r="M497" s="270" t="s">
        <v>23</v>
      </c>
      <c r="N497" s="271" t="s">
        <v>47</v>
      </c>
      <c r="O497" s="47"/>
      <c r="P497" s="230">
        <f>O497*H497</f>
        <v>0</v>
      </c>
      <c r="Q497" s="230">
        <v>0.0025</v>
      </c>
      <c r="R497" s="230">
        <f>Q497*H497</f>
        <v>0.0025</v>
      </c>
      <c r="S497" s="230">
        <v>0</v>
      </c>
      <c r="T497" s="231">
        <f>S497*H497</f>
        <v>0</v>
      </c>
      <c r="AR497" s="24" t="s">
        <v>211</v>
      </c>
      <c r="AT497" s="24" t="s">
        <v>858</v>
      </c>
      <c r="AU497" s="24" t="s">
        <v>84</v>
      </c>
      <c r="AY497" s="24" t="s">
        <v>170</v>
      </c>
      <c r="BE497" s="232">
        <f>IF(N497="základní",J497,0)</f>
        <v>0</v>
      </c>
      <c r="BF497" s="232">
        <f>IF(N497="snížená",J497,0)</f>
        <v>0</v>
      </c>
      <c r="BG497" s="232">
        <f>IF(N497="zákl. přenesená",J497,0)</f>
        <v>0</v>
      </c>
      <c r="BH497" s="232">
        <f>IF(N497="sníž. přenesená",J497,0)</f>
        <v>0</v>
      </c>
      <c r="BI497" s="232">
        <f>IF(N497="nulová",J497,0)</f>
        <v>0</v>
      </c>
      <c r="BJ497" s="24" t="s">
        <v>84</v>
      </c>
      <c r="BK497" s="232">
        <f>ROUND(I497*H497,2)</f>
        <v>0</v>
      </c>
      <c r="BL497" s="24" t="s">
        <v>194</v>
      </c>
      <c r="BM497" s="24" t="s">
        <v>887</v>
      </c>
    </row>
    <row r="498" spans="2:47" s="1" customFormat="1" ht="13.5">
      <c r="B498" s="46"/>
      <c r="C498" s="74"/>
      <c r="D498" s="233" t="s">
        <v>183</v>
      </c>
      <c r="E498" s="74"/>
      <c r="F498" s="234" t="s">
        <v>886</v>
      </c>
      <c r="G498" s="74"/>
      <c r="H498" s="74"/>
      <c r="I498" s="191"/>
      <c r="J498" s="74"/>
      <c r="K498" s="74"/>
      <c r="L498" s="72"/>
      <c r="M498" s="235"/>
      <c r="N498" s="47"/>
      <c r="O498" s="47"/>
      <c r="P498" s="47"/>
      <c r="Q498" s="47"/>
      <c r="R498" s="47"/>
      <c r="S498" s="47"/>
      <c r="T498" s="95"/>
      <c r="AT498" s="24" t="s">
        <v>183</v>
      </c>
      <c r="AU498" s="24" t="s">
        <v>84</v>
      </c>
    </row>
    <row r="499" spans="2:47" s="1" customFormat="1" ht="13.5">
      <c r="B499" s="46"/>
      <c r="C499" s="74"/>
      <c r="D499" s="233" t="s">
        <v>184</v>
      </c>
      <c r="E499" s="74"/>
      <c r="F499" s="236" t="s">
        <v>862</v>
      </c>
      <c r="G499" s="74"/>
      <c r="H499" s="74"/>
      <c r="I499" s="191"/>
      <c r="J499" s="74"/>
      <c r="K499" s="74"/>
      <c r="L499" s="72"/>
      <c r="M499" s="235"/>
      <c r="N499" s="47"/>
      <c r="O499" s="47"/>
      <c r="P499" s="47"/>
      <c r="Q499" s="47"/>
      <c r="R499" s="47"/>
      <c r="S499" s="47"/>
      <c r="T499" s="95"/>
      <c r="AT499" s="24" t="s">
        <v>184</v>
      </c>
      <c r="AU499" s="24" t="s">
        <v>84</v>
      </c>
    </row>
    <row r="500" spans="2:51" s="11" customFormat="1" ht="13.5">
      <c r="B500" s="240"/>
      <c r="C500" s="241"/>
      <c r="D500" s="233" t="s">
        <v>322</v>
      </c>
      <c r="E500" s="242" t="s">
        <v>23</v>
      </c>
      <c r="F500" s="243" t="s">
        <v>888</v>
      </c>
      <c r="G500" s="241"/>
      <c r="H500" s="244">
        <v>1</v>
      </c>
      <c r="I500" s="245"/>
      <c r="J500" s="241"/>
      <c r="K500" s="241"/>
      <c r="L500" s="246"/>
      <c r="M500" s="247"/>
      <c r="N500" s="248"/>
      <c r="O500" s="248"/>
      <c r="P500" s="248"/>
      <c r="Q500" s="248"/>
      <c r="R500" s="248"/>
      <c r="S500" s="248"/>
      <c r="T500" s="249"/>
      <c r="AT500" s="250" t="s">
        <v>322</v>
      </c>
      <c r="AU500" s="250" t="s">
        <v>84</v>
      </c>
      <c r="AV500" s="11" t="s">
        <v>87</v>
      </c>
      <c r="AW500" s="11" t="s">
        <v>39</v>
      </c>
      <c r="AX500" s="11" t="s">
        <v>84</v>
      </c>
      <c r="AY500" s="250" t="s">
        <v>170</v>
      </c>
    </row>
    <row r="501" spans="2:65" s="1" customFormat="1" ht="16.5" customHeight="1">
      <c r="B501" s="46"/>
      <c r="C501" s="262" t="s">
        <v>889</v>
      </c>
      <c r="D501" s="262" t="s">
        <v>858</v>
      </c>
      <c r="E501" s="263" t="s">
        <v>890</v>
      </c>
      <c r="F501" s="264" t="s">
        <v>891</v>
      </c>
      <c r="G501" s="265" t="s">
        <v>304</v>
      </c>
      <c r="H501" s="266">
        <v>1</v>
      </c>
      <c r="I501" s="267"/>
      <c r="J501" s="268">
        <f>ROUND(I501*H501,2)</f>
        <v>0</v>
      </c>
      <c r="K501" s="264" t="s">
        <v>180</v>
      </c>
      <c r="L501" s="269"/>
      <c r="M501" s="270" t="s">
        <v>23</v>
      </c>
      <c r="N501" s="271" t="s">
        <v>47</v>
      </c>
      <c r="O501" s="47"/>
      <c r="P501" s="230">
        <f>O501*H501</f>
        <v>0</v>
      </c>
      <c r="Q501" s="230">
        <v>0.006</v>
      </c>
      <c r="R501" s="230">
        <f>Q501*H501</f>
        <v>0.006</v>
      </c>
      <c r="S501" s="230">
        <v>0</v>
      </c>
      <c r="T501" s="231">
        <f>S501*H501</f>
        <v>0</v>
      </c>
      <c r="AR501" s="24" t="s">
        <v>211</v>
      </c>
      <c r="AT501" s="24" t="s">
        <v>858</v>
      </c>
      <c r="AU501" s="24" t="s">
        <v>84</v>
      </c>
      <c r="AY501" s="24" t="s">
        <v>170</v>
      </c>
      <c r="BE501" s="232">
        <f>IF(N501="základní",J501,0)</f>
        <v>0</v>
      </c>
      <c r="BF501" s="232">
        <f>IF(N501="snížená",J501,0)</f>
        <v>0</v>
      </c>
      <c r="BG501" s="232">
        <f>IF(N501="zákl. přenesená",J501,0)</f>
        <v>0</v>
      </c>
      <c r="BH501" s="232">
        <f>IF(N501="sníž. přenesená",J501,0)</f>
        <v>0</v>
      </c>
      <c r="BI501" s="232">
        <f>IF(N501="nulová",J501,0)</f>
        <v>0</v>
      </c>
      <c r="BJ501" s="24" t="s">
        <v>84</v>
      </c>
      <c r="BK501" s="232">
        <f>ROUND(I501*H501,2)</f>
        <v>0</v>
      </c>
      <c r="BL501" s="24" t="s">
        <v>194</v>
      </c>
      <c r="BM501" s="24" t="s">
        <v>892</v>
      </c>
    </row>
    <row r="502" spans="2:47" s="1" customFormat="1" ht="13.5">
      <c r="B502" s="46"/>
      <c r="C502" s="74"/>
      <c r="D502" s="233" t="s">
        <v>183</v>
      </c>
      <c r="E502" s="74"/>
      <c r="F502" s="234" t="s">
        <v>891</v>
      </c>
      <c r="G502" s="74"/>
      <c r="H502" s="74"/>
      <c r="I502" s="191"/>
      <c r="J502" s="74"/>
      <c r="K502" s="74"/>
      <c r="L502" s="72"/>
      <c r="M502" s="235"/>
      <c r="N502" s="47"/>
      <c r="O502" s="47"/>
      <c r="P502" s="47"/>
      <c r="Q502" s="47"/>
      <c r="R502" s="47"/>
      <c r="S502" s="47"/>
      <c r="T502" s="95"/>
      <c r="AT502" s="24" t="s">
        <v>183</v>
      </c>
      <c r="AU502" s="24" t="s">
        <v>84</v>
      </c>
    </row>
    <row r="503" spans="2:47" s="1" customFormat="1" ht="13.5">
      <c r="B503" s="46"/>
      <c r="C503" s="74"/>
      <c r="D503" s="233" t="s">
        <v>184</v>
      </c>
      <c r="E503" s="74"/>
      <c r="F503" s="236" t="s">
        <v>862</v>
      </c>
      <c r="G503" s="74"/>
      <c r="H503" s="74"/>
      <c r="I503" s="191"/>
      <c r="J503" s="74"/>
      <c r="K503" s="74"/>
      <c r="L503" s="72"/>
      <c r="M503" s="235"/>
      <c r="N503" s="47"/>
      <c r="O503" s="47"/>
      <c r="P503" s="47"/>
      <c r="Q503" s="47"/>
      <c r="R503" s="47"/>
      <c r="S503" s="47"/>
      <c r="T503" s="95"/>
      <c r="AT503" s="24" t="s">
        <v>184</v>
      </c>
      <c r="AU503" s="24" t="s">
        <v>84</v>
      </c>
    </row>
    <row r="504" spans="2:51" s="11" customFormat="1" ht="13.5">
      <c r="B504" s="240"/>
      <c r="C504" s="241"/>
      <c r="D504" s="233" t="s">
        <v>322</v>
      </c>
      <c r="E504" s="242" t="s">
        <v>23</v>
      </c>
      <c r="F504" s="243" t="s">
        <v>893</v>
      </c>
      <c r="G504" s="241"/>
      <c r="H504" s="244">
        <v>1</v>
      </c>
      <c r="I504" s="245"/>
      <c r="J504" s="241"/>
      <c r="K504" s="241"/>
      <c r="L504" s="246"/>
      <c r="M504" s="247"/>
      <c r="N504" s="248"/>
      <c r="O504" s="248"/>
      <c r="P504" s="248"/>
      <c r="Q504" s="248"/>
      <c r="R504" s="248"/>
      <c r="S504" s="248"/>
      <c r="T504" s="249"/>
      <c r="AT504" s="250" t="s">
        <v>322</v>
      </c>
      <c r="AU504" s="250" t="s">
        <v>84</v>
      </c>
      <c r="AV504" s="11" t="s">
        <v>87</v>
      </c>
      <c r="AW504" s="11" t="s">
        <v>39</v>
      </c>
      <c r="AX504" s="11" t="s">
        <v>84</v>
      </c>
      <c r="AY504" s="250" t="s">
        <v>170</v>
      </c>
    </row>
    <row r="505" spans="2:65" s="1" customFormat="1" ht="16.5" customHeight="1">
      <c r="B505" s="46"/>
      <c r="C505" s="262" t="s">
        <v>894</v>
      </c>
      <c r="D505" s="262" t="s">
        <v>858</v>
      </c>
      <c r="E505" s="263" t="s">
        <v>895</v>
      </c>
      <c r="F505" s="264" t="s">
        <v>896</v>
      </c>
      <c r="G505" s="265" t="s">
        <v>304</v>
      </c>
      <c r="H505" s="266">
        <v>5</v>
      </c>
      <c r="I505" s="267"/>
      <c r="J505" s="268">
        <f>ROUND(I505*H505,2)</f>
        <v>0</v>
      </c>
      <c r="K505" s="264" t="s">
        <v>180</v>
      </c>
      <c r="L505" s="269"/>
      <c r="M505" s="270" t="s">
        <v>23</v>
      </c>
      <c r="N505" s="271" t="s">
        <v>47</v>
      </c>
      <c r="O505" s="47"/>
      <c r="P505" s="230">
        <f>O505*H505</f>
        <v>0</v>
      </c>
      <c r="Q505" s="230">
        <v>0.0021</v>
      </c>
      <c r="R505" s="230">
        <f>Q505*H505</f>
        <v>0.010499999999999999</v>
      </c>
      <c r="S505" s="230">
        <v>0</v>
      </c>
      <c r="T505" s="231">
        <f>S505*H505</f>
        <v>0</v>
      </c>
      <c r="AR505" s="24" t="s">
        <v>211</v>
      </c>
      <c r="AT505" s="24" t="s">
        <v>858</v>
      </c>
      <c r="AU505" s="24" t="s">
        <v>84</v>
      </c>
      <c r="AY505" s="24" t="s">
        <v>170</v>
      </c>
      <c r="BE505" s="232">
        <f>IF(N505="základní",J505,0)</f>
        <v>0</v>
      </c>
      <c r="BF505" s="232">
        <f>IF(N505="snížená",J505,0)</f>
        <v>0</v>
      </c>
      <c r="BG505" s="232">
        <f>IF(N505="zákl. přenesená",J505,0)</f>
        <v>0</v>
      </c>
      <c r="BH505" s="232">
        <f>IF(N505="sníž. přenesená",J505,0)</f>
        <v>0</v>
      </c>
      <c r="BI505" s="232">
        <f>IF(N505="nulová",J505,0)</f>
        <v>0</v>
      </c>
      <c r="BJ505" s="24" t="s">
        <v>84</v>
      </c>
      <c r="BK505" s="232">
        <f>ROUND(I505*H505,2)</f>
        <v>0</v>
      </c>
      <c r="BL505" s="24" t="s">
        <v>194</v>
      </c>
      <c r="BM505" s="24" t="s">
        <v>897</v>
      </c>
    </row>
    <row r="506" spans="2:47" s="1" customFormat="1" ht="13.5">
      <c r="B506" s="46"/>
      <c r="C506" s="74"/>
      <c r="D506" s="233" t="s">
        <v>183</v>
      </c>
      <c r="E506" s="74"/>
      <c r="F506" s="234" t="s">
        <v>896</v>
      </c>
      <c r="G506" s="74"/>
      <c r="H506" s="74"/>
      <c r="I506" s="191"/>
      <c r="J506" s="74"/>
      <c r="K506" s="74"/>
      <c r="L506" s="72"/>
      <c r="M506" s="235"/>
      <c r="N506" s="47"/>
      <c r="O506" s="47"/>
      <c r="P506" s="47"/>
      <c r="Q506" s="47"/>
      <c r="R506" s="47"/>
      <c r="S506" s="47"/>
      <c r="T506" s="95"/>
      <c r="AT506" s="24" t="s">
        <v>183</v>
      </c>
      <c r="AU506" s="24" t="s">
        <v>84</v>
      </c>
    </row>
    <row r="507" spans="2:47" s="1" customFormat="1" ht="13.5">
      <c r="B507" s="46"/>
      <c r="C507" s="74"/>
      <c r="D507" s="233" t="s">
        <v>184</v>
      </c>
      <c r="E507" s="74"/>
      <c r="F507" s="236" t="s">
        <v>898</v>
      </c>
      <c r="G507" s="74"/>
      <c r="H507" s="74"/>
      <c r="I507" s="191"/>
      <c r="J507" s="74"/>
      <c r="K507" s="74"/>
      <c r="L507" s="72"/>
      <c r="M507" s="235"/>
      <c r="N507" s="47"/>
      <c r="O507" s="47"/>
      <c r="P507" s="47"/>
      <c r="Q507" s="47"/>
      <c r="R507" s="47"/>
      <c r="S507" s="47"/>
      <c r="T507" s="95"/>
      <c r="AT507" s="24" t="s">
        <v>184</v>
      </c>
      <c r="AU507" s="24" t="s">
        <v>84</v>
      </c>
    </row>
    <row r="508" spans="2:51" s="11" customFormat="1" ht="13.5">
      <c r="B508" s="240"/>
      <c r="C508" s="241"/>
      <c r="D508" s="233" t="s">
        <v>322</v>
      </c>
      <c r="E508" s="242" t="s">
        <v>23</v>
      </c>
      <c r="F508" s="243" t="s">
        <v>899</v>
      </c>
      <c r="G508" s="241"/>
      <c r="H508" s="244">
        <v>5</v>
      </c>
      <c r="I508" s="245"/>
      <c r="J508" s="241"/>
      <c r="K508" s="241"/>
      <c r="L508" s="246"/>
      <c r="M508" s="247"/>
      <c r="N508" s="248"/>
      <c r="O508" s="248"/>
      <c r="P508" s="248"/>
      <c r="Q508" s="248"/>
      <c r="R508" s="248"/>
      <c r="S508" s="248"/>
      <c r="T508" s="249"/>
      <c r="AT508" s="250" t="s">
        <v>322</v>
      </c>
      <c r="AU508" s="250" t="s">
        <v>84</v>
      </c>
      <c r="AV508" s="11" t="s">
        <v>87</v>
      </c>
      <c r="AW508" s="11" t="s">
        <v>39</v>
      </c>
      <c r="AX508" s="11" t="s">
        <v>84</v>
      </c>
      <c r="AY508" s="250" t="s">
        <v>170</v>
      </c>
    </row>
    <row r="509" spans="2:65" s="1" customFormat="1" ht="16.5" customHeight="1">
      <c r="B509" s="46"/>
      <c r="C509" s="262" t="s">
        <v>900</v>
      </c>
      <c r="D509" s="262" t="s">
        <v>858</v>
      </c>
      <c r="E509" s="263" t="s">
        <v>901</v>
      </c>
      <c r="F509" s="264" t="s">
        <v>902</v>
      </c>
      <c r="G509" s="265" t="s">
        <v>340</v>
      </c>
      <c r="H509" s="266">
        <v>242.996</v>
      </c>
      <c r="I509" s="267"/>
      <c r="J509" s="268">
        <f>ROUND(I509*H509,2)</f>
        <v>0</v>
      </c>
      <c r="K509" s="264" t="s">
        <v>180</v>
      </c>
      <c r="L509" s="269"/>
      <c r="M509" s="270" t="s">
        <v>23</v>
      </c>
      <c r="N509" s="271" t="s">
        <v>47</v>
      </c>
      <c r="O509" s="47"/>
      <c r="P509" s="230">
        <f>O509*H509</f>
        <v>0</v>
      </c>
      <c r="Q509" s="230">
        <v>0.125</v>
      </c>
      <c r="R509" s="230">
        <f>Q509*H509</f>
        <v>30.3745</v>
      </c>
      <c r="S509" s="230">
        <v>0</v>
      </c>
      <c r="T509" s="231">
        <f>S509*H509</f>
        <v>0</v>
      </c>
      <c r="AR509" s="24" t="s">
        <v>211</v>
      </c>
      <c r="AT509" s="24" t="s">
        <v>858</v>
      </c>
      <c r="AU509" s="24" t="s">
        <v>84</v>
      </c>
      <c r="AY509" s="24" t="s">
        <v>170</v>
      </c>
      <c r="BE509" s="232">
        <f>IF(N509="základní",J509,0)</f>
        <v>0</v>
      </c>
      <c r="BF509" s="232">
        <f>IF(N509="snížená",J509,0)</f>
        <v>0</v>
      </c>
      <c r="BG509" s="232">
        <f>IF(N509="zákl. přenesená",J509,0)</f>
        <v>0</v>
      </c>
      <c r="BH509" s="232">
        <f>IF(N509="sníž. přenesená",J509,0)</f>
        <v>0</v>
      </c>
      <c r="BI509" s="232">
        <f>IF(N509="nulová",J509,0)</f>
        <v>0</v>
      </c>
      <c r="BJ509" s="24" t="s">
        <v>84</v>
      </c>
      <c r="BK509" s="232">
        <f>ROUND(I509*H509,2)</f>
        <v>0</v>
      </c>
      <c r="BL509" s="24" t="s">
        <v>194</v>
      </c>
      <c r="BM509" s="24" t="s">
        <v>903</v>
      </c>
    </row>
    <row r="510" spans="2:47" s="1" customFormat="1" ht="13.5">
      <c r="B510" s="46"/>
      <c r="C510" s="74"/>
      <c r="D510" s="233" t="s">
        <v>183</v>
      </c>
      <c r="E510" s="74"/>
      <c r="F510" s="234" t="s">
        <v>902</v>
      </c>
      <c r="G510" s="74"/>
      <c r="H510" s="74"/>
      <c r="I510" s="191"/>
      <c r="J510" s="74"/>
      <c r="K510" s="74"/>
      <c r="L510" s="72"/>
      <c r="M510" s="235"/>
      <c r="N510" s="47"/>
      <c r="O510" s="47"/>
      <c r="P510" s="47"/>
      <c r="Q510" s="47"/>
      <c r="R510" s="47"/>
      <c r="S510" s="47"/>
      <c r="T510" s="95"/>
      <c r="AT510" s="24" t="s">
        <v>183</v>
      </c>
      <c r="AU510" s="24" t="s">
        <v>84</v>
      </c>
    </row>
    <row r="511" spans="2:47" s="1" customFormat="1" ht="13.5">
      <c r="B511" s="46"/>
      <c r="C511" s="74"/>
      <c r="D511" s="233" t="s">
        <v>184</v>
      </c>
      <c r="E511" s="74"/>
      <c r="F511" s="236" t="s">
        <v>904</v>
      </c>
      <c r="G511" s="74"/>
      <c r="H511" s="74"/>
      <c r="I511" s="191"/>
      <c r="J511" s="74"/>
      <c r="K511" s="74"/>
      <c r="L511" s="72"/>
      <c r="M511" s="235"/>
      <c r="N511" s="47"/>
      <c r="O511" s="47"/>
      <c r="P511" s="47"/>
      <c r="Q511" s="47"/>
      <c r="R511" s="47"/>
      <c r="S511" s="47"/>
      <c r="T511" s="95"/>
      <c r="AT511" s="24" t="s">
        <v>184</v>
      </c>
      <c r="AU511" s="24" t="s">
        <v>84</v>
      </c>
    </row>
    <row r="512" spans="2:51" s="11" customFormat="1" ht="13.5">
      <c r="B512" s="240"/>
      <c r="C512" s="241"/>
      <c r="D512" s="233" t="s">
        <v>322</v>
      </c>
      <c r="E512" s="242" t="s">
        <v>23</v>
      </c>
      <c r="F512" s="243" t="s">
        <v>905</v>
      </c>
      <c r="G512" s="241"/>
      <c r="H512" s="244">
        <v>242.996</v>
      </c>
      <c r="I512" s="245"/>
      <c r="J512" s="241"/>
      <c r="K512" s="241"/>
      <c r="L512" s="246"/>
      <c r="M512" s="247"/>
      <c r="N512" s="248"/>
      <c r="O512" s="248"/>
      <c r="P512" s="248"/>
      <c r="Q512" s="248"/>
      <c r="R512" s="248"/>
      <c r="S512" s="248"/>
      <c r="T512" s="249"/>
      <c r="AT512" s="250" t="s">
        <v>322</v>
      </c>
      <c r="AU512" s="250" t="s">
        <v>84</v>
      </c>
      <c r="AV512" s="11" t="s">
        <v>87</v>
      </c>
      <c r="AW512" s="11" t="s">
        <v>39</v>
      </c>
      <c r="AX512" s="11" t="s">
        <v>84</v>
      </c>
      <c r="AY512" s="250" t="s">
        <v>170</v>
      </c>
    </row>
    <row r="513" spans="2:65" s="1" customFormat="1" ht="16.5" customHeight="1">
      <c r="B513" s="46"/>
      <c r="C513" s="262" t="s">
        <v>906</v>
      </c>
      <c r="D513" s="262" t="s">
        <v>858</v>
      </c>
      <c r="E513" s="263" t="s">
        <v>907</v>
      </c>
      <c r="F513" s="264" t="s">
        <v>908</v>
      </c>
      <c r="G513" s="265" t="s">
        <v>304</v>
      </c>
      <c r="H513" s="266">
        <v>28.28</v>
      </c>
      <c r="I513" s="267"/>
      <c r="J513" s="268">
        <f>ROUND(I513*H513,2)</f>
        <v>0</v>
      </c>
      <c r="K513" s="264" t="s">
        <v>180</v>
      </c>
      <c r="L513" s="269"/>
      <c r="M513" s="270" t="s">
        <v>23</v>
      </c>
      <c r="N513" s="271" t="s">
        <v>47</v>
      </c>
      <c r="O513" s="47"/>
      <c r="P513" s="230">
        <f>O513*H513</f>
        <v>0</v>
      </c>
      <c r="Q513" s="230">
        <v>0.057</v>
      </c>
      <c r="R513" s="230">
        <f>Q513*H513</f>
        <v>1.61196</v>
      </c>
      <c r="S513" s="230">
        <v>0</v>
      </c>
      <c r="T513" s="231">
        <f>S513*H513</f>
        <v>0</v>
      </c>
      <c r="AR513" s="24" t="s">
        <v>211</v>
      </c>
      <c r="AT513" s="24" t="s">
        <v>858</v>
      </c>
      <c r="AU513" s="24" t="s">
        <v>84</v>
      </c>
      <c r="AY513" s="24" t="s">
        <v>170</v>
      </c>
      <c r="BE513" s="232">
        <f>IF(N513="základní",J513,0)</f>
        <v>0</v>
      </c>
      <c r="BF513" s="232">
        <f>IF(N513="snížená",J513,0)</f>
        <v>0</v>
      </c>
      <c r="BG513" s="232">
        <f>IF(N513="zákl. přenesená",J513,0)</f>
        <v>0</v>
      </c>
      <c r="BH513" s="232">
        <f>IF(N513="sníž. přenesená",J513,0)</f>
        <v>0</v>
      </c>
      <c r="BI513" s="232">
        <f>IF(N513="nulová",J513,0)</f>
        <v>0</v>
      </c>
      <c r="BJ513" s="24" t="s">
        <v>84</v>
      </c>
      <c r="BK513" s="232">
        <f>ROUND(I513*H513,2)</f>
        <v>0</v>
      </c>
      <c r="BL513" s="24" t="s">
        <v>194</v>
      </c>
      <c r="BM513" s="24" t="s">
        <v>909</v>
      </c>
    </row>
    <row r="514" spans="2:47" s="1" customFormat="1" ht="13.5">
      <c r="B514" s="46"/>
      <c r="C514" s="74"/>
      <c r="D514" s="233" t="s">
        <v>183</v>
      </c>
      <c r="E514" s="74"/>
      <c r="F514" s="234" t="s">
        <v>908</v>
      </c>
      <c r="G514" s="74"/>
      <c r="H514" s="74"/>
      <c r="I514" s="191"/>
      <c r="J514" s="74"/>
      <c r="K514" s="74"/>
      <c r="L514" s="72"/>
      <c r="M514" s="235"/>
      <c r="N514" s="47"/>
      <c r="O514" s="47"/>
      <c r="P514" s="47"/>
      <c r="Q514" s="47"/>
      <c r="R514" s="47"/>
      <c r="S514" s="47"/>
      <c r="T514" s="95"/>
      <c r="AT514" s="24" t="s">
        <v>183</v>
      </c>
      <c r="AU514" s="24" t="s">
        <v>84</v>
      </c>
    </row>
    <row r="515" spans="2:47" s="1" customFormat="1" ht="13.5">
      <c r="B515" s="46"/>
      <c r="C515" s="74"/>
      <c r="D515" s="233" t="s">
        <v>184</v>
      </c>
      <c r="E515" s="74"/>
      <c r="F515" s="236" t="s">
        <v>910</v>
      </c>
      <c r="G515" s="74"/>
      <c r="H515" s="74"/>
      <c r="I515" s="191"/>
      <c r="J515" s="74"/>
      <c r="K515" s="74"/>
      <c r="L515" s="72"/>
      <c r="M515" s="235"/>
      <c r="N515" s="47"/>
      <c r="O515" s="47"/>
      <c r="P515" s="47"/>
      <c r="Q515" s="47"/>
      <c r="R515" s="47"/>
      <c r="S515" s="47"/>
      <c r="T515" s="95"/>
      <c r="AT515" s="24" t="s">
        <v>184</v>
      </c>
      <c r="AU515" s="24" t="s">
        <v>84</v>
      </c>
    </row>
    <row r="516" spans="2:51" s="11" customFormat="1" ht="13.5">
      <c r="B516" s="240"/>
      <c r="C516" s="241"/>
      <c r="D516" s="233" t="s">
        <v>322</v>
      </c>
      <c r="E516" s="242" t="s">
        <v>23</v>
      </c>
      <c r="F516" s="243" t="s">
        <v>911</v>
      </c>
      <c r="G516" s="241"/>
      <c r="H516" s="244">
        <v>28.28</v>
      </c>
      <c r="I516" s="245"/>
      <c r="J516" s="241"/>
      <c r="K516" s="241"/>
      <c r="L516" s="246"/>
      <c r="M516" s="247"/>
      <c r="N516" s="248"/>
      <c r="O516" s="248"/>
      <c r="P516" s="248"/>
      <c r="Q516" s="248"/>
      <c r="R516" s="248"/>
      <c r="S516" s="248"/>
      <c r="T516" s="249"/>
      <c r="AT516" s="250" t="s">
        <v>322</v>
      </c>
      <c r="AU516" s="250" t="s">
        <v>84</v>
      </c>
      <c r="AV516" s="11" t="s">
        <v>87</v>
      </c>
      <c r="AW516" s="11" t="s">
        <v>39</v>
      </c>
      <c r="AX516" s="11" t="s">
        <v>84</v>
      </c>
      <c r="AY516" s="250" t="s">
        <v>170</v>
      </c>
    </row>
    <row r="517" spans="2:65" s="1" customFormat="1" ht="25.5" customHeight="1">
      <c r="B517" s="46"/>
      <c r="C517" s="262" t="s">
        <v>912</v>
      </c>
      <c r="D517" s="262" t="s">
        <v>858</v>
      </c>
      <c r="E517" s="263" t="s">
        <v>913</v>
      </c>
      <c r="F517" s="264" t="s">
        <v>914</v>
      </c>
      <c r="G517" s="265" t="s">
        <v>304</v>
      </c>
      <c r="H517" s="266">
        <v>28.28</v>
      </c>
      <c r="I517" s="267"/>
      <c r="J517" s="268">
        <f>ROUND(I517*H517,2)</f>
        <v>0</v>
      </c>
      <c r="K517" s="264" t="s">
        <v>23</v>
      </c>
      <c r="L517" s="269"/>
      <c r="M517" s="270" t="s">
        <v>23</v>
      </c>
      <c r="N517" s="271" t="s">
        <v>47</v>
      </c>
      <c r="O517" s="47"/>
      <c r="P517" s="230">
        <f>O517*H517</f>
        <v>0</v>
      </c>
      <c r="Q517" s="230">
        <v>0.057</v>
      </c>
      <c r="R517" s="230">
        <f>Q517*H517</f>
        <v>1.61196</v>
      </c>
      <c r="S517" s="230">
        <v>0</v>
      </c>
      <c r="T517" s="231">
        <f>S517*H517</f>
        <v>0</v>
      </c>
      <c r="AR517" s="24" t="s">
        <v>211</v>
      </c>
      <c r="AT517" s="24" t="s">
        <v>858</v>
      </c>
      <c r="AU517" s="24" t="s">
        <v>84</v>
      </c>
      <c r="AY517" s="24" t="s">
        <v>170</v>
      </c>
      <c r="BE517" s="232">
        <f>IF(N517="základní",J517,0)</f>
        <v>0</v>
      </c>
      <c r="BF517" s="232">
        <f>IF(N517="snížená",J517,0)</f>
        <v>0</v>
      </c>
      <c r="BG517" s="232">
        <f>IF(N517="zákl. přenesená",J517,0)</f>
        <v>0</v>
      </c>
      <c r="BH517" s="232">
        <f>IF(N517="sníž. přenesená",J517,0)</f>
        <v>0</v>
      </c>
      <c r="BI517" s="232">
        <f>IF(N517="nulová",J517,0)</f>
        <v>0</v>
      </c>
      <c r="BJ517" s="24" t="s">
        <v>84</v>
      </c>
      <c r="BK517" s="232">
        <f>ROUND(I517*H517,2)</f>
        <v>0</v>
      </c>
      <c r="BL517" s="24" t="s">
        <v>194</v>
      </c>
      <c r="BM517" s="24" t="s">
        <v>915</v>
      </c>
    </row>
    <row r="518" spans="2:47" s="1" customFormat="1" ht="13.5">
      <c r="B518" s="46"/>
      <c r="C518" s="74"/>
      <c r="D518" s="233" t="s">
        <v>183</v>
      </c>
      <c r="E518" s="74"/>
      <c r="F518" s="234" t="s">
        <v>914</v>
      </c>
      <c r="G518" s="74"/>
      <c r="H518" s="74"/>
      <c r="I518" s="191"/>
      <c r="J518" s="74"/>
      <c r="K518" s="74"/>
      <c r="L518" s="72"/>
      <c r="M518" s="235"/>
      <c r="N518" s="47"/>
      <c r="O518" s="47"/>
      <c r="P518" s="47"/>
      <c r="Q518" s="47"/>
      <c r="R518" s="47"/>
      <c r="S518" s="47"/>
      <c r="T518" s="95"/>
      <c r="AT518" s="24" t="s">
        <v>183</v>
      </c>
      <c r="AU518" s="24" t="s">
        <v>84</v>
      </c>
    </row>
    <row r="519" spans="2:47" s="1" customFormat="1" ht="13.5">
      <c r="B519" s="46"/>
      <c r="C519" s="74"/>
      <c r="D519" s="233" t="s">
        <v>184</v>
      </c>
      <c r="E519" s="74"/>
      <c r="F519" s="236" t="s">
        <v>910</v>
      </c>
      <c r="G519" s="74"/>
      <c r="H519" s="74"/>
      <c r="I519" s="191"/>
      <c r="J519" s="74"/>
      <c r="K519" s="74"/>
      <c r="L519" s="72"/>
      <c r="M519" s="235"/>
      <c r="N519" s="47"/>
      <c r="O519" s="47"/>
      <c r="P519" s="47"/>
      <c r="Q519" s="47"/>
      <c r="R519" s="47"/>
      <c r="S519" s="47"/>
      <c r="T519" s="95"/>
      <c r="AT519" s="24" t="s">
        <v>184</v>
      </c>
      <c r="AU519" s="24" t="s">
        <v>84</v>
      </c>
    </row>
    <row r="520" spans="2:51" s="11" customFormat="1" ht="13.5">
      <c r="B520" s="240"/>
      <c r="C520" s="241"/>
      <c r="D520" s="233" t="s">
        <v>322</v>
      </c>
      <c r="E520" s="242" t="s">
        <v>23</v>
      </c>
      <c r="F520" s="243" t="s">
        <v>911</v>
      </c>
      <c r="G520" s="241"/>
      <c r="H520" s="244">
        <v>28.28</v>
      </c>
      <c r="I520" s="245"/>
      <c r="J520" s="241"/>
      <c r="K520" s="241"/>
      <c r="L520" s="246"/>
      <c r="M520" s="247"/>
      <c r="N520" s="248"/>
      <c r="O520" s="248"/>
      <c r="P520" s="248"/>
      <c r="Q520" s="248"/>
      <c r="R520" s="248"/>
      <c r="S520" s="248"/>
      <c r="T520" s="249"/>
      <c r="AT520" s="250" t="s">
        <v>322</v>
      </c>
      <c r="AU520" s="250" t="s">
        <v>84</v>
      </c>
      <c r="AV520" s="11" t="s">
        <v>87</v>
      </c>
      <c r="AW520" s="11" t="s">
        <v>39</v>
      </c>
      <c r="AX520" s="11" t="s">
        <v>84</v>
      </c>
      <c r="AY520" s="250" t="s">
        <v>170</v>
      </c>
    </row>
    <row r="521" spans="2:65" s="1" customFormat="1" ht="16.5" customHeight="1">
      <c r="B521" s="46"/>
      <c r="C521" s="262" t="s">
        <v>916</v>
      </c>
      <c r="D521" s="262" t="s">
        <v>858</v>
      </c>
      <c r="E521" s="263" t="s">
        <v>917</v>
      </c>
      <c r="F521" s="264" t="s">
        <v>918</v>
      </c>
      <c r="G521" s="265" t="s">
        <v>304</v>
      </c>
      <c r="H521" s="266">
        <v>32.32</v>
      </c>
      <c r="I521" s="267"/>
      <c r="J521" s="268">
        <f>ROUND(I521*H521,2)</f>
        <v>0</v>
      </c>
      <c r="K521" s="264" t="s">
        <v>180</v>
      </c>
      <c r="L521" s="269"/>
      <c r="M521" s="270" t="s">
        <v>23</v>
      </c>
      <c r="N521" s="271" t="s">
        <v>47</v>
      </c>
      <c r="O521" s="47"/>
      <c r="P521" s="230">
        <f>O521*H521</f>
        <v>0</v>
      </c>
      <c r="Q521" s="230">
        <v>0.061</v>
      </c>
      <c r="R521" s="230">
        <f>Q521*H521</f>
        <v>1.97152</v>
      </c>
      <c r="S521" s="230">
        <v>0</v>
      </c>
      <c r="T521" s="231">
        <f>S521*H521</f>
        <v>0</v>
      </c>
      <c r="AR521" s="24" t="s">
        <v>211</v>
      </c>
      <c r="AT521" s="24" t="s">
        <v>858</v>
      </c>
      <c r="AU521" s="24" t="s">
        <v>84</v>
      </c>
      <c r="AY521" s="24" t="s">
        <v>170</v>
      </c>
      <c r="BE521" s="232">
        <f>IF(N521="základní",J521,0)</f>
        <v>0</v>
      </c>
      <c r="BF521" s="232">
        <f>IF(N521="snížená",J521,0)</f>
        <v>0</v>
      </c>
      <c r="BG521" s="232">
        <f>IF(N521="zákl. přenesená",J521,0)</f>
        <v>0</v>
      </c>
      <c r="BH521" s="232">
        <f>IF(N521="sníž. přenesená",J521,0)</f>
        <v>0</v>
      </c>
      <c r="BI521" s="232">
        <f>IF(N521="nulová",J521,0)</f>
        <v>0</v>
      </c>
      <c r="BJ521" s="24" t="s">
        <v>84</v>
      </c>
      <c r="BK521" s="232">
        <f>ROUND(I521*H521,2)</f>
        <v>0</v>
      </c>
      <c r="BL521" s="24" t="s">
        <v>194</v>
      </c>
      <c r="BM521" s="24" t="s">
        <v>919</v>
      </c>
    </row>
    <row r="522" spans="2:47" s="1" customFormat="1" ht="13.5">
      <c r="B522" s="46"/>
      <c r="C522" s="74"/>
      <c r="D522" s="233" t="s">
        <v>183</v>
      </c>
      <c r="E522" s="74"/>
      <c r="F522" s="234" t="s">
        <v>918</v>
      </c>
      <c r="G522" s="74"/>
      <c r="H522" s="74"/>
      <c r="I522" s="191"/>
      <c r="J522" s="74"/>
      <c r="K522" s="74"/>
      <c r="L522" s="72"/>
      <c r="M522" s="235"/>
      <c r="N522" s="47"/>
      <c r="O522" s="47"/>
      <c r="P522" s="47"/>
      <c r="Q522" s="47"/>
      <c r="R522" s="47"/>
      <c r="S522" s="47"/>
      <c r="T522" s="95"/>
      <c r="AT522" s="24" t="s">
        <v>183</v>
      </c>
      <c r="AU522" s="24" t="s">
        <v>84</v>
      </c>
    </row>
    <row r="523" spans="2:47" s="1" customFormat="1" ht="13.5">
      <c r="B523" s="46"/>
      <c r="C523" s="74"/>
      <c r="D523" s="233" t="s">
        <v>184</v>
      </c>
      <c r="E523" s="74"/>
      <c r="F523" s="236" t="s">
        <v>910</v>
      </c>
      <c r="G523" s="74"/>
      <c r="H523" s="74"/>
      <c r="I523" s="191"/>
      <c r="J523" s="74"/>
      <c r="K523" s="74"/>
      <c r="L523" s="72"/>
      <c r="M523" s="235"/>
      <c r="N523" s="47"/>
      <c r="O523" s="47"/>
      <c r="P523" s="47"/>
      <c r="Q523" s="47"/>
      <c r="R523" s="47"/>
      <c r="S523" s="47"/>
      <c r="T523" s="95"/>
      <c r="AT523" s="24" t="s">
        <v>184</v>
      </c>
      <c r="AU523" s="24" t="s">
        <v>84</v>
      </c>
    </row>
    <row r="524" spans="2:51" s="11" customFormat="1" ht="13.5">
      <c r="B524" s="240"/>
      <c r="C524" s="241"/>
      <c r="D524" s="233" t="s">
        <v>322</v>
      </c>
      <c r="E524" s="242" t="s">
        <v>23</v>
      </c>
      <c r="F524" s="243" t="s">
        <v>920</v>
      </c>
      <c r="G524" s="241"/>
      <c r="H524" s="244">
        <v>32.32</v>
      </c>
      <c r="I524" s="245"/>
      <c r="J524" s="241"/>
      <c r="K524" s="241"/>
      <c r="L524" s="246"/>
      <c r="M524" s="247"/>
      <c r="N524" s="248"/>
      <c r="O524" s="248"/>
      <c r="P524" s="248"/>
      <c r="Q524" s="248"/>
      <c r="R524" s="248"/>
      <c r="S524" s="248"/>
      <c r="T524" s="249"/>
      <c r="AT524" s="250" t="s">
        <v>322</v>
      </c>
      <c r="AU524" s="250" t="s">
        <v>84</v>
      </c>
      <c r="AV524" s="11" t="s">
        <v>87</v>
      </c>
      <c r="AW524" s="11" t="s">
        <v>39</v>
      </c>
      <c r="AX524" s="11" t="s">
        <v>84</v>
      </c>
      <c r="AY524" s="250" t="s">
        <v>170</v>
      </c>
    </row>
    <row r="525" spans="2:65" s="1" customFormat="1" ht="16.5" customHeight="1">
      <c r="B525" s="46"/>
      <c r="C525" s="262" t="s">
        <v>921</v>
      </c>
      <c r="D525" s="262" t="s">
        <v>858</v>
      </c>
      <c r="E525" s="263" t="s">
        <v>922</v>
      </c>
      <c r="F525" s="264" t="s">
        <v>923</v>
      </c>
      <c r="G525" s="265" t="s">
        <v>304</v>
      </c>
      <c r="H525" s="266">
        <v>32.32</v>
      </c>
      <c r="I525" s="267"/>
      <c r="J525" s="268">
        <f>ROUND(I525*H525,2)</f>
        <v>0</v>
      </c>
      <c r="K525" s="264" t="s">
        <v>23</v>
      </c>
      <c r="L525" s="269"/>
      <c r="M525" s="270" t="s">
        <v>23</v>
      </c>
      <c r="N525" s="271" t="s">
        <v>47</v>
      </c>
      <c r="O525" s="47"/>
      <c r="P525" s="230">
        <f>O525*H525</f>
        <v>0</v>
      </c>
      <c r="Q525" s="230">
        <v>0.027</v>
      </c>
      <c r="R525" s="230">
        <f>Q525*H525</f>
        <v>0.87264</v>
      </c>
      <c r="S525" s="230">
        <v>0</v>
      </c>
      <c r="T525" s="231">
        <f>S525*H525</f>
        <v>0</v>
      </c>
      <c r="AR525" s="24" t="s">
        <v>211</v>
      </c>
      <c r="AT525" s="24" t="s">
        <v>858</v>
      </c>
      <c r="AU525" s="24" t="s">
        <v>84</v>
      </c>
      <c r="AY525" s="24" t="s">
        <v>170</v>
      </c>
      <c r="BE525" s="232">
        <f>IF(N525="základní",J525,0)</f>
        <v>0</v>
      </c>
      <c r="BF525" s="232">
        <f>IF(N525="snížená",J525,0)</f>
        <v>0</v>
      </c>
      <c r="BG525" s="232">
        <f>IF(N525="zákl. přenesená",J525,0)</f>
        <v>0</v>
      </c>
      <c r="BH525" s="232">
        <f>IF(N525="sníž. přenesená",J525,0)</f>
        <v>0</v>
      </c>
      <c r="BI525" s="232">
        <f>IF(N525="nulová",J525,0)</f>
        <v>0</v>
      </c>
      <c r="BJ525" s="24" t="s">
        <v>84</v>
      </c>
      <c r="BK525" s="232">
        <f>ROUND(I525*H525,2)</f>
        <v>0</v>
      </c>
      <c r="BL525" s="24" t="s">
        <v>194</v>
      </c>
      <c r="BM525" s="24" t="s">
        <v>924</v>
      </c>
    </row>
    <row r="526" spans="2:47" s="1" customFormat="1" ht="13.5">
      <c r="B526" s="46"/>
      <c r="C526" s="74"/>
      <c r="D526" s="233" t="s">
        <v>183</v>
      </c>
      <c r="E526" s="74"/>
      <c r="F526" s="234" t="s">
        <v>923</v>
      </c>
      <c r="G526" s="74"/>
      <c r="H526" s="74"/>
      <c r="I526" s="191"/>
      <c r="J526" s="74"/>
      <c r="K526" s="74"/>
      <c r="L526" s="72"/>
      <c r="M526" s="235"/>
      <c r="N526" s="47"/>
      <c r="O526" s="47"/>
      <c r="P526" s="47"/>
      <c r="Q526" s="47"/>
      <c r="R526" s="47"/>
      <c r="S526" s="47"/>
      <c r="T526" s="95"/>
      <c r="AT526" s="24" t="s">
        <v>183</v>
      </c>
      <c r="AU526" s="24" t="s">
        <v>84</v>
      </c>
    </row>
    <row r="527" spans="2:47" s="1" customFormat="1" ht="13.5">
      <c r="B527" s="46"/>
      <c r="C527" s="74"/>
      <c r="D527" s="233" t="s">
        <v>184</v>
      </c>
      <c r="E527" s="74"/>
      <c r="F527" s="236" t="s">
        <v>910</v>
      </c>
      <c r="G527" s="74"/>
      <c r="H527" s="74"/>
      <c r="I527" s="191"/>
      <c r="J527" s="74"/>
      <c r="K527" s="74"/>
      <c r="L527" s="72"/>
      <c r="M527" s="235"/>
      <c r="N527" s="47"/>
      <c r="O527" s="47"/>
      <c r="P527" s="47"/>
      <c r="Q527" s="47"/>
      <c r="R527" s="47"/>
      <c r="S527" s="47"/>
      <c r="T527" s="95"/>
      <c r="AT527" s="24" t="s">
        <v>184</v>
      </c>
      <c r="AU527" s="24" t="s">
        <v>84</v>
      </c>
    </row>
    <row r="528" spans="2:51" s="11" customFormat="1" ht="13.5">
      <c r="B528" s="240"/>
      <c r="C528" s="241"/>
      <c r="D528" s="233" t="s">
        <v>322</v>
      </c>
      <c r="E528" s="242" t="s">
        <v>23</v>
      </c>
      <c r="F528" s="243" t="s">
        <v>920</v>
      </c>
      <c r="G528" s="241"/>
      <c r="H528" s="244">
        <v>32.32</v>
      </c>
      <c r="I528" s="245"/>
      <c r="J528" s="241"/>
      <c r="K528" s="241"/>
      <c r="L528" s="246"/>
      <c r="M528" s="247"/>
      <c r="N528" s="248"/>
      <c r="O528" s="248"/>
      <c r="P528" s="248"/>
      <c r="Q528" s="248"/>
      <c r="R528" s="248"/>
      <c r="S528" s="248"/>
      <c r="T528" s="249"/>
      <c r="AT528" s="250" t="s">
        <v>322</v>
      </c>
      <c r="AU528" s="250" t="s">
        <v>84</v>
      </c>
      <c r="AV528" s="11" t="s">
        <v>87</v>
      </c>
      <c r="AW528" s="11" t="s">
        <v>39</v>
      </c>
      <c r="AX528" s="11" t="s">
        <v>84</v>
      </c>
      <c r="AY528" s="250" t="s">
        <v>170</v>
      </c>
    </row>
    <row r="529" spans="2:65" s="1" customFormat="1" ht="16.5" customHeight="1">
      <c r="B529" s="46"/>
      <c r="C529" s="262" t="s">
        <v>925</v>
      </c>
      <c r="D529" s="262" t="s">
        <v>858</v>
      </c>
      <c r="E529" s="263" t="s">
        <v>926</v>
      </c>
      <c r="F529" s="264" t="s">
        <v>927</v>
      </c>
      <c r="G529" s="265" t="s">
        <v>304</v>
      </c>
      <c r="H529" s="266">
        <v>32</v>
      </c>
      <c r="I529" s="267"/>
      <c r="J529" s="268">
        <f>ROUND(I529*H529,2)</f>
        <v>0</v>
      </c>
      <c r="K529" s="264" t="s">
        <v>180</v>
      </c>
      <c r="L529" s="269"/>
      <c r="M529" s="270" t="s">
        <v>23</v>
      </c>
      <c r="N529" s="271" t="s">
        <v>47</v>
      </c>
      <c r="O529" s="47"/>
      <c r="P529" s="230">
        <f>O529*H529</f>
        <v>0</v>
      </c>
      <c r="Q529" s="230">
        <v>0.004</v>
      </c>
      <c r="R529" s="230">
        <f>Q529*H529</f>
        <v>0.128</v>
      </c>
      <c r="S529" s="230">
        <v>0</v>
      </c>
      <c r="T529" s="231">
        <f>S529*H529</f>
        <v>0</v>
      </c>
      <c r="AR529" s="24" t="s">
        <v>211</v>
      </c>
      <c r="AT529" s="24" t="s">
        <v>858</v>
      </c>
      <c r="AU529" s="24" t="s">
        <v>84</v>
      </c>
      <c r="AY529" s="24" t="s">
        <v>170</v>
      </c>
      <c r="BE529" s="232">
        <f>IF(N529="základní",J529,0)</f>
        <v>0</v>
      </c>
      <c r="BF529" s="232">
        <f>IF(N529="snížená",J529,0)</f>
        <v>0</v>
      </c>
      <c r="BG529" s="232">
        <f>IF(N529="zákl. přenesená",J529,0)</f>
        <v>0</v>
      </c>
      <c r="BH529" s="232">
        <f>IF(N529="sníž. přenesená",J529,0)</f>
        <v>0</v>
      </c>
      <c r="BI529" s="232">
        <f>IF(N529="nulová",J529,0)</f>
        <v>0</v>
      </c>
      <c r="BJ529" s="24" t="s">
        <v>84</v>
      </c>
      <c r="BK529" s="232">
        <f>ROUND(I529*H529,2)</f>
        <v>0</v>
      </c>
      <c r="BL529" s="24" t="s">
        <v>194</v>
      </c>
      <c r="BM529" s="24" t="s">
        <v>928</v>
      </c>
    </row>
    <row r="530" spans="2:47" s="1" customFormat="1" ht="13.5">
      <c r="B530" s="46"/>
      <c r="C530" s="74"/>
      <c r="D530" s="233" t="s">
        <v>183</v>
      </c>
      <c r="E530" s="74"/>
      <c r="F530" s="234" t="s">
        <v>927</v>
      </c>
      <c r="G530" s="74"/>
      <c r="H530" s="74"/>
      <c r="I530" s="191"/>
      <c r="J530" s="74"/>
      <c r="K530" s="74"/>
      <c r="L530" s="72"/>
      <c r="M530" s="235"/>
      <c r="N530" s="47"/>
      <c r="O530" s="47"/>
      <c r="P530" s="47"/>
      <c r="Q530" s="47"/>
      <c r="R530" s="47"/>
      <c r="S530" s="47"/>
      <c r="T530" s="95"/>
      <c r="AT530" s="24" t="s">
        <v>183</v>
      </c>
      <c r="AU530" s="24" t="s">
        <v>84</v>
      </c>
    </row>
    <row r="531" spans="2:47" s="1" customFormat="1" ht="13.5">
      <c r="B531" s="46"/>
      <c r="C531" s="74"/>
      <c r="D531" s="233" t="s">
        <v>184</v>
      </c>
      <c r="E531" s="74"/>
      <c r="F531" s="236" t="s">
        <v>929</v>
      </c>
      <c r="G531" s="74"/>
      <c r="H531" s="74"/>
      <c r="I531" s="191"/>
      <c r="J531" s="74"/>
      <c r="K531" s="74"/>
      <c r="L531" s="72"/>
      <c r="M531" s="235"/>
      <c r="N531" s="47"/>
      <c r="O531" s="47"/>
      <c r="P531" s="47"/>
      <c r="Q531" s="47"/>
      <c r="R531" s="47"/>
      <c r="S531" s="47"/>
      <c r="T531" s="95"/>
      <c r="AT531" s="24" t="s">
        <v>184</v>
      </c>
      <c r="AU531" s="24" t="s">
        <v>84</v>
      </c>
    </row>
    <row r="532" spans="2:65" s="1" customFormat="1" ht="16.5" customHeight="1">
      <c r="B532" s="46"/>
      <c r="C532" s="262" t="s">
        <v>930</v>
      </c>
      <c r="D532" s="262" t="s">
        <v>858</v>
      </c>
      <c r="E532" s="263" t="s">
        <v>931</v>
      </c>
      <c r="F532" s="264" t="s">
        <v>932</v>
      </c>
      <c r="G532" s="265" t="s">
        <v>304</v>
      </c>
      <c r="H532" s="266">
        <v>32</v>
      </c>
      <c r="I532" s="267"/>
      <c r="J532" s="268">
        <f>ROUND(I532*H532,2)</f>
        <v>0</v>
      </c>
      <c r="K532" s="264" t="s">
        <v>23</v>
      </c>
      <c r="L532" s="269"/>
      <c r="M532" s="270" t="s">
        <v>23</v>
      </c>
      <c r="N532" s="271" t="s">
        <v>47</v>
      </c>
      <c r="O532" s="47"/>
      <c r="P532" s="230">
        <f>O532*H532</f>
        <v>0</v>
      </c>
      <c r="Q532" s="230">
        <v>0.0435</v>
      </c>
      <c r="R532" s="230">
        <f>Q532*H532</f>
        <v>1.392</v>
      </c>
      <c r="S532" s="230">
        <v>0</v>
      </c>
      <c r="T532" s="231">
        <f>S532*H532</f>
        <v>0</v>
      </c>
      <c r="AR532" s="24" t="s">
        <v>211</v>
      </c>
      <c r="AT532" s="24" t="s">
        <v>858</v>
      </c>
      <c r="AU532" s="24" t="s">
        <v>84</v>
      </c>
      <c r="AY532" s="24" t="s">
        <v>170</v>
      </c>
      <c r="BE532" s="232">
        <f>IF(N532="základní",J532,0)</f>
        <v>0</v>
      </c>
      <c r="BF532" s="232">
        <f>IF(N532="snížená",J532,0)</f>
        <v>0</v>
      </c>
      <c r="BG532" s="232">
        <f>IF(N532="zákl. přenesená",J532,0)</f>
        <v>0</v>
      </c>
      <c r="BH532" s="232">
        <f>IF(N532="sníž. přenesená",J532,0)</f>
        <v>0</v>
      </c>
      <c r="BI532" s="232">
        <f>IF(N532="nulová",J532,0)</f>
        <v>0</v>
      </c>
      <c r="BJ532" s="24" t="s">
        <v>84</v>
      </c>
      <c r="BK532" s="232">
        <f>ROUND(I532*H532,2)</f>
        <v>0</v>
      </c>
      <c r="BL532" s="24" t="s">
        <v>194</v>
      </c>
      <c r="BM532" s="24" t="s">
        <v>933</v>
      </c>
    </row>
    <row r="533" spans="2:47" s="1" customFormat="1" ht="13.5">
      <c r="B533" s="46"/>
      <c r="C533" s="74"/>
      <c r="D533" s="233" t="s">
        <v>183</v>
      </c>
      <c r="E533" s="74"/>
      <c r="F533" s="234" t="s">
        <v>932</v>
      </c>
      <c r="G533" s="74"/>
      <c r="H533" s="74"/>
      <c r="I533" s="191"/>
      <c r="J533" s="74"/>
      <c r="K533" s="74"/>
      <c r="L533" s="72"/>
      <c r="M533" s="235"/>
      <c r="N533" s="47"/>
      <c r="O533" s="47"/>
      <c r="P533" s="47"/>
      <c r="Q533" s="47"/>
      <c r="R533" s="47"/>
      <c r="S533" s="47"/>
      <c r="T533" s="95"/>
      <c r="AT533" s="24" t="s">
        <v>183</v>
      </c>
      <c r="AU533" s="24" t="s">
        <v>84</v>
      </c>
    </row>
    <row r="534" spans="2:47" s="1" customFormat="1" ht="13.5">
      <c r="B534" s="46"/>
      <c r="C534" s="74"/>
      <c r="D534" s="233" t="s">
        <v>184</v>
      </c>
      <c r="E534" s="74"/>
      <c r="F534" s="236" t="s">
        <v>929</v>
      </c>
      <c r="G534" s="74"/>
      <c r="H534" s="74"/>
      <c r="I534" s="191"/>
      <c r="J534" s="74"/>
      <c r="K534" s="74"/>
      <c r="L534" s="72"/>
      <c r="M534" s="235"/>
      <c r="N534" s="47"/>
      <c r="O534" s="47"/>
      <c r="P534" s="47"/>
      <c r="Q534" s="47"/>
      <c r="R534" s="47"/>
      <c r="S534" s="47"/>
      <c r="T534" s="95"/>
      <c r="AT534" s="24" t="s">
        <v>184</v>
      </c>
      <c r="AU534" s="24" t="s">
        <v>84</v>
      </c>
    </row>
    <row r="535" spans="2:65" s="1" customFormat="1" ht="16.5" customHeight="1">
      <c r="B535" s="46"/>
      <c r="C535" s="262" t="s">
        <v>934</v>
      </c>
      <c r="D535" s="262" t="s">
        <v>858</v>
      </c>
      <c r="E535" s="263" t="s">
        <v>935</v>
      </c>
      <c r="F535" s="264" t="s">
        <v>936</v>
      </c>
      <c r="G535" s="265" t="s">
        <v>292</v>
      </c>
      <c r="H535" s="266">
        <v>92.708</v>
      </c>
      <c r="I535" s="267"/>
      <c r="J535" s="268">
        <f>ROUND(I535*H535,2)</f>
        <v>0</v>
      </c>
      <c r="K535" s="264" t="s">
        <v>23</v>
      </c>
      <c r="L535" s="269"/>
      <c r="M535" s="270" t="s">
        <v>23</v>
      </c>
      <c r="N535" s="271" t="s">
        <v>47</v>
      </c>
      <c r="O535" s="47"/>
      <c r="P535" s="230">
        <f>O535*H535</f>
        <v>0</v>
      </c>
      <c r="Q535" s="230">
        <v>0</v>
      </c>
      <c r="R535" s="230">
        <f>Q535*H535</f>
        <v>0</v>
      </c>
      <c r="S535" s="230">
        <v>0</v>
      </c>
      <c r="T535" s="231">
        <f>S535*H535</f>
        <v>0</v>
      </c>
      <c r="AR535" s="24" t="s">
        <v>211</v>
      </c>
      <c r="AT535" s="24" t="s">
        <v>858</v>
      </c>
      <c r="AU535" s="24" t="s">
        <v>84</v>
      </c>
      <c r="AY535" s="24" t="s">
        <v>170</v>
      </c>
      <c r="BE535" s="232">
        <f>IF(N535="základní",J535,0)</f>
        <v>0</v>
      </c>
      <c r="BF535" s="232">
        <f>IF(N535="snížená",J535,0)</f>
        <v>0</v>
      </c>
      <c r="BG535" s="232">
        <f>IF(N535="zákl. přenesená",J535,0)</f>
        <v>0</v>
      </c>
      <c r="BH535" s="232">
        <f>IF(N535="sníž. přenesená",J535,0)</f>
        <v>0</v>
      </c>
      <c r="BI535" s="232">
        <f>IF(N535="nulová",J535,0)</f>
        <v>0</v>
      </c>
      <c r="BJ535" s="24" t="s">
        <v>84</v>
      </c>
      <c r="BK535" s="232">
        <f>ROUND(I535*H535,2)</f>
        <v>0</v>
      </c>
      <c r="BL535" s="24" t="s">
        <v>194</v>
      </c>
      <c r="BM535" s="24" t="s">
        <v>937</v>
      </c>
    </row>
    <row r="536" spans="2:47" s="1" customFormat="1" ht="13.5">
      <c r="B536" s="46"/>
      <c r="C536" s="74"/>
      <c r="D536" s="233" t="s">
        <v>183</v>
      </c>
      <c r="E536" s="74"/>
      <c r="F536" s="234" t="s">
        <v>938</v>
      </c>
      <c r="G536" s="74"/>
      <c r="H536" s="74"/>
      <c r="I536" s="191"/>
      <c r="J536" s="74"/>
      <c r="K536" s="74"/>
      <c r="L536" s="72"/>
      <c r="M536" s="235"/>
      <c r="N536" s="47"/>
      <c r="O536" s="47"/>
      <c r="P536" s="47"/>
      <c r="Q536" s="47"/>
      <c r="R536" s="47"/>
      <c r="S536" s="47"/>
      <c r="T536" s="95"/>
      <c r="AT536" s="24" t="s">
        <v>183</v>
      </c>
      <c r="AU536" s="24" t="s">
        <v>84</v>
      </c>
    </row>
    <row r="537" spans="2:47" s="1" customFormat="1" ht="13.5">
      <c r="B537" s="46"/>
      <c r="C537" s="74"/>
      <c r="D537" s="233" t="s">
        <v>184</v>
      </c>
      <c r="E537" s="74"/>
      <c r="F537" s="236" t="s">
        <v>939</v>
      </c>
      <c r="G537" s="74"/>
      <c r="H537" s="74"/>
      <c r="I537" s="191"/>
      <c r="J537" s="74"/>
      <c r="K537" s="74"/>
      <c r="L537" s="72"/>
      <c r="M537" s="235"/>
      <c r="N537" s="47"/>
      <c r="O537" s="47"/>
      <c r="P537" s="47"/>
      <c r="Q537" s="47"/>
      <c r="R537" s="47"/>
      <c r="S537" s="47"/>
      <c r="T537" s="95"/>
      <c r="AT537" s="24" t="s">
        <v>184</v>
      </c>
      <c r="AU537" s="24" t="s">
        <v>84</v>
      </c>
    </row>
    <row r="538" spans="2:51" s="11" customFormat="1" ht="13.5">
      <c r="B538" s="240"/>
      <c r="C538" s="241"/>
      <c r="D538" s="233" t="s">
        <v>322</v>
      </c>
      <c r="E538" s="242" t="s">
        <v>23</v>
      </c>
      <c r="F538" s="243" t="s">
        <v>940</v>
      </c>
      <c r="G538" s="241"/>
      <c r="H538" s="244">
        <v>92.708</v>
      </c>
      <c r="I538" s="245"/>
      <c r="J538" s="241"/>
      <c r="K538" s="241"/>
      <c r="L538" s="246"/>
      <c r="M538" s="247"/>
      <c r="N538" s="248"/>
      <c r="O538" s="248"/>
      <c r="P538" s="248"/>
      <c r="Q538" s="248"/>
      <c r="R538" s="248"/>
      <c r="S538" s="248"/>
      <c r="T538" s="249"/>
      <c r="AT538" s="250" t="s">
        <v>322</v>
      </c>
      <c r="AU538" s="250" t="s">
        <v>84</v>
      </c>
      <c r="AV538" s="11" t="s">
        <v>87</v>
      </c>
      <c r="AW538" s="11" t="s">
        <v>39</v>
      </c>
      <c r="AX538" s="11" t="s">
        <v>84</v>
      </c>
      <c r="AY538" s="250" t="s">
        <v>170</v>
      </c>
    </row>
    <row r="539" spans="2:65" s="1" customFormat="1" ht="16.5" customHeight="1">
      <c r="B539" s="46"/>
      <c r="C539" s="262" t="s">
        <v>941</v>
      </c>
      <c r="D539" s="262" t="s">
        <v>858</v>
      </c>
      <c r="E539" s="263" t="s">
        <v>942</v>
      </c>
      <c r="F539" s="264" t="s">
        <v>943</v>
      </c>
      <c r="G539" s="265" t="s">
        <v>304</v>
      </c>
      <c r="H539" s="266">
        <v>37.74</v>
      </c>
      <c r="I539" s="267"/>
      <c r="J539" s="268">
        <f>ROUND(I539*H539,2)</f>
        <v>0</v>
      </c>
      <c r="K539" s="264" t="s">
        <v>23</v>
      </c>
      <c r="L539" s="269"/>
      <c r="M539" s="270" t="s">
        <v>23</v>
      </c>
      <c r="N539" s="271" t="s">
        <v>47</v>
      </c>
      <c r="O539" s="47"/>
      <c r="P539" s="230">
        <f>O539*H539</f>
        <v>0</v>
      </c>
      <c r="Q539" s="230">
        <v>0.001</v>
      </c>
      <c r="R539" s="230">
        <f>Q539*H539</f>
        <v>0.03774</v>
      </c>
      <c r="S539" s="230">
        <v>0</v>
      </c>
      <c r="T539" s="231">
        <f>S539*H539</f>
        <v>0</v>
      </c>
      <c r="AR539" s="24" t="s">
        <v>211</v>
      </c>
      <c r="AT539" s="24" t="s">
        <v>858</v>
      </c>
      <c r="AU539" s="24" t="s">
        <v>84</v>
      </c>
      <c r="AY539" s="24" t="s">
        <v>170</v>
      </c>
      <c r="BE539" s="232">
        <f>IF(N539="základní",J539,0)</f>
        <v>0</v>
      </c>
      <c r="BF539" s="232">
        <f>IF(N539="snížená",J539,0)</f>
        <v>0</v>
      </c>
      <c r="BG539" s="232">
        <f>IF(N539="zákl. přenesená",J539,0)</f>
        <v>0</v>
      </c>
      <c r="BH539" s="232">
        <f>IF(N539="sníž. přenesená",J539,0)</f>
        <v>0</v>
      </c>
      <c r="BI539" s="232">
        <f>IF(N539="nulová",J539,0)</f>
        <v>0</v>
      </c>
      <c r="BJ539" s="24" t="s">
        <v>84</v>
      </c>
      <c r="BK539" s="232">
        <f>ROUND(I539*H539,2)</f>
        <v>0</v>
      </c>
      <c r="BL539" s="24" t="s">
        <v>194</v>
      </c>
      <c r="BM539" s="24" t="s">
        <v>944</v>
      </c>
    </row>
    <row r="540" spans="2:47" s="1" customFormat="1" ht="13.5">
      <c r="B540" s="46"/>
      <c r="C540" s="74"/>
      <c r="D540" s="233" t="s">
        <v>183</v>
      </c>
      <c r="E540" s="74"/>
      <c r="F540" s="234" t="s">
        <v>943</v>
      </c>
      <c r="G540" s="74"/>
      <c r="H540" s="74"/>
      <c r="I540" s="191"/>
      <c r="J540" s="74"/>
      <c r="K540" s="74"/>
      <c r="L540" s="72"/>
      <c r="M540" s="235"/>
      <c r="N540" s="47"/>
      <c r="O540" s="47"/>
      <c r="P540" s="47"/>
      <c r="Q540" s="47"/>
      <c r="R540" s="47"/>
      <c r="S540" s="47"/>
      <c r="T540" s="95"/>
      <c r="AT540" s="24" t="s">
        <v>183</v>
      </c>
      <c r="AU540" s="24" t="s">
        <v>84</v>
      </c>
    </row>
    <row r="541" spans="2:47" s="1" customFormat="1" ht="13.5">
      <c r="B541" s="46"/>
      <c r="C541" s="74"/>
      <c r="D541" s="233" t="s">
        <v>184</v>
      </c>
      <c r="E541" s="74"/>
      <c r="F541" s="236" t="s">
        <v>945</v>
      </c>
      <c r="G541" s="74"/>
      <c r="H541" s="74"/>
      <c r="I541" s="191"/>
      <c r="J541" s="74"/>
      <c r="K541" s="74"/>
      <c r="L541" s="72"/>
      <c r="M541" s="235"/>
      <c r="N541" s="47"/>
      <c r="O541" s="47"/>
      <c r="P541" s="47"/>
      <c r="Q541" s="47"/>
      <c r="R541" s="47"/>
      <c r="S541" s="47"/>
      <c r="T541" s="95"/>
      <c r="AT541" s="24" t="s">
        <v>184</v>
      </c>
      <c r="AU541" s="24" t="s">
        <v>84</v>
      </c>
    </row>
    <row r="542" spans="2:51" s="11" customFormat="1" ht="13.5">
      <c r="B542" s="240"/>
      <c r="C542" s="241"/>
      <c r="D542" s="233" t="s">
        <v>322</v>
      </c>
      <c r="E542" s="242" t="s">
        <v>23</v>
      </c>
      <c r="F542" s="243" t="s">
        <v>946</v>
      </c>
      <c r="G542" s="241"/>
      <c r="H542" s="244">
        <v>37.74</v>
      </c>
      <c r="I542" s="245"/>
      <c r="J542" s="241"/>
      <c r="K542" s="241"/>
      <c r="L542" s="246"/>
      <c r="M542" s="247"/>
      <c r="N542" s="248"/>
      <c r="O542" s="248"/>
      <c r="P542" s="248"/>
      <c r="Q542" s="248"/>
      <c r="R542" s="248"/>
      <c r="S542" s="248"/>
      <c r="T542" s="249"/>
      <c r="AT542" s="250" t="s">
        <v>322</v>
      </c>
      <c r="AU542" s="250" t="s">
        <v>84</v>
      </c>
      <c r="AV542" s="11" t="s">
        <v>87</v>
      </c>
      <c r="AW542" s="11" t="s">
        <v>39</v>
      </c>
      <c r="AX542" s="11" t="s">
        <v>84</v>
      </c>
      <c r="AY542" s="250" t="s">
        <v>170</v>
      </c>
    </row>
    <row r="543" spans="2:65" s="1" customFormat="1" ht="16.5" customHeight="1">
      <c r="B543" s="46"/>
      <c r="C543" s="262" t="s">
        <v>947</v>
      </c>
      <c r="D543" s="262" t="s">
        <v>858</v>
      </c>
      <c r="E543" s="263" t="s">
        <v>948</v>
      </c>
      <c r="F543" s="264" t="s">
        <v>943</v>
      </c>
      <c r="G543" s="265" t="s">
        <v>304</v>
      </c>
      <c r="H543" s="266">
        <v>1.02</v>
      </c>
      <c r="I543" s="267"/>
      <c r="J543" s="268">
        <f>ROUND(I543*H543,2)</f>
        <v>0</v>
      </c>
      <c r="K543" s="264" t="s">
        <v>23</v>
      </c>
      <c r="L543" s="269"/>
      <c r="M543" s="270" t="s">
        <v>23</v>
      </c>
      <c r="N543" s="271" t="s">
        <v>47</v>
      </c>
      <c r="O543" s="47"/>
      <c r="P543" s="230">
        <f>O543*H543</f>
        <v>0</v>
      </c>
      <c r="Q543" s="230">
        <v>0.001</v>
      </c>
      <c r="R543" s="230">
        <f>Q543*H543</f>
        <v>0.00102</v>
      </c>
      <c r="S543" s="230">
        <v>0</v>
      </c>
      <c r="T543" s="231">
        <f>S543*H543</f>
        <v>0</v>
      </c>
      <c r="AR543" s="24" t="s">
        <v>211</v>
      </c>
      <c r="AT543" s="24" t="s">
        <v>858</v>
      </c>
      <c r="AU543" s="24" t="s">
        <v>84</v>
      </c>
      <c r="AY543" s="24" t="s">
        <v>170</v>
      </c>
      <c r="BE543" s="232">
        <f>IF(N543="základní",J543,0)</f>
        <v>0</v>
      </c>
      <c r="BF543" s="232">
        <f>IF(N543="snížená",J543,0)</f>
        <v>0</v>
      </c>
      <c r="BG543" s="232">
        <f>IF(N543="zákl. přenesená",J543,0)</f>
        <v>0</v>
      </c>
      <c r="BH543" s="232">
        <f>IF(N543="sníž. přenesená",J543,0)</f>
        <v>0</v>
      </c>
      <c r="BI543" s="232">
        <f>IF(N543="nulová",J543,0)</f>
        <v>0</v>
      </c>
      <c r="BJ543" s="24" t="s">
        <v>84</v>
      </c>
      <c r="BK543" s="232">
        <f>ROUND(I543*H543,2)</f>
        <v>0</v>
      </c>
      <c r="BL543" s="24" t="s">
        <v>194</v>
      </c>
      <c r="BM543" s="24" t="s">
        <v>949</v>
      </c>
    </row>
    <row r="544" spans="2:47" s="1" customFormat="1" ht="13.5">
      <c r="B544" s="46"/>
      <c r="C544" s="74"/>
      <c r="D544" s="233" t="s">
        <v>183</v>
      </c>
      <c r="E544" s="74"/>
      <c r="F544" s="234" t="s">
        <v>950</v>
      </c>
      <c r="G544" s="74"/>
      <c r="H544" s="74"/>
      <c r="I544" s="191"/>
      <c r="J544" s="74"/>
      <c r="K544" s="74"/>
      <c r="L544" s="72"/>
      <c r="M544" s="235"/>
      <c r="N544" s="47"/>
      <c r="O544" s="47"/>
      <c r="P544" s="47"/>
      <c r="Q544" s="47"/>
      <c r="R544" s="47"/>
      <c r="S544" s="47"/>
      <c r="T544" s="95"/>
      <c r="AT544" s="24" t="s">
        <v>183</v>
      </c>
      <c r="AU544" s="24" t="s">
        <v>84</v>
      </c>
    </row>
    <row r="545" spans="2:47" s="1" customFormat="1" ht="13.5">
      <c r="B545" s="46"/>
      <c r="C545" s="74"/>
      <c r="D545" s="233" t="s">
        <v>184</v>
      </c>
      <c r="E545" s="74"/>
      <c r="F545" s="236" t="s">
        <v>945</v>
      </c>
      <c r="G545" s="74"/>
      <c r="H545" s="74"/>
      <c r="I545" s="191"/>
      <c r="J545" s="74"/>
      <c r="K545" s="74"/>
      <c r="L545" s="72"/>
      <c r="M545" s="235"/>
      <c r="N545" s="47"/>
      <c r="O545" s="47"/>
      <c r="P545" s="47"/>
      <c r="Q545" s="47"/>
      <c r="R545" s="47"/>
      <c r="S545" s="47"/>
      <c r="T545" s="95"/>
      <c r="AT545" s="24" t="s">
        <v>184</v>
      </c>
      <c r="AU545" s="24" t="s">
        <v>84</v>
      </c>
    </row>
    <row r="546" spans="2:51" s="11" customFormat="1" ht="13.5">
      <c r="B546" s="240"/>
      <c r="C546" s="241"/>
      <c r="D546" s="233" t="s">
        <v>322</v>
      </c>
      <c r="E546" s="242" t="s">
        <v>23</v>
      </c>
      <c r="F546" s="243" t="s">
        <v>951</v>
      </c>
      <c r="G546" s="241"/>
      <c r="H546" s="244">
        <v>1.02</v>
      </c>
      <c r="I546" s="245"/>
      <c r="J546" s="241"/>
      <c r="K546" s="241"/>
      <c r="L546" s="246"/>
      <c r="M546" s="247"/>
      <c r="N546" s="248"/>
      <c r="O546" s="248"/>
      <c r="P546" s="248"/>
      <c r="Q546" s="248"/>
      <c r="R546" s="248"/>
      <c r="S546" s="248"/>
      <c r="T546" s="249"/>
      <c r="AT546" s="250" t="s">
        <v>322</v>
      </c>
      <c r="AU546" s="250" t="s">
        <v>84</v>
      </c>
      <c r="AV546" s="11" t="s">
        <v>87</v>
      </c>
      <c r="AW546" s="11" t="s">
        <v>39</v>
      </c>
      <c r="AX546" s="11" t="s">
        <v>84</v>
      </c>
      <c r="AY546" s="250" t="s">
        <v>170</v>
      </c>
    </row>
    <row r="547" spans="2:65" s="1" customFormat="1" ht="16.5" customHeight="1">
      <c r="B547" s="46"/>
      <c r="C547" s="262" t="s">
        <v>952</v>
      </c>
      <c r="D547" s="262" t="s">
        <v>858</v>
      </c>
      <c r="E547" s="263" t="s">
        <v>953</v>
      </c>
      <c r="F547" s="264" t="s">
        <v>954</v>
      </c>
      <c r="G547" s="265" t="s">
        <v>304</v>
      </c>
      <c r="H547" s="266">
        <v>24.48</v>
      </c>
      <c r="I547" s="267"/>
      <c r="J547" s="268">
        <f>ROUND(I547*H547,2)</f>
        <v>0</v>
      </c>
      <c r="K547" s="264" t="s">
        <v>23</v>
      </c>
      <c r="L547" s="269"/>
      <c r="M547" s="270" t="s">
        <v>23</v>
      </c>
      <c r="N547" s="271" t="s">
        <v>47</v>
      </c>
      <c r="O547" s="47"/>
      <c r="P547" s="230">
        <f>O547*H547</f>
        <v>0</v>
      </c>
      <c r="Q547" s="230">
        <v>0.001</v>
      </c>
      <c r="R547" s="230">
        <f>Q547*H547</f>
        <v>0.024480000000000002</v>
      </c>
      <c r="S547" s="230">
        <v>0</v>
      </c>
      <c r="T547" s="231">
        <f>S547*H547</f>
        <v>0</v>
      </c>
      <c r="AR547" s="24" t="s">
        <v>211</v>
      </c>
      <c r="AT547" s="24" t="s">
        <v>858</v>
      </c>
      <c r="AU547" s="24" t="s">
        <v>84</v>
      </c>
      <c r="AY547" s="24" t="s">
        <v>170</v>
      </c>
      <c r="BE547" s="232">
        <f>IF(N547="základní",J547,0)</f>
        <v>0</v>
      </c>
      <c r="BF547" s="232">
        <f>IF(N547="snížená",J547,0)</f>
        <v>0</v>
      </c>
      <c r="BG547" s="232">
        <f>IF(N547="zákl. přenesená",J547,0)</f>
        <v>0</v>
      </c>
      <c r="BH547" s="232">
        <f>IF(N547="sníž. přenesená",J547,0)</f>
        <v>0</v>
      </c>
      <c r="BI547" s="232">
        <f>IF(N547="nulová",J547,0)</f>
        <v>0</v>
      </c>
      <c r="BJ547" s="24" t="s">
        <v>84</v>
      </c>
      <c r="BK547" s="232">
        <f>ROUND(I547*H547,2)</f>
        <v>0</v>
      </c>
      <c r="BL547" s="24" t="s">
        <v>194</v>
      </c>
      <c r="BM547" s="24" t="s">
        <v>955</v>
      </c>
    </row>
    <row r="548" spans="2:47" s="1" customFormat="1" ht="13.5">
      <c r="B548" s="46"/>
      <c r="C548" s="74"/>
      <c r="D548" s="233" t="s">
        <v>183</v>
      </c>
      <c r="E548" s="74"/>
      <c r="F548" s="234" t="s">
        <v>954</v>
      </c>
      <c r="G548" s="74"/>
      <c r="H548" s="74"/>
      <c r="I548" s="191"/>
      <c r="J548" s="74"/>
      <c r="K548" s="74"/>
      <c r="L548" s="72"/>
      <c r="M548" s="235"/>
      <c r="N548" s="47"/>
      <c r="O548" s="47"/>
      <c r="P548" s="47"/>
      <c r="Q548" s="47"/>
      <c r="R548" s="47"/>
      <c r="S548" s="47"/>
      <c r="T548" s="95"/>
      <c r="AT548" s="24" t="s">
        <v>183</v>
      </c>
      <c r="AU548" s="24" t="s">
        <v>84</v>
      </c>
    </row>
    <row r="549" spans="2:47" s="1" customFormat="1" ht="13.5">
      <c r="B549" s="46"/>
      <c r="C549" s="74"/>
      <c r="D549" s="233" t="s">
        <v>184</v>
      </c>
      <c r="E549" s="74"/>
      <c r="F549" s="236" t="s">
        <v>945</v>
      </c>
      <c r="G549" s="74"/>
      <c r="H549" s="74"/>
      <c r="I549" s="191"/>
      <c r="J549" s="74"/>
      <c r="K549" s="74"/>
      <c r="L549" s="72"/>
      <c r="M549" s="235"/>
      <c r="N549" s="47"/>
      <c r="O549" s="47"/>
      <c r="P549" s="47"/>
      <c r="Q549" s="47"/>
      <c r="R549" s="47"/>
      <c r="S549" s="47"/>
      <c r="T549" s="95"/>
      <c r="AT549" s="24" t="s">
        <v>184</v>
      </c>
      <c r="AU549" s="24" t="s">
        <v>84</v>
      </c>
    </row>
    <row r="550" spans="2:51" s="11" customFormat="1" ht="13.5">
      <c r="B550" s="240"/>
      <c r="C550" s="241"/>
      <c r="D550" s="233" t="s">
        <v>322</v>
      </c>
      <c r="E550" s="242" t="s">
        <v>23</v>
      </c>
      <c r="F550" s="243" t="s">
        <v>956</v>
      </c>
      <c r="G550" s="241"/>
      <c r="H550" s="244">
        <v>24.48</v>
      </c>
      <c r="I550" s="245"/>
      <c r="J550" s="241"/>
      <c r="K550" s="241"/>
      <c r="L550" s="246"/>
      <c r="M550" s="247"/>
      <c r="N550" s="248"/>
      <c r="O550" s="248"/>
      <c r="P550" s="248"/>
      <c r="Q550" s="248"/>
      <c r="R550" s="248"/>
      <c r="S550" s="248"/>
      <c r="T550" s="249"/>
      <c r="AT550" s="250" t="s">
        <v>322</v>
      </c>
      <c r="AU550" s="250" t="s">
        <v>84</v>
      </c>
      <c r="AV550" s="11" t="s">
        <v>87</v>
      </c>
      <c r="AW550" s="11" t="s">
        <v>39</v>
      </c>
      <c r="AX550" s="11" t="s">
        <v>84</v>
      </c>
      <c r="AY550" s="250" t="s">
        <v>170</v>
      </c>
    </row>
    <row r="551" spans="2:65" s="1" customFormat="1" ht="16.5" customHeight="1">
      <c r="B551" s="46"/>
      <c r="C551" s="262" t="s">
        <v>957</v>
      </c>
      <c r="D551" s="262" t="s">
        <v>858</v>
      </c>
      <c r="E551" s="263" t="s">
        <v>958</v>
      </c>
      <c r="F551" s="264" t="s">
        <v>959</v>
      </c>
      <c r="G551" s="265" t="s">
        <v>304</v>
      </c>
      <c r="H551" s="266">
        <v>25.5</v>
      </c>
      <c r="I551" s="267"/>
      <c r="J551" s="268">
        <f>ROUND(I551*H551,2)</f>
        <v>0</v>
      </c>
      <c r="K551" s="264" t="s">
        <v>23</v>
      </c>
      <c r="L551" s="269"/>
      <c r="M551" s="270" t="s">
        <v>23</v>
      </c>
      <c r="N551" s="271" t="s">
        <v>47</v>
      </c>
      <c r="O551" s="47"/>
      <c r="P551" s="230">
        <f>O551*H551</f>
        <v>0</v>
      </c>
      <c r="Q551" s="230">
        <v>0.001</v>
      </c>
      <c r="R551" s="230">
        <f>Q551*H551</f>
        <v>0.025500000000000002</v>
      </c>
      <c r="S551" s="230">
        <v>0</v>
      </c>
      <c r="T551" s="231">
        <f>S551*H551</f>
        <v>0</v>
      </c>
      <c r="AR551" s="24" t="s">
        <v>211</v>
      </c>
      <c r="AT551" s="24" t="s">
        <v>858</v>
      </c>
      <c r="AU551" s="24" t="s">
        <v>84</v>
      </c>
      <c r="AY551" s="24" t="s">
        <v>170</v>
      </c>
      <c r="BE551" s="232">
        <f>IF(N551="základní",J551,0)</f>
        <v>0</v>
      </c>
      <c r="BF551" s="232">
        <f>IF(N551="snížená",J551,0)</f>
        <v>0</v>
      </c>
      <c r="BG551" s="232">
        <f>IF(N551="zákl. přenesená",J551,0)</f>
        <v>0</v>
      </c>
      <c r="BH551" s="232">
        <f>IF(N551="sníž. přenesená",J551,0)</f>
        <v>0</v>
      </c>
      <c r="BI551" s="232">
        <f>IF(N551="nulová",J551,0)</f>
        <v>0</v>
      </c>
      <c r="BJ551" s="24" t="s">
        <v>84</v>
      </c>
      <c r="BK551" s="232">
        <f>ROUND(I551*H551,2)</f>
        <v>0</v>
      </c>
      <c r="BL551" s="24" t="s">
        <v>194</v>
      </c>
      <c r="BM551" s="24" t="s">
        <v>960</v>
      </c>
    </row>
    <row r="552" spans="2:47" s="1" customFormat="1" ht="13.5">
      <c r="B552" s="46"/>
      <c r="C552" s="74"/>
      <c r="D552" s="233" t="s">
        <v>183</v>
      </c>
      <c r="E552" s="74"/>
      <c r="F552" s="234" t="s">
        <v>959</v>
      </c>
      <c r="G552" s="74"/>
      <c r="H552" s="74"/>
      <c r="I552" s="191"/>
      <c r="J552" s="74"/>
      <c r="K552" s="74"/>
      <c r="L552" s="72"/>
      <c r="M552" s="235"/>
      <c r="N552" s="47"/>
      <c r="O552" s="47"/>
      <c r="P552" s="47"/>
      <c r="Q552" s="47"/>
      <c r="R552" s="47"/>
      <c r="S552" s="47"/>
      <c r="T552" s="95"/>
      <c r="AT552" s="24" t="s">
        <v>183</v>
      </c>
      <c r="AU552" s="24" t="s">
        <v>84</v>
      </c>
    </row>
    <row r="553" spans="2:47" s="1" customFormat="1" ht="13.5">
      <c r="B553" s="46"/>
      <c r="C553" s="74"/>
      <c r="D553" s="233" t="s">
        <v>184</v>
      </c>
      <c r="E553" s="74"/>
      <c r="F553" s="236" t="s">
        <v>961</v>
      </c>
      <c r="G553" s="74"/>
      <c r="H553" s="74"/>
      <c r="I553" s="191"/>
      <c r="J553" s="74"/>
      <c r="K553" s="74"/>
      <c r="L553" s="72"/>
      <c r="M553" s="235"/>
      <c r="N553" s="47"/>
      <c r="O553" s="47"/>
      <c r="P553" s="47"/>
      <c r="Q553" s="47"/>
      <c r="R553" s="47"/>
      <c r="S553" s="47"/>
      <c r="T553" s="95"/>
      <c r="AT553" s="24" t="s">
        <v>184</v>
      </c>
      <c r="AU553" s="24" t="s">
        <v>84</v>
      </c>
    </row>
    <row r="554" spans="2:51" s="11" customFormat="1" ht="13.5">
      <c r="B554" s="240"/>
      <c r="C554" s="241"/>
      <c r="D554" s="233" t="s">
        <v>322</v>
      </c>
      <c r="E554" s="242" t="s">
        <v>23</v>
      </c>
      <c r="F554" s="243" t="s">
        <v>962</v>
      </c>
      <c r="G554" s="241"/>
      <c r="H554" s="244">
        <v>25.5</v>
      </c>
      <c r="I554" s="245"/>
      <c r="J554" s="241"/>
      <c r="K554" s="241"/>
      <c r="L554" s="246"/>
      <c r="M554" s="247"/>
      <c r="N554" s="248"/>
      <c r="O554" s="248"/>
      <c r="P554" s="248"/>
      <c r="Q554" s="248"/>
      <c r="R554" s="248"/>
      <c r="S554" s="248"/>
      <c r="T554" s="249"/>
      <c r="AT554" s="250" t="s">
        <v>322</v>
      </c>
      <c r="AU554" s="250" t="s">
        <v>84</v>
      </c>
      <c r="AV554" s="11" t="s">
        <v>87</v>
      </c>
      <c r="AW554" s="11" t="s">
        <v>39</v>
      </c>
      <c r="AX554" s="11" t="s">
        <v>84</v>
      </c>
      <c r="AY554" s="250" t="s">
        <v>170</v>
      </c>
    </row>
    <row r="555" spans="2:65" s="1" customFormat="1" ht="16.5" customHeight="1">
      <c r="B555" s="46"/>
      <c r="C555" s="262" t="s">
        <v>963</v>
      </c>
      <c r="D555" s="262" t="s">
        <v>858</v>
      </c>
      <c r="E555" s="263" t="s">
        <v>964</v>
      </c>
      <c r="F555" s="264" t="s">
        <v>965</v>
      </c>
      <c r="G555" s="265" t="s">
        <v>304</v>
      </c>
      <c r="H555" s="266">
        <v>23.46</v>
      </c>
      <c r="I555" s="267"/>
      <c r="J555" s="268">
        <f>ROUND(I555*H555,2)</f>
        <v>0</v>
      </c>
      <c r="K555" s="264" t="s">
        <v>23</v>
      </c>
      <c r="L555" s="269"/>
      <c r="M555" s="270" t="s">
        <v>23</v>
      </c>
      <c r="N555" s="271" t="s">
        <v>47</v>
      </c>
      <c r="O555" s="47"/>
      <c r="P555" s="230">
        <f>O555*H555</f>
        <v>0</v>
      </c>
      <c r="Q555" s="230">
        <v>0.001</v>
      </c>
      <c r="R555" s="230">
        <f>Q555*H555</f>
        <v>0.02346</v>
      </c>
      <c r="S555" s="230">
        <v>0</v>
      </c>
      <c r="T555" s="231">
        <f>S555*H555</f>
        <v>0</v>
      </c>
      <c r="AR555" s="24" t="s">
        <v>211</v>
      </c>
      <c r="AT555" s="24" t="s">
        <v>858</v>
      </c>
      <c r="AU555" s="24" t="s">
        <v>84</v>
      </c>
      <c r="AY555" s="24" t="s">
        <v>170</v>
      </c>
      <c r="BE555" s="232">
        <f>IF(N555="základní",J555,0)</f>
        <v>0</v>
      </c>
      <c r="BF555" s="232">
        <f>IF(N555="snížená",J555,0)</f>
        <v>0</v>
      </c>
      <c r="BG555" s="232">
        <f>IF(N555="zákl. přenesená",J555,0)</f>
        <v>0</v>
      </c>
      <c r="BH555" s="232">
        <f>IF(N555="sníž. přenesená",J555,0)</f>
        <v>0</v>
      </c>
      <c r="BI555" s="232">
        <f>IF(N555="nulová",J555,0)</f>
        <v>0</v>
      </c>
      <c r="BJ555" s="24" t="s">
        <v>84</v>
      </c>
      <c r="BK555" s="232">
        <f>ROUND(I555*H555,2)</f>
        <v>0</v>
      </c>
      <c r="BL555" s="24" t="s">
        <v>194</v>
      </c>
      <c r="BM555" s="24" t="s">
        <v>966</v>
      </c>
    </row>
    <row r="556" spans="2:47" s="1" customFormat="1" ht="13.5">
      <c r="B556" s="46"/>
      <c r="C556" s="74"/>
      <c r="D556" s="233" t="s">
        <v>183</v>
      </c>
      <c r="E556" s="74"/>
      <c r="F556" s="234" t="s">
        <v>965</v>
      </c>
      <c r="G556" s="74"/>
      <c r="H556" s="74"/>
      <c r="I556" s="191"/>
      <c r="J556" s="74"/>
      <c r="K556" s="74"/>
      <c r="L556" s="72"/>
      <c r="M556" s="235"/>
      <c r="N556" s="47"/>
      <c r="O556" s="47"/>
      <c r="P556" s="47"/>
      <c r="Q556" s="47"/>
      <c r="R556" s="47"/>
      <c r="S556" s="47"/>
      <c r="T556" s="95"/>
      <c r="AT556" s="24" t="s">
        <v>183</v>
      </c>
      <c r="AU556" s="24" t="s">
        <v>84</v>
      </c>
    </row>
    <row r="557" spans="2:47" s="1" customFormat="1" ht="13.5">
      <c r="B557" s="46"/>
      <c r="C557" s="74"/>
      <c r="D557" s="233" t="s">
        <v>184</v>
      </c>
      <c r="E557" s="74"/>
      <c r="F557" s="236" t="s">
        <v>961</v>
      </c>
      <c r="G557" s="74"/>
      <c r="H557" s="74"/>
      <c r="I557" s="191"/>
      <c r="J557" s="74"/>
      <c r="K557" s="74"/>
      <c r="L557" s="72"/>
      <c r="M557" s="235"/>
      <c r="N557" s="47"/>
      <c r="O557" s="47"/>
      <c r="P557" s="47"/>
      <c r="Q557" s="47"/>
      <c r="R557" s="47"/>
      <c r="S557" s="47"/>
      <c r="T557" s="95"/>
      <c r="AT557" s="24" t="s">
        <v>184</v>
      </c>
      <c r="AU557" s="24" t="s">
        <v>84</v>
      </c>
    </row>
    <row r="558" spans="2:51" s="11" customFormat="1" ht="13.5">
      <c r="B558" s="240"/>
      <c r="C558" s="241"/>
      <c r="D558" s="233" t="s">
        <v>322</v>
      </c>
      <c r="E558" s="242" t="s">
        <v>23</v>
      </c>
      <c r="F558" s="243" t="s">
        <v>967</v>
      </c>
      <c r="G558" s="241"/>
      <c r="H558" s="244">
        <v>23.46</v>
      </c>
      <c r="I558" s="245"/>
      <c r="J558" s="241"/>
      <c r="K558" s="241"/>
      <c r="L558" s="246"/>
      <c r="M558" s="247"/>
      <c r="N558" s="248"/>
      <c r="O558" s="248"/>
      <c r="P558" s="248"/>
      <c r="Q558" s="248"/>
      <c r="R558" s="248"/>
      <c r="S558" s="248"/>
      <c r="T558" s="249"/>
      <c r="AT558" s="250" t="s">
        <v>322</v>
      </c>
      <c r="AU558" s="250" t="s">
        <v>84</v>
      </c>
      <c r="AV558" s="11" t="s">
        <v>87</v>
      </c>
      <c r="AW558" s="11" t="s">
        <v>39</v>
      </c>
      <c r="AX558" s="11" t="s">
        <v>84</v>
      </c>
      <c r="AY558" s="250" t="s">
        <v>170</v>
      </c>
    </row>
    <row r="559" spans="2:65" s="1" customFormat="1" ht="16.5" customHeight="1">
      <c r="B559" s="46"/>
      <c r="C559" s="262" t="s">
        <v>968</v>
      </c>
      <c r="D559" s="262" t="s">
        <v>858</v>
      </c>
      <c r="E559" s="263" t="s">
        <v>969</v>
      </c>
      <c r="F559" s="264" t="s">
        <v>970</v>
      </c>
      <c r="G559" s="265" t="s">
        <v>304</v>
      </c>
      <c r="H559" s="266">
        <v>1.02</v>
      </c>
      <c r="I559" s="267"/>
      <c r="J559" s="268">
        <f>ROUND(I559*H559,2)</f>
        <v>0</v>
      </c>
      <c r="K559" s="264" t="s">
        <v>23</v>
      </c>
      <c r="L559" s="269"/>
      <c r="M559" s="270" t="s">
        <v>23</v>
      </c>
      <c r="N559" s="271" t="s">
        <v>47</v>
      </c>
      <c r="O559" s="47"/>
      <c r="P559" s="230">
        <f>O559*H559</f>
        <v>0</v>
      </c>
      <c r="Q559" s="230">
        <v>0.001</v>
      </c>
      <c r="R559" s="230">
        <f>Q559*H559</f>
        <v>0.00102</v>
      </c>
      <c r="S559" s="230">
        <v>0</v>
      </c>
      <c r="T559" s="231">
        <f>S559*H559</f>
        <v>0</v>
      </c>
      <c r="AR559" s="24" t="s">
        <v>211</v>
      </c>
      <c r="AT559" s="24" t="s">
        <v>858</v>
      </c>
      <c r="AU559" s="24" t="s">
        <v>84</v>
      </c>
      <c r="AY559" s="24" t="s">
        <v>170</v>
      </c>
      <c r="BE559" s="232">
        <f>IF(N559="základní",J559,0)</f>
        <v>0</v>
      </c>
      <c r="BF559" s="232">
        <f>IF(N559="snížená",J559,0)</f>
        <v>0</v>
      </c>
      <c r="BG559" s="232">
        <f>IF(N559="zákl. přenesená",J559,0)</f>
        <v>0</v>
      </c>
      <c r="BH559" s="232">
        <f>IF(N559="sníž. přenesená",J559,0)</f>
        <v>0</v>
      </c>
      <c r="BI559" s="232">
        <f>IF(N559="nulová",J559,0)</f>
        <v>0</v>
      </c>
      <c r="BJ559" s="24" t="s">
        <v>84</v>
      </c>
      <c r="BK559" s="232">
        <f>ROUND(I559*H559,2)</f>
        <v>0</v>
      </c>
      <c r="BL559" s="24" t="s">
        <v>194</v>
      </c>
      <c r="BM559" s="24" t="s">
        <v>971</v>
      </c>
    </row>
    <row r="560" spans="2:47" s="1" customFormat="1" ht="13.5">
      <c r="B560" s="46"/>
      <c r="C560" s="74"/>
      <c r="D560" s="233" t="s">
        <v>183</v>
      </c>
      <c r="E560" s="74"/>
      <c r="F560" s="234" t="s">
        <v>972</v>
      </c>
      <c r="G560" s="74"/>
      <c r="H560" s="74"/>
      <c r="I560" s="191"/>
      <c r="J560" s="74"/>
      <c r="K560" s="74"/>
      <c r="L560" s="72"/>
      <c r="M560" s="235"/>
      <c r="N560" s="47"/>
      <c r="O560" s="47"/>
      <c r="P560" s="47"/>
      <c r="Q560" s="47"/>
      <c r="R560" s="47"/>
      <c r="S560" s="47"/>
      <c r="T560" s="95"/>
      <c r="AT560" s="24" t="s">
        <v>183</v>
      </c>
      <c r="AU560" s="24" t="s">
        <v>84</v>
      </c>
    </row>
    <row r="561" spans="2:47" s="1" customFormat="1" ht="13.5">
      <c r="B561" s="46"/>
      <c r="C561" s="74"/>
      <c r="D561" s="233" t="s">
        <v>184</v>
      </c>
      <c r="E561" s="74"/>
      <c r="F561" s="236" t="s">
        <v>973</v>
      </c>
      <c r="G561" s="74"/>
      <c r="H561" s="74"/>
      <c r="I561" s="191"/>
      <c r="J561" s="74"/>
      <c r="K561" s="74"/>
      <c r="L561" s="72"/>
      <c r="M561" s="235"/>
      <c r="N561" s="47"/>
      <c r="O561" s="47"/>
      <c r="P561" s="47"/>
      <c r="Q561" s="47"/>
      <c r="R561" s="47"/>
      <c r="S561" s="47"/>
      <c r="T561" s="95"/>
      <c r="AT561" s="24" t="s">
        <v>184</v>
      </c>
      <c r="AU561" s="24" t="s">
        <v>84</v>
      </c>
    </row>
    <row r="562" spans="2:51" s="11" customFormat="1" ht="13.5">
      <c r="B562" s="240"/>
      <c r="C562" s="241"/>
      <c r="D562" s="233" t="s">
        <v>322</v>
      </c>
      <c r="E562" s="242" t="s">
        <v>23</v>
      </c>
      <c r="F562" s="243" t="s">
        <v>951</v>
      </c>
      <c r="G562" s="241"/>
      <c r="H562" s="244">
        <v>1.02</v>
      </c>
      <c r="I562" s="245"/>
      <c r="J562" s="241"/>
      <c r="K562" s="241"/>
      <c r="L562" s="246"/>
      <c r="M562" s="247"/>
      <c r="N562" s="248"/>
      <c r="O562" s="248"/>
      <c r="P562" s="248"/>
      <c r="Q562" s="248"/>
      <c r="R562" s="248"/>
      <c r="S562" s="248"/>
      <c r="T562" s="249"/>
      <c r="AT562" s="250" t="s">
        <v>322</v>
      </c>
      <c r="AU562" s="250" t="s">
        <v>84</v>
      </c>
      <c r="AV562" s="11" t="s">
        <v>87</v>
      </c>
      <c r="AW562" s="11" t="s">
        <v>39</v>
      </c>
      <c r="AX562" s="11" t="s">
        <v>84</v>
      </c>
      <c r="AY562" s="250" t="s">
        <v>170</v>
      </c>
    </row>
    <row r="563" spans="2:65" s="1" customFormat="1" ht="16.5" customHeight="1">
      <c r="B563" s="46"/>
      <c r="C563" s="262" t="s">
        <v>974</v>
      </c>
      <c r="D563" s="262" t="s">
        <v>858</v>
      </c>
      <c r="E563" s="263" t="s">
        <v>975</v>
      </c>
      <c r="F563" s="264" t="s">
        <v>976</v>
      </c>
      <c r="G563" s="265" t="s">
        <v>304</v>
      </c>
      <c r="H563" s="266">
        <v>23.46</v>
      </c>
      <c r="I563" s="267"/>
      <c r="J563" s="268">
        <f>ROUND(I563*H563,2)</f>
        <v>0</v>
      </c>
      <c r="K563" s="264" t="s">
        <v>23</v>
      </c>
      <c r="L563" s="269"/>
      <c r="M563" s="270" t="s">
        <v>23</v>
      </c>
      <c r="N563" s="271" t="s">
        <v>47</v>
      </c>
      <c r="O563" s="47"/>
      <c r="P563" s="230">
        <f>O563*H563</f>
        <v>0</v>
      </c>
      <c r="Q563" s="230">
        <v>0.001</v>
      </c>
      <c r="R563" s="230">
        <f>Q563*H563</f>
        <v>0.02346</v>
      </c>
      <c r="S563" s="230">
        <v>0</v>
      </c>
      <c r="T563" s="231">
        <f>S563*H563</f>
        <v>0</v>
      </c>
      <c r="AR563" s="24" t="s">
        <v>211</v>
      </c>
      <c r="AT563" s="24" t="s">
        <v>858</v>
      </c>
      <c r="AU563" s="24" t="s">
        <v>84</v>
      </c>
      <c r="AY563" s="24" t="s">
        <v>170</v>
      </c>
      <c r="BE563" s="232">
        <f>IF(N563="základní",J563,0)</f>
        <v>0</v>
      </c>
      <c r="BF563" s="232">
        <f>IF(N563="snížená",J563,0)</f>
        <v>0</v>
      </c>
      <c r="BG563" s="232">
        <f>IF(N563="zákl. přenesená",J563,0)</f>
        <v>0</v>
      </c>
      <c r="BH563" s="232">
        <f>IF(N563="sníž. přenesená",J563,0)</f>
        <v>0</v>
      </c>
      <c r="BI563" s="232">
        <f>IF(N563="nulová",J563,0)</f>
        <v>0</v>
      </c>
      <c r="BJ563" s="24" t="s">
        <v>84</v>
      </c>
      <c r="BK563" s="232">
        <f>ROUND(I563*H563,2)</f>
        <v>0</v>
      </c>
      <c r="BL563" s="24" t="s">
        <v>194</v>
      </c>
      <c r="BM563" s="24" t="s">
        <v>977</v>
      </c>
    </row>
    <row r="564" spans="2:47" s="1" customFormat="1" ht="13.5">
      <c r="B564" s="46"/>
      <c r="C564" s="74"/>
      <c r="D564" s="233" t="s">
        <v>183</v>
      </c>
      <c r="E564" s="74"/>
      <c r="F564" s="234" t="s">
        <v>976</v>
      </c>
      <c r="G564" s="74"/>
      <c r="H564" s="74"/>
      <c r="I564" s="191"/>
      <c r="J564" s="74"/>
      <c r="K564" s="74"/>
      <c r="L564" s="72"/>
      <c r="M564" s="235"/>
      <c r="N564" s="47"/>
      <c r="O564" s="47"/>
      <c r="P564" s="47"/>
      <c r="Q564" s="47"/>
      <c r="R564" s="47"/>
      <c r="S564" s="47"/>
      <c r="T564" s="95"/>
      <c r="AT564" s="24" t="s">
        <v>183</v>
      </c>
      <c r="AU564" s="24" t="s">
        <v>84</v>
      </c>
    </row>
    <row r="565" spans="2:47" s="1" customFormat="1" ht="13.5">
      <c r="B565" s="46"/>
      <c r="C565" s="74"/>
      <c r="D565" s="233" t="s">
        <v>184</v>
      </c>
      <c r="E565" s="74"/>
      <c r="F565" s="236" t="s">
        <v>978</v>
      </c>
      <c r="G565" s="74"/>
      <c r="H565" s="74"/>
      <c r="I565" s="191"/>
      <c r="J565" s="74"/>
      <c r="K565" s="74"/>
      <c r="L565" s="72"/>
      <c r="M565" s="235"/>
      <c r="N565" s="47"/>
      <c r="O565" s="47"/>
      <c r="P565" s="47"/>
      <c r="Q565" s="47"/>
      <c r="R565" s="47"/>
      <c r="S565" s="47"/>
      <c r="T565" s="95"/>
      <c r="AT565" s="24" t="s">
        <v>184</v>
      </c>
      <c r="AU565" s="24" t="s">
        <v>84</v>
      </c>
    </row>
    <row r="566" spans="2:51" s="11" customFormat="1" ht="13.5">
      <c r="B566" s="240"/>
      <c r="C566" s="241"/>
      <c r="D566" s="233" t="s">
        <v>322</v>
      </c>
      <c r="E566" s="242" t="s">
        <v>23</v>
      </c>
      <c r="F566" s="243" t="s">
        <v>967</v>
      </c>
      <c r="G566" s="241"/>
      <c r="H566" s="244">
        <v>23.46</v>
      </c>
      <c r="I566" s="245"/>
      <c r="J566" s="241"/>
      <c r="K566" s="241"/>
      <c r="L566" s="246"/>
      <c r="M566" s="247"/>
      <c r="N566" s="248"/>
      <c r="O566" s="248"/>
      <c r="P566" s="248"/>
      <c r="Q566" s="248"/>
      <c r="R566" s="248"/>
      <c r="S566" s="248"/>
      <c r="T566" s="249"/>
      <c r="AT566" s="250" t="s">
        <v>322</v>
      </c>
      <c r="AU566" s="250" t="s">
        <v>84</v>
      </c>
      <c r="AV566" s="11" t="s">
        <v>87</v>
      </c>
      <c r="AW566" s="11" t="s">
        <v>39</v>
      </c>
      <c r="AX566" s="11" t="s">
        <v>84</v>
      </c>
      <c r="AY566" s="250" t="s">
        <v>170</v>
      </c>
    </row>
    <row r="567" spans="2:65" s="1" customFormat="1" ht="16.5" customHeight="1">
      <c r="B567" s="46"/>
      <c r="C567" s="262" t="s">
        <v>979</v>
      </c>
      <c r="D567" s="262" t="s">
        <v>858</v>
      </c>
      <c r="E567" s="263" t="s">
        <v>980</v>
      </c>
      <c r="F567" s="264" t="s">
        <v>981</v>
      </c>
      <c r="G567" s="265" t="s">
        <v>304</v>
      </c>
      <c r="H567" s="266">
        <v>22.44</v>
      </c>
      <c r="I567" s="267"/>
      <c r="J567" s="268">
        <f>ROUND(I567*H567,2)</f>
        <v>0</v>
      </c>
      <c r="K567" s="264" t="s">
        <v>23</v>
      </c>
      <c r="L567" s="269"/>
      <c r="M567" s="270" t="s">
        <v>23</v>
      </c>
      <c r="N567" s="271" t="s">
        <v>47</v>
      </c>
      <c r="O567" s="47"/>
      <c r="P567" s="230">
        <f>O567*H567</f>
        <v>0</v>
      </c>
      <c r="Q567" s="230">
        <v>0</v>
      </c>
      <c r="R567" s="230">
        <f>Q567*H567</f>
        <v>0</v>
      </c>
      <c r="S567" s="230">
        <v>0</v>
      </c>
      <c r="T567" s="231">
        <f>S567*H567</f>
        <v>0</v>
      </c>
      <c r="AR567" s="24" t="s">
        <v>211</v>
      </c>
      <c r="AT567" s="24" t="s">
        <v>858</v>
      </c>
      <c r="AU567" s="24" t="s">
        <v>84</v>
      </c>
      <c r="AY567" s="24" t="s">
        <v>170</v>
      </c>
      <c r="BE567" s="232">
        <f>IF(N567="základní",J567,0)</f>
        <v>0</v>
      </c>
      <c r="BF567" s="232">
        <f>IF(N567="snížená",J567,0)</f>
        <v>0</v>
      </c>
      <c r="BG567" s="232">
        <f>IF(N567="zákl. přenesená",J567,0)</f>
        <v>0</v>
      </c>
      <c r="BH567" s="232">
        <f>IF(N567="sníž. přenesená",J567,0)</f>
        <v>0</v>
      </c>
      <c r="BI567" s="232">
        <f>IF(N567="nulová",J567,0)</f>
        <v>0</v>
      </c>
      <c r="BJ567" s="24" t="s">
        <v>84</v>
      </c>
      <c r="BK567" s="232">
        <f>ROUND(I567*H567,2)</f>
        <v>0</v>
      </c>
      <c r="BL567" s="24" t="s">
        <v>194</v>
      </c>
      <c r="BM567" s="24" t="s">
        <v>982</v>
      </c>
    </row>
    <row r="568" spans="2:47" s="1" customFormat="1" ht="13.5">
      <c r="B568" s="46"/>
      <c r="C568" s="74"/>
      <c r="D568" s="233" t="s">
        <v>183</v>
      </c>
      <c r="E568" s="74"/>
      <c r="F568" s="234" t="s">
        <v>981</v>
      </c>
      <c r="G568" s="74"/>
      <c r="H568" s="74"/>
      <c r="I568" s="191"/>
      <c r="J568" s="74"/>
      <c r="K568" s="74"/>
      <c r="L568" s="72"/>
      <c r="M568" s="235"/>
      <c r="N568" s="47"/>
      <c r="O568" s="47"/>
      <c r="P568" s="47"/>
      <c r="Q568" s="47"/>
      <c r="R568" s="47"/>
      <c r="S568" s="47"/>
      <c r="T568" s="95"/>
      <c r="AT568" s="24" t="s">
        <v>183</v>
      </c>
      <c r="AU568" s="24" t="s">
        <v>84</v>
      </c>
    </row>
    <row r="569" spans="2:47" s="1" customFormat="1" ht="13.5">
      <c r="B569" s="46"/>
      <c r="C569" s="74"/>
      <c r="D569" s="233" t="s">
        <v>184</v>
      </c>
      <c r="E569" s="74"/>
      <c r="F569" s="236" t="s">
        <v>983</v>
      </c>
      <c r="G569" s="74"/>
      <c r="H569" s="74"/>
      <c r="I569" s="191"/>
      <c r="J569" s="74"/>
      <c r="K569" s="74"/>
      <c r="L569" s="72"/>
      <c r="M569" s="235"/>
      <c r="N569" s="47"/>
      <c r="O569" s="47"/>
      <c r="P569" s="47"/>
      <c r="Q569" s="47"/>
      <c r="R569" s="47"/>
      <c r="S569" s="47"/>
      <c r="T569" s="95"/>
      <c r="AT569" s="24" t="s">
        <v>184</v>
      </c>
      <c r="AU569" s="24" t="s">
        <v>84</v>
      </c>
    </row>
    <row r="570" spans="2:51" s="11" customFormat="1" ht="13.5">
      <c r="B570" s="240"/>
      <c r="C570" s="241"/>
      <c r="D570" s="233" t="s">
        <v>322</v>
      </c>
      <c r="E570" s="242" t="s">
        <v>23</v>
      </c>
      <c r="F570" s="243" t="s">
        <v>984</v>
      </c>
      <c r="G570" s="241"/>
      <c r="H570" s="244">
        <v>22.44</v>
      </c>
      <c r="I570" s="245"/>
      <c r="J570" s="241"/>
      <c r="K570" s="241"/>
      <c r="L570" s="246"/>
      <c r="M570" s="247"/>
      <c r="N570" s="248"/>
      <c r="O570" s="248"/>
      <c r="P570" s="248"/>
      <c r="Q570" s="248"/>
      <c r="R570" s="248"/>
      <c r="S570" s="248"/>
      <c r="T570" s="249"/>
      <c r="AT570" s="250" t="s">
        <v>322</v>
      </c>
      <c r="AU570" s="250" t="s">
        <v>84</v>
      </c>
      <c r="AV570" s="11" t="s">
        <v>87</v>
      </c>
      <c r="AW570" s="11" t="s">
        <v>39</v>
      </c>
      <c r="AX570" s="11" t="s">
        <v>84</v>
      </c>
      <c r="AY570" s="250" t="s">
        <v>170</v>
      </c>
    </row>
    <row r="571" spans="2:65" s="1" customFormat="1" ht="16.5" customHeight="1">
      <c r="B571" s="46"/>
      <c r="C571" s="262" t="s">
        <v>985</v>
      </c>
      <c r="D571" s="262" t="s">
        <v>858</v>
      </c>
      <c r="E571" s="263" t="s">
        <v>986</v>
      </c>
      <c r="F571" s="264" t="s">
        <v>987</v>
      </c>
      <c r="G571" s="265" t="s">
        <v>304</v>
      </c>
      <c r="H571" s="266">
        <v>29.58</v>
      </c>
      <c r="I571" s="267"/>
      <c r="J571" s="268">
        <f>ROUND(I571*H571,2)</f>
        <v>0</v>
      </c>
      <c r="K571" s="264" t="s">
        <v>23</v>
      </c>
      <c r="L571" s="269"/>
      <c r="M571" s="270" t="s">
        <v>23</v>
      </c>
      <c r="N571" s="271" t="s">
        <v>47</v>
      </c>
      <c r="O571" s="47"/>
      <c r="P571" s="230">
        <f>O571*H571</f>
        <v>0</v>
      </c>
      <c r="Q571" s="230">
        <v>0</v>
      </c>
      <c r="R571" s="230">
        <f>Q571*H571</f>
        <v>0</v>
      </c>
      <c r="S571" s="230">
        <v>0</v>
      </c>
      <c r="T571" s="231">
        <f>S571*H571</f>
        <v>0</v>
      </c>
      <c r="AR571" s="24" t="s">
        <v>211</v>
      </c>
      <c r="AT571" s="24" t="s">
        <v>858</v>
      </c>
      <c r="AU571" s="24" t="s">
        <v>84</v>
      </c>
      <c r="AY571" s="24" t="s">
        <v>170</v>
      </c>
      <c r="BE571" s="232">
        <f>IF(N571="základní",J571,0)</f>
        <v>0</v>
      </c>
      <c r="BF571" s="232">
        <f>IF(N571="snížená",J571,0)</f>
        <v>0</v>
      </c>
      <c r="BG571" s="232">
        <f>IF(N571="zákl. přenesená",J571,0)</f>
        <v>0</v>
      </c>
      <c r="BH571" s="232">
        <f>IF(N571="sníž. přenesená",J571,0)</f>
        <v>0</v>
      </c>
      <c r="BI571" s="232">
        <f>IF(N571="nulová",J571,0)</f>
        <v>0</v>
      </c>
      <c r="BJ571" s="24" t="s">
        <v>84</v>
      </c>
      <c r="BK571" s="232">
        <f>ROUND(I571*H571,2)</f>
        <v>0</v>
      </c>
      <c r="BL571" s="24" t="s">
        <v>194</v>
      </c>
      <c r="BM571" s="24" t="s">
        <v>988</v>
      </c>
    </row>
    <row r="572" spans="2:47" s="1" customFormat="1" ht="13.5">
      <c r="B572" s="46"/>
      <c r="C572" s="74"/>
      <c r="D572" s="233" t="s">
        <v>183</v>
      </c>
      <c r="E572" s="74"/>
      <c r="F572" s="234" t="s">
        <v>987</v>
      </c>
      <c r="G572" s="74"/>
      <c r="H572" s="74"/>
      <c r="I572" s="191"/>
      <c r="J572" s="74"/>
      <c r="K572" s="74"/>
      <c r="L572" s="72"/>
      <c r="M572" s="235"/>
      <c r="N572" s="47"/>
      <c r="O572" s="47"/>
      <c r="P572" s="47"/>
      <c r="Q572" s="47"/>
      <c r="R572" s="47"/>
      <c r="S572" s="47"/>
      <c r="T572" s="95"/>
      <c r="AT572" s="24" t="s">
        <v>183</v>
      </c>
      <c r="AU572" s="24" t="s">
        <v>84</v>
      </c>
    </row>
    <row r="573" spans="2:47" s="1" customFormat="1" ht="13.5">
      <c r="B573" s="46"/>
      <c r="C573" s="74"/>
      <c r="D573" s="233" t="s">
        <v>184</v>
      </c>
      <c r="E573" s="74"/>
      <c r="F573" s="236" t="s">
        <v>983</v>
      </c>
      <c r="G573" s="74"/>
      <c r="H573" s="74"/>
      <c r="I573" s="191"/>
      <c r="J573" s="74"/>
      <c r="K573" s="74"/>
      <c r="L573" s="72"/>
      <c r="M573" s="235"/>
      <c r="N573" s="47"/>
      <c r="O573" s="47"/>
      <c r="P573" s="47"/>
      <c r="Q573" s="47"/>
      <c r="R573" s="47"/>
      <c r="S573" s="47"/>
      <c r="T573" s="95"/>
      <c r="AT573" s="24" t="s">
        <v>184</v>
      </c>
      <c r="AU573" s="24" t="s">
        <v>84</v>
      </c>
    </row>
    <row r="574" spans="2:51" s="11" customFormat="1" ht="13.5">
      <c r="B574" s="240"/>
      <c r="C574" s="241"/>
      <c r="D574" s="233" t="s">
        <v>322</v>
      </c>
      <c r="E574" s="242" t="s">
        <v>23</v>
      </c>
      <c r="F574" s="243" t="s">
        <v>989</v>
      </c>
      <c r="G574" s="241"/>
      <c r="H574" s="244">
        <v>29.58</v>
      </c>
      <c r="I574" s="245"/>
      <c r="J574" s="241"/>
      <c r="K574" s="241"/>
      <c r="L574" s="246"/>
      <c r="M574" s="247"/>
      <c r="N574" s="248"/>
      <c r="O574" s="248"/>
      <c r="P574" s="248"/>
      <c r="Q574" s="248"/>
      <c r="R574" s="248"/>
      <c r="S574" s="248"/>
      <c r="T574" s="249"/>
      <c r="AT574" s="250" t="s">
        <v>322</v>
      </c>
      <c r="AU574" s="250" t="s">
        <v>84</v>
      </c>
      <c r="AV574" s="11" t="s">
        <v>87</v>
      </c>
      <c r="AW574" s="11" t="s">
        <v>39</v>
      </c>
      <c r="AX574" s="11" t="s">
        <v>84</v>
      </c>
      <c r="AY574" s="250" t="s">
        <v>170</v>
      </c>
    </row>
    <row r="575" spans="2:65" s="1" customFormat="1" ht="16.5" customHeight="1">
      <c r="B575" s="46"/>
      <c r="C575" s="262" t="s">
        <v>990</v>
      </c>
      <c r="D575" s="262" t="s">
        <v>858</v>
      </c>
      <c r="E575" s="263" t="s">
        <v>991</v>
      </c>
      <c r="F575" s="264" t="s">
        <v>992</v>
      </c>
      <c r="G575" s="265" t="s">
        <v>304</v>
      </c>
      <c r="H575" s="266">
        <v>33.66</v>
      </c>
      <c r="I575" s="267"/>
      <c r="J575" s="268">
        <f>ROUND(I575*H575,2)</f>
        <v>0</v>
      </c>
      <c r="K575" s="264" t="s">
        <v>23</v>
      </c>
      <c r="L575" s="269"/>
      <c r="M575" s="270" t="s">
        <v>23</v>
      </c>
      <c r="N575" s="271" t="s">
        <v>47</v>
      </c>
      <c r="O575" s="47"/>
      <c r="P575" s="230">
        <f>O575*H575</f>
        <v>0</v>
      </c>
      <c r="Q575" s="230">
        <v>0</v>
      </c>
      <c r="R575" s="230">
        <f>Q575*H575</f>
        <v>0</v>
      </c>
      <c r="S575" s="230">
        <v>0</v>
      </c>
      <c r="T575" s="231">
        <f>S575*H575</f>
        <v>0</v>
      </c>
      <c r="AR575" s="24" t="s">
        <v>211</v>
      </c>
      <c r="AT575" s="24" t="s">
        <v>858</v>
      </c>
      <c r="AU575" s="24" t="s">
        <v>84</v>
      </c>
      <c r="AY575" s="24" t="s">
        <v>170</v>
      </c>
      <c r="BE575" s="232">
        <f>IF(N575="základní",J575,0)</f>
        <v>0</v>
      </c>
      <c r="BF575" s="232">
        <f>IF(N575="snížená",J575,0)</f>
        <v>0</v>
      </c>
      <c r="BG575" s="232">
        <f>IF(N575="zákl. přenesená",J575,0)</f>
        <v>0</v>
      </c>
      <c r="BH575" s="232">
        <f>IF(N575="sníž. přenesená",J575,0)</f>
        <v>0</v>
      </c>
      <c r="BI575" s="232">
        <f>IF(N575="nulová",J575,0)</f>
        <v>0</v>
      </c>
      <c r="BJ575" s="24" t="s">
        <v>84</v>
      </c>
      <c r="BK575" s="232">
        <f>ROUND(I575*H575,2)</f>
        <v>0</v>
      </c>
      <c r="BL575" s="24" t="s">
        <v>194</v>
      </c>
      <c r="BM575" s="24" t="s">
        <v>993</v>
      </c>
    </row>
    <row r="576" spans="2:47" s="1" customFormat="1" ht="13.5">
      <c r="B576" s="46"/>
      <c r="C576" s="74"/>
      <c r="D576" s="233" t="s">
        <v>183</v>
      </c>
      <c r="E576" s="74"/>
      <c r="F576" s="234" t="s">
        <v>992</v>
      </c>
      <c r="G576" s="74"/>
      <c r="H576" s="74"/>
      <c r="I576" s="191"/>
      <c r="J576" s="74"/>
      <c r="K576" s="74"/>
      <c r="L576" s="72"/>
      <c r="M576" s="235"/>
      <c r="N576" s="47"/>
      <c r="O576" s="47"/>
      <c r="P576" s="47"/>
      <c r="Q576" s="47"/>
      <c r="R576" s="47"/>
      <c r="S576" s="47"/>
      <c r="T576" s="95"/>
      <c r="AT576" s="24" t="s">
        <v>183</v>
      </c>
      <c r="AU576" s="24" t="s">
        <v>84</v>
      </c>
    </row>
    <row r="577" spans="2:47" s="1" customFormat="1" ht="13.5">
      <c r="B577" s="46"/>
      <c r="C577" s="74"/>
      <c r="D577" s="233" t="s">
        <v>184</v>
      </c>
      <c r="E577" s="74"/>
      <c r="F577" s="236" t="s">
        <v>983</v>
      </c>
      <c r="G577" s="74"/>
      <c r="H577" s="74"/>
      <c r="I577" s="191"/>
      <c r="J577" s="74"/>
      <c r="K577" s="74"/>
      <c r="L577" s="72"/>
      <c r="M577" s="235"/>
      <c r="N577" s="47"/>
      <c r="O577" s="47"/>
      <c r="P577" s="47"/>
      <c r="Q577" s="47"/>
      <c r="R577" s="47"/>
      <c r="S577" s="47"/>
      <c r="T577" s="95"/>
      <c r="AT577" s="24" t="s">
        <v>184</v>
      </c>
      <c r="AU577" s="24" t="s">
        <v>84</v>
      </c>
    </row>
    <row r="578" spans="2:51" s="11" customFormat="1" ht="13.5">
      <c r="B578" s="240"/>
      <c r="C578" s="241"/>
      <c r="D578" s="233" t="s">
        <v>322</v>
      </c>
      <c r="E578" s="242" t="s">
        <v>23</v>
      </c>
      <c r="F578" s="243" t="s">
        <v>994</v>
      </c>
      <c r="G578" s="241"/>
      <c r="H578" s="244">
        <v>33.66</v>
      </c>
      <c r="I578" s="245"/>
      <c r="J578" s="241"/>
      <c r="K578" s="241"/>
      <c r="L578" s="246"/>
      <c r="M578" s="247"/>
      <c r="N578" s="248"/>
      <c r="O578" s="248"/>
      <c r="P578" s="248"/>
      <c r="Q578" s="248"/>
      <c r="R578" s="248"/>
      <c r="S578" s="248"/>
      <c r="T578" s="249"/>
      <c r="AT578" s="250" t="s">
        <v>322</v>
      </c>
      <c r="AU578" s="250" t="s">
        <v>84</v>
      </c>
      <c r="AV578" s="11" t="s">
        <v>87</v>
      </c>
      <c r="AW578" s="11" t="s">
        <v>39</v>
      </c>
      <c r="AX578" s="11" t="s">
        <v>84</v>
      </c>
      <c r="AY578" s="250" t="s">
        <v>170</v>
      </c>
    </row>
    <row r="579" spans="2:65" s="1" customFormat="1" ht="16.5" customHeight="1">
      <c r="B579" s="46"/>
      <c r="C579" s="262" t="s">
        <v>995</v>
      </c>
      <c r="D579" s="262" t="s">
        <v>858</v>
      </c>
      <c r="E579" s="263" t="s">
        <v>996</v>
      </c>
      <c r="F579" s="264" t="s">
        <v>997</v>
      </c>
      <c r="G579" s="265" t="s">
        <v>304</v>
      </c>
      <c r="H579" s="266">
        <v>1.02</v>
      </c>
      <c r="I579" s="267"/>
      <c r="J579" s="268">
        <f>ROUND(I579*H579,2)</f>
        <v>0</v>
      </c>
      <c r="K579" s="264" t="s">
        <v>23</v>
      </c>
      <c r="L579" s="269"/>
      <c r="M579" s="270" t="s">
        <v>23</v>
      </c>
      <c r="N579" s="271" t="s">
        <v>47</v>
      </c>
      <c r="O579" s="47"/>
      <c r="P579" s="230">
        <f>O579*H579</f>
        <v>0</v>
      </c>
      <c r="Q579" s="230">
        <v>0</v>
      </c>
      <c r="R579" s="230">
        <f>Q579*H579</f>
        <v>0</v>
      </c>
      <c r="S579" s="230">
        <v>0</v>
      </c>
      <c r="T579" s="231">
        <f>S579*H579</f>
        <v>0</v>
      </c>
      <c r="AR579" s="24" t="s">
        <v>211</v>
      </c>
      <c r="AT579" s="24" t="s">
        <v>858</v>
      </c>
      <c r="AU579" s="24" t="s">
        <v>84</v>
      </c>
      <c r="AY579" s="24" t="s">
        <v>170</v>
      </c>
      <c r="BE579" s="232">
        <f>IF(N579="základní",J579,0)</f>
        <v>0</v>
      </c>
      <c r="BF579" s="232">
        <f>IF(N579="snížená",J579,0)</f>
        <v>0</v>
      </c>
      <c r="BG579" s="232">
        <f>IF(N579="zákl. přenesená",J579,0)</f>
        <v>0</v>
      </c>
      <c r="BH579" s="232">
        <f>IF(N579="sníž. přenesená",J579,0)</f>
        <v>0</v>
      </c>
      <c r="BI579" s="232">
        <f>IF(N579="nulová",J579,0)</f>
        <v>0</v>
      </c>
      <c r="BJ579" s="24" t="s">
        <v>84</v>
      </c>
      <c r="BK579" s="232">
        <f>ROUND(I579*H579,2)</f>
        <v>0</v>
      </c>
      <c r="BL579" s="24" t="s">
        <v>194</v>
      </c>
      <c r="BM579" s="24" t="s">
        <v>998</v>
      </c>
    </row>
    <row r="580" spans="2:47" s="1" customFormat="1" ht="13.5">
      <c r="B580" s="46"/>
      <c r="C580" s="74"/>
      <c r="D580" s="233" t="s">
        <v>183</v>
      </c>
      <c r="E580" s="74"/>
      <c r="F580" s="234" t="s">
        <v>997</v>
      </c>
      <c r="G580" s="74"/>
      <c r="H580" s="74"/>
      <c r="I580" s="191"/>
      <c r="J580" s="74"/>
      <c r="K580" s="74"/>
      <c r="L580" s="72"/>
      <c r="M580" s="235"/>
      <c r="N580" s="47"/>
      <c r="O580" s="47"/>
      <c r="P580" s="47"/>
      <c r="Q580" s="47"/>
      <c r="R580" s="47"/>
      <c r="S580" s="47"/>
      <c r="T580" s="95"/>
      <c r="AT580" s="24" t="s">
        <v>183</v>
      </c>
      <c r="AU580" s="24" t="s">
        <v>84</v>
      </c>
    </row>
    <row r="581" spans="2:47" s="1" customFormat="1" ht="13.5">
      <c r="B581" s="46"/>
      <c r="C581" s="74"/>
      <c r="D581" s="233" t="s">
        <v>184</v>
      </c>
      <c r="E581" s="74"/>
      <c r="F581" s="236" t="s">
        <v>983</v>
      </c>
      <c r="G581" s="74"/>
      <c r="H581" s="74"/>
      <c r="I581" s="191"/>
      <c r="J581" s="74"/>
      <c r="K581" s="74"/>
      <c r="L581" s="72"/>
      <c r="M581" s="235"/>
      <c r="N581" s="47"/>
      <c r="O581" s="47"/>
      <c r="P581" s="47"/>
      <c r="Q581" s="47"/>
      <c r="R581" s="47"/>
      <c r="S581" s="47"/>
      <c r="T581" s="95"/>
      <c r="AT581" s="24" t="s">
        <v>184</v>
      </c>
      <c r="AU581" s="24" t="s">
        <v>84</v>
      </c>
    </row>
    <row r="582" spans="2:51" s="11" customFormat="1" ht="13.5">
      <c r="B582" s="240"/>
      <c r="C582" s="241"/>
      <c r="D582" s="233" t="s">
        <v>322</v>
      </c>
      <c r="E582" s="242" t="s">
        <v>23</v>
      </c>
      <c r="F582" s="243" t="s">
        <v>999</v>
      </c>
      <c r="G582" s="241"/>
      <c r="H582" s="244">
        <v>1.02</v>
      </c>
      <c r="I582" s="245"/>
      <c r="J582" s="241"/>
      <c r="K582" s="241"/>
      <c r="L582" s="246"/>
      <c r="M582" s="247"/>
      <c r="N582" s="248"/>
      <c r="O582" s="248"/>
      <c r="P582" s="248"/>
      <c r="Q582" s="248"/>
      <c r="R582" s="248"/>
      <c r="S582" s="248"/>
      <c r="T582" s="249"/>
      <c r="AT582" s="250" t="s">
        <v>322</v>
      </c>
      <c r="AU582" s="250" t="s">
        <v>84</v>
      </c>
      <c r="AV582" s="11" t="s">
        <v>87</v>
      </c>
      <c r="AW582" s="11" t="s">
        <v>39</v>
      </c>
      <c r="AX582" s="11" t="s">
        <v>84</v>
      </c>
      <c r="AY582" s="250" t="s">
        <v>170</v>
      </c>
    </row>
    <row r="583" spans="2:65" s="1" customFormat="1" ht="16.5" customHeight="1">
      <c r="B583" s="46"/>
      <c r="C583" s="262" t="s">
        <v>1000</v>
      </c>
      <c r="D583" s="262" t="s">
        <v>858</v>
      </c>
      <c r="E583" s="263" t="s">
        <v>1001</v>
      </c>
      <c r="F583" s="264" t="s">
        <v>1002</v>
      </c>
      <c r="G583" s="265" t="s">
        <v>304</v>
      </c>
      <c r="H583" s="266">
        <v>8.16</v>
      </c>
      <c r="I583" s="267"/>
      <c r="J583" s="268">
        <f>ROUND(I583*H583,2)</f>
        <v>0</v>
      </c>
      <c r="K583" s="264" t="s">
        <v>23</v>
      </c>
      <c r="L583" s="269"/>
      <c r="M583" s="270" t="s">
        <v>23</v>
      </c>
      <c r="N583" s="271" t="s">
        <v>47</v>
      </c>
      <c r="O583" s="47"/>
      <c r="P583" s="230">
        <f>O583*H583</f>
        <v>0</v>
      </c>
      <c r="Q583" s="230">
        <v>0</v>
      </c>
      <c r="R583" s="230">
        <f>Q583*H583</f>
        <v>0</v>
      </c>
      <c r="S583" s="230">
        <v>0</v>
      </c>
      <c r="T583" s="231">
        <f>S583*H583</f>
        <v>0</v>
      </c>
      <c r="AR583" s="24" t="s">
        <v>211</v>
      </c>
      <c r="AT583" s="24" t="s">
        <v>858</v>
      </c>
      <c r="AU583" s="24" t="s">
        <v>84</v>
      </c>
      <c r="AY583" s="24" t="s">
        <v>170</v>
      </c>
      <c r="BE583" s="232">
        <f>IF(N583="základní",J583,0)</f>
        <v>0</v>
      </c>
      <c r="BF583" s="232">
        <f>IF(N583="snížená",J583,0)</f>
        <v>0</v>
      </c>
      <c r="BG583" s="232">
        <f>IF(N583="zákl. přenesená",J583,0)</f>
        <v>0</v>
      </c>
      <c r="BH583" s="232">
        <f>IF(N583="sníž. přenesená",J583,0)</f>
        <v>0</v>
      </c>
      <c r="BI583" s="232">
        <f>IF(N583="nulová",J583,0)</f>
        <v>0</v>
      </c>
      <c r="BJ583" s="24" t="s">
        <v>84</v>
      </c>
      <c r="BK583" s="232">
        <f>ROUND(I583*H583,2)</f>
        <v>0</v>
      </c>
      <c r="BL583" s="24" t="s">
        <v>194</v>
      </c>
      <c r="BM583" s="24" t="s">
        <v>1003</v>
      </c>
    </row>
    <row r="584" spans="2:47" s="1" customFormat="1" ht="13.5">
      <c r="B584" s="46"/>
      <c r="C584" s="74"/>
      <c r="D584" s="233" t="s">
        <v>183</v>
      </c>
      <c r="E584" s="74"/>
      <c r="F584" s="234" t="s">
        <v>1002</v>
      </c>
      <c r="G584" s="74"/>
      <c r="H584" s="74"/>
      <c r="I584" s="191"/>
      <c r="J584" s="74"/>
      <c r="K584" s="74"/>
      <c r="L584" s="72"/>
      <c r="M584" s="235"/>
      <c r="N584" s="47"/>
      <c r="O584" s="47"/>
      <c r="P584" s="47"/>
      <c r="Q584" s="47"/>
      <c r="R584" s="47"/>
      <c r="S584" s="47"/>
      <c r="T584" s="95"/>
      <c r="AT584" s="24" t="s">
        <v>183</v>
      </c>
      <c r="AU584" s="24" t="s">
        <v>84</v>
      </c>
    </row>
    <row r="585" spans="2:47" s="1" customFormat="1" ht="13.5">
      <c r="B585" s="46"/>
      <c r="C585" s="74"/>
      <c r="D585" s="233" t="s">
        <v>184</v>
      </c>
      <c r="E585" s="74"/>
      <c r="F585" s="236" t="s">
        <v>1004</v>
      </c>
      <c r="G585" s="74"/>
      <c r="H585" s="74"/>
      <c r="I585" s="191"/>
      <c r="J585" s="74"/>
      <c r="K585" s="74"/>
      <c r="L585" s="72"/>
      <c r="M585" s="235"/>
      <c r="N585" s="47"/>
      <c r="O585" s="47"/>
      <c r="P585" s="47"/>
      <c r="Q585" s="47"/>
      <c r="R585" s="47"/>
      <c r="S585" s="47"/>
      <c r="T585" s="95"/>
      <c r="AT585" s="24" t="s">
        <v>184</v>
      </c>
      <c r="AU585" s="24" t="s">
        <v>84</v>
      </c>
    </row>
    <row r="586" spans="2:51" s="11" customFormat="1" ht="13.5">
      <c r="B586" s="240"/>
      <c r="C586" s="241"/>
      <c r="D586" s="233" t="s">
        <v>322</v>
      </c>
      <c r="E586" s="242" t="s">
        <v>23</v>
      </c>
      <c r="F586" s="243" t="s">
        <v>1005</v>
      </c>
      <c r="G586" s="241"/>
      <c r="H586" s="244">
        <v>8.16</v>
      </c>
      <c r="I586" s="245"/>
      <c r="J586" s="241"/>
      <c r="K586" s="241"/>
      <c r="L586" s="246"/>
      <c r="M586" s="247"/>
      <c r="N586" s="248"/>
      <c r="O586" s="248"/>
      <c r="P586" s="248"/>
      <c r="Q586" s="248"/>
      <c r="R586" s="248"/>
      <c r="S586" s="248"/>
      <c r="T586" s="249"/>
      <c r="AT586" s="250" t="s">
        <v>322</v>
      </c>
      <c r="AU586" s="250" t="s">
        <v>84</v>
      </c>
      <c r="AV586" s="11" t="s">
        <v>87</v>
      </c>
      <c r="AW586" s="11" t="s">
        <v>39</v>
      </c>
      <c r="AX586" s="11" t="s">
        <v>84</v>
      </c>
      <c r="AY586" s="250" t="s">
        <v>170</v>
      </c>
    </row>
    <row r="587" spans="2:65" s="1" customFormat="1" ht="16.5" customHeight="1">
      <c r="B587" s="46"/>
      <c r="C587" s="262" t="s">
        <v>1006</v>
      </c>
      <c r="D587" s="262" t="s">
        <v>858</v>
      </c>
      <c r="E587" s="263" t="s">
        <v>1007</v>
      </c>
      <c r="F587" s="264" t="s">
        <v>1008</v>
      </c>
      <c r="G587" s="265" t="s">
        <v>304</v>
      </c>
      <c r="H587" s="266">
        <v>2.04</v>
      </c>
      <c r="I587" s="267"/>
      <c r="J587" s="268">
        <f>ROUND(I587*H587,2)</f>
        <v>0</v>
      </c>
      <c r="K587" s="264" t="s">
        <v>23</v>
      </c>
      <c r="L587" s="269"/>
      <c r="M587" s="270" t="s">
        <v>23</v>
      </c>
      <c r="N587" s="271" t="s">
        <v>47</v>
      </c>
      <c r="O587" s="47"/>
      <c r="P587" s="230">
        <f>O587*H587</f>
        <v>0</v>
      </c>
      <c r="Q587" s="230">
        <v>0</v>
      </c>
      <c r="R587" s="230">
        <f>Q587*H587</f>
        <v>0</v>
      </c>
      <c r="S587" s="230">
        <v>0</v>
      </c>
      <c r="T587" s="231">
        <f>S587*H587</f>
        <v>0</v>
      </c>
      <c r="AR587" s="24" t="s">
        <v>211</v>
      </c>
      <c r="AT587" s="24" t="s">
        <v>858</v>
      </c>
      <c r="AU587" s="24" t="s">
        <v>84</v>
      </c>
      <c r="AY587" s="24" t="s">
        <v>170</v>
      </c>
      <c r="BE587" s="232">
        <f>IF(N587="základní",J587,0)</f>
        <v>0</v>
      </c>
      <c r="BF587" s="232">
        <f>IF(N587="snížená",J587,0)</f>
        <v>0</v>
      </c>
      <c r="BG587" s="232">
        <f>IF(N587="zákl. přenesená",J587,0)</f>
        <v>0</v>
      </c>
      <c r="BH587" s="232">
        <f>IF(N587="sníž. přenesená",J587,0)</f>
        <v>0</v>
      </c>
      <c r="BI587" s="232">
        <f>IF(N587="nulová",J587,0)</f>
        <v>0</v>
      </c>
      <c r="BJ587" s="24" t="s">
        <v>84</v>
      </c>
      <c r="BK587" s="232">
        <f>ROUND(I587*H587,2)</f>
        <v>0</v>
      </c>
      <c r="BL587" s="24" t="s">
        <v>194</v>
      </c>
      <c r="BM587" s="24" t="s">
        <v>1009</v>
      </c>
    </row>
    <row r="588" spans="2:47" s="1" customFormat="1" ht="13.5">
      <c r="B588" s="46"/>
      <c r="C588" s="74"/>
      <c r="D588" s="233" t="s">
        <v>183</v>
      </c>
      <c r="E588" s="74"/>
      <c r="F588" s="234" t="s">
        <v>1008</v>
      </c>
      <c r="G588" s="74"/>
      <c r="H588" s="74"/>
      <c r="I588" s="191"/>
      <c r="J588" s="74"/>
      <c r="K588" s="74"/>
      <c r="L588" s="72"/>
      <c r="M588" s="235"/>
      <c r="N588" s="47"/>
      <c r="O588" s="47"/>
      <c r="P588" s="47"/>
      <c r="Q588" s="47"/>
      <c r="R588" s="47"/>
      <c r="S588" s="47"/>
      <c r="T588" s="95"/>
      <c r="AT588" s="24" t="s">
        <v>183</v>
      </c>
      <c r="AU588" s="24" t="s">
        <v>84</v>
      </c>
    </row>
    <row r="589" spans="2:47" s="1" customFormat="1" ht="13.5">
      <c r="B589" s="46"/>
      <c r="C589" s="74"/>
      <c r="D589" s="233" t="s">
        <v>184</v>
      </c>
      <c r="E589" s="74"/>
      <c r="F589" s="236" t="s">
        <v>1004</v>
      </c>
      <c r="G589" s="74"/>
      <c r="H589" s="74"/>
      <c r="I589" s="191"/>
      <c r="J589" s="74"/>
      <c r="K589" s="74"/>
      <c r="L589" s="72"/>
      <c r="M589" s="235"/>
      <c r="N589" s="47"/>
      <c r="O589" s="47"/>
      <c r="P589" s="47"/>
      <c r="Q589" s="47"/>
      <c r="R589" s="47"/>
      <c r="S589" s="47"/>
      <c r="T589" s="95"/>
      <c r="AT589" s="24" t="s">
        <v>184</v>
      </c>
      <c r="AU589" s="24" t="s">
        <v>84</v>
      </c>
    </row>
    <row r="590" spans="2:51" s="11" customFormat="1" ht="13.5">
      <c r="B590" s="240"/>
      <c r="C590" s="241"/>
      <c r="D590" s="233" t="s">
        <v>322</v>
      </c>
      <c r="E590" s="242" t="s">
        <v>23</v>
      </c>
      <c r="F590" s="243" t="s">
        <v>1010</v>
      </c>
      <c r="G590" s="241"/>
      <c r="H590" s="244">
        <v>2.04</v>
      </c>
      <c r="I590" s="245"/>
      <c r="J590" s="241"/>
      <c r="K590" s="241"/>
      <c r="L590" s="246"/>
      <c r="M590" s="247"/>
      <c r="N590" s="248"/>
      <c r="O590" s="248"/>
      <c r="P590" s="248"/>
      <c r="Q590" s="248"/>
      <c r="R590" s="248"/>
      <c r="S590" s="248"/>
      <c r="T590" s="249"/>
      <c r="AT590" s="250" t="s">
        <v>322</v>
      </c>
      <c r="AU590" s="250" t="s">
        <v>84</v>
      </c>
      <c r="AV590" s="11" t="s">
        <v>87</v>
      </c>
      <c r="AW590" s="11" t="s">
        <v>39</v>
      </c>
      <c r="AX590" s="11" t="s">
        <v>84</v>
      </c>
      <c r="AY590" s="250" t="s">
        <v>170</v>
      </c>
    </row>
    <row r="591" spans="2:65" s="1" customFormat="1" ht="16.5" customHeight="1">
      <c r="B591" s="46"/>
      <c r="C591" s="262" t="s">
        <v>1011</v>
      </c>
      <c r="D591" s="262" t="s">
        <v>858</v>
      </c>
      <c r="E591" s="263" t="s">
        <v>1012</v>
      </c>
      <c r="F591" s="264" t="s">
        <v>1013</v>
      </c>
      <c r="G591" s="265" t="s">
        <v>304</v>
      </c>
      <c r="H591" s="266">
        <v>11</v>
      </c>
      <c r="I591" s="267"/>
      <c r="J591" s="268">
        <f>ROUND(I591*H591,2)</f>
        <v>0</v>
      </c>
      <c r="K591" s="264" t="s">
        <v>23</v>
      </c>
      <c r="L591" s="269"/>
      <c r="M591" s="270" t="s">
        <v>23</v>
      </c>
      <c r="N591" s="271" t="s">
        <v>47</v>
      </c>
      <c r="O591" s="47"/>
      <c r="P591" s="230">
        <f>O591*H591</f>
        <v>0</v>
      </c>
      <c r="Q591" s="230">
        <v>0</v>
      </c>
      <c r="R591" s="230">
        <f>Q591*H591</f>
        <v>0</v>
      </c>
      <c r="S591" s="230">
        <v>0</v>
      </c>
      <c r="T591" s="231">
        <f>S591*H591</f>
        <v>0</v>
      </c>
      <c r="AR591" s="24" t="s">
        <v>211</v>
      </c>
      <c r="AT591" s="24" t="s">
        <v>858</v>
      </c>
      <c r="AU591" s="24" t="s">
        <v>84</v>
      </c>
      <c r="AY591" s="24" t="s">
        <v>170</v>
      </c>
      <c r="BE591" s="232">
        <f>IF(N591="základní",J591,0)</f>
        <v>0</v>
      </c>
      <c r="BF591" s="232">
        <f>IF(N591="snížená",J591,0)</f>
        <v>0</v>
      </c>
      <c r="BG591" s="232">
        <f>IF(N591="zákl. přenesená",J591,0)</f>
        <v>0</v>
      </c>
      <c r="BH591" s="232">
        <f>IF(N591="sníž. přenesená",J591,0)</f>
        <v>0</v>
      </c>
      <c r="BI591" s="232">
        <f>IF(N591="nulová",J591,0)</f>
        <v>0</v>
      </c>
      <c r="BJ591" s="24" t="s">
        <v>84</v>
      </c>
      <c r="BK591" s="232">
        <f>ROUND(I591*H591,2)</f>
        <v>0</v>
      </c>
      <c r="BL591" s="24" t="s">
        <v>194</v>
      </c>
      <c r="BM591" s="24" t="s">
        <v>1014</v>
      </c>
    </row>
    <row r="592" spans="2:47" s="1" customFormat="1" ht="13.5">
      <c r="B592" s="46"/>
      <c r="C592" s="74"/>
      <c r="D592" s="233" t="s">
        <v>183</v>
      </c>
      <c r="E592" s="74"/>
      <c r="F592" s="234" t="s">
        <v>1013</v>
      </c>
      <c r="G592" s="74"/>
      <c r="H592" s="74"/>
      <c r="I592" s="191"/>
      <c r="J592" s="74"/>
      <c r="K592" s="74"/>
      <c r="L592" s="72"/>
      <c r="M592" s="235"/>
      <c r="N592" s="47"/>
      <c r="O592" s="47"/>
      <c r="P592" s="47"/>
      <c r="Q592" s="47"/>
      <c r="R592" s="47"/>
      <c r="S592" s="47"/>
      <c r="T592" s="95"/>
      <c r="AT592" s="24" t="s">
        <v>183</v>
      </c>
      <c r="AU592" s="24" t="s">
        <v>84</v>
      </c>
    </row>
    <row r="593" spans="2:47" s="1" customFormat="1" ht="13.5">
      <c r="B593" s="46"/>
      <c r="C593" s="74"/>
      <c r="D593" s="233" t="s">
        <v>184</v>
      </c>
      <c r="E593" s="74"/>
      <c r="F593" s="236" t="s">
        <v>1015</v>
      </c>
      <c r="G593" s="74"/>
      <c r="H593" s="74"/>
      <c r="I593" s="191"/>
      <c r="J593" s="74"/>
      <c r="K593" s="74"/>
      <c r="L593" s="72"/>
      <c r="M593" s="235"/>
      <c r="N593" s="47"/>
      <c r="O593" s="47"/>
      <c r="P593" s="47"/>
      <c r="Q593" s="47"/>
      <c r="R593" s="47"/>
      <c r="S593" s="47"/>
      <c r="T593" s="95"/>
      <c r="AT593" s="24" t="s">
        <v>184</v>
      </c>
      <c r="AU593" s="24" t="s">
        <v>84</v>
      </c>
    </row>
    <row r="594" spans="2:65" s="1" customFormat="1" ht="16.5" customHeight="1">
      <c r="B594" s="46"/>
      <c r="C594" s="262" t="s">
        <v>1016</v>
      </c>
      <c r="D594" s="262" t="s">
        <v>858</v>
      </c>
      <c r="E594" s="263" t="s">
        <v>1017</v>
      </c>
      <c r="F594" s="264" t="s">
        <v>1018</v>
      </c>
      <c r="G594" s="265" t="s">
        <v>395</v>
      </c>
      <c r="H594" s="266">
        <v>1.111</v>
      </c>
      <c r="I594" s="267"/>
      <c r="J594" s="268">
        <f>ROUND(I594*H594,2)</f>
        <v>0</v>
      </c>
      <c r="K594" s="264" t="s">
        <v>180</v>
      </c>
      <c r="L594" s="269"/>
      <c r="M594" s="270" t="s">
        <v>23</v>
      </c>
      <c r="N594" s="271" t="s">
        <v>47</v>
      </c>
      <c r="O594" s="47"/>
      <c r="P594" s="230">
        <f>O594*H594</f>
        <v>0</v>
      </c>
      <c r="Q594" s="230">
        <v>1</v>
      </c>
      <c r="R594" s="230">
        <f>Q594*H594</f>
        <v>1.111</v>
      </c>
      <c r="S594" s="230">
        <v>0</v>
      </c>
      <c r="T594" s="231">
        <f>S594*H594</f>
        <v>0</v>
      </c>
      <c r="AR594" s="24" t="s">
        <v>211</v>
      </c>
      <c r="AT594" s="24" t="s">
        <v>858</v>
      </c>
      <c r="AU594" s="24" t="s">
        <v>84</v>
      </c>
      <c r="AY594" s="24" t="s">
        <v>170</v>
      </c>
      <c r="BE594" s="232">
        <f>IF(N594="základní",J594,0)</f>
        <v>0</v>
      </c>
      <c r="BF594" s="232">
        <f>IF(N594="snížená",J594,0)</f>
        <v>0</v>
      </c>
      <c r="BG594" s="232">
        <f>IF(N594="zákl. přenesená",J594,0)</f>
        <v>0</v>
      </c>
      <c r="BH594" s="232">
        <f>IF(N594="sníž. přenesená",J594,0)</f>
        <v>0</v>
      </c>
      <c r="BI594" s="232">
        <f>IF(N594="nulová",J594,0)</f>
        <v>0</v>
      </c>
      <c r="BJ594" s="24" t="s">
        <v>84</v>
      </c>
      <c r="BK594" s="232">
        <f>ROUND(I594*H594,2)</f>
        <v>0</v>
      </c>
      <c r="BL594" s="24" t="s">
        <v>194</v>
      </c>
      <c r="BM594" s="24" t="s">
        <v>1019</v>
      </c>
    </row>
    <row r="595" spans="2:47" s="1" customFormat="1" ht="13.5">
      <c r="B595" s="46"/>
      <c r="C595" s="74"/>
      <c r="D595" s="233" t="s">
        <v>183</v>
      </c>
      <c r="E595" s="74"/>
      <c r="F595" s="234" t="s">
        <v>1018</v>
      </c>
      <c r="G595" s="74"/>
      <c r="H595" s="74"/>
      <c r="I595" s="191"/>
      <c r="J595" s="74"/>
      <c r="K595" s="74"/>
      <c r="L595" s="72"/>
      <c r="M595" s="235"/>
      <c r="N595" s="47"/>
      <c r="O595" s="47"/>
      <c r="P595" s="47"/>
      <c r="Q595" s="47"/>
      <c r="R595" s="47"/>
      <c r="S595" s="47"/>
      <c r="T595" s="95"/>
      <c r="AT595" s="24" t="s">
        <v>183</v>
      </c>
      <c r="AU595" s="24" t="s">
        <v>84</v>
      </c>
    </row>
    <row r="596" spans="2:47" s="1" customFormat="1" ht="13.5">
      <c r="B596" s="46"/>
      <c r="C596" s="74"/>
      <c r="D596" s="233" t="s">
        <v>184</v>
      </c>
      <c r="E596" s="74"/>
      <c r="F596" s="236" t="s">
        <v>1020</v>
      </c>
      <c r="G596" s="74"/>
      <c r="H596" s="74"/>
      <c r="I596" s="191"/>
      <c r="J596" s="74"/>
      <c r="K596" s="74"/>
      <c r="L596" s="72"/>
      <c r="M596" s="235"/>
      <c r="N596" s="47"/>
      <c r="O596" s="47"/>
      <c r="P596" s="47"/>
      <c r="Q596" s="47"/>
      <c r="R596" s="47"/>
      <c r="S596" s="47"/>
      <c r="T596" s="95"/>
      <c r="AT596" s="24" t="s">
        <v>184</v>
      </c>
      <c r="AU596" s="24" t="s">
        <v>84</v>
      </c>
    </row>
    <row r="597" spans="2:51" s="11" customFormat="1" ht="13.5">
      <c r="B597" s="240"/>
      <c r="C597" s="241"/>
      <c r="D597" s="233" t="s">
        <v>322</v>
      </c>
      <c r="E597" s="242" t="s">
        <v>23</v>
      </c>
      <c r="F597" s="243" t="s">
        <v>1021</v>
      </c>
      <c r="G597" s="241"/>
      <c r="H597" s="244">
        <v>17.227</v>
      </c>
      <c r="I597" s="245"/>
      <c r="J597" s="241"/>
      <c r="K597" s="241"/>
      <c r="L597" s="246"/>
      <c r="M597" s="247"/>
      <c r="N597" s="248"/>
      <c r="O597" s="248"/>
      <c r="P597" s="248"/>
      <c r="Q597" s="248"/>
      <c r="R597" s="248"/>
      <c r="S597" s="248"/>
      <c r="T597" s="249"/>
      <c r="AT597" s="250" t="s">
        <v>322</v>
      </c>
      <c r="AU597" s="250" t="s">
        <v>84</v>
      </c>
      <c r="AV597" s="11" t="s">
        <v>87</v>
      </c>
      <c r="AW597" s="11" t="s">
        <v>39</v>
      </c>
      <c r="AX597" s="11" t="s">
        <v>76</v>
      </c>
      <c r="AY597" s="250" t="s">
        <v>170</v>
      </c>
    </row>
    <row r="598" spans="2:51" s="11" customFormat="1" ht="13.5">
      <c r="B598" s="240"/>
      <c r="C598" s="241"/>
      <c r="D598" s="233" t="s">
        <v>322</v>
      </c>
      <c r="E598" s="242" t="s">
        <v>23</v>
      </c>
      <c r="F598" s="243" t="s">
        <v>1022</v>
      </c>
      <c r="G598" s="241"/>
      <c r="H598" s="244">
        <v>-16.116</v>
      </c>
      <c r="I598" s="245"/>
      <c r="J598" s="241"/>
      <c r="K598" s="241"/>
      <c r="L598" s="246"/>
      <c r="M598" s="247"/>
      <c r="N598" s="248"/>
      <c r="O598" s="248"/>
      <c r="P598" s="248"/>
      <c r="Q598" s="248"/>
      <c r="R598" s="248"/>
      <c r="S598" s="248"/>
      <c r="T598" s="249"/>
      <c r="AT598" s="250" t="s">
        <v>322</v>
      </c>
      <c r="AU598" s="250" t="s">
        <v>84</v>
      </c>
      <c r="AV598" s="11" t="s">
        <v>87</v>
      </c>
      <c r="AW598" s="11" t="s">
        <v>39</v>
      </c>
      <c r="AX598" s="11" t="s">
        <v>76</v>
      </c>
      <c r="AY598" s="250" t="s">
        <v>170</v>
      </c>
    </row>
    <row r="599" spans="2:51" s="12" customFormat="1" ht="13.5">
      <c r="B599" s="251"/>
      <c r="C599" s="252"/>
      <c r="D599" s="233" t="s">
        <v>322</v>
      </c>
      <c r="E599" s="253" t="s">
        <v>23</v>
      </c>
      <c r="F599" s="254" t="s">
        <v>392</v>
      </c>
      <c r="G599" s="252"/>
      <c r="H599" s="255">
        <v>1.111</v>
      </c>
      <c r="I599" s="256"/>
      <c r="J599" s="252"/>
      <c r="K599" s="252"/>
      <c r="L599" s="257"/>
      <c r="M599" s="258"/>
      <c r="N599" s="259"/>
      <c r="O599" s="259"/>
      <c r="P599" s="259"/>
      <c r="Q599" s="259"/>
      <c r="R599" s="259"/>
      <c r="S599" s="259"/>
      <c r="T599" s="260"/>
      <c r="AT599" s="261" t="s">
        <v>322</v>
      </c>
      <c r="AU599" s="261" t="s">
        <v>84</v>
      </c>
      <c r="AV599" s="12" t="s">
        <v>194</v>
      </c>
      <c r="AW599" s="12" t="s">
        <v>39</v>
      </c>
      <c r="AX599" s="12" t="s">
        <v>84</v>
      </c>
      <c r="AY599" s="261" t="s">
        <v>170</v>
      </c>
    </row>
    <row r="600" spans="2:65" s="1" customFormat="1" ht="16.5" customHeight="1">
      <c r="B600" s="46"/>
      <c r="C600" s="262" t="s">
        <v>1023</v>
      </c>
      <c r="D600" s="262" t="s">
        <v>858</v>
      </c>
      <c r="E600" s="263" t="s">
        <v>1024</v>
      </c>
      <c r="F600" s="264" t="s">
        <v>1025</v>
      </c>
      <c r="G600" s="265" t="s">
        <v>304</v>
      </c>
      <c r="H600" s="266">
        <v>32.32</v>
      </c>
      <c r="I600" s="267"/>
      <c r="J600" s="268">
        <f>ROUND(I600*H600,2)</f>
        <v>0</v>
      </c>
      <c r="K600" s="264" t="s">
        <v>180</v>
      </c>
      <c r="L600" s="269"/>
      <c r="M600" s="270" t="s">
        <v>23</v>
      </c>
      <c r="N600" s="271" t="s">
        <v>47</v>
      </c>
      <c r="O600" s="47"/>
      <c r="P600" s="230">
        <f>O600*H600</f>
        <v>0</v>
      </c>
      <c r="Q600" s="230">
        <v>0.072</v>
      </c>
      <c r="R600" s="230">
        <f>Q600*H600</f>
        <v>2.3270399999999998</v>
      </c>
      <c r="S600" s="230">
        <v>0</v>
      </c>
      <c r="T600" s="231">
        <f>S600*H600</f>
        <v>0</v>
      </c>
      <c r="AR600" s="24" t="s">
        <v>211</v>
      </c>
      <c r="AT600" s="24" t="s">
        <v>858</v>
      </c>
      <c r="AU600" s="24" t="s">
        <v>84</v>
      </c>
      <c r="AY600" s="24" t="s">
        <v>170</v>
      </c>
      <c r="BE600" s="232">
        <f>IF(N600="základní",J600,0)</f>
        <v>0</v>
      </c>
      <c r="BF600" s="232">
        <f>IF(N600="snížená",J600,0)</f>
        <v>0</v>
      </c>
      <c r="BG600" s="232">
        <f>IF(N600="zákl. přenesená",J600,0)</f>
        <v>0</v>
      </c>
      <c r="BH600" s="232">
        <f>IF(N600="sníž. přenesená",J600,0)</f>
        <v>0</v>
      </c>
      <c r="BI600" s="232">
        <f>IF(N600="nulová",J600,0)</f>
        <v>0</v>
      </c>
      <c r="BJ600" s="24" t="s">
        <v>84</v>
      </c>
      <c r="BK600" s="232">
        <f>ROUND(I600*H600,2)</f>
        <v>0</v>
      </c>
      <c r="BL600" s="24" t="s">
        <v>194</v>
      </c>
      <c r="BM600" s="24" t="s">
        <v>1026</v>
      </c>
    </row>
    <row r="601" spans="2:47" s="1" customFormat="1" ht="13.5">
      <c r="B601" s="46"/>
      <c r="C601" s="74"/>
      <c r="D601" s="233" t="s">
        <v>183</v>
      </c>
      <c r="E601" s="74"/>
      <c r="F601" s="234" t="s">
        <v>1027</v>
      </c>
      <c r="G601" s="74"/>
      <c r="H601" s="74"/>
      <c r="I601" s="191"/>
      <c r="J601" s="74"/>
      <c r="K601" s="74"/>
      <c r="L601" s="72"/>
      <c r="M601" s="235"/>
      <c r="N601" s="47"/>
      <c r="O601" s="47"/>
      <c r="P601" s="47"/>
      <c r="Q601" s="47"/>
      <c r="R601" s="47"/>
      <c r="S601" s="47"/>
      <c r="T601" s="95"/>
      <c r="AT601" s="24" t="s">
        <v>183</v>
      </c>
      <c r="AU601" s="24" t="s">
        <v>84</v>
      </c>
    </row>
    <row r="602" spans="2:47" s="1" customFormat="1" ht="13.5">
      <c r="B602" s="46"/>
      <c r="C602" s="74"/>
      <c r="D602" s="233" t="s">
        <v>184</v>
      </c>
      <c r="E602" s="74"/>
      <c r="F602" s="236" t="s">
        <v>910</v>
      </c>
      <c r="G602" s="74"/>
      <c r="H602" s="74"/>
      <c r="I602" s="191"/>
      <c r="J602" s="74"/>
      <c r="K602" s="74"/>
      <c r="L602" s="72"/>
      <c r="M602" s="235"/>
      <c r="N602" s="47"/>
      <c r="O602" s="47"/>
      <c r="P602" s="47"/>
      <c r="Q602" s="47"/>
      <c r="R602" s="47"/>
      <c r="S602" s="47"/>
      <c r="T602" s="95"/>
      <c r="AT602" s="24" t="s">
        <v>184</v>
      </c>
      <c r="AU602" s="24" t="s">
        <v>84</v>
      </c>
    </row>
    <row r="603" spans="2:51" s="11" customFormat="1" ht="13.5">
      <c r="B603" s="240"/>
      <c r="C603" s="241"/>
      <c r="D603" s="233" t="s">
        <v>322</v>
      </c>
      <c r="E603" s="242" t="s">
        <v>23</v>
      </c>
      <c r="F603" s="243" t="s">
        <v>1028</v>
      </c>
      <c r="G603" s="241"/>
      <c r="H603" s="244">
        <v>32.32</v>
      </c>
      <c r="I603" s="245"/>
      <c r="J603" s="241"/>
      <c r="K603" s="241"/>
      <c r="L603" s="246"/>
      <c r="M603" s="247"/>
      <c r="N603" s="248"/>
      <c r="O603" s="248"/>
      <c r="P603" s="248"/>
      <c r="Q603" s="248"/>
      <c r="R603" s="248"/>
      <c r="S603" s="248"/>
      <c r="T603" s="249"/>
      <c r="AT603" s="250" t="s">
        <v>322</v>
      </c>
      <c r="AU603" s="250" t="s">
        <v>84</v>
      </c>
      <c r="AV603" s="11" t="s">
        <v>87</v>
      </c>
      <c r="AW603" s="11" t="s">
        <v>39</v>
      </c>
      <c r="AX603" s="11" t="s">
        <v>84</v>
      </c>
      <c r="AY603" s="250" t="s">
        <v>170</v>
      </c>
    </row>
    <row r="604" spans="2:65" s="1" customFormat="1" ht="16.5" customHeight="1">
      <c r="B604" s="46"/>
      <c r="C604" s="262" t="s">
        <v>1029</v>
      </c>
      <c r="D604" s="262" t="s">
        <v>858</v>
      </c>
      <c r="E604" s="263" t="s">
        <v>1030</v>
      </c>
      <c r="F604" s="264" t="s">
        <v>1031</v>
      </c>
      <c r="G604" s="265" t="s">
        <v>304</v>
      </c>
      <c r="H604" s="266">
        <v>32.32</v>
      </c>
      <c r="I604" s="267"/>
      <c r="J604" s="268">
        <f>ROUND(I604*H604,2)</f>
        <v>0</v>
      </c>
      <c r="K604" s="264" t="s">
        <v>23</v>
      </c>
      <c r="L604" s="269"/>
      <c r="M604" s="270" t="s">
        <v>23</v>
      </c>
      <c r="N604" s="271" t="s">
        <v>47</v>
      </c>
      <c r="O604" s="47"/>
      <c r="P604" s="230">
        <f>O604*H604</f>
        <v>0</v>
      </c>
      <c r="Q604" s="230">
        <v>0</v>
      </c>
      <c r="R604" s="230">
        <f>Q604*H604</f>
        <v>0</v>
      </c>
      <c r="S604" s="230">
        <v>0</v>
      </c>
      <c r="T604" s="231">
        <f>S604*H604</f>
        <v>0</v>
      </c>
      <c r="AR604" s="24" t="s">
        <v>1032</v>
      </c>
      <c r="AT604" s="24" t="s">
        <v>858</v>
      </c>
      <c r="AU604" s="24" t="s">
        <v>84</v>
      </c>
      <c r="AY604" s="24" t="s">
        <v>170</v>
      </c>
      <c r="BE604" s="232">
        <f>IF(N604="základní",J604,0)</f>
        <v>0</v>
      </c>
      <c r="BF604" s="232">
        <f>IF(N604="snížená",J604,0)</f>
        <v>0</v>
      </c>
      <c r="BG604" s="232">
        <f>IF(N604="zákl. přenesená",J604,0)</f>
        <v>0</v>
      </c>
      <c r="BH604" s="232">
        <f>IF(N604="sníž. přenesená",J604,0)</f>
        <v>0</v>
      </c>
      <c r="BI604" s="232">
        <f>IF(N604="nulová",J604,0)</f>
        <v>0</v>
      </c>
      <c r="BJ604" s="24" t="s">
        <v>84</v>
      </c>
      <c r="BK604" s="232">
        <f>ROUND(I604*H604,2)</f>
        <v>0</v>
      </c>
      <c r="BL604" s="24" t="s">
        <v>689</v>
      </c>
      <c r="BM604" s="24" t="s">
        <v>1033</v>
      </c>
    </row>
    <row r="605" spans="2:47" s="1" customFormat="1" ht="13.5">
      <c r="B605" s="46"/>
      <c r="C605" s="74"/>
      <c r="D605" s="233" t="s">
        <v>183</v>
      </c>
      <c r="E605" s="74"/>
      <c r="F605" s="234" t="s">
        <v>1031</v>
      </c>
      <c r="G605" s="74"/>
      <c r="H605" s="74"/>
      <c r="I605" s="191"/>
      <c r="J605" s="74"/>
      <c r="K605" s="74"/>
      <c r="L605" s="72"/>
      <c r="M605" s="235"/>
      <c r="N605" s="47"/>
      <c r="O605" s="47"/>
      <c r="P605" s="47"/>
      <c r="Q605" s="47"/>
      <c r="R605" s="47"/>
      <c r="S605" s="47"/>
      <c r="T605" s="95"/>
      <c r="AT605" s="24" t="s">
        <v>183</v>
      </c>
      <c r="AU605" s="24" t="s">
        <v>84</v>
      </c>
    </row>
    <row r="606" spans="2:47" s="1" customFormat="1" ht="13.5">
      <c r="B606" s="46"/>
      <c r="C606" s="74"/>
      <c r="D606" s="233" t="s">
        <v>184</v>
      </c>
      <c r="E606" s="74"/>
      <c r="F606" s="236" t="s">
        <v>910</v>
      </c>
      <c r="G606" s="74"/>
      <c r="H606" s="74"/>
      <c r="I606" s="191"/>
      <c r="J606" s="74"/>
      <c r="K606" s="74"/>
      <c r="L606" s="72"/>
      <c r="M606" s="235"/>
      <c r="N606" s="47"/>
      <c r="O606" s="47"/>
      <c r="P606" s="47"/>
      <c r="Q606" s="47"/>
      <c r="R606" s="47"/>
      <c r="S606" s="47"/>
      <c r="T606" s="95"/>
      <c r="AT606" s="24" t="s">
        <v>184</v>
      </c>
      <c r="AU606" s="24" t="s">
        <v>84</v>
      </c>
    </row>
    <row r="607" spans="2:51" s="11" customFormat="1" ht="13.5">
      <c r="B607" s="240"/>
      <c r="C607" s="241"/>
      <c r="D607" s="233" t="s">
        <v>322</v>
      </c>
      <c r="E607" s="242" t="s">
        <v>23</v>
      </c>
      <c r="F607" s="243" t="s">
        <v>1028</v>
      </c>
      <c r="G607" s="241"/>
      <c r="H607" s="244">
        <v>32.32</v>
      </c>
      <c r="I607" s="245"/>
      <c r="J607" s="241"/>
      <c r="K607" s="241"/>
      <c r="L607" s="246"/>
      <c r="M607" s="272"/>
      <c r="N607" s="273"/>
      <c r="O607" s="273"/>
      <c r="P607" s="273"/>
      <c r="Q607" s="273"/>
      <c r="R607" s="273"/>
      <c r="S607" s="273"/>
      <c r="T607" s="274"/>
      <c r="AT607" s="250" t="s">
        <v>322</v>
      </c>
      <c r="AU607" s="250" t="s">
        <v>84</v>
      </c>
      <c r="AV607" s="11" t="s">
        <v>87</v>
      </c>
      <c r="AW607" s="11" t="s">
        <v>39</v>
      </c>
      <c r="AX607" s="11" t="s">
        <v>84</v>
      </c>
      <c r="AY607" s="250" t="s">
        <v>170</v>
      </c>
    </row>
    <row r="608" spans="2:12" s="1" customFormat="1" ht="6.95" customHeight="1">
      <c r="B608" s="67"/>
      <c r="C608" s="68"/>
      <c r="D608" s="68"/>
      <c r="E608" s="68"/>
      <c r="F608" s="68"/>
      <c r="G608" s="68"/>
      <c r="H608" s="68"/>
      <c r="I608" s="166"/>
      <c r="J608" s="68"/>
      <c r="K608" s="68"/>
      <c r="L608" s="72"/>
    </row>
  </sheetData>
  <sheetProtection password="CC35" sheet="1" objects="1" scenarios="1" formatColumns="0" formatRows="0" autoFilter="0"/>
  <autoFilter ref="C86:K607"/>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6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94</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1034</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95</v>
      </c>
      <c r="G11" s="47"/>
      <c r="H11" s="47"/>
      <c r="I11" s="146" t="s">
        <v>22</v>
      </c>
      <c r="J11" s="35" t="s">
        <v>140</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1035</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36</v>
      </c>
      <c r="K20" s="51"/>
    </row>
    <row r="21" spans="2:11" s="1" customFormat="1" ht="18" customHeight="1">
      <c r="B21" s="46"/>
      <c r="C21" s="47"/>
      <c r="D21" s="47"/>
      <c r="E21" s="35" t="s">
        <v>37</v>
      </c>
      <c r="F21" s="47"/>
      <c r="G21" s="47"/>
      <c r="H21" s="47"/>
      <c r="I21" s="146" t="s">
        <v>32</v>
      </c>
      <c r="J21" s="35" t="s">
        <v>38</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ROUND(SUM(BE88:BE695),2)</f>
        <v>0</v>
      </c>
      <c r="G30" s="47"/>
      <c r="H30" s="47"/>
      <c r="I30" s="158">
        <v>0.21</v>
      </c>
      <c r="J30" s="157">
        <f>ROUND(ROUND((SUM(BE88:BE695)),2)*I30,2)</f>
        <v>0</v>
      </c>
      <c r="K30" s="51"/>
    </row>
    <row r="31" spans="2:11" s="1" customFormat="1" ht="14.4" customHeight="1">
      <c r="B31" s="46"/>
      <c r="C31" s="47"/>
      <c r="D31" s="47"/>
      <c r="E31" s="55" t="s">
        <v>48</v>
      </c>
      <c r="F31" s="157">
        <f>ROUND(SUM(BF88:BF695),2)</f>
        <v>0</v>
      </c>
      <c r="G31" s="47"/>
      <c r="H31" s="47"/>
      <c r="I31" s="158">
        <v>0.15</v>
      </c>
      <c r="J31" s="157">
        <f>ROUND(ROUND((SUM(BF88:BF695)),2)*I31,2)</f>
        <v>0</v>
      </c>
      <c r="K31" s="51"/>
    </row>
    <row r="32" spans="2:11" s="1" customFormat="1" ht="14.4" customHeight="1" hidden="1">
      <c r="B32" s="46"/>
      <c r="C32" s="47"/>
      <c r="D32" s="47"/>
      <c r="E32" s="55" t="s">
        <v>49</v>
      </c>
      <c r="F32" s="157">
        <f>ROUND(SUM(BG88:BG695),2)</f>
        <v>0</v>
      </c>
      <c r="G32" s="47"/>
      <c r="H32" s="47"/>
      <c r="I32" s="158">
        <v>0.21</v>
      </c>
      <c r="J32" s="157">
        <v>0</v>
      </c>
      <c r="K32" s="51"/>
    </row>
    <row r="33" spans="2:11" s="1" customFormat="1" ht="14.4" customHeight="1" hidden="1">
      <c r="B33" s="46"/>
      <c r="C33" s="47"/>
      <c r="D33" s="47"/>
      <c r="E33" s="55" t="s">
        <v>50</v>
      </c>
      <c r="F33" s="157">
        <f>ROUND(SUM(BH88:BH695),2)</f>
        <v>0</v>
      </c>
      <c r="G33" s="47"/>
      <c r="H33" s="47"/>
      <c r="I33" s="158">
        <v>0.15</v>
      </c>
      <c r="J33" s="157">
        <v>0</v>
      </c>
      <c r="K33" s="51"/>
    </row>
    <row r="34" spans="2:11" s="1" customFormat="1" ht="14.4" customHeight="1" hidden="1">
      <c r="B34" s="46"/>
      <c r="C34" s="47"/>
      <c r="D34" s="47"/>
      <c r="E34" s="55" t="s">
        <v>51</v>
      </c>
      <c r="F34" s="157">
        <f>ROUND(SUM(BI88:BI695),2)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102 - Místní komunikace, parkovací pásy, chodníky, stezky a TÚ</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D PROJEKT PLZEŇ Nedvěd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J88</f>
        <v>0</v>
      </c>
      <c r="K56" s="51"/>
      <c r="AU56" s="24" t="s">
        <v>147</v>
      </c>
    </row>
    <row r="57" spans="2:11" s="7" customFormat="1" ht="24.95" customHeight="1">
      <c r="B57" s="177"/>
      <c r="C57" s="178"/>
      <c r="D57" s="179" t="s">
        <v>277</v>
      </c>
      <c r="E57" s="180"/>
      <c r="F57" s="180"/>
      <c r="G57" s="180"/>
      <c r="H57" s="180"/>
      <c r="I57" s="181"/>
      <c r="J57" s="182">
        <f>J89</f>
        <v>0</v>
      </c>
      <c r="K57" s="183"/>
    </row>
    <row r="58" spans="2:11" s="8" customFormat="1" ht="19.9" customHeight="1">
      <c r="B58" s="184"/>
      <c r="C58" s="185"/>
      <c r="D58" s="186" t="s">
        <v>278</v>
      </c>
      <c r="E58" s="187"/>
      <c r="F58" s="187"/>
      <c r="G58" s="187"/>
      <c r="H58" s="187"/>
      <c r="I58" s="188"/>
      <c r="J58" s="189">
        <f>J90</f>
        <v>0</v>
      </c>
      <c r="K58" s="190"/>
    </row>
    <row r="59" spans="2:11" s="8" customFormat="1" ht="19.9" customHeight="1">
      <c r="B59" s="184"/>
      <c r="C59" s="185"/>
      <c r="D59" s="186" t="s">
        <v>280</v>
      </c>
      <c r="E59" s="187"/>
      <c r="F59" s="187"/>
      <c r="G59" s="187"/>
      <c r="H59" s="187"/>
      <c r="I59" s="188"/>
      <c r="J59" s="189">
        <f>J216</f>
        <v>0</v>
      </c>
      <c r="K59" s="190"/>
    </row>
    <row r="60" spans="2:11" s="8" customFormat="1" ht="19.9" customHeight="1">
      <c r="B60" s="184"/>
      <c r="C60" s="185"/>
      <c r="D60" s="186" t="s">
        <v>281</v>
      </c>
      <c r="E60" s="187"/>
      <c r="F60" s="187"/>
      <c r="G60" s="187"/>
      <c r="H60" s="187"/>
      <c r="I60" s="188"/>
      <c r="J60" s="189">
        <f>J226</f>
        <v>0</v>
      </c>
      <c r="K60" s="190"/>
    </row>
    <row r="61" spans="2:11" s="8" customFormat="1" ht="19.9" customHeight="1">
      <c r="B61" s="184"/>
      <c r="C61" s="185"/>
      <c r="D61" s="186" t="s">
        <v>282</v>
      </c>
      <c r="E61" s="187"/>
      <c r="F61" s="187"/>
      <c r="G61" s="187"/>
      <c r="H61" s="187"/>
      <c r="I61" s="188"/>
      <c r="J61" s="189">
        <f>J313</f>
        <v>0</v>
      </c>
      <c r="K61" s="190"/>
    </row>
    <row r="62" spans="2:11" s="8" customFormat="1" ht="19.9" customHeight="1">
      <c r="B62" s="184"/>
      <c r="C62" s="185"/>
      <c r="D62" s="186" t="s">
        <v>283</v>
      </c>
      <c r="E62" s="187"/>
      <c r="F62" s="187"/>
      <c r="G62" s="187"/>
      <c r="H62" s="187"/>
      <c r="I62" s="188"/>
      <c r="J62" s="189">
        <f>J345</f>
        <v>0</v>
      </c>
      <c r="K62" s="190"/>
    </row>
    <row r="63" spans="2:11" s="8" customFormat="1" ht="19.9" customHeight="1">
      <c r="B63" s="184"/>
      <c r="C63" s="185"/>
      <c r="D63" s="186" t="s">
        <v>284</v>
      </c>
      <c r="E63" s="187"/>
      <c r="F63" s="187"/>
      <c r="G63" s="187"/>
      <c r="H63" s="187"/>
      <c r="I63" s="188"/>
      <c r="J63" s="189">
        <f>J428</f>
        <v>0</v>
      </c>
      <c r="K63" s="190"/>
    </row>
    <row r="64" spans="2:11" s="8" customFormat="1" ht="19.9" customHeight="1">
      <c r="B64" s="184"/>
      <c r="C64" s="185"/>
      <c r="D64" s="186" t="s">
        <v>285</v>
      </c>
      <c r="E64" s="187"/>
      <c r="F64" s="187"/>
      <c r="G64" s="187"/>
      <c r="H64" s="187"/>
      <c r="I64" s="188"/>
      <c r="J64" s="189">
        <f>J482</f>
        <v>0</v>
      </c>
      <c r="K64" s="190"/>
    </row>
    <row r="65" spans="2:11" s="7" customFormat="1" ht="24.95" customHeight="1">
      <c r="B65" s="177"/>
      <c r="C65" s="178"/>
      <c r="D65" s="179" t="s">
        <v>286</v>
      </c>
      <c r="E65" s="180"/>
      <c r="F65" s="180"/>
      <c r="G65" s="180"/>
      <c r="H65" s="180"/>
      <c r="I65" s="181"/>
      <c r="J65" s="182">
        <f>J489</f>
        <v>0</v>
      </c>
      <c r="K65" s="183"/>
    </row>
    <row r="66" spans="2:11" s="7" customFormat="1" ht="24.95" customHeight="1">
      <c r="B66" s="177"/>
      <c r="C66" s="178"/>
      <c r="D66" s="179" t="s">
        <v>287</v>
      </c>
      <c r="E66" s="180"/>
      <c r="F66" s="180"/>
      <c r="G66" s="180"/>
      <c r="H66" s="180"/>
      <c r="I66" s="181"/>
      <c r="J66" s="182">
        <f>J517</f>
        <v>0</v>
      </c>
      <c r="K66" s="183"/>
    </row>
    <row r="67" spans="2:11" s="7" customFormat="1" ht="24.95" customHeight="1">
      <c r="B67" s="177"/>
      <c r="C67" s="178"/>
      <c r="D67" s="179" t="s">
        <v>1036</v>
      </c>
      <c r="E67" s="180"/>
      <c r="F67" s="180"/>
      <c r="G67" s="180"/>
      <c r="H67" s="180"/>
      <c r="I67" s="181"/>
      <c r="J67" s="182">
        <f>J687</f>
        <v>0</v>
      </c>
      <c r="K67" s="183"/>
    </row>
    <row r="68" spans="2:11" s="8" customFormat="1" ht="19.9" customHeight="1">
      <c r="B68" s="184"/>
      <c r="C68" s="185"/>
      <c r="D68" s="186" t="s">
        <v>1037</v>
      </c>
      <c r="E68" s="187"/>
      <c r="F68" s="187"/>
      <c r="G68" s="187"/>
      <c r="H68" s="187"/>
      <c r="I68" s="188"/>
      <c r="J68" s="189">
        <f>J688</f>
        <v>0</v>
      </c>
      <c r="K68" s="190"/>
    </row>
    <row r="69" spans="2:11" s="1" customFormat="1" ht="21.8" customHeight="1">
      <c r="B69" s="46"/>
      <c r="C69" s="47"/>
      <c r="D69" s="47"/>
      <c r="E69" s="47"/>
      <c r="F69" s="47"/>
      <c r="G69" s="47"/>
      <c r="H69" s="47"/>
      <c r="I69" s="144"/>
      <c r="J69" s="47"/>
      <c r="K69" s="51"/>
    </row>
    <row r="70" spans="2:11" s="1" customFormat="1" ht="6.95" customHeight="1">
      <c r="B70" s="67"/>
      <c r="C70" s="68"/>
      <c r="D70" s="68"/>
      <c r="E70" s="68"/>
      <c r="F70" s="68"/>
      <c r="G70" s="68"/>
      <c r="H70" s="68"/>
      <c r="I70" s="166"/>
      <c r="J70" s="68"/>
      <c r="K70" s="69"/>
    </row>
    <row r="74" spans="2:12" s="1" customFormat="1" ht="6.95" customHeight="1">
      <c r="B74" s="70"/>
      <c r="C74" s="71"/>
      <c r="D74" s="71"/>
      <c r="E74" s="71"/>
      <c r="F74" s="71"/>
      <c r="G74" s="71"/>
      <c r="H74" s="71"/>
      <c r="I74" s="169"/>
      <c r="J74" s="71"/>
      <c r="K74" s="71"/>
      <c r="L74" s="72"/>
    </row>
    <row r="75" spans="2:12" s="1" customFormat="1" ht="36.95" customHeight="1">
      <c r="B75" s="46"/>
      <c r="C75" s="73" t="s">
        <v>155</v>
      </c>
      <c r="D75" s="74"/>
      <c r="E75" s="74"/>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4.4" customHeight="1">
      <c r="B77" s="46"/>
      <c r="C77" s="76" t="s">
        <v>18</v>
      </c>
      <c r="D77" s="74"/>
      <c r="E77" s="74"/>
      <c r="F77" s="74"/>
      <c r="G77" s="74"/>
      <c r="H77" s="74"/>
      <c r="I77" s="191"/>
      <c r="J77" s="74"/>
      <c r="K77" s="74"/>
      <c r="L77" s="72"/>
    </row>
    <row r="78" spans="2:12" s="1" customFormat="1" ht="16.5" customHeight="1">
      <c r="B78" s="46"/>
      <c r="C78" s="74"/>
      <c r="D78" s="74"/>
      <c r="E78" s="192" t="str">
        <f>E7</f>
        <v>II/233, Stavební úpravy Mohylové ulice, úsek Masarykova – Stará cesta</v>
      </c>
      <c r="F78" s="76"/>
      <c r="G78" s="76"/>
      <c r="H78" s="76"/>
      <c r="I78" s="191"/>
      <c r="J78" s="74"/>
      <c r="K78" s="74"/>
      <c r="L78" s="72"/>
    </row>
    <row r="79" spans="2:12" s="1" customFormat="1" ht="14.4" customHeight="1">
      <c r="B79" s="46"/>
      <c r="C79" s="76" t="s">
        <v>138</v>
      </c>
      <c r="D79" s="74"/>
      <c r="E79" s="74"/>
      <c r="F79" s="74"/>
      <c r="G79" s="74"/>
      <c r="H79" s="74"/>
      <c r="I79" s="191"/>
      <c r="J79" s="74"/>
      <c r="K79" s="74"/>
      <c r="L79" s="72"/>
    </row>
    <row r="80" spans="2:12" s="1" customFormat="1" ht="17.25" customHeight="1">
      <c r="B80" s="46"/>
      <c r="C80" s="74"/>
      <c r="D80" s="74"/>
      <c r="E80" s="82" t="str">
        <f>E9</f>
        <v>SO 102 - Místní komunikace, parkovací pásy, chodníky, stezky a TÚ</v>
      </c>
      <c r="F80" s="74"/>
      <c r="G80" s="74"/>
      <c r="H80" s="74"/>
      <c r="I80" s="191"/>
      <c r="J80" s="74"/>
      <c r="K80" s="74"/>
      <c r="L80" s="72"/>
    </row>
    <row r="81" spans="2:12" s="1" customFormat="1" ht="6.95" customHeight="1">
      <c r="B81" s="46"/>
      <c r="C81" s="74"/>
      <c r="D81" s="74"/>
      <c r="E81" s="74"/>
      <c r="F81" s="74"/>
      <c r="G81" s="74"/>
      <c r="H81" s="74"/>
      <c r="I81" s="191"/>
      <c r="J81" s="74"/>
      <c r="K81" s="74"/>
      <c r="L81" s="72"/>
    </row>
    <row r="82" spans="2:12" s="1" customFormat="1" ht="18" customHeight="1">
      <c r="B82" s="46"/>
      <c r="C82" s="76" t="s">
        <v>24</v>
      </c>
      <c r="D82" s="74"/>
      <c r="E82" s="74"/>
      <c r="F82" s="193" t="str">
        <f>F12</f>
        <v>Plzeň</v>
      </c>
      <c r="G82" s="74"/>
      <c r="H82" s="74"/>
      <c r="I82" s="194" t="s">
        <v>26</v>
      </c>
      <c r="J82" s="85" t="str">
        <f>IF(J12="","",J12)</f>
        <v>19. 2. 2018</v>
      </c>
      <c r="K82" s="74"/>
      <c r="L82" s="72"/>
    </row>
    <row r="83" spans="2:12" s="1" customFormat="1" ht="6.95" customHeight="1">
      <c r="B83" s="46"/>
      <c r="C83" s="74"/>
      <c r="D83" s="74"/>
      <c r="E83" s="74"/>
      <c r="F83" s="74"/>
      <c r="G83" s="74"/>
      <c r="H83" s="74"/>
      <c r="I83" s="191"/>
      <c r="J83" s="74"/>
      <c r="K83" s="74"/>
      <c r="L83" s="72"/>
    </row>
    <row r="84" spans="2:12" s="1" customFormat="1" ht="13.5">
      <c r="B84" s="46"/>
      <c r="C84" s="76" t="s">
        <v>28</v>
      </c>
      <c r="D84" s="74"/>
      <c r="E84" s="74"/>
      <c r="F84" s="193" t="str">
        <f>E15</f>
        <v>Statutární město Plzeň</v>
      </c>
      <c r="G84" s="74"/>
      <c r="H84" s="74"/>
      <c r="I84" s="194" t="s">
        <v>35</v>
      </c>
      <c r="J84" s="193" t="str">
        <f>E21</f>
        <v>D PROJEKT PLZEŇ Nedvěd s.r.o.</v>
      </c>
      <c r="K84" s="74"/>
      <c r="L84" s="72"/>
    </row>
    <row r="85" spans="2:12" s="1" customFormat="1" ht="14.4" customHeight="1">
      <c r="B85" s="46"/>
      <c r="C85" s="76" t="s">
        <v>33</v>
      </c>
      <c r="D85" s="74"/>
      <c r="E85" s="74"/>
      <c r="F85" s="193" t="str">
        <f>IF(E18="","",E18)</f>
        <v/>
      </c>
      <c r="G85" s="74"/>
      <c r="H85" s="74"/>
      <c r="I85" s="191"/>
      <c r="J85" s="74"/>
      <c r="K85" s="74"/>
      <c r="L85" s="72"/>
    </row>
    <row r="86" spans="2:12" s="1" customFormat="1" ht="10.3" customHeight="1">
      <c r="B86" s="46"/>
      <c r="C86" s="74"/>
      <c r="D86" s="74"/>
      <c r="E86" s="74"/>
      <c r="F86" s="74"/>
      <c r="G86" s="74"/>
      <c r="H86" s="74"/>
      <c r="I86" s="191"/>
      <c r="J86" s="74"/>
      <c r="K86" s="74"/>
      <c r="L86" s="72"/>
    </row>
    <row r="87" spans="2:20" s="9" customFormat="1" ht="29.25" customHeight="1">
      <c r="B87" s="195"/>
      <c r="C87" s="196" t="s">
        <v>156</v>
      </c>
      <c r="D87" s="197" t="s">
        <v>61</v>
      </c>
      <c r="E87" s="197" t="s">
        <v>57</v>
      </c>
      <c r="F87" s="197" t="s">
        <v>157</v>
      </c>
      <c r="G87" s="197" t="s">
        <v>158</v>
      </c>
      <c r="H87" s="197" t="s">
        <v>159</v>
      </c>
      <c r="I87" s="198" t="s">
        <v>160</v>
      </c>
      <c r="J87" s="197" t="s">
        <v>145</v>
      </c>
      <c r="K87" s="199" t="s">
        <v>161</v>
      </c>
      <c r="L87" s="200"/>
      <c r="M87" s="102" t="s">
        <v>162</v>
      </c>
      <c r="N87" s="103" t="s">
        <v>46</v>
      </c>
      <c r="O87" s="103" t="s">
        <v>163</v>
      </c>
      <c r="P87" s="103" t="s">
        <v>164</v>
      </c>
      <c r="Q87" s="103" t="s">
        <v>165</v>
      </c>
      <c r="R87" s="103" t="s">
        <v>166</v>
      </c>
      <c r="S87" s="103" t="s">
        <v>167</v>
      </c>
      <c r="T87" s="104" t="s">
        <v>168</v>
      </c>
    </row>
    <row r="88" spans="2:63" s="1" customFormat="1" ht="29.25" customHeight="1">
      <c r="B88" s="46"/>
      <c r="C88" s="108" t="s">
        <v>146</v>
      </c>
      <c r="D88" s="74"/>
      <c r="E88" s="74"/>
      <c r="F88" s="74"/>
      <c r="G88" s="74"/>
      <c r="H88" s="74"/>
      <c r="I88" s="191"/>
      <c r="J88" s="201">
        <f>BK88</f>
        <v>0</v>
      </c>
      <c r="K88" s="74"/>
      <c r="L88" s="72"/>
      <c r="M88" s="105"/>
      <c r="N88" s="106"/>
      <c r="O88" s="106"/>
      <c r="P88" s="202">
        <f>P89+P489+P517+P687</f>
        <v>0</v>
      </c>
      <c r="Q88" s="106"/>
      <c r="R88" s="202">
        <f>R89+R489+R517+R687</f>
        <v>1204.1701091999998</v>
      </c>
      <c r="S88" s="106"/>
      <c r="T88" s="203">
        <f>T89+T489+T517+T687</f>
        <v>2213.929</v>
      </c>
      <c r="AT88" s="24" t="s">
        <v>75</v>
      </c>
      <c r="AU88" s="24" t="s">
        <v>147</v>
      </c>
      <c r="BK88" s="204">
        <f>BK89+BK489+BK517+BK687</f>
        <v>0</v>
      </c>
    </row>
    <row r="89" spans="2:63" s="10" customFormat="1" ht="37.4" customHeight="1">
      <c r="B89" s="205"/>
      <c r="C89" s="206"/>
      <c r="D89" s="207" t="s">
        <v>75</v>
      </c>
      <c r="E89" s="208" t="s">
        <v>169</v>
      </c>
      <c r="F89" s="208" t="s">
        <v>288</v>
      </c>
      <c r="G89" s="206"/>
      <c r="H89" s="206"/>
      <c r="I89" s="209"/>
      <c r="J89" s="210">
        <f>BK89</f>
        <v>0</v>
      </c>
      <c r="K89" s="206"/>
      <c r="L89" s="211"/>
      <c r="M89" s="212"/>
      <c r="N89" s="213"/>
      <c r="O89" s="213"/>
      <c r="P89" s="214">
        <f>P90+P216+P226+P313+P345+P428+P482</f>
        <v>0</v>
      </c>
      <c r="Q89" s="213"/>
      <c r="R89" s="214">
        <f>R90+R216+R226+R313+R345+R428+R482</f>
        <v>674.55291172</v>
      </c>
      <c r="S89" s="213"/>
      <c r="T89" s="215">
        <f>T90+T216+T226+T313+T345+T428+T482</f>
        <v>2213.929</v>
      </c>
      <c r="AR89" s="216" t="s">
        <v>84</v>
      </c>
      <c r="AT89" s="217" t="s">
        <v>75</v>
      </c>
      <c r="AU89" s="217" t="s">
        <v>76</v>
      </c>
      <c r="AY89" s="216" t="s">
        <v>170</v>
      </c>
      <c r="BK89" s="218">
        <f>BK90+BK216+BK226+BK313+BK345+BK428+BK482</f>
        <v>0</v>
      </c>
    </row>
    <row r="90" spans="2:63" s="10" customFormat="1" ht="19.9" customHeight="1">
      <c r="B90" s="205"/>
      <c r="C90" s="206"/>
      <c r="D90" s="207" t="s">
        <v>75</v>
      </c>
      <c r="E90" s="219" t="s">
        <v>84</v>
      </c>
      <c r="F90" s="219" t="s">
        <v>289</v>
      </c>
      <c r="G90" s="206"/>
      <c r="H90" s="206"/>
      <c r="I90" s="209"/>
      <c r="J90" s="220">
        <f>BK90</f>
        <v>0</v>
      </c>
      <c r="K90" s="206"/>
      <c r="L90" s="211"/>
      <c r="M90" s="212"/>
      <c r="N90" s="213"/>
      <c r="O90" s="213"/>
      <c r="P90" s="214">
        <f>SUM(P91:P215)</f>
        <v>0</v>
      </c>
      <c r="Q90" s="213"/>
      <c r="R90" s="214">
        <f>SUM(R91:R215)</f>
        <v>0.33068</v>
      </c>
      <c r="S90" s="213"/>
      <c r="T90" s="215">
        <f>SUM(T91:T215)</f>
        <v>2211.665</v>
      </c>
      <c r="AR90" s="216" t="s">
        <v>84</v>
      </c>
      <c r="AT90" s="217" t="s">
        <v>75</v>
      </c>
      <c r="AU90" s="217" t="s">
        <v>84</v>
      </c>
      <c r="AY90" s="216" t="s">
        <v>170</v>
      </c>
      <c r="BK90" s="218">
        <f>SUM(BK91:BK215)</f>
        <v>0</v>
      </c>
    </row>
    <row r="91" spans="2:65" s="1" customFormat="1" ht="16.5" customHeight="1">
      <c r="B91" s="46"/>
      <c r="C91" s="221" t="s">
        <v>84</v>
      </c>
      <c r="D91" s="221" t="s">
        <v>176</v>
      </c>
      <c r="E91" s="222" t="s">
        <v>302</v>
      </c>
      <c r="F91" s="223" t="s">
        <v>303</v>
      </c>
      <c r="G91" s="224" t="s">
        <v>304</v>
      </c>
      <c r="H91" s="225">
        <v>8</v>
      </c>
      <c r="I91" s="226"/>
      <c r="J91" s="227">
        <f>ROUND(I91*H91,2)</f>
        <v>0</v>
      </c>
      <c r="K91" s="223" t="s">
        <v>23</v>
      </c>
      <c r="L91" s="72"/>
      <c r="M91" s="228" t="s">
        <v>23</v>
      </c>
      <c r="N91" s="229" t="s">
        <v>47</v>
      </c>
      <c r="O91" s="47"/>
      <c r="P91" s="230">
        <f>O91*H91</f>
        <v>0</v>
      </c>
      <c r="Q91" s="230">
        <v>0</v>
      </c>
      <c r="R91" s="230">
        <f>Q91*H91</f>
        <v>0</v>
      </c>
      <c r="S91" s="230">
        <v>0.5</v>
      </c>
      <c r="T91" s="231">
        <f>S91*H91</f>
        <v>4</v>
      </c>
      <c r="AR91" s="24" t="s">
        <v>194</v>
      </c>
      <c r="AT91" s="24" t="s">
        <v>176</v>
      </c>
      <c r="AU91" s="24" t="s">
        <v>87</v>
      </c>
      <c r="AY91" s="24" t="s">
        <v>170</v>
      </c>
      <c r="BE91" s="232">
        <f>IF(N91="základní",J91,0)</f>
        <v>0</v>
      </c>
      <c r="BF91" s="232">
        <f>IF(N91="snížená",J91,0)</f>
        <v>0</v>
      </c>
      <c r="BG91" s="232">
        <f>IF(N91="zákl. přenesená",J91,0)</f>
        <v>0</v>
      </c>
      <c r="BH91" s="232">
        <f>IF(N91="sníž. přenesená",J91,0)</f>
        <v>0</v>
      </c>
      <c r="BI91" s="232">
        <f>IF(N91="nulová",J91,0)</f>
        <v>0</v>
      </c>
      <c r="BJ91" s="24" t="s">
        <v>84</v>
      </c>
      <c r="BK91" s="232">
        <f>ROUND(I91*H91,2)</f>
        <v>0</v>
      </c>
      <c r="BL91" s="24" t="s">
        <v>194</v>
      </c>
      <c r="BM91" s="24" t="s">
        <v>1038</v>
      </c>
    </row>
    <row r="92" spans="2:47" s="1" customFormat="1" ht="13.5">
      <c r="B92" s="46"/>
      <c r="C92" s="74"/>
      <c r="D92" s="233" t="s">
        <v>183</v>
      </c>
      <c r="E92" s="74"/>
      <c r="F92" s="234" t="s">
        <v>303</v>
      </c>
      <c r="G92" s="74"/>
      <c r="H92" s="74"/>
      <c r="I92" s="191"/>
      <c r="J92" s="74"/>
      <c r="K92" s="74"/>
      <c r="L92" s="72"/>
      <c r="M92" s="235"/>
      <c r="N92" s="47"/>
      <c r="O92" s="47"/>
      <c r="P92" s="47"/>
      <c r="Q92" s="47"/>
      <c r="R92" s="47"/>
      <c r="S92" s="47"/>
      <c r="T92" s="95"/>
      <c r="AT92" s="24" t="s">
        <v>183</v>
      </c>
      <c r="AU92" s="24" t="s">
        <v>87</v>
      </c>
    </row>
    <row r="93" spans="2:47" s="1" customFormat="1" ht="13.5">
      <c r="B93" s="46"/>
      <c r="C93" s="74"/>
      <c r="D93" s="233" t="s">
        <v>184</v>
      </c>
      <c r="E93" s="74"/>
      <c r="F93" s="236" t="s">
        <v>1039</v>
      </c>
      <c r="G93" s="74"/>
      <c r="H93" s="74"/>
      <c r="I93" s="191"/>
      <c r="J93" s="74"/>
      <c r="K93" s="74"/>
      <c r="L93" s="72"/>
      <c r="M93" s="235"/>
      <c r="N93" s="47"/>
      <c r="O93" s="47"/>
      <c r="P93" s="47"/>
      <c r="Q93" s="47"/>
      <c r="R93" s="47"/>
      <c r="S93" s="47"/>
      <c r="T93" s="95"/>
      <c r="AT93" s="24" t="s">
        <v>184</v>
      </c>
      <c r="AU93" s="24" t="s">
        <v>87</v>
      </c>
    </row>
    <row r="94" spans="2:65" s="1" customFormat="1" ht="16.5" customHeight="1">
      <c r="B94" s="46"/>
      <c r="C94" s="221" t="s">
        <v>87</v>
      </c>
      <c r="D94" s="221" t="s">
        <v>176</v>
      </c>
      <c r="E94" s="222" t="s">
        <v>1040</v>
      </c>
      <c r="F94" s="223" t="s">
        <v>1041</v>
      </c>
      <c r="G94" s="224" t="s">
        <v>219</v>
      </c>
      <c r="H94" s="225">
        <v>962</v>
      </c>
      <c r="I94" s="226"/>
      <c r="J94" s="227">
        <f>ROUND(I94*H94,2)</f>
        <v>0</v>
      </c>
      <c r="K94" s="223" t="s">
        <v>180</v>
      </c>
      <c r="L94" s="72"/>
      <c r="M94" s="228" t="s">
        <v>23</v>
      </c>
      <c r="N94" s="229" t="s">
        <v>47</v>
      </c>
      <c r="O94" s="47"/>
      <c r="P94" s="230">
        <f>O94*H94</f>
        <v>0</v>
      </c>
      <c r="Q94" s="230">
        <v>0</v>
      </c>
      <c r="R94" s="230">
        <f>Q94*H94</f>
        <v>0</v>
      </c>
      <c r="S94" s="230">
        <v>0.26</v>
      </c>
      <c r="T94" s="231">
        <f>S94*H94</f>
        <v>250.12</v>
      </c>
      <c r="AR94" s="24" t="s">
        <v>194</v>
      </c>
      <c r="AT94" s="24" t="s">
        <v>176</v>
      </c>
      <c r="AU94" s="24" t="s">
        <v>87</v>
      </c>
      <c r="AY94" s="24" t="s">
        <v>170</v>
      </c>
      <c r="BE94" s="232">
        <f>IF(N94="základní",J94,0)</f>
        <v>0</v>
      </c>
      <c r="BF94" s="232">
        <f>IF(N94="snížená",J94,0)</f>
        <v>0</v>
      </c>
      <c r="BG94" s="232">
        <f>IF(N94="zákl. přenesená",J94,0)</f>
        <v>0</v>
      </c>
      <c r="BH94" s="232">
        <f>IF(N94="sníž. přenesená",J94,0)</f>
        <v>0</v>
      </c>
      <c r="BI94" s="232">
        <f>IF(N94="nulová",J94,0)</f>
        <v>0</v>
      </c>
      <c r="BJ94" s="24" t="s">
        <v>84</v>
      </c>
      <c r="BK94" s="232">
        <f>ROUND(I94*H94,2)</f>
        <v>0</v>
      </c>
      <c r="BL94" s="24" t="s">
        <v>194</v>
      </c>
      <c r="BM94" s="24" t="s">
        <v>1042</v>
      </c>
    </row>
    <row r="95" spans="2:47" s="1" customFormat="1" ht="13.5">
      <c r="B95" s="46"/>
      <c r="C95" s="74"/>
      <c r="D95" s="233" t="s">
        <v>183</v>
      </c>
      <c r="E95" s="74"/>
      <c r="F95" s="234" t="s">
        <v>1043</v>
      </c>
      <c r="G95" s="74"/>
      <c r="H95" s="74"/>
      <c r="I95" s="191"/>
      <c r="J95" s="74"/>
      <c r="K95" s="74"/>
      <c r="L95" s="72"/>
      <c r="M95" s="235"/>
      <c r="N95" s="47"/>
      <c r="O95" s="47"/>
      <c r="P95" s="47"/>
      <c r="Q95" s="47"/>
      <c r="R95" s="47"/>
      <c r="S95" s="47"/>
      <c r="T95" s="95"/>
      <c r="AT95" s="24" t="s">
        <v>183</v>
      </c>
      <c r="AU95" s="24" t="s">
        <v>87</v>
      </c>
    </row>
    <row r="96" spans="2:47" s="1" customFormat="1" ht="13.5">
      <c r="B96" s="46"/>
      <c r="C96" s="74"/>
      <c r="D96" s="233" t="s">
        <v>295</v>
      </c>
      <c r="E96" s="74"/>
      <c r="F96" s="236" t="s">
        <v>1044</v>
      </c>
      <c r="G96" s="74"/>
      <c r="H96" s="74"/>
      <c r="I96" s="191"/>
      <c r="J96" s="74"/>
      <c r="K96" s="74"/>
      <c r="L96" s="72"/>
      <c r="M96" s="235"/>
      <c r="N96" s="47"/>
      <c r="O96" s="47"/>
      <c r="P96" s="47"/>
      <c r="Q96" s="47"/>
      <c r="R96" s="47"/>
      <c r="S96" s="47"/>
      <c r="T96" s="95"/>
      <c r="AT96" s="24" t="s">
        <v>295</v>
      </c>
      <c r="AU96" s="24" t="s">
        <v>87</v>
      </c>
    </row>
    <row r="97" spans="2:47" s="1" customFormat="1" ht="13.5">
      <c r="B97" s="46"/>
      <c r="C97" s="74"/>
      <c r="D97" s="233" t="s">
        <v>184</v>
      </c>
      <c r="E97" s="74"/>
      <c r="F97" s="236" t="s">
        <v>1045</v>
      </c>
      <c r="G97" s="74"/>
      <c r="H97" s="74"/>
      <c r="I97" s="191"/>
      <c r="J97" s="74"/>
      <c r="K97" s="74"/>
      <c r="L97" s="72"/>
      <c r="M97" s="235"/>
      <c r="N97" s="47"/>
      <c r="O97" s="47"/>
      <c r="P97" s="47"/>
      <c r="Q97" s="47"/>
      <c r="R97" s="47"/>
      <c r="S97" s="47"/>
      <c r="T97" s="95"/>
      <c r="AT97" s="24" t="s">
        <v>184</v>
      </c>
      <c r="AU97" s="24" t="s">
        <v>87</v>
      </c>
    </row>
    <row r="98" spans="2:65" s="1" customFormat="1" ht="25.5" customHeight="1">
      <c r="B98" s="46"/>
      <c r="C98" s="221" t="s">
        <v>189</v>
      </c>
      <c r="D98" s="221" t="s">
        <v>176</v>
      </c>
      <c r="E98" s="222" t="s">
        <v>317</v>
      </c>
      <c r="F98" s="223" t="s">
        <v>318</v>
      </c>
      <c r="G98" s="224" t="s">
        <v>219</v>
      </c>
      <c r="H98" s="225">
        <v>2214</v>
      </c>
      <c r="I98" s="226"/>
      <c r="J98" s="227">
        <f>ROUND(I98*H98,2)</f>
        <v>0</v>
      </c>
      <c r="K98" s="223" t="s">
        <v>180</v>
      </c>
      <c r="L98" s="72"/>
      <c r="M98" s="228" t="s">
        <v>23</v>
      </c>
      <c r="N98" s="229" t="s">
        <v>47</v>
      </c>
      <c r="O98" s="47"/>
      <c r="P98" s="230">
        <f>O98*H98</f>
        <v>0</v>
      </c>
      <c r="Q98" s="230">
        <v>0</v>
      </c>
      <c r="R98" s="230">
        <f>Q98*H98</f>
        <v>0</v>
      </c>
      <c r="S98" s="230">
        <v>0.29</v>
      </c>
      <c r="T98" s="231">
        <f>S98*H98</f>
        <v>642.06</v>
      </c>
      <c r="AR98" s="24" t="s">
        <v>194</v>
      </c>
      <c r="AT98" s="24" t="s">
        <v>176</v>
      </c>
      <c r="AU98" s="24" t="s">
        <v>87</v>
      </c>
      <c r="AY98" s="24" t="s">
        <v>170</v>
      </c>
      <c r="BE98" s="232">
        <f>IF(N98="základní",J98,0)</f>
        <v>0</v>
      </c>
      <c r="BF98" s="232">
        <f>IF(N98="snížená",J98,0)</f>
        <v>0</v>
      </c>
      <c r="BG98" s="232">
        <f>IF(N98="zákl. přenesená",J98,0)</f>
        <v>0</v>
      </c>
      <c r="BH98" s="232">
        <f>IF(N98="sníž. přenesená",J98,0)</f>
        <v>0</v>
      </c>
      <c r="BI98" s="232">
        <f>IF(N98="nulová",J98,0)</f>
        <v>0</v>
      </c>
      <c r="BJ98" s="24" t="s">
        <v>84</v>
      </c>
      <c r="BK98" s="232">
        <f>ROUND(I98*H98,2)</f>
        <v>0</v>
      </c>
      <c r="BL98" s="24" t="s">
        <v>194</v>
      </c>
      <c r="BM98" s="24" t="s">
        <v>1046</v>
      </c>
    </row>
    <row r="99" spans="2:47" s="1" customFormat="1" ht="13.5">
      <c r="B99" s="46"/>
      <c r="C99" s="74"/>
      <c r="D99" s="233" t="s">
        <v>183</v>
      </c>
      <c r="E99" s="74"/>
      <c r="F99" s="234" t="s">
        <v>320</v>
      </c>
      <c r="G99" s="74"/>
      <c r="H99" s="74"/>
      <c r="I99" s="191"/>
      <c r="J99" s="74"/>
      <c r="K99" s="74"/>
      <c r="L99" s="72"/>
      <c r="M99" s="235"/>
      <c r="N99" s="47"/>
      <c r="O99" s="47"/>
      <c r="P99" s="47"/>
      <c r="Q99" s="47"/>
      <c r="R99" s="47"/>
      <c r="S99" s="47"/>
      <c r="T99" s="95"/>
      <c r="AT99" s="24" t="s">
        <v>183</v>
      </c>
      <c r="AU99" s="24" t="s">
        <v>87</v>
      </c>
    </row>
    <row r="100" spans="2:47" s="1" customFormat="1" ht="13.5">
      <c r="B100" s="46"/>
      <c r="C100" s="74"/>
      <c r="D100" s="233" t="s">
        <v>295</v>
      </c>
      <c r="E100" s="74"/>
      <c r="F100" s="236" t="s">
        <v>321</v>
      </c>
      <c r="G100" s="74"/>
      <c r="H100" s="74"/>
      <c r="I100" s="191"/>
      <c r="J100" s="74"/>
      <c r="K100" s="74"/>
      <c r="L100" s="72"/>
      <c r="M100" s="235"/>
      <c r="N100" s="47"/>
      <c r="O100" s="47"/>
      <c r="P100" s="47"/>
      <c r="Q100" s="47"/>
      <c r="R100" s="47"/>
      <c r="S100" s="47"/>
      <c r="T100" s="95"/>
      <c r="AT100" s="24" t="s">
        <v>295</v>
      </c>
      <c r="AU100" s="24" t="s">
        <v>87</v>
      </c>
    </row>
    <row r="101" spans="2:51" s="11" customFormat="1" ht="13.5">
      <c r="B101" s="240"/>
      <c r="C101" s="241"/>
      <c r="D101" s="233" t="s">
        <v>322</v>
      </c>
      <c r="E101" s="242" t="s">
        <v>23</v>
      </c>
      <c r="F101" s="243" t="s">
        <v>1047</v>
      </c>
      <c r="G101" s="241"/>
      <c r="H101" s="244">
        <v>2214</v>
      </c>
      <c r="I101" s="245"/>
      <c r="J101" s="241"/>
      <c r="K101" s="241"/>
      <c r="L101" s="246"/>
      <c r="M101" s="247"/>
      <c r="N101" s="248"/>
      <c r="O101" s="248"/>
      <c r="P101" s="248"/>
      <c r="Q101" s="248"/>
      <c r="R101" s="248"/>
      <c r="S101" s="248"/>
      <c r="T101" s="249"/>
      <c r="AT101" s="250" t="s">
        <v>322</v>
      </c>
      <c r="AU101" s="250" t="s">
        <v>87</v>
      </c>
      <c r="AV101" s="11" t="s">
        <v>87</v>
      </c>
      <c r="AW101" s="11" t="s">
        <v>39</v>
      </c>
      <c r="AX101" s="11" t="s">
        <v>84</v>
      </c>
      <c r="AY101" s="250" t="s">
        <v>170</v>
      </c>
    </row>
    <row r="102" spans="2:65" s="1" customFormat="1" ht="25.5" customHeight="1">
      <c r="B102" s="46"/>
      <c r="C102" s="221" t="s">
        <v>194</v>
      </c>
      <c r="D102" s="221" t="s">
        <v>176</v>
      </c>
      <c r="E102" s="222" t="s">
        <v>324</v>
      </c>
      <c r="F102" s="223" t="s">
        <v>325</v>
      </c>
      <c r="G102" s="224" t="s">
        <v>219</v>
      </c>
      <c r="H102" s="225">
        <v>872</v>
      </c>
      <c r="I102" s="226"/>
      <c r="J102" s="227">
        <f>ROUND(I102*H102,2)</f>
        <v>0</v>
      </c>
      <c r="K102" s="223" t="s">
        <v>180</v>
      </c>
      <c r="L102" s="72"/>
      <c r="M102" s="228" t="s">
        <v>23</v>
      </c>
      <c r="N102" s="229" t="s">
        <v>47</v>
      </c>
      <c r="O102" s="47"/>
      <c r="P102" s="230">
        <f>O102*H102</f>
        <v>0</v>
      </c>
      <c r="Q102" s="230">
        <v>0</v>
      </c>
      <c r="R102" s="230">
        <f>Q102*H102</f>
        <v>0</v>
      </c>
      <c r="S102" s="230">
        <v>0.44</v>
      </c>
      <c r="T102" s="231">
        <f>S102*H102</f>
        <v>383.68</v>
      </c>
      <c r="AR102" s="24" t="s">
        <v>194</v>
      </c>
      <c r="AT102" s="24" t="s">
        <v>176</v>
      </c>
      <c r="AU102" s="24" t="s">
        <v>87</v>
      </c>
      <c r="AY102" s="24" t="s">
        <v>170</v>
      </c>
      <c r="BE102" s="232">
        <f>IF(N102="základní",J102,0)</f>
        <v>0</v>
      </c>
      <c r="BF102" s="232">
        <f>IF(N102="snížená",J102,0)</f>
        <v>0</v>
      </c>
      <c r="BG102" s="232">
        <f>IF(N102="zákl. přenesená",J102,0)</f>
        <v>0</v>
      </c>
      <c r="BH102" s="232">
        <f>IF(N102="sníž. přenesená",J102,0)</f>
        <v>0</v>
      </c>
      <c r="BI102" s="232">
        <f>IF(N102="nulová",J102,0)</f>
        <v>0</v>
      </c>
      <c r="BJ102" s="24" t="s">
        <v>84</v>
      </c>
      <c r="BK102" s="232">
        <f>ROUND(I102*H102,2)</f>
        <v>0</v>
      </c>
      <c r="BL102" s="24" t="s">
        <v>194</v>
      </c>
      <c r="BM102" s="24" t="s">
        <v>1048</v>
      </c>
    </row>
    <row r="103" spans="2:47" s="1" customFormat="1" ht="13.5">
      <c r="B103" s="46"/>
      <c r="C103" s="74"/>
      <c r="D103" s="233" t="s">
        <v>183</v>
      </c>
      <c r="E103" s="74"/>
      <c r="F103" s="234" t="s">
        <v>327</v>
      </c>
      <c r="G103" s="74"/>
      <c r="H103" s="74"/>
      <c r="I103" s="191"/>
      <c r="J103" s="74"/>
      <c r="K103" s="74"/>
      <c r="L103" s="72"/>
      <c r="M103" s="235"/>
      <c r="N103" s="47"/>
      <c r="O103" s="47"/>
      <c r="P103" s="47"/>
      <c r="Q103" s="47"/>
      <c r="R103" s="47"/>
      <c r="S103" s="47"/>
      <c r="T103" s="95"/>
      <c r="AT103" s="24" t="s">
        <v>183</v>
      </c>
      <c r="AU103" s="24" t="s">
        <v>87</v>
      </c>
    </row>
    <row r="104" spans="2:47" s="1" customFormat="1" ht="13.5">
      <c r="B104" s="46"/>
      <c r="C104" s="74"/>
      <c r="D104" s="233" t="s">
        <v>295</v>
      </c>
      <c r="E104" s="74"/>
      <c r="F104" s="236" t="s">
        <v>321</v>
      </c>
      <c r="G104" s="74"/>
      <c r="H104" s="74"/>
      <c r="I104" s="191"/>
      <c r="J104" s="74"/>
      <c r="K104" s="74"/>
      <c r="L104" s="72"/>
      <c r="M104" s="235"/>
      <c r="N104" s="47"/>
      <c r="O104" s="47"/>
      <c r="P104" s="47"/>
      <c r="Q104" s="47"/>
      <c r="R104" s="47"/>
      <c r="S104" s="47"/>
      <c r="T104" s="95"/>
      <c r="AT104" s="24" t="s">
        <v>295</v>
      </c>
      <c r="AU104" s="24" t="s">
        <v>87</v>
      </c>
    </row>
    <row r="105" spans="2:47" s="1" customFormat="1" ht="13.5">
      <c r="B105" s="46"/>
      <c r="C105" s="74"/>
      <c r="D105" s="233" t="s">
        <v>184</v>
      </c>
      <c r="E105" s="74"/>
      <c r="F105" s="236" t="s">
        <v>1049</v>
      </c>
      <c r="G105" s="74"/>
      <c r="H105" s="74"/>
      <c r="I105" s="191"/>
      <c r="J105" s="74"/>
      <c r="K105" s="74"/>
      <c r="L105" s="72"/>
      <c r="M105" s="235"/>
      <c r="N105" s="47"/>
      <c r="O105" s="47"/>
      <c r="P105" s="47"/>
      <c r="Q105" s="47"/>
      <c r="R105" s="47"/>
      <c r="S105" s="47"/>
      <c r="T105" s="95"/>
      <c r="AT105" s="24" t="s">
        <v>184</v>
      </c>
      <c r="AU105" s="24" t="s">
        <v>87</v>
      </c>
    </row>
    <row r="106" spans="2:65" s="1" customFormat="1" ht="16.5" customHeight="1">
      <c r="B106" s="46"/>
      <c r="C106" s="221" t="s">
        <v>173</v>
      </c>
      <c r="D106" s="221" t="s">
        <v>176</v>
      </c>
      <c r="E106" s="222" t="s">
        <v>1050</v>
      </c>
      <c r="F106" s="223" t="s">
        <v>1051</v>
      </c>
      <c r="G106" s="224" t="s">
        <v>219</v>
      </c>
      <c r="H106" s="225">
        <v>11</v>
      </c>
      <c r="I106" s="226"/>
      <c r="J106" s="227">
        <f>ROUND(I106*H106,2)</f>
        <v>0</v>
      </c>
      <c r="K106" s="223" t="s">
        <v>180</v>
      </c>
      <c r="L106" s="72"/>
      <c r="M106" s="228" t="s">
        <v>23</v>
      </c>
      <c r="N106" s="229" t="s">
        <v>47</v>
      </c>
      <c r="O106" s="47"/>
      <c r="P106" s="230">
        <f>O106*H106</f>
        <v>0</v>
      </c>
      <c r="Q106" s="230">
        <v>0</v>
      </c>
      <c r="R106" s="230">
        <f>Q106*H106</f>
        <v>0</v>
      </c>
      <c r="S106" s="230">
        <v>0.29</v>
      </c>
      <c r="T106" s="231">
        <f>S106*H106</f>
        <v>3.19</v>
      </c>
      <c r="AR106" s="24" t="s">
        <v>194</v>
      </c>
      <c r="AT106" s="24" t="s">
        <v>176</v>
      </c>
      <c r="AU106" s="24" t="s">
        <v>87</v>
      </c>
      <c r="AY106" s="24" t="s">
        <v>170</v>
      </c>
      <c r="BE106" s="232">
        <f>IF(N106="základní",J106,0)</f>
        <v>0</v>
      </c>
      <c r="BF106" s="232">
        <f>IF(N106="snížená",J106,0)</f>
        <v>0</v>
      </c>
      <c r="BG106" s="232">
        <f>IF(N106="zákl. přenesená",J106,0)</f>
        <v>0</v>
      </c>
      <c r="BH106" s="232">
        <f>IF(N106="sníž. přenesená",J106,0)</f>
        <v>0</v>
      </c>
      <c r="BI106" s="232">
        <f>IF(N106="nulová",J106,0)</f>
        <v>0</v>
      </c>
      <c r="BJ106" s="24" t="s">
        <v>84</v>
      </c>
      <c r="BK106" s="232">
        <f>ROUND(I106*H106,2)</f>
        <v>0</v>
      </c>
      <c r="BL106" s="24" t="s">
        <v>194</v>
      </c>
      <c r="BM106" s="24" t="s">
        <v>1052</v>
      </c>
    </row>
    <row r="107" spans="2:47" s="1" customFormat="1" ht="13.5">
      <c r="B107" s="46"/>
      <c r="C107" s="74"/>
      <c r="D107" s="233" t="s">
        <v>183</v>
      </c>
      <c r="E107" s="74"/>
      <c r="F107" s="234" t="s">
        <v>1053</v>
      </c>
      <c r="G107" s="74"/>
      <c r="H107" s="74"/>
      <c r="I107" s="191"/>
      <c r="J107" s="74"/>
      <c r="K107" s="74"/>
      <c r="L107" s="72"/>
      <c r="M107" s="235"/>
      <c r="N107" s="47"/>
      <c r="O107" s="47"/>
      <c r="P107" s="47"/>
      <c r="Q107" s="47"/>
      <c r="R107" s="47"/>
      <c r="S107" s="47"/>
      <c r="T107" s="95"/>
      <c r="AT107" s="24" t="s">
        <v>183</v>
      </c>
      <c r="AU107" s="24" t="s">
        <v>87</v>
      </c>
    </row>
    <row r="108" spans="2:47" s="1" customFormat="1" ht="13.5">
      <c r="B108" s="46"/>
      <c r="C108" s="74"/>
      <c r="D108" s="233" t="s">
        <v>295</v>
      </c>
      <c r="E108" s="74"/>
      <c r="F108" s="236" t="s">
        <v>321</v>
      </c>
      <c r="G108" s="74"/>
      <c r="H108" s="74"/>
      <c r="I108" s="191"/>
      <c r="J108" s="74"/>
      <c r="K108" s="74"/>
      <c r="L108" s="72"/>
      <c r="M108" s="235"/>
      <c r="N108" s="47"/>
      <c r="O108" s="47"/>
      <c r="P108" s="47"/>
      <c r="Q108" s="47"/>
      <c r="R108" s="47"/>
      <c r="S108" s="47"/>
      <c r="T108" s="95"/>
      <c r="AT108" s="24" t="s">
        <v>295</v>
      </c>
      <c r="AU108" s="24" t="s">
        <v>87</v>
      </c>
    </row>
    <row r="109" spans="2:47" s="1" customFormat="1" ht="13.5">
      <c r="B109" s="46"/>
      <c r="C109" s="74"/>
      <c r="D109" s="233" t="s">
        <v>184</v>
      </c>
      <c r="E109" s="74"/>
      <c r="F109" s="236" t="s">
        <v>1054</v>
      </c>
      <c r="G109" s="74"/>
      <c r="H109" s="74"/>
      <c r="I109" s="191"/>
      <c r="J109" s="74"/>
      <c r="K109" s="74"/>
      <c r="L109" s="72"/>
      <c r="M109" s="235"/>
      <c r="N109" s="47"/>
      <c r="O109" s="47"/>
      <c r="P109" s="47"/>
      <c r="Q109" s="47"/>
      <c r="R109" s="47"/>
      <c r="S109" s="47"/>
      <c r="T109" s="95"/>
      <c r="AT109" s="24" t="s">
        <v>184</v>
      </c>
      <c r="AU109" s="24" t="s">
        <v>87</v>
      </c>
    </row>
    <row r="110" spans="2:65" s="1" customFormat="1" ht="25.5" customHeight="1">
      <c r="B110" s="46"/>
      <c r="C110" s="221" t="s">
        <v>201</v>
      </c>
      <c r="D110" s="221" t="s">
        <v>176</v>
      </c>
      <c r="E110" s="222" t="s">
        <v>1055</v>
      </c>
      <c r="F110" s="223" t="s">
        <v>1056</v>
      </c>
      <c r="G110" s="224" t="s">
        <v>219</v>
      </c>
      <c r="H110" s="225">
        <v>1252</v>
      </c>
      <c r="I110" s="226"/>
      <c r="J110" s="227">
        <f>ROUND(I110*H110,2)</f>
        <v>0</v>
      </c>
      <c r="K110" s="223" t="s">
        <v>180</v>
      </c>
      <c r="L110" s="72"/>
      <c r="M110" s="228" t="s">
        <v>23</v>
      </c>
      <c r="N110" s="229" t="s">
        <v>47</v>
      </c>
      <c r="O110" s="47"/>
      <c r="P110" s="230">
        <f>O110*H110</f>
        <v>0</v>
      </c>
      <c r="Q110" s="230">
        <v>9E-05</v>
      </c>
      <c r="R110" s="230">
        <f>Q110*H110</f>
        <v>0.11268</v>
      </c>
      <c r="S110" s="230">
        <v>0.256</v>
      </c>
      <c r="T110" s="231">
        <f>S110*H110</f>
        <v>320.512</v>
      </c>
      <c r="AR110" s="24" t="s">
        <v>194</v>
      </c>
      <c r="AT110" s="24" t="s">
        <v>176</v>
      </c>
      <c r="AU110" s="24" t="s">
        <v>87</v>
      </c>
      <c r="AY110" s="24" t="s">
        <v>170</v>
      </c>
      <c r="BE110" s="232">
        <f>IF(N110="základní",J110,0)</f>
        <v>0</v>
      </c>
      <c r="BF110" s="232">
        <f>IF(N110="snížená",J110,0)</f>
        <v>0</v>
      </c>
      <c r="BG110" s="232">
        <f>IF(N110="zákl. přenesená",J110,0)</f>
        <v>0</v>
      </c>
      <c r="BH110" s="232">
        <f>IF(N110="sníž. přenesená",J110,0)</f>
        <v>0</v>
      </c>
      <c r="BI110" s="232">
        <f>IF(N110="nulová",J110,0)</f>
        <v>0</v>
      </c>
      <c r="BJ110" s="24" t="s">
        <v>84</v>
      </c>
      <c r="BK110" s="232">
        <f>ROUND(I110*H110,2)</f>
        <v>0</v>
      </c>
      <c r="BL110" s="24" t="s">
        <v>194</v>
      </c>
      <c r="BM110" s="24" t="s">
        <v>1057</v>
      </c>
    </row>
    <row r="111" spans="2:47" s="1" customFormat="1" ht="13.5">
      <c r="B111" s="46"/>
      <c r="C111" s="74"/>
      <c r="D111" s="233" t="s">
        <v>183</v>
      </c>
      <c r="E111" s="74"/>
      <c r="F111" s="234" t="s">
        <v>1058</v>
      </c>
      <c r="G111" s="74"/>
      <c r="H111" s="74"/>
      <c r="I111" s="191"/>
      <c r="J111" s="74"/>
      <c r="K111" s="74"/>
      <c r="L111" s="72"/>
      <c r="M111" s="235"/>
      <c r="N111" s="47"/>
      <c r="O111" s="47"/>
      <c r="P111" s="47"/>
      <c r="Q111" s="47"/>
      <c r="R111" s="47"/>
      <c r="S111" s="47"/>
      <c r="T111" s="95"/>
      <c r="AT111" s="24" t="s">
        <v>183</v>
      </c>
      <c r="AU111" s="24" t="s">
        <v>87</v>
      </c>
    </row>
    <row r="112" spans="2:47" s="1" customFormat="1" ht="13.5">
      <c r="B112" s="46"/>
      <c r="C112" s="74"/>
      <c r="D112" s="233" t="s">
        <v>295</v>
      </c>
      <c r="E112" s="74"/>
      <c r="F112" s="236" t="s">
        <v>332</v>
      </c>
      <c r="G112" s="74"/>
      <c r="H112" s="74"/>
      <c r="I112" s="191"/>
      <c r="J112" s="74"/>
      <c r="K112" s="74"/>
      <c r="L112" s="72"/>
      <c r="M112" s="235"/>
      <c r="N112" s="47"/>
      <c r="O112" s="47"/>
      <c r="P112" s="47"/>
      <c r="Q112" s="47"/>
      <c r="R112" s="47"/>
      <c r="S112" s="47"/>
      <c r="T112" s="95"/>
      <c r="AT112" s="24" t="s">
        <v>295</v>
      </c>
      <c r="AU112" s="24" t="s">
        <v>87</v>
      </c>
    </row>
    <row r="113" spans="2:47" s="1" customFormat="1" ht="13.5">
      <c r="B113" s="46"/>
      <c r="C113" s="74"/>
      <c r="D113" s="233" t="s">
        <v>184</v>
      </c>
      <c r="E113" s="74"/>
      <c r="F113" s="236" t="s">
        <v>1059</v>
      </c>
      <c r="G113" s="74"/>
      <c r="H113" s="74"/>
      <c r="I113" s="191"/>
      <c r="J113" s="74"/>
      <c r="K113" s="74"/>
      <c r="L113" s="72"/>
      <c r="M113" s="235"/>
      <c r="N113" s="47"/>
      <c r="O113" s="47"/>
      <c r="P113" s="47"/>
      <c r="Q113" s="47"/>
      <c r="R113" s="47"/>
      <c r="S113" s="47"/>
      <c r="T113" s="95"/>
      <c r="AT113" s="24" t="s">
        <v>184</v>
      </c>
      <c r="AU113" s="24" t="s">
        <v>87</v>
      </c>
    </row>
    <row r="114" spans="2:51" s="11" customFormat="1" ht="13.5">
      <c r="B114" s="240"/>
      <c r="C114" s="241"/>
      <c r="D114" s="233" t="s">
        <v>322</v>
      </c>
      <c r="E114" s="242" t="s">
        <v>23</v>
      </c>
      <c r="F114" s="243" t="s">
        <v>1060</v>
      </c>
      <c r="G114" s="241"/>
      <c r="H114" s="244">
        <v>1252</v>
      </c>
      <c r="I114" s="245"/>
      <c r="J114" s="241"/>
      <c r="K114" s="241"/>
      <c r="L114" s="246"/>
      <c r="M114" s="247"/>
      <c r="N114" s="248"/>
      <c r="O114" s="248"/>
      <c r="P114" s="248"/>
      <c r="Q114" s="248"/>
      <c r="R114" s="248"/>
      <c r="S114" s="248"/>
      <c r="T114" s="249"/>
      <c r="AT114" s="250" t="s">
        <v>322</v>
      </c>
      <c r="AU114" s="250" t="s">
        <v>87</v>
      </c>
      <c r="AV114" s="11" t="s">
        <v>87</v>
      </c>
      <c r="AW114" s="11" t="s">
        <v>39</v>
      </c>
      <c r="AX114" s="11" t="s">
        <v>84</v>
      </c>
      <c r="AY114" s="250" t="s">
        <v>170</v>
      </c>
    </row>
    <row r="115" spans="2:65" s="1" customFormat="1" ht="25.5" customHeight="1">
      <c r="B115" s="46"/>
      <c r="C115" s="221" t="s">
        <v>207</v>
      </c>
      <c r="D115" s="221" t="s">
        <v>176</v>
      </c>
      <c r="E115" s="222" t="s">
        <v>1061</v>
      </c>
      <c r="F115" s="223" t="s">
        <v>1062</v>
      </c>
      <c r="G115" s="224" t="s">
        <v>219</v>
      </c>
      <c r="H115" s="225">
        <v>872</v>
      </c>
      <c r="I115" s="226"/>
      <c r="J115" s="227">
        <f>ROUND(I115*H115,2)</f>
        <v>0</v>
      </c>
      <c r="K115" s="223" t="s">
        <v>180</v>
      </c>
      <c r="L115" s="72"/>
      <c r="M115" s="228" t="s">
        <v>23</v>
      </c>
      <c r="N115" s="229" t="s">
        <v>47</v>
      </c>
      <c r="O115" s="47"/>
      <c r="P115" s="230">
        <f>O115*H115</f>
        <v>0</v>
      </c>
      <c r="Q115" s="230">
        <v>9E-05</v>
      </c>
      <c r="R115" s="230">
        <f>Q115*H115</f>
        <v>0.07848000000000001</v>
      </c>
      <c r="S115" s="230">
        <v>0.128</v>
      </c>
      <c r="T115" s="231">
        <f>S115*H115</f>
        <v>111.616</v>
      </c>
      <c r="AR115" s="24" t="s">
        <v>194</v>
      </c>
      <c r="AT115" s="24" t="s">
        <v>176</v>
      </c>
      <c r="AU115" s="24" t="s">
        <v>87</v>
      </c>
      <c r="AY115" s="24" t="s">
        <v>170</v>
      </c>
      <c r="BE115" s="232">
        <f>IF(N115="základní",J115,0)</f>
        <v>0</v>
      </c>
      <c r="BF115" s="232">
        <f>IF(N115="snížená",J115,0)</f>
        <v>0</v>
      </c>
      <c r="BG115" s="232">
        <f>IF(N115="zákl. přenesená",J115,0)</f>
        <v>0</v>
      </c>
      <c r="BH115" s="232">
        <f>IF(N115="sníž. přenesená",J115,0)</f>
        <v>0</v>
      </c>
      <c r="BI115" s="232">
        <f>IF(N115="nulová",J115,0)</f>
        <v>0</v>
      </c>
      <c r="BJ115" s="24" t="s">
        <v>84</v>
      </c>
      <c r="BK115" s="232">
        <f>ROUND(I115*H115,2)</f>
        <v>0</v>
      </c>
      <c r="BL115" s="24" t="s">
        <v>194</v>
      </c>
      <c r="BM115" s="24" t="s">
        <v>1063</v>
      </c>
    </row>
    <row r="116" spans="2:47" s="1" customFormat="1" ht="13.5">
      <c r="B116" s="46"/>
      <c r="C116" s="74"/>
      <c r="D116" s="233" t="s">
        <v>183</v>
      </c>
      <c r="E116" s="74"/>
      <c r="F116" s="234" t="s">
        <v>1064</v>
      </c>
      <c r="G116" s="74"/>
      <c r="H116" s="74"/>
      <c r="I116" s="191"/>
      <c r="J116" s="74"/>
      <c r="K116" s="74"/>
      <c r="L116" s="72"/>
      <c r="M116" s="235"/>
      <c r="N116" s="47"/>
      <c r="O116" s="47"/>
      <c r="P116" s="47"/>
      <c r="Q116" s="47"/>
      <c r="R116" s="47"/>
      <c r="S116" s="47"/>
      <c r="T116" s="95"/>
      <c r="AT116" s="24" t="s">
        <v>183</v>
      </c>
      <c r="AU116" s="24" t="s">
        <v>87</v>
      </c>
    </row>
    <row r="117" spans="2:47" s="1" customFormat="1" ht="13.5">
      <c r="B117" s="46"/>
      <c r="C117" s="74"/>
      <c r="D117" s="233" t="s">
        <v>295</v>
      </c>
      <c r="E117" s="74"/>
      <c r="F117" s="236" t="s">
        <v>332</v>
      </c>
      <c r="G117" s="74"/>
      <c r="H117" s="74"/>
      <c r="I117" s="191"/>
      <c r="J117" s="74"/>
      <c r="K117" s="74"/>
      <c r="L117" s="72"/>
      <c r="M117" s="235"/>
      <c r="N117" s="47"/>
      <c r="O117" s="47"/>
      <c r="P117" s="47"/>
      <c r="Q117" s="47"/>
      <c r="R117" s="47"/>
      <c r="S117" s="47"/>
      <c r="T117" s="95"/>
      <c r="AT117" s="24" t="s">
        <v>295</v>
      </c>
      <c r="AU117" s="24" t="s">
        <v>87</v>
      </c>
    </row>
    <row r="118" spans="2:47" s="1" customFormat="1" ht="13.5">
      <c r="B118" s="46"/>
      <c r="C118" s="74"/>
      <c r="D118" s="233" t="s">
        <v>184</v>
      </c>
      <c r="E118" s="74"/>
      <c r="F118" s="236" t="s">
        <v>1065</v>
      </c>
      <c r="G118" s="74"/>
      <c r="H118" s="74"/>
      <c r="I118" s="191"/>
      <c r="J118" s="74"/>
      <c r="K118" s="74"/>
      <c r="L118" s="72"/>
      <c r="M118" s="235"/>
      <c r="N118" s="47"/>
      <c r="O118" s="47"/>
      <c r="P118" s="47"/>
      <c r="Q118" s="47"/>
      <c r="R118" s="47"/>
      <c r="S118" s="47"/>
      <c r="T118" s="95"/>
      <c r="AT118" s="24" t="s">
        <v>184</v>
      </c>
      <c r="AU118" s="24" t="s">
        <v>87</v>
      </c>
    </row>
    <row r="119" spans="2:65" s="1" customFormat="1" ht="25.5" customHeight="1">
      <c r="B119" s="46"/>
      <c r="C119" s="221" t="s">
        <v>211</v>
      </c>
      <c r="D119" s="221" t="s">
        <v>176</v>
      </c>
      <c r="E119" s="222" t="s">
        <v>1066</v>
      </c>
      <c r="F119" s="223" t="s">
        <v>1067</v>
      </c>
      <c r="G119" s="224" t="s">
        <v>219</v>
      </c>
      <c r="H119" s="225">
        <v>872</v>
      </c>
      <c r="I119" s="226"/>
      <c r="J119" s="227">
        <f>ROUND(I119*H119,2)</f>
        <v>0</v>
      </c>
      <c r="K119" s="223" t="s">
        <v>180</v>
      </c>
      <c r="L119" s="72"/>
      <c r="M119" s="228" t="s">
        <v>23</v>
      </c>
      <c r="N119" s="229" t="s">
        <v>47</v>
      </c>
      <c r="O119" s="47"/>
      <c r="P119" s="230">
        <f>O119*H119</f>
        <v>0</v>
      </c>
      <c r="Q119" s="230">
        <v>0.00016</v>
      </c>
      <c r="R119" s="230">
        <f>Q119*H119</f>
        <v>0.13952</v>
      </c>
      <c r="S119" s="230">
        <v>0.256</v>
      </c>
      <c r="T119" s="231">
        <f>S119*H119</f>
        <v>223.232</v>
      </c>
      <c r="AR119" s="24" t="s">
        <v>194</v>
      </c>
      <c r="AT119" s="24" t="s">
        <v>176</v>
      </c>
      <c r="AU119" s="24" t="s">
        <v>87</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194</v>
      </c>
      <c r="BM119" s="24" t="s">
        <v>1068</v>
      </c>
    </row>
    <row r="120" spans="2:47" s="1" customFormat="1" ht="13.5">
      <c r="B120" s="46"/>
      <c r="C120" s="74"/>
      <c r="D120" s="233" t="s">
        <v>183</v>
      </c>
      <c r="E120" s="74"/>
      <c r="F120" s="234" t="s">
        <v>1069</v>
      </c>
      <c r="G120" s="74"/>
      <c r="H120" s="74"/>
      <c r="I120" s="191"/>
      <c r="J120" s="74"/>
      <c r="K120" s="74"/>
      <c r="L120" s="72"/>
      <c r="M120" s="235"/>
      <c r="N120" s="47"/>
      <c r="O120" s="47"/>
      <c r="P120" s="47"/>
      <c r="Q120" s="47"/>
      <c r="R120" s="47"/>
      <c r="S120" s="47"/>
      <c r="T120" s="95"/>
      <c r="AT120" s="24" t="s">
        <v>183</v>
      </c>
      <c r="AU120" s="24" t="s">
        <v>87</v>
      </c>
    </row>
    <row r="121" spans="2:47" s="1" customFormat="1" ht="13.5">
      <c r="B121" s="46"/>
      <c r="C121" s="74"/>
      <c r="D121" s="233" t="s">
        <v>295</v>
      </c>
      <c r="E121" s="74"/>
      <c r="F121" s="236" t="s">
        <v>332</v>
      </c>
      <c r="G121" s="74"/>
      <c r="H121" s="74"/>
      <c r="I121" s="191"/>
      <c r="J121" s="74"/>
      <c r="K121" s="74"/>
      <c r="L121" s="72"/>
      <c r="M121" s="235"/>
      <c r="N121" s="47"/>
      <c r="O121" s="47"/>
      <c r="P121" s="47"/>
      <c r="Q121" s="47"/>
      <c r="R121" s="47"/>
      <c r="S121" s="47"/>
      <c r="T121" s="95"/>
      <c r="AT121" s="24" t="s">
        <v>295</v>
      </c>
      <c r="AU121" s="24" t="s">
        <v>87</v>
      </c>
    </row>
    <row r="122" spans="2:47" s="1" customFormat="1" ht="13.5">
      <c r="B122" s="46"/>
      <c r="C122" s="74"/>
      <c r="D122" s="233" t="s">
        <v>184</v>
      </c>
      <c r="E122" s="74"/>
      <c r="F122" s="236" t="s">
        <v>1065</v>
      </c>
      <c r="G122" s="74"/>
      <c r="H122" s="74"/>
      <c r="I122" s="191"/>
      <c r="J122" s="74"/>
      <c r="K122" s="74"/>
      <c r="L122" s="72"/>
      <c r="M122" s="235"/>
      <c r="N122" s="47"/>
      <c r="O122" s="47"/>
      <c r="P122" s="47"/>
      <c r="Q122" s="47"/>
      <c r="R122" s="47"/>
      <c r="S122" s="47"/>
      <c r="T122" s="95"/>
      <c r="AT122" s="24" t="s">
        <v>184</v>
      </c>
      <c r="AU122" s="24" t="s">
        <v>87</v>
      </c>
    </row>
    <row r="123" spans="2:65" s="1" customFormat="1" ht="16.5" customHeight="1">
      <c r="B123" s="46"/>
      <c r="C123" s="221" t="s">
        <v>216</v>
      </c>
      <c r="D123" s="221" t="s">
        <v>176</v>
      </c>
      <c r="E123" s="222" t="s">
        <v>338</v>
      </c>
      <c r="F123" s="223" t="s">
        <v>339</v>
      </c>
      <c r="G123" s="224" t="s">
        <v>340</v>
      </c>
      <c r="H123" s="225">
        <v>1223</v>
      </c>
      <c r="I123" s="226"/>
      <c r="J123" s="227">
        <f>ROUND(I123*H123,2)</f>
        <v>0</v>
      </c>
      <c r="K123" s="223" t="s">
        <v>180</v>
      </c>
      <c r="L123" s="72"/>
      <c r="M123" s="228" t="s">
        <v>23</v>
      </c>
      <c r="N123" s="229" t="s">
        <v>47</v>
      </c>
      <c r="O123" s="47"/>
      <c r="P123" s="230">
        <f>O123*H123</f>
        <v>0</v>
      </c>
      <c r="Q123" s="230">
        <v>0</v>
      </c>
      <c r="R123" s="230">
        <f>Q123*H123</f>
        <v>0</v>
      </c>
      <c r="S123" s="230">
        <v>0.205</v>
      </c>
      <c r="T123" s="231">
        <f>S123*H123</f>
        <v>250.71499999999997</v>
      </c>
      <c r="AR123" s="24" t="s">
        <v>194</v>
      </c>
      <c r="AT123" s="24" t="s">
        <v>176</v>
      </c>
      <c r="AU123" s="24" t="s">
        <v>87</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194</v>
      </c>
      <c r="BM123" s="24" t="s">
        <v>1070</v>
      </c>
    </row>
    <row r="124" spans="2:47" s="1" customFormat="1" ht="13.5">
      <c r="B124" s="46"/>
      <c r="C124" s="74"/>
      <c r="D124" s="233" t="s">
        <v>183</v>
      </c>
      <c r="E124" s="74"/>
      <c r="F124" s="234" t="s">
        <v>342</v>
      </c>
      <c r="G124" s="74"/>
      <c r="H124" s="74"/>
      <c r="I124" s="191"/>
      <c r="J124" s="74"/>
      <c r="K124" s="74"/>
      <c r="L124" s="72"/>
      <c r="M124" s="235"/>
      <c r="N124" s="47"/>
      <c r="O124" s="47"/>
      <c r="P124" s="47"/>
      <c r="Q124" s="47"/>
      <c r="R124" s="47"/>
      <c r="S124" s="47"/>
      <c r="T124" s="95"/>
      <c r="AT124" s="24" t="s">
        <v>183</v>
      </c>
      <c r="AU124" s="24" t="s">
        <v>87</v>
      </c>
    </row>
    <row r="125" spans="2:47" s="1" customFormat="1" ht="13.5">
      <c r="B125" s="46"/>
      <c r="C125" s="74"/>
      <c r="D125" s="233" t="s">
        <v>295</v>
      </c>
      <c r="E125" s="74"/>
      <c r="F125" s="236" t="s">
        <v>343</v>
      </c>
      <c r="G125" s="74"/>
      <c r="H125" s="74"/>
      <c r="I125" s="191"/>
      <c r="J125" s="74"/>
      <c r="K125" s="74"/>
      <c r="L125" s="72"/>
      <c r="M125" s="235"/>
      <c r="N125" s="47"/>
      <c r="O125" s="47"/>
      <c r="P125" s="47"/>
      <c r="Q125" s="47"/>
      <c r="R125" s="47"/>
      <c r="S125" s="47"/>
      <c r="T125" s="95"/>
      <c r="AT125" s="24" t="s">
        <v>295</v>
      </c>
      <c r="AU125" s="24" t="s">
        <v>87</v>
      </c>
    </row>
    <row r="126" spans="2:47" s="1" customFormat="1" ht="13.5">
      <c r="B126" s="46"/>
      <c r="C126" s="74"/>
      <c r="D126" s="233" t="s">
        <v>184</v>
      </c>
      <c r="E126" s="74"/>
      <c r="F126" s="236" t="s">
        <v>1071</v>
      </c>
      <c r="G126" s="74"/>
      <c r="H126" s="74"/>
      <c r="I126" s="191"/>
      <c r="J126" s="74"/>
      <c r="K126" s="74"/>
      <c r="L126" s="72"/>
      <c r="M126" s="235"/>
      <c r="N126" s="47"/>
      <c r="O126" s="47"/>
      <c r="P126" s="47"/>
      <c r="Q126" s="47"/>
      <c r="R126" s="47"/>
      <c r="S126" s="47"/>
      <c r="T126" s="95"/>
      <c r="AT126" s="24" t="s">
        <v>184</v>
      </c>
      <c r="AU126" s="24" t="s">
        <v>87</v>
      </c>
    </row>
    <row r="127" spans="2:51" s="11" customFormat="1" ht="13.5">
      <c r="B127" s="240"/>
      <c r="C127" s="241"/>
      <c r="D127" s="233" t="s">
        <v>322</v>
      </c>
      <c r="E127" s="242" t="s">
        <v>23</v>
      </c>
      <c r="F127" s="243" t="s">
        <v>1072</v>
      </c>
      <c r="G127" s="241"/>
      <c r="H127" s="244">
        <v>479</v>
      </c>
      <c r="I127" s="245"/>
      <c r="J127" s="241"/>
      <c r="K127" s="241"/>
      <c r="L127" s="246"/>
      <c r="M127" s="247"/>
      <c r="N127" s="248"/>
      <c r="O127" s="248"/>
      <c r="P127" s="248"/>
      <c r="Q127" s="248"/>
      <c r="R127" s="248"/>
      <c r="S127" s="248"/>
      <c r="T127" s="249"/>
      <c r="AT127" s="250" t="s">
        <v>322</v>
      </c>
      <c r="AU127" s="250" t="s">
        <v>87</v>
      </c>
      <c r="AV127" s="11" t="s">
        <v>87</v>
      </c>
      <c r="AW127" s="11" t="s">
        <v>39</v>
      </c>
      <c r="AX127" s="11" t="s">
        <v>76</v>
      </c>
      <c r="AY127" s="250" t="s">
        <v>170</v>
      </c>
    </row>
    <row r="128" spans="2:51" s="11" customFormat="1" ht="13.5">
      <c r="B128" s="240"/>
      <c r="C128" s="241"/>
      <c r="D128" s="233" t="s">
        <v>322</v>
      </c>
      <c r="E128" s="242" t="s">
        <v>23</v>
      </c>
      <c r="F128" s="243" t="s">
        <v>1073</v>
      </c>
      <c r="G128" s="241"/>
      <c r="H128" s="244">
        <v>744</v>
      </c>
      <c r="I128" s="245"/>
      <c r="J128" s="241"/>
      <c r="K128" s="241"/>
      <c r="L128" s="246"/>
      <c r="M128" s="247"/>
      <c r="N128" s="248"/>
      <c r="O128" s="248"/>
      <c r="P128" s="248"/>
      <c r="Q128" s="248"/>
      <c r="R128" s="248"/>
      <c r="S128" s="248"/>
      <c r="T128" s="249"/>
      <c r="AT128" s="250" t="s">
        <v>322</v>
      </c>
      <c r="AU128" s="250" t="s">
        <v>87</v>
      </c>
      <c r="AV128" s="11" t="s">
        <v>87</v>
      </c>
      <c r="AW128" s="11" t="s">
        <v>39</v>
      </c>
      <c r="AX128" s="11" t="s">
        <v>76</v>
      </c>
      <c r="AY128" s="250" t="s">
        <v>170</v>
      </c>
    </row>
    <row r="129" spans="2:51" s="12" customFormat="1" ht="13.5">
      <c r="B129" s="251"/>
      <c r="C129" s="252"/>
      <c r="D129" s="233" t="s">
        <v>322</v>
      </c>
      <c r="E129" s="253" t="s">
        <v>23</v>
      </c>
      <c r="F129" s="254" t="s">
        <v>392</v>
      </c>
      <c r="G129" s="252"/>
      <c r="H129" s="255">
        <v>1223</v>
      </c>
      <c r="I129" s="256"/>
      <c r="J129" s="252"/>
      <c r="K129" s="252"/>
      <c r="L129" s="257"/>
      <c r="M129" s="258"/>
      <c r="N129" s="259"/>
      <c r="O129" s="259"/>
      <c r="P129" s="259"/>
      <c r="Q129" s="259"/>
      <c r="R129" s="259"/>
      <c r="S129" s="259"/>
      <c r="T129" s="260"/>
      <c r="AT129" s="261" t="s">
        <v>322</v>
      </c>
      <c r="AU129" s="261" t="s">
        <v>87</v>
      </c>
      <c r="AV129" s="12" t="s">
        <v>194</v>
      </c>
      <c r="AW129" s="12" t="s">
        <v>39</v>
      </c>
      <c r="AX129" s="12" t="s">
        <v>84</v>
      </c>
      <c r="AY129" s="261" t="s">
        <v>170</v>
      </c>
    </row>
    <row r="130" spans="2:65" s="1" customFormat="1" ht="16.5" customHeight="1">
      <c r="B130" s="46"/>
      <c r="C130" s="221" t="s">
        <v>222</v>
      </c>
      <c r="D130" s="221" t="s">
        <v>176</v>
      </c>
      <c r="E130" s="222" t="s">
        <v>345</v>
      </c>
      <c r="F130" s="223" t="s">
        <v>346</v>
      </c>
      <c r="G130" s="224" t="s">
        <v>340</v>
      </c>
      <c r="H130" s="225">
        <v>196</v>
      </c>
      <c r="I130" s="226"/>
      <c r="J130" s="227">
        <f>ROUND(I130*H130,2)</f>
        <v>0</v>
      </c>
      <c r="K130" s="223" t="s">
        <v>180</v>
      </c>
      <c r="L130" s="72"/>
      <c r="M130" s="228" t="s">
        <v>23</v>
      </c>
      <c r="N130" s="229" t="s">
        <v>47</v>
      </c>
      <c r="O130" s="47"/>
      <c r="P130" s="230">
        <f>O130*H130</f>
        <v>0</v>
      </c>
      <c r="Q130" s="230">
        <v>0</v>
      </c>
      <c r="R130" s="230">
        <f>Q130*H130</f>
        <v>0</v>
      </c>
      <c r="S130" s="230">
        <v>0.115</v>
      </c>
      <c r="T130" s="231">
        <f>S130*H130</f>
        <v>22.540000000000003</v>
      </c>
      <c r="AR130" s="24" t="s">
        <v>194</v>
      </c>
      <c r="AT130" s="24" t="s">
        <v>176</v>
      </c>
      <c r="AU130" s="24" t="s">
        <v>87</v>
      </c>
      <c r="AY130" s="24" t="s">
        <v>170</v>
      </c>
      <c r="BE130" s="232">
        <f>IF(N130="základní",J130,0)</f>
        <v>0</v>
      </c>
      <c r="BF130" s="232">
        <f>IF(N130="snížená",J130,0)</f>
        <v>0</v>
      </c>
      <c r="BG130" s="232">
        <f>IF(N130="zákl. přenesená",J130,0)</f>
        <v>0</v>
      </c>
      <c r="BH130" s="232">
        <f>IF(N130="sníž. přenesená",J130,0)</f>
        <v>0</v>
      </c>
      <c r="BI130" s="232">
        <f>IF(N130="nulová",J130,0)</f>
        <v>0</v>
      </c>
      <c r="BJ130" s="24" t="s">
        <v>84</v>
      </c>
      <c r="BK130" s="232">
        <f>ROUND(I130*H130,2)</f>
        <v>0</v>
      </c>
      <c r="BL130" s="24" t="s">
        <v>194</v>
      </c>
      <c r="BM130" s="24" t="s">
        <v>1074</v>
      </c>
    </row>
    <row r="131" spans="2:47" s="1" customFormat="1" ht="13.5">
      <c r="B131" s="46"/>
      <c r="C131" s="74"/>
      <c r="D131" s="233" t="s">
        <v>183</v>
      </c>
      <c r="E131" s="74"/>
      <c r="F131" s="234" t="s">
        <v>348</v>
      </c>
      <c r="G131" s="74"/>
      <c r="H131" s="74"/>
      <c r="I131" s="191"/>
      <c r="J131" s="74"/>
      <c r="K131" s="74"/>
      <c r="L131" s="72"/>
      <c r="M131" s="235"/>
      <c r="N131" s="47"/>
      <c r="O131" s="47"/>
      <c r="P131" s="47"/>
      <c r="Q131" s="47"/>
      <c r="R131" s="47"/>
      <c r="S131" s="47"/>
      <c r="T131" s="95"/>
      <c r="AT131" s="24" t="s">
        <v>183</v>
      </c>
      <c r="AU131" s="24" t="s">
        <v>87</v>
      </c>
    </row>
    <row r="132" spans="2:47" s="1" customFormat="1" ht="13.5">
      <c r="B132" s="46"/>
      <c r="C132" s="74"/>
      <c r="D132" s="233" t="s">
        <v>295</v>
      </c>
      <c r="E132" s="74"/>
      <c r="F132" s="236" t="s">
        <v>343</v>
      </c>
      <c r="G132" s="74"/>
      <c r="H132" s="74"/>
      <c r="I132" s="191"/>
      <c r="J132" s="74"/>
      <c r="K132" s="74"/>
      <c r="L132" s="72"/>
      <c r="M132" s="235"/>
      <c r="N132" s="47"/>
      <c r="O132" s="47"/>
      <c r="P132" s="47"/>
      <c r="Q132" s="47"/>
      <c r="R132" s="47"/>
      <c r="S132" s="47"/>
      <c r="T132" s="95"/>
      <c r="AT132" s="24" t="s">
        <v>295</v>
      </c>
      <c r="AU132" s="24" t="s">
        <v>87</v>
      </c>
    </row>
    <row r="133" spans="2:47" s="1" customFormat="1" ht="13.5">
      <c r="B133" s="46"/>
      <c r="C133" s="74"/>
      <c r="D133" s="233" t="s">
        <v>184</v>
      </c>
      <c r="E133" s="74"/>
      <c r="F133" s="236" t="s">
        <v>1071</v>
      </c>
      <c r="G133" s="74"/>
      <c r="H133" s="74"/>
      <c r="I133" s="191"/>
      <c r="J133" s="74"/>
      <c r="K133" s="74"/>
      <c r="L133" s="72"/>
      <c r="M133" s="235"/>
      <c r="N133" s="47"/>
      <c r="O133" s="47"/>
      <c r="P133" s="47"/>
      <c r="Q133" s="47"/>
      <c r="R133" s="47"/>
      <c r="S133" s="47"/>
      <c r="T133" s="95"/>
      <c r="AT133" s="24" t="s">
        <v>184</v>
      </c>
      <c r="AU133" s="24" t="s">
        <v>87</v>
      </c>
    </row>
    <row r="134" spans="2:51" s="11" customFormat="1" ht="13.5">
      <c r="B134" s="240"/>
      <c r="C134" s="241"/>
      <c r="D134" s="233" t="s">
        <v>322</v>
      </c>
      <c r="E134" s="242" t="s">
        <v>23</v>
      </c>
      <c r="F134" s="243" t="s">
        <v>1075</v>
      </c>
      <c r="G134" s="241"/>
      <c r="H134" s="244">
        <v>196</v>
      </c>
      <c r="I134" s="245"/>
      <c r="J134" s="241"/>
      <c r="K134" s="241"/>
      <c r="L134" s="246"/>
      <c r="M134" s="247"/>
      <c r="N134" s="248"/>
      <c r="O134" s="248"/>
      <c r="P134" s="248"/>
      <c r="Q134" s="248"/>
      <c r="R134" s="248"/>
      <c r="S134" s="248"/>
      <c r="T134" s="249"/>
      <c r="AT134" s="250" t="s">
        <v>322</v>
      </c>
      <c r="AU134" s="250" t="s">
        <v>87</v>
      </c>
      <c r="AV134" s="11" t="s">
        <v>87</v>
      </c>
      <c r="AW134" s="11" t="s">
        <v>39</v>
      </c>
      <c r="AX134" s="11" t="s">
        <v>84</v>
      </c>
      <c r="AY134" s="250" t="s">
        <v>170</v>
      </c>
    </row>
    <row r="135" spans="2:65" s="1" customFormat="1" ht="25.5" customHeight="1">
      <c r="B135" s="46"/>
      <c r="C135" s="221" t="s">
        <v>226</v>
      </c>
      <c r="D135" s="221" t="s">
        <v>176</v>
      </c>
      <c r="E135" s="222" t="s">
        <v>290</v>
      </c>
      <c r="F135" s="223" t="s">
        <v>291</v>
      </c>
      <c r="G135" s="224" t="s">
        <v>292</v>
      </c>
      <c r="H135" s="225">
        <v>313.2</v>
      </c>
      <c r="I135" s="226"/>
      <c r="J135" s="227">
        <f>ROUND(I135*H135,2)</f>
        <v>0</v>
      </c>
      <c r="K135" s="223" t="s">
        <v>180</v>
      </c>
      <c r="L135" s="72"/>
      <c r="M135" s="228" t="s">
        <v>23</v>
      </c>
      <c r="N135" s="229" t="s">
        <v>47</v>
      </c>
      <c r="O135" s="47"/>
      <c r="P135" s="230">
        <f>O135*H135</f>
        <v>0</v>
      </c>
      <c r="Q135" s="230">
        <v>0</v>
      </c>
      <c r="R135" s="230">
        <f>Q135*H135</f>
        <v>0</v>
      </c>
      <c r="S135" s="230">
        <v>0</v>
      </c>
      <c r="T135" s="231">
        <f>S135*H135</f>
        <v>0</v>
      </c>
      <c r="AR135" s="24" t="s">
        <v>194</v>
      </c>
      <c r="AT135" s="24" t="s">
        <v>176</v>
      </c>
      <c r="AU135" s="24" t="s">
        <v>87</v>
      </c>
      <c r="AY135" s="24" t="s">
        <v>170</v>
      </c>
      <c r="BE135" s="232">
        <f>IF(N135="základní",J135,0)</f>
        <v>0</v>
      </c>
      <c r="BF135" s="232">
        <f>IF(N135="snížená",J135,0)</f>
        <v>0</v>
      </c>
      <c r="BG135" s="232">
        <f>IF(N135="zákl. přenesená",J135,0)</f>
        <v>0</v>
      </c>
      <c r="BH135" s="232">
        <f>IF(N135="sníž. přenesená",J135,0)</f>
        <v>0</v>
      </c>
      <c r="BI135" s="232">
        <f>IF(N135="nulová",J135,0)</f>
        <v>0</v>
      </c>
      <c r="BJ135" s="24" t="s">
        <v>84</v>
      </c>
      <c r="BK135" s="232">
        <f>ROUND(I135*H135,2)</f>
        <v>0</v>
      </c>
      <c r="BL135" s="24" t="s">
        <v>194</v>
      </c>
      <c r="BM135" s="24" t="s">
        <v>1076</v>
      </c>
    </row>
    <row r="136" spans="2:47" s="1" customFormat="1" ht="13.5">
      <c r="B136" s="46"/>
      <c r="C136" s="74"/>
      <c r="D136" s="233" t="s">
        <v>183</v>
      </c>
      <c r="E136" s="74"/>
      <c r="F136" s="234" t="s">
        <v>294</v>
      </c>
      <c r="G136" s="74"/>
      <c r="H136" s="74"/>
      <c r="I136" s="191"/>
      <c r="J136" s="74"/>
      <c r="K136" s="74"/>
      <c r="L136" s="72"/>
      <c r="M136" s="235"/>
      <c r="N136" s="47"/>
      <c r="O136" s="47"/>
      <c r="P136" s="47"/>
      <c r="Q136" s="47"/>
      <c r="R136" s="47"/>
      <c r="S136" s="47"/>
      <c r="T136" s="95"/>
      <c r="AT136" s="24" t="s">
        <v>183</v>
      </c>
      <c r="AU136" s="24" t="s">
        <v>87</v>
      </c>
    </row>
    <row r="137" spans="2:47" s="1" customFormat="1" ht="13.5">
      <c r="B137" s="46"/>
      <c r="C137" s="74"/>
      <c r="D137" s="233" t="s">
        <v>295</v>
      </c>
      <c r="E137" s="74"/>
      <c r="F137" s="236" t="s">
        <v>296</v>
      </c>
      <c r="G137" s="74"/>
      <c r="H137" s="74"/>
      <c r="I137" s="191"/>
      <c r="J137" s="74"/>
      <c r="K137" s="74"/>
      <c r="L137" s="72"/>
      <c r="M137" s="235"/>
      <c r="N137" s="47"/>
      <c r="O137" s="47"/>
      <c r="P137" s="47"/>
      <c r="Q137" s="47"/>
      <c r="R137" s="47"/>
      <c r="S137" s="47"/>
      <c r="T137" s="95"/>
      <c r="AT137" s="24" t="s">
        <v>295</v>
      </c>
      <c r="AU137" s="24" t="s">
        <v>87</v>
      </c>
    </row>
    <row r="138" spans="2:65" s="1" customFormat="1" ht="25.5" customHeight="1">
      <c r="B138" s="46"/>
      <c r="C138" s="221" t="s">
        <v>234</v>
      </c>
      <c r="D138" s="221" t="s">
        <v>176</v>
      </c>
      <c r="E138" s="222" t="s">
        <v>297</v>
      </c>
      <c r="F138" s="223" t="s">
        <v>298</v>
      </c>
      <c r="G138" s="224" t="s">
        <v>292</v>
      </c>
      <c r="H138" s="225">
        <v>313.2</v>
      </c>
      <c r="I138" s="226"/>
      <c r="J138" s="227">
        <f>ROUND(I138*H138,2)</f>
        <v>0</v>
      </c>
      <c r="K138" s="223" t="s">
        <v>180</v>
      </c>
      <c r="L138" s="72"/>
      <c r="M138" s="228" t="s">
        <v>23</v>
      </c>
      <c r="N138" s="229" t="s">
        <v>47</v>
      </c>
      <c r="O138" s="47"/>
      <c r="P138" s="230">
        <f>O138*H138</f>
        <v>0</v>
      </c>
      <c r="Q138" s="230">
        <v>0</v>
      </c>
      <c r="R138" s="230">
        <f>Q138*H138</f>
        <v>0</v>
      </c>
      <c r="S138" s="230">
        <v>0</v>
      </c>
      <c r="T138" s="231">
        <f>S138*H138</f>
        <v>0</v>
      </c>
      <c r="AR138" s="24" t="s">
        <v>194</v>
      </c>
      <c r="AT138" s="24" t="s">
        <v>176</v>
      </c>
      <c r="AU138" s="24" t="s">
        <v>87</v>
      </c>
      <c r="AY138" s="24" t="s">
        <v>170</v>
      </c>
      <c r="BE138" s="232">
        <f>IF(N138="základní",J138,0)</f>
        <v>0</v>
      </c>
      <c r="BF138" s="232">
        <f>IF(N138="snížená",J138,0)</f>
        <v>0</v>
      </c>
      <c r="BG138" s="232">
        <f>IF(N138="zákl. přenesená",J138,0)</f>
        <v>0</v>
      </c>
      <c r="BH138" s="232">
        <f>IF(N138="sníž. přenesená",J138,0)</f>
        <v>0</v>
      </c>
      <c r="BI138" s="232">
        <f>IF(N138="nulová",J138,0)</f>
        <v>0</v>
      </c>
      <c r="BJ138" s="24" t="s">
        <v>84</v>
      </c>
      <c r="BK138" s="232">
        <f>ROUND(I138*H138,2)</f>
        <v>0</v>
      </c>
      <c r="BL138" s="24" t="s">
        <v>194</v>
      </c>
      <c r="BM138" s="24" t="s">
        <v>1077</v>
      </c>
    </row>
    <row r="139" spans="2:47" s="1" customFormat="1" ht="13.5">
      <c r="B139" s="46"/>
      <c r="C139" s="74"/>
      <c r="D139" s="233" t="s">
        <v>183</v>
      </c>
      <c r="E139" s="74"/>
      <c r="F139" s="234" t="s">
        <v>300</v>
      </c>
      <c r="G139" s="74"/>
      <c r="H139" s="74"/>
      <c r="I139" s="191"/>
      <c r="J139" s="74"/>
      <c r="K139" s="74"/>
      <c r="L139" s="72"/>
      <c r="M139" s="235"/>
      <c r="N139" s="47"/>
      <c r="O139" s="47"/>
      <c r="P139" s="47"/>
      <c r="Q139" s="47"/>
      <c r="R139" s="47"/>
      <c r="S139" s="47"/>
      <c r="T139" s="95"/>
      <c r="AT139" s="24" t="s">
        <v>183</v>
      </c>
      <c r="AU139" s="24" t="s">
        <v>87</v>
      </c>
    </row>
    <row r="140" spans="2:47" s="1" customFormat="1" ht="13.5">
      <c r="B140" s="46"/>
      <c r="C140" s="74"/>
      <c r="D140" s="233" t="s">
        <v>295</v>
      </c>
      <c r="E140" s="74"/>
      <c r="F140" s="236" t="s">
        <v>296</v>
      </c>
      <c r="G140" s="74"/>
      <c r="H140" s="74"/>
      <c r="I140" s="191"/>
      <c r="J140" s="74"/>
      <c r="K140" s="74"/>
      <c r="L140" s="72"/>
      <c r="M140" s="235"/>
      <c r="N140" s="47"/>
      <c r="O140" s="47"/>
      <c r="P140" s="47"/>
      <c r="Q140" s="47"/>
      <c r="R140" s="47"/>
      <c r="S140" s="47"/>
      <c r="T140" s="95"/>
      <c r="AT140" s="24" t="s">
        <v>295</v>
      </c>
      <c r="AU140" s="24" t="s">
        <v>87</v>
      </c>
    </row>
    <row r="141" spans="2:47" s="1" customFormat="1" ht="13.5">
      <c r="B141" s="46"/>
      <c r="C141" s="74"/>
      <c r="D141" s="233" t="s">
        <v>184</v>
      </c>
      <c r="E141" s="74"/>
      <c r="F141" s="236" t="s">
        <v>301</v>
      </c>
      <c r="G141" s="74"/>
      <c r="H141" s="74"/>
      <c r="I141" s="191"/>
      <c r="J141" s="74"/>
      <c r="K141" s="74"/>
      <c r="L141" s="72"/>
      <c r="M141" s="235"/>
      <c r="N141" s="47"/>
      <c r="O141" s="47"/>
      <c r="P141" s="47"/>
      <c r="Q141" s="47"/>
      <c r="R141" s="47"/>
      <c r="S141" s="47"/>
      <c r="T141" s="95"/>
      <c r="AT141" s="24" t="s">
        <v>184</v>
      </c>
      <c r="AU141" s="24" t="s">
        <v>87</v>
      </c>
    </row>
    <row r="142" spans="2:65" s="1" customFormat="1" ht="16.5" customHeight="1">
      <c r="B142" s="46"/>
      <c r="C142" s="221" t="s">
        <v>239</v>
      </c>
      <c r="D142" s="221" t="s">
        <v>176</v>
      </c>
      <c r="E142" s="222" t="s">
        <v>361</v>
      </c>
      <c r="F142" s="223" t="s">
        <v>362</v>
      </c>
      <c r="G142" s="224" t="s">
        <v>292</v>
      </c>
      <c r="H142" s="225">
        <v>90.04</v>
      </c>
      <c r="I142" s="226"/>
      <c r="J142" s="227">
        <f>ROUND(I142*H142,2)</f>
        <v>0</v>
      </c>
      <c r="K142" s="223" t="s">
        <v>180</v>
      </c>
      <c r="L142" s="72"/>
      <c r="M142" s="228" t="s">
        <v>23</v>
      </c>
      <c r="N142" s="229" t="s">
        <v>47</v>
      </c>
      <c r="O142" s="47"/>
      <c r="P142" s="230">
        <f>O142*H142</f>
        <v>0</v>
      </c>
      <c r="Q142" s="230">
        <v>0</v>
      </c>
      <c r="R142" s="230">
        <f>Q142*H142</f>
        <v>0</v>
      </c>
      <c r="S142" s="230">
        <v>0</v>
      </c>
      <c r="T142" s="231">
        <f>S142*H142</f>
        <v>0</v>
      </c>
      <c r="AR142" s="24" t="s">
        <v>194</v>
      </c>
      <c r="AT142" s="24" t="s">
        <v>176</v>
      </c>
      <c r="AU142" s="24" t="s">
        <v>87</v>
      </c>
      <c r="AY142" s="24" t="s">
        <v>170</v>
      </c>
      <c r="BE142" s="232">
        <f>IF(N142="základní",J142,0)</f>
        <v>0</v>
      </c>
      <c r="BF142" s="232">
        <f>IF(N142="snížená",J142,0)</f>
        <v>0</v>
      </c>
      <c r="BG142" s="232">
        <f>IF(N142="zákl. přenesená",J142,0)</f>
        <v>0</v>
      </c>
      <c r="BH142" s="232">
        <f>IF(N142="sníž. přenesená",J142,0)</f>
        <v>0</v>
      </c>
      <c r="BI142" s="232">
        <f>IF(N142="nulová",J142,0)</f>
        <v>0</v>
      </c>
      <c r="BJ142" s="24" t="s">
        <v>84</v>
      </c>
      <c r="BK142" s="232">
        <f>ROUND(I142*H142,2)</f>
        <v>0</v>
      </c>
      <c r="BL142" s="24" t="s">
        <v>194</v>
      </c>
      <c r="BM142" s="24" t="s">
        <v>1078</v>
      </c>
    </row>
    <row r="143" spans="2:47" s="1" customFormat="1" ht="13.5">
      <c r="B143" s="46"/>
      <c r="C143" s="74"/>
      <c r="D143" s="233" t="s">
        <v>183</v>
      </c>
      <c r="E143" s="74"/>
      <c r="F143" s="234" t="s">
        <v>364</v>
      </c>
      <c r="G143" s="74"/>
      <c r="H143" s="74"/>
      <c r="I143" s="191"/>
      <c r="J143" s="74"/>
      <c r="K143" s="74"/>
      <c r="L143" s="72"/>
      <c r="M143" s="235"/>
      <c r="N143" s="47"/>
      <c r="O143" s="47"/>
      <c r="P143" s="47"/>
      <c r="Q143" s="47"/>
      <c r="R143" s="47"/>
      <c r="S143" s="47"/>
      <c r="T143" s="95"/>
      <c r="AT143" s="24" t="s">
        <v>183</v>
      </c>
      <c r="AU143" s="24" t="s">
        <v>87</v>
      </c>
    </row>
    <row r="144" spans="2:47" s="1" customFormat="1" ht="13.5">
      <c r="B144" s="46"/>
      <c r="C144" s="74"/>
      <c r="D144" s="233" t="s">
        <v>295</v>
      </c>
      <c r="E144" s="74"/>
      <c r="F144" s="236" t="s">
        <v>365</v>
      </c>
      <c r="G144" s="74"/>
      <c r="H144" s="74"/>
      <c r="I144" s="191"/>
      <c r="J144" s="74"/>
      <c r="K144" s="74"/>
      <c r="L144" s="72"/>
      <c r="M144" s="235"/>
      <c r="N144" s="47"/>
      <c r="O144" s="47"/>
      <c r="P144" s="47"/>
      <c r="Q144" s="47"/>
      <c r="R144" s="47"/>
      <c r="S144" s="47"/>
      <c r="T144" s="95"/>
      <c r="AT144" s="24" t="s">
        <v>295</v>
      </c>
      <c r="AU144" s="24" t="s">
        <v>87</v>
      </c>
    </row>
    <row r="145" spans="2:47" s="1" customFormat="1" ht="13.5">
      <c r="B145" s="46"/>
      <c r="C145" s="74"/>
      <c r="D145" s="233" t="s">
        <v>184</v>
      </c>
      <c r="E145" s="74"/>
      <c r="F145" s="236" t="s">
        <v>1079</v>
      </c>
      <c r="G145" s="74"/>
      <c r="H145" s="74"/>
      <c r="I145" s="191"/>
      <c r="J145" s="74"/>
      <c r="K145" s="74"/>
      <c r="L145" s="72"/>
      <c r="M145" s="235"/>
      <c r="N145" s="47"/>
      <c r="O145" s="47"/>
      <c r="P145" s="47"/>
      <c r="Q145" s="47"/>
      <c r="R145" s="47"/>
      <c r="S145" s="47"/>
      <c r="T145" s="95"/>
      <c r="AT145" s="24" t="s">
        <v>184</v>
      </c>
      <c r="AU145" s="24" t="s">
        <v>87</v>
      </c>
    </row>
    <row r="146" spans="2:65" s="1" customFormat="1" ht="16.5" customHeight="1">
      <c r="B146" s="46"/>
      <c r="C146" s="221" t="s">
        <v>244</v>
      </c>
      <c r="D146" s="221" t="s">
        <v>176</v>
      </c>
      <c r="E146" s="222" t="s">
        <v>367</v>
      </c>
      <c r="F146" s="223" t="s">
        <v>368</v>
      </c>
      <c r="G146" s="224" t="s">
        <v>292</v>
      </c>
      <c r="H146" s="225">
        <v>90.04</v>
      </c>
      <c r="I146" s="226"/>
      <c r="J146" s="227">
        <f>ROUND(I146*H146,2)</f>
        <v>0</v>
      </c>
      <c r="K146" s="223" t="s">
        <v>180</v>
      </c>
      <c r="L146" s="72"/>
      <c r="M146" s="228" t="s">
        <v>23</v>
      </c>
      <c r="N146" s="229" t="s">
        <v>47</v>
      </c>
      <c r="O146" s="47"/>
      <c r="P146" s="230">
        <f>O146*H146</f>
        <v>0</v>
      </c>
      <c r="Q146" s="230">
        <v>0</v>
      </c>
      <c r="R146" s="230">
        <f>Q146*H146</f>
        <v>0</v>
      </c>
      <c r="S146" s="230">
        <v>0</v>
      </c>
      <c r="T146" s="231">
        <f>S146*H146</f>
        <v>0</v>
      </c>
      <c r="AR146" s="24" t="s">
        <v>194</v>
      </c>
      <c r="AT146" s="24" t="s">
        <v>176</v>
      </c>
      <c r="AU146" s="24" t="s">
        <v>87</v>
      </c>
      <c r="AY146" s="24" t="s">
        <v>170</v>
      </c>
      <c r="BE146" s="232">
        <f>IF(N146="základní",J146,0)</f>
        <v>0</v>
      </c>
      <c r="BF146" s="232">
        <f>IF(N146="snížená",J146,0)</f>
        <v>0</v>
      </c>
      <c r="BG146" s="232">
        <f>IF(N146="zákl. přenesená",J146,0)</f>
        <v>0</v>
      </c>
      <c r="BH146" s="232">
        <f>IF(N146="sníž. přenesená",J146,0)</f>
        <v>0</v>
      </c>
      <c r="BI146" s="232">
        <f>IF(N146="nulová",J146,0)</f>
        <v>0</v>
      </c>
      <c r="BJ146" s="24" t="s">
        <v>84</v>
      </c>
      <c r="BK146" s="232">
        <f>ROUND(I146*H146,2)</f>
        <v>0</v>
      </c>
      <c r="BL146" s="24" t="s">
        <v>194</v>
      </c>
      <c r="BM146" s="24" t="s">
        <v>1080</v>
      </c>
    </row>
    <row r="147" spans="2:47" s="1" customFormat="1" ht="13.5">
      <c r="B147" s="46"/>
      <c r="C147" s="74"/>
      <c r="D147" s="233" t="s">
        <v>183</v>
      </c>
      <c r="E147" s="74"/>
      <c r="F147" s="234" t="s">
        <v>370</v>
      </c>
      <c r="G147" s="74"/>
      <c r="H147" s="74"/>
      <c r="I147" s="191"/>
      <c r="J147" s="74"/>
      <c r="K147" s="74"/>
      <c r="L147" s="72"/>
      <c r="M147" s="235"/>
      <c r="N147" s="47"/>
      <c r="O147" s="47"/>
      <c r="P147" s="47"/>
      <c r="Q147" s="47"/>
      <c r="R147" s="47"/>
      <c r="S147" s="47"/>
      <c r="T147" s="95"/>
      <c r="AT147" s="24" t="s">
        <v>183</v>
      </c>
      <c r="AU147" s="24" t="s">
        <v>87</v>
      </c>
    </row>
    <row r="148" spans="2:47" s="1" customFormat="1" ht="13.5">
      <c r="B148" s="46"/>
      <c r="C148" s="74"/>
      <c r="D148" s="233" t="s">
        <v>295</v>
      </c>
      <c r="E148" s="74"/>
      <c r="F148" s="236" t="s">
        <v>365</v>
      </c>
      <c r="G148" s="74"/>
      <c r="H148" s="74"/>
      <c r="I148" s="191"/>
      <c r="J148" s="74"/>
      <c r="K148" s="74"/>
      <c r="L148" s="72"/>
      <c r="M148" s="235"/>
      <c r="N148" s="47"/>
      <c r="O148" s="47"/>
      <c r="P148" s="47"/>
      <c r="Q148" s="47"/>
      <c r="R148" s="47"/>
      <c r="S148" s="47"/>
      <c r="T148" s="95"/>
      <c r="AT148" s="24" t="s">
        <v>295</v>
      </c>
      <c r="AU148" s="24" t="s">
        <v>87</v>
      </c>
    </row>
    <row r="149" spans="2:47" s="1" customFormat="1" ht="13.5">
      <c r="B149" s="46"/>
      <c r="C149" s="74"/>
      <c r="D149" s="233" t="s">
        <v>184</v>
      </c>
      <c r="E149" s="74"/>
      <c r="F149" s="236" t="s">
        <v>371</v>
      </c>
      <c r="G149" s="74"/>
      <c r="H149" s="74"/>
      <c r="I149" s="191"/>
      <c r="J149" s="74"/>
      <c r="K149" s="74"/>
      <c r="L149" s="72"/>
      <c r="M149" s="235"/>
      <c r="N149" s="47"/>
      <c r="O149" s="47"/>
      <c r="P149" s="47"/>
      <c r="Q149" s="47"/>
      <c r="R149" s="47"/>
      <c r="S149" s="47"/>
      <c r="T149" s="95"/>
      <c r="AT149" s="24" t="s">
        <v>184</v>
      </c>
      <c r="AU149" s="24" t="s">
        <v>87</v>
      </c>
    </row>
    <row r="150" spans="2:65" s="1" customFormat="1" ht="16.5" customHeight="1">
      <c r="B150" s="46"/>
      <c r="C150" s="221" t="s">
        <v>10</v>
      </c>
      <c r="D150" s="221" t="s">
        <v>176</v>
      </c>
      <c r="E150" s="222" t="s">
        <v>372</v>
      </c>
      <c r="F150" s="223" t="s">
        <v>373</v>
      </c>
      <c r="G150" s="224" t="s">
        <v>292</v>
      </c>
      <c r="H150" s="225">
        <v>12.517</v>
      </c>
      <c r="I150" s="226"/>
      <c r="J150" s="227">
        <f>ROUND(I150*H150,2)</f>
        <v>0</v>
      </c>
      <c r="K150" s="223" t="s">
        <v>180</v>
      </c>
      <c r="L150" s="72"/>
      <c r="M150" s="228" t="s">
        <v>23</v>
      </c>
      <c r="N150" s="229" t="s">
        <v>47</v>
      </c>
      <c r="O150" s="47"/>
      <c r="P150" s="230">
        <f>O150*H150</f>
        <v>0</v>
      </c>
      <c r="Q150" s="230">
        <v>0</v>
      </c>
      <c r="R150" s="230">
        <f>Q150*H150</f>
        <v>0</v>
      </c>
      <c r="S150" s="230">
        <v>0</v>
      </c>
      <c r="T150" s="231">
        <f>S150*H150</f>
        <v>0</v>
      </c>
      <c r="AR150" s="24" t="s">
        <v>194</v>
      </c>
      <c r="AT150" s="24" t="s">
        <v>176</v>
      </c>
      <c r="AU150" s="24" t="s">
        <v>87</v>
      </c>
      <c r="AY150" s="24" t="s">
        <v>170</v>
      </c>
      <c r="BE150" s="232">
        <f>IF(N150="základní",J150,0)</f>
        <v>0</v>
      </c>
      <c r="BF150" s="232">
        <f>IF(N150="snížená",J150,0)</f>
        <v>0</v>
      </c>
      <c r="BG150" s="232">
        <f>IF(N150="zákl. přenesená",J150,0)</f>
        <v>0</v>
      </c>
      <c r="BH150" s="232">
        <f>IF(N150="sníž. přenesená",J150,0)</f>
        <v>0</v>
      </c>
      <c r="BI150" s="232">
        <f>IF(N150="nulová",J150,0)</f>
        <v>0</v>
      </c>
      <c r="BJ150" s="24" t="s">
        <v>84</v>
      </c>
      <c r="BK150" s="232">
        <f>ROUND(I150*H150,2)</f>
        <v>0</v>
      </c>
      <c r="BL150" s="24" t="s">
        <v>194</v>
      </c>
      <c r="BM150" s="24" t="s">
        <v>1081</v>
      </c>
    </row>
    <row r="151" spans="2:47" s="1" customFormat="1" ht="13.5">
      <c r="B151" s="46"/>
      <c r="C151" s="74"/>
      <c r="D151" s="233" t="s">
        <v>183</v>
      </c>
      <c r="E151" s="74"/>
      <c r="F151" s="234" t="s">
        <v>375</v>
      </c>
      <c r="G151" s="74"/>
      <c r="H151" s="74"/>
      <c r="I151" s="191"/>
      <c r="J151" s="74"/>
      <c r="K151" s="74"/>
      <c r="L151" s="72"/>
      <c r="M151" s="235"/>
      <c r="N151" s="47"/>
      <c r="O151" s="47"/>
      <c r="P151" s="47"/>
      <c r="Q151" s="47"/>
      <c r="R151" s="47"/>
      <c r="S151" s="47"/>
      <c r="T151" s="95"/>
      <c r="AT151" s="24" t="s">
        <v>183</v>
      </c>
      <c r="AU151" s="24" t="s">
        <v>87</v>
      </c>
    </row>
    <row r="152" spans="2:47" s="1" customFormat="1" ht="13.5">
      <c r="B152" s="46"/>
      <c r="C152" s="74"/>
      <c r="D152" s="233" t="s">
        <v>295</v>
      </c>
      <c r="E152" s="74"/>
      <c r="F152" s="236" t="s">
        <v>376</v>
      </c>
      <c r="G152" s="74"/>
      <c r="H152" s="74"/>
      <c r="I152" s="191"/>
      <c r="J152" s="74"/>
      <c r="K152" s="74"/>
      <c r="L152" s="72"/>
      <c r="M152" s="235"/>
      <c r="N152" s="47"/>
      <c r="O152" s="47"/>
      <c r="P152" s="47"/>
      <c r="Q152" s="47"/>
      <c r="R152" s="47"/>
      <c r="S152" s="47"/>
      <c r="T152" s="95"/>
      <c r="AT152" s="24" t="s">
        <v>295</v>
      </c>
      <c r="AU152" s="24" t="s">
        <v>87</v>
      </c>
    </row>
    <row r="153" spans="2:47" s="1" customFormat="1" ht="13.5">
      <c r="B153" s="46"/>
      <c r="C153" s="74"/>
      <c r="D153" s="233" t="s">
        <v>184</v>
      </c>
      <c r="E153" s="74"/>
      <c r="F153" s="236" t="s">
        <v>1082</v>
      </c>
      <c r="G153" s="74"/>
      <c r="H153" s="74"/>
      <c r="I153" s="191"/>
      <c r="J153" s="74"/>
      <c r="K153" s="74"/>
      <c r="L153" s="72"/>
      <c r="M153" s="235"/>
      <c r="N153" s="47"/>
      <c r="O153" s="47"/>
      <c r="P153" s="47"/>
      <c r="Q153" s="47"/>
      <c r="R153" s="47"/>
      <c r="S153" s="47"/>
      <c r="T153" s="95"/>
      <c r="AT153" s="24" t="s">
        <v>184</v>
      </c>
      <c r="AU153" s="24" t="s">
        <v>87</v>
      </c>
    </row>
    <row r="154" spans="2:51" s="11" customFormat="1" ht="13.5">
      <c r="B154" s="240"/>
      <c r="C154" s="241"/>
      <c r="D154" s="233" t="s">
        <v>322</v>
      </c>
      <c r="E154" s="242" t="s">
        <v>23</v>
      </c>
      <c r="F154" s="243" t="s">
        <v>1083</v>
      </c>
      <c r="G154" s="241"/>
      <c r="H154" s="244">
        <v>12.517</v>
      </c>
      <c r="I154" s="245"/>
      <c r="J154" s="241"/>
      <c r="K154" s="241"/>
      <c r="L154" s="246"/>
      <c r="M154" s="247"/>
      <c r="N154" s="248"/>
      <c r="O154" s="248"/>
      <c r="P154" s="248"/>
      <c r="Q154" s="248"/>
      <c r="R154" s="248"/>
      <c r="S154" s="248"/>
      <c r="T154" s="249"/>
      <c r="AT154" s="250" t="s">
        <v>322</v>
      </c>
      <c r="AU154" s="250" t="s">
        <v>87</v>
      </c>
      <c r="AV154" s="11" t="s">
        <v>87</v>
      </c>
      <c r="AW154" s="11" t="s">
        <v>39</v>
      </c>
      <c r="AX154" s="11" t="s">
        <v>84</v>
      </c>
      <c r="AY154" s="250" t="s">
        <v>170</v>
      </c>
    </row>
    <row r="155" spans="2:65" s="1" customFormat="1" ht="16.5" customHeight="1">
      <c r="B155" s="46"/>
      <c r="C155" s="221" t="s">
        <v>254</v>
      </c>
      <c r="D155" s="221" t="s">
        <v>176</v>
      </c>
      <c r="E155" s="222" t="s">
        <v>379</v>
      </c>
      <c r="F155" s="223" t="s">
        <v>380</v>
      </c>
      <c r="G155" s="224" t="s">
        <v>292</v>
      </c>
      <c r="H155" s="225">
        <v>12.517</v>
      </c>
      <c r="I155" s="226"/>
      <c r="J155" s="227">
        <f>ROUND(I155*H155,2)</f>
        <v>0</v>
      </c>
      <c r="K155" s="223" t="s">
        <v>180</v>
      </c>
      <c r="L155" s="72"/>
      <c r="M155" s="228" t="s">
        <v>23</v>
      </c>
      <c r="N155" s="229" t="s">
        <v>47</v>
      </c>
      <c r="O155" s="47"/>
      <c r="P155" s="230">
        <f>O155*H155</f>
        <v>0</v>
      </c>
      <c r="Q155" s="230">
        <v>0</v>
      </c>
      <c r="R155" s="230">
        <f>Q155*H155</f>
        <v>0</v>
      </c>
      <c r="S155" s="230">
        <v>0</v>
      </c>
      <c r="T155" s="231">
        <f>S155*H155</f>
        <v>0</v>
      </c>
      <c r="AR155" s="24" t="s">
        <v>194</v>
      </c>
      <c r="AT155" s="24" t="s">
        <v>176</v>
      </c>
      <c r="AU155" s="24" t="s">
        <v>87</v>
      </c>
      <c r="AY155" s="24" t="s">
        <v>170</v>
      </c>
      <c r="BE155" s="232">
        <f>IF(N155="základní",J155,0)</f>
        <v>0</v>
      </c>
      <c r="BF155" s="232">
        <f>IF(N155="snížená",J155,0)</f>
        <v>0</v>
      </c>
      <c r="BG155" s="232">
        <f>IF(N155="zákl. přenesená",J155,0)</f>
        <v>0</v>
      </c>
      <c r="BH155" s="232">
        <f>IF(N155="sníž. přenesená",J155,0)</f>
        <v>0</v>
      </c>
      <c r="BI155" s="232">
        <f>IF(N155="nulová",J155,0)</f>
        <v>0</v>
      </c>
      <c r="BJ155" s="24" t="s">
        <v>84</v>
      </c>
      <c r="BK155" s="232">
        <f>ROUND(I155*H155,2)</f>
        <v>0</v>
      </c>
      <c r="BL155" s="24" t="s">
        <v>194</v>
      </c>
      <c r="BM155" s="24" t="s">
        <v>1084</v>
      </c>
    </row>
    <row r="156" spans="2:47" s="1" customFormat="1" ht="13.5">
      <c r="B156" s="46"/>
      <c r="C156" s="74"/>
      <c r="D156" s="233" t="s">
        <v>183</v>
      </c>
      <c r="E156" s="74"/>
      <c r="F156" s="234" t="s">
        <v>382</v>
      </c>
      <c r="G156" s="74"/>
      <c r="H156" s="74"/>
      <c r="I156" s="191"/>
      <c r="J156" s="74"/>
      <c r="K156" s="74"/>
      <c r="L156" s="72"/>
      <c r="M156" s="235"/>
      <c r="N156" s="47"/>
      <c r="O156" s="47"/>
      <c r="P156" s="47"/>
      <c r="Q156" s="47"/>
      <c r="R156" s="47"/>
      <c r="S156" s="47"/>
      <c r="T156" s="95"/>
      <c r="AT156" s="24" t="s">
        <v>183</v>
      </c>
      <c r="AU156" s="24" t="s">
        <v>87</v>
      </c>
    </row>
    <row r="157" spans="2:47" s="1" customFormat="1" ht="13.5">
      <c r="B157" s="46"/>
      <c r="C157" s="74"/>
      <c r="D157" s="233" t="s">
        <v>295</v>
      </c>
      <c r="E157" s="74"/>
      <c r="F157" s="236" t="s">
        <v>376</v>
      </c>
      <c r="G157" s="74"/>
      <c r="H157" s="74"/>
      <c r="I157" s="191"/>
      <c r="J157" s="74"/>
      <c r="K157" s="74"/>
      <c r="L157" s="72"/>
      <c r="M157" s="235"/>
      <c r="N157" s="47"/>
      <c r="O157" s="47"/>
      <c r="P157" s="47"/>
      <c r="Q157" s="47"/>
      <c r="R157" s="47"/>
      <c r="S157" s="47"/>
      <c r="T157" s="95"/>
      <c r="AT157" s="24" t="s">
        <v>295</v>
      </c>
      <c r="AU157" s="24" t="s">
        <v>87</v>
      </c>
    </row>
    <row r="158" spans="2:47" s="1" customFormat="1" ht="13.5">
      <c r="B158" s="46"/>
      <c r="C158" s="74"/>
      <c r="D158" s="233" t="s">
        <v>184</v>
      </c>
      <c r="E158" s="74"/>
      <c r="F158" s="236" t="s">
        <v>383</v>
      </c>
      <c r="G158" s="74"/>
      <c r="H158" s="74"/>
      <c r="I158" s="191"/>
      <c r="J158" s="74"/>
      <c r="K158" s="74"/>
      <c r="L158" s="72"/>
      <c r="M158" s="235"/>
      <c r="N158" s="47"/>
      <c r="O158" s="47"/>
      <c r="P158" s="47"/>
      <c r="Q158" s="47"/>
      <c r="R158" s="47"/>
      <c r="S158" s="47"/>
      <c r="T158" s="95"/>
      <c r="AT158" s="24" t="s">
        <v>184</v>
      </c>
      <c r="AU158" s="24" t="s">
        <v>87</v>
      </c>
    </row>
    <row r="159" spans="2:65" s="1" customFormat="1" ht="16.5" customHeight="1">
      <c r="B159" s="46"/>
      <c r="C159" s="221" t="s">
        <v>259</v>
      </c>
      <c r="D159" s="221" t="s">
        <v>176</v>
      </c>
      <c r="E159" s="222" t="s">
        <v>1085</v>
      </c>
      <c r="F159" s="223" t="s">
        <v>1086</v>
      </c>
      <c r="G159" s="224" t="s">
        <v>292</v>
      </c>
      <c r="H159" s="225">
        <v>176</v>
      </c>
      <c r="I159" s="226"/>
      <c r="J159" s="227">
        <f>ROUND(I159*H159,2)</f>
        <v>0</v>
      </c>
      <c r="K159" s="223" t="s">
        <v>180</v>
      </c>
      <c r="L159" s="72"/>
      <c r="M159" s="228" t="s">
        <v>23</v>
      </c>
      <c r="N159" s="229" t="s">
        <v>47</v>
      </c>
      <c r="O159" s="47"/>
      <c r="P159" s="230">
        <f>O159*H159</f>
        <v>0</v>
      </c>
      <c r="Q159" s="230">
        <v>0</v>
      </c>
      <c r="R159" s="230">
        <f>Q159*H159</f>
        <v>0</v>
      </c>
      <c r="S159" s="230">
        <v>0</v>
      </c>
      <c r="T159" s="231">
        <f>S159*H159</f>
        <v>0</v>
      </c>
      <c r="AR159" s="24" t="s">
        <v>194</v>
      </c>
      <c r="AT159" s="24" t="s">
        <v>176</v>
      </c>
      <c r="AU159" s="24" t="s">
        <v>87</v>
      </c>
      <c r="AY159" s="24" t="s">
        <v>170</v>
      </c>
      <c r="BE159" s="232">
        <f>IF(N159="základní",J159,0)</f>
        <v>0</v>
      </c>
      <c r="BF159" s="232">
        <f>IF(N159="snížená",J159,0)</f>
        <v>0</v>
      </c>
      <c r="BG159" s="232">
        <f>IF(N159="zákl. přenesená",J159,0)</f>
        <v>0</v>
      </c>
      <c r="BH159" s="232">
        <f>IF(N159="sníž. přenesená",J159,0)</f>
        <v>0</v>
      </c>
      <c r="BI159" s="232">
        <f>IF(N159="nulová",J159,0)</f>
        <v>0</v>
      </c>
      <c r="BJ159" s="24" t="s">
        <v>84</v>
      </c>
      <c r="BK159" s="232">
        <f>ROUND(I159*H159,2)</f>
        <v>0</v>
      </c>
      <c r="BL159" s="24" t="s">
        <v>194</v>
      </c>
      <c r="BM159" s="24" t="s">
        <v>1087</v>
      </c>
    </row>
    <row r="160" spans="2:47" s="1" customFormat="1" ht="13.5">
      <c r="B160" s="46"/>
      <c r="C160" s="74"/>
      <c r="D160" s="233" t="s">
        <v>183</v>
      </c>
      <c r="E160" s="74"/>
      <c r="F160" s="234" t="s">
        <v>1088</v>
      </c>
      <c r="G160" s="74"/>
      <c r="H160" s="74"/>
      <c r="I160" s="191"/>
      <c r="J160" s="74"/>
      <c r="K160" s="74"/>
      <c r="L160" s="72"/>
      <c r="M160" s="235"/>
      <c r="N160" s="47"/>
      <c r="O160" s="47"/>
      <c r="P160" s="47"/>
      <c r="Q160" s="47"/>
      <c r="R160" s="47"/>
      <c r="S160" s="47"/>
      <c r="T160" s="95"/>
      <c r="AT160" s="24" t="s">
        <v>183</v>
      </c>
      <c r="AU160" s="24" t="s">
        <v>87</v>
      </c>
    </row>
    <row r="161" spans="2:47" s="1" customFormat="1" ht="13.5">
      <c r="B161" s="46"/>
      <c r="C161" s="74"/>
      <c r="D161" s="233" t="s">
        <v>295</v>
      </c>
      <c r="E161" s="74"/>
      <c r="F161" s="236" t="s">
        <v>388</v>
      </c>
      <c r="G161" s="74"/>
      <c r="H161" s="74"/>
      <c r="I161" s="191"/>
      <c r="J161" s="74"/>
      <c r="K161" s="74"/>
      <c r="L161" s="72"/>
      <c r="M161" s="235"/>
      <c r="N161" s="47"/>
      <c r="O161" s="47"/>
      <c r="P161" s="47"/>
      <c r="Q161" s="47"/>
      <c r="R161" s="47"/>
      <c r="S161" s="47"/>
      <c r="T161" s="95"/>
      <c r="AT161" s="24" t="s">
        <v>295</v>
      </c>
      <c r="AU161" s="24" t="s">
        <v>87</v>
      </c>
    </row>
    <row r="162" spans="2:47" s="1" customFormat="1" ht="13.5">
      <c r="B162" s="46"/>
      <c r="C162" s="74"/>
      <c r="D162" s="233" t="s">
        <v>184</v>
      </c>
      <c r="E162" s="74"/>
      <c r="F162" s="236" t="s">
        <v>1089</v>
      </c>
      <c r="G162" s="74"/>
      <c r="H162" s="74"/>
      <c r="I162" s="191"/>
      <c r="J162" s="74"/>
      <c r="K162" s="74"/>
      <c r="L162" s="72"/>
      <c r="M162" s="235"/>
      <c r="N162" s="47"/>
      <c r="O162" s="47"/>
      <c r="P162" s="47"/>
      <c r="Q162" s="47"/>
      <c r="R162" s="47"/>
      <c r="S162" s="47"/>
      <c r="T162" s="95"/>
      <c r="AT162" s="24" t="s">
        <v>184</v>
      </c>
      <c r="AU162" s="24" t="s">
        <v>87</v>
      </c>
    </row>
    <row r="163" spans="2:65" s="1" customFormat="1" ht="25.5" customHeight="1">
      <c r="B163" s="46"/>
      <c r="C163" s="221" t="s">
        <v>264</v>
      </c>
      <c r="D163" s="221" t="s">
        <v>176</v>
      </c>
      <c r="E163" s="222" t="s">
        <v>384</v>
      </c>
      <c r="F163" s="223" t="s">
        <v>385</v>
      </c>
      <c r="G163" s="224" t="s">
        <v>292</v>
      </c>
      <c r="H163" s="225">
        <v>21.157</v>
      </c>
      <c r="I163" s="226"/>
      <c r="J163" s="227">
        <f>ROUND(I163*H163,2)</f>
        <v>0</v>
      </c>
      <c r="K163" s="223" t="s">
        <v>23</v>
      </c>
      <c r="L163" s="72"/>
      <c r="M163" s="228" t="s">
        <v>23</v>
      </c>
      <c r="N163" s="229" t="s">
        <v>47</v>
      </c>
      <c r="O163" s="47"/>
      <c r="P163" s="230">
        <f>O163*H163</f>
        <v>0</v>
      </c>
      <c r="Q163" s="230">
        <v>0</v>
      </c>
      <c r="R163" s="230">
        <f>Q163*H163</f>
        <v>0</v>
      </c>
      <c r="S163" s="230">
        <v>0</v>
      </c>
      <c r="T163" s="231">
        <f>S163*H163</f>
        <v>0</v>
      </c>
      <c r="AR163" s="24" t="s">
        <v>194</v>
      </c>
      <c r="AT163" s="24" t="s">
        <v>176</v>
      </c>
      <c r="AU163" s="24" t="s">
        <v>87</v>
      </c>
      <c r="AY163" s="24" t="s">
        <v>170</v>
      </c>
      <c r="BE163" s="232">
        <f>IF(N163="základní",J163,0)</f>
        <v>0</v>
      </c>
      <c r="BF163" s="232">
        <f>IF(N163="snížená",J163,0)</f>
        <v>0</v>
      </c>
      <c r="BG163" s="232">
        <f>IF(N163="zákl. přenesená",J163,0)</f>
        <v>0</v>
      </c>
      <c r="BH163" s="232">
        <f>IF(N163="sníž. přenesená",J163,0)</f>
        <v>0</v>
      </c>
      <c r="BI163" s="232">
        <f>IF(N163="nulová",J163,0)</f>
        <v>0</v>
      </c>
      <c r="BJ163" s="24" t="s">
        <v>84</v>
      </c>
      <c r="BK163" s="232">
        <f>ROUND(I163*H163,2)</f>
        <v>0</v>
      </c>
      <c r="BL163" s="24" t="s">
        <v>194</v>
      </c>
      <c r="BM163" s="24" t="s">
        <v>1090</v>
      </c>
    </row>
    <row r="164" spans="2:47" s="1" customFormat="1" ht="13.5">
      <c r="B164" s="46"/>
      <c r="C164" s="74"/>
      <c r="D164" s="233" t="s">
        <v>183</v>
      </c>
      <c r="E164" s="74"/>
      <c r="F164" s="234" t="s">
        <v>387</v>
      </c>
      <c r="G164" s="74"/>
      <c r="H164" s="74"/>
      <c r="I164" s="191"/>
      <c r="J164" s="74"/>
      <c r="K164" s="74"/>
      <c r="L164" s="72"/>
      <c r="M164" s="235"/>
      <c r="N164" s="47"/>
      <c r="O164" s="47"/>
      <c r="P164" s="47"/>
      <c r="Q164" s="47"/>
      <c r="R164" s="47"/>
      <c r="S164" s="47"/>
      <c r="T164" s="95"/>
      <c r="AT164" s="24" t="s">
        <v>183</v>
      </c>
      <c r="AU164" s="24" t="s">
        <v>87</v>
      </c>
    </row>
    <row r="165" spans="2:47" s="1" customFormat="1" ht="13.5">
      <c r="B165" s="46"/>
      <c r="C165" s="74"/>
      <c r="D165" s="233" t="s">
        <v>295</v>
      </c>
      <c r="E165" s="74"/>
      <c r="F165" s="236" t="s">
        <v>388</v>
      </c>
      <c r="G165" s="74"/>
      <c r="H165" s="74"/>
      <c r="I165" s="191"/>
      <c r="J165" s="74"/>
      <c r="K165" s="74"/>
      <c r="L165" s="72"/>
      <c r="M165" s="235"/>
      <c r="N165" s="47"/>
      <c r="O165" s="47"/>
      <c r="P165" s="47"/>
      <c r="Q165" s="47"/>
      <c r="R165" s="47"/>
      <c r="S165" s="47"/>
      <c r="T165" s="95"/>
      <c r="AT165" s="24" t="s">
        <v>295</v>
      </c>
      <c r="AU165" s="24" t="s">
        <v>87</v>
      </c>
    </row>
    <row r="166" spans="2:47" s="1" customFormat="1" ht="13.5">
      <c r="B166" s="46"/>
      <c r="C166" s="74"/>
      <c r="D166" s="233" t="s">
        <v>184</v>
      </c>
      <c r="E166" s="74"/>
      <c r="F166" s="236" t="s">
        <v>389</v>
      </c>
      <c r="G166" s="74"/>
      <c r="H166" s="74"/>
      <c r="I166" s="191"/>
      <c r="J166" s="74"/>
      <c r="K166" s="74"/>
      <c r="L166" s="72"/>
      <c r="M166" s="235"/>
      <c r="N166" s="47"/>
      <c r="O166" s="47"/>
      <c r="P166" s="47"/>
      <c r="Q166" s="47"/>
      <c r="R166" s="47"/>
      <c r="S166" s="47"/>
      <c r="T166" s="95"/>
      <c r="AT166" s="24" t="s">
        <v>184</v>
      </c>
      <c r="AU166" s="24" t="s">
        <v>87</v>
      </c>
    </row>
    <row r="167" spans="2:51" s="11" customFormat="1" ht="13.5">
      <c r="B167" s="240"/>
      <c r="C167" s="241"/>
      <c r="D167" s="233" t="s">
        <v>322</v>
      </c>
      <c r="E167" s="242" t="s">
        <v>23</v>
      </c>
      <c r="F167" s="243" t="s">
        <v>1091</v>
      </c>
      <c r="G167" s="241"/>
      <c r="H167" s="244">
        <v>-15.9</v>
      </c>
      <c r="I167" s="245"/>
      <c r="J167" s="241"/>
      <c r="K167" s="241"/>
      <c r="L167" s="246"/>
      <c r="M167" s="247"/>
      <c r="N167" s="248"/>
      <c r="O167" s="248"/>
      <c r="P167" s="248"/>
      <c r="Q167" s="248"/>
      <c r="R167" s="248"/>
      <c r="S167" s="248"/>
      <c r="T167" s="249"/>
      <c r="AT167" s="250" t="s">
        <v>322</v>
      </c>
      <c r="AU167" s="250" t="s">
        <v>87</v>
      </c>
      <c r="AV167" s="11" t="s">
        <v>87</v>
      </c>
      <c r="AW167" s="11" t="s">
        <v>39</v>
      </c>
      <c r="AX167" s="11" t="s">
        <v>76</v>
      </c>
      <c r="AY167" s="250" t="s">
        <v>170</v>
      </c>
    </row>
    <row r="168" spans="2:51" s="11" customFormat="1" ht="13.5">
      <c r="B168" s="240"/>
      <c r="C168" s="241"/>
      <c r="D168" s="233" t="s">
        <v>322</v>
      </c>
      <c r="E168" s="242" t="s">
        <v>23</v>
      </c>
      <c r="F168" s="243" t="s">
        <v>1092</v>
      </c>
      <c r="G168" s="241"/>
      <c r="H168" s="244">
        <v>37.057</v>
      </c>
      <c r="I168" s="245"/>
      <c r="J168" s="241"/>
      <c r="K168" s="241"/>
      <c r="L168" s="246"/>
      <c r="M168" s="247"/>
      <c r="N168" s="248"/>
      <c r="O168" s="248"/>
      <c r="P168" s="248"/>
      <c r="Q168" s="248"/>
      <c r="R168" s="248"/>
      <c r="S168" s="248"/>
      <c r="T168" s="249"/>
      <c r="AT168" s="250" t="s">
        <v>322</v>
      </c>
      <c r="AU168" s="250" t="s">
        <v>87</v>
      </c>
      <c r="AV168" s="11" t="s">
        <v>87</v>
      </c>
      <c r="AW168" s="11" t="s">
        <v>39</v>
      </c>
      <c r="AX168" s="11" t="s">
        <v>76</v>
      </c>
      <c r="AY168" s="250" t="s">
        <v>170</v>
      </c>
    </row>
    <row r="169" spans="2:51" s="12" customFormat="1" ht="13.5">
      <c r="B169" s="251"/>
      <c r="C169" s="252"/>
      <c r="D169" s="233" t="s">
        <v>322</v>
      </c>
      <c r="E169" s="253" t="s">
        <v>23</v>
      </c>
      <c r="F169" s="254" t="s">
        <v>392</v>
      </c>
      <c r="G169" s="252"/>
      <c r="H169" s="255">
        <v>21.157</v>
      </c>
      <c r="I169" s="256"/>
      <c r="J169" s="252"/>
      <c r="K169" s="252"/>
      <c r="L169" s="257"/>
      <c r="M169" s="258"/>
      <c r="N169" s="259"/>
      <c r="O169" s="259"/>
      <c r="P169" s="259"/>
      <c r="Q169" s="259"/>
      <c r="R169" s="259"/>
      <c r="S169" s="259"/>
      <c r="T169" s="260"/>
      <c r="AT169" s="261" t="s">
        <v>322</v>
      </c>
      <c r="AU169" s="261" t="s">
        <v>87</v>
      </c>
      <c r="AV169" s="12" t="s">
        <v>194</v>
      </c>
      <c r="AW169" s="12" t="s">
        <v>39</v>
      </c>
      <c r="AX169" s="12" t="s">
        <v>84</v>
      </c>
      <c r="AY169" s="261" t="s">
        <v>170</v>
      </c>
    </row>
    <row r="170" spans="2:65" s="1" customFormat="1" ht="16.5" customHeight="1">
      <c r="B170" s="46"/>
      <c r="C170" s="221" t="s">
        <v>271</v>
      </c>
      <c r="D170" s="221" t="s">
        <v>176</v>
      </c>
      <c r="E170" s="222" t="s">
        <v>1093</v>
      </c>
      <c r="F170" s="223" t="s">
        <v>1094</v>
      </c>
      <c r="G170" s="224" t="s">
        <v>292</v>
      </c>
      <c r="H170" s="225">
        <v>176</v>
      </c>
      <c r="I170" s="226"/>
      <c r="J170" s="227">
        <f>ROUND(I170*H170,2)</f>
        <v>0</v>
      </c>
      <c r="K170" s="223" t="s">
        <v>180</v>
      </c>
      <c r="L170" s="72"/>
      <c r="M170" s="228" t="s">
        <v>23</v>
      </c>
      <c r="N170" s="229" t="s">
        <v>47</v>
      </c>
      <c r="O170" s="47"/>
      <c r="P170" s="230">
        <f>O170*H170</f>
        <v>0</v>
      </c>
      <c r="Q170" s="230">
        <v>0</v>
      </c>
      <c r="R170" s="230">
        <f>Q170*H170</f>
        <v>0</v>
      </c>
      <c r="S170" s="230">
        <v>0</v>
      </c>
      <c r="T170" s="231">
        <f>S170*H170</f>
        <v>0</v>
      </c>
      <c r="AR170" s="24" t="s">
        <v>194</v>
      </c>
      <c r="AT170" s="24" t="s">
        <v>176</v>
      </c>
      <c r="AU170" s="24" t="s">
        <v>87</v>
      </c>
      <c r="AY170" s="24" t="s">
        <v>170</v>
      </c>
      <c r="BE170" s="232">
        <f>IF(N170="základní",J170,0)</f>
        <v>0</v>
      </c>
      <c r="BF170" s="232">
        <f>IF(N170="snížená",J170,0)</f>
        <v>0</v>
      </c>
      <c r="BG170" s="232">
        <f>IF(N170="zákl. přenesená",J170,0)</f>
        <v>0</v>
      </c>
      <c r="BH170" s="232">
        <f>IF(N170="sníž. přenesená",J170,0)</f>
        <v>0</v>
      </c>
      <c r="BI170" s="232">
        <f>IF(N170="nulová",J170,0)</f>
        <v>0</v>
      </c>
      <c r="BJ170" s="24" t="s">
        <v>84</v>
      </c>
      <c r="BK170" s="232">
        <f>ROUND(I170*H170,2)</f>
        <v>0</v>
      </c>
      <c r="BL170" s="24" t="s">
        <v>194</v>
      </c>
      <c r="BM170" s="24" t="s">
        <v>1095</v>
      </c>
    </row>
    <row r="171" spans="2:47" s="1" customFormat="1" ht="13.5">
      <c r="B171" s="46"/>
      <c r="C171" s="74"/>
      <c r="D171" s="233" t="s">
        <v>183</v>
      </c>
      <c r="E171" s="74"/>
      <c r="F171" s="234" t="s">
        <v>1096</v>
      </c>
      <c r="G171" s="74"/>
      <c r="H171" s="74"/>
      <c r="I171" s="191"/>
      <c r="J171" s="74"/>
      <c r="K171" s="74"/>
      <c r="L171" s="72"/>
      <c r="M171" s="235"/>
      <c r="N171" s="47"/>
      <c r="O171" s="47"/>
      <c r="P171" s="47"/>
      <c r="Q171" s="47"/>
      <c r="R171" s="47"/>
      <c r="S171" s="47"/>
      <c r="T171" s="95"/>
      <c r="AT171" s="24" t="s">
        <v>183</v>
      </c>
      <c r="AU171" s="24" t="s">
        <v>87</v>
      </c>
    </row>
    <row r="172" spans="2:47" s="1" customFormat="1" ht="13.5">
      <c r="B172" s="46"/>
      <c r="C172" s="74"/>
      <c r="D172" s="233" t="s">
        <v>295</v>
      </c>
      <c r="E172" s="74"/>
      <c r="F172" s="236" t="s">
        <v>1097</v>
      </c>
      <c r="G172" s="74"/>
      <c r="H172" s="74"/>
      <c r="I172" s="191"/>
      <c r="J172" s="74"/>
      <c r="K172" s="74"/>
      <c r="L172" s="72"/>
      <c r="M172" s="235"/>
      <c r="N172" s="47"/>
      <c r="O172" s="47"/>
      <c r="P172" s="47"/>
      <c r="Q172" s="47"/>
      <c r="R172" s="47"/>
      <c r="S172" s="47"/>
      <c r="T172" s="95"/>
      <c r="AT172" s="24" t="s">
        <v>295</v>
      </c>
      <c r="AU172" s="24" t="s">
        <v>87</v>
      </c>
    </row>
    <row r="173" spans="2:47" s="1" customFormat="1" ht="13.5">
      <c r="B173" s="46"/>
      <c r="C173" s="74"/>
      <c r="D173" s="233" t="s">
        <v>184</v>
      </c>
      <c r="E173" s="74"/>
      <c r="F173" s="236" t="s">
        <v>1098</v>
      </c>
      <c r="G173" s="74"/>
      <c r="H173" s="74"/>
      <c r="I173" s="191"/>
      <c r="J173" s="74"/>
      <c r="K173" s="74"/>
      <c r="L173" s="72"/>
      <c r="M173" s="235"/>
      <c r="N173" s="47"/>
      <c r="O173" s="47"/>
      <c r="P173" s="47"/>
      <c r="Q173" s="47"/>
      <c r="R173" s="47"/>
      <c r="S173" s="47"/>
      <c r="T173" s="95"/>
      <c r="AT173" s="24" t="s">
        <v>184</v>
      </c>
      <c r="AU173" s="24" t="s">
        <v>87</v>
      </c>
    </row>
    <row r="174" spans="2:65" s="1" customFormat="1" ht="16.5" customHeight="1">
      <c r="B174" s="46"/>
      <c r="C174" s="221" t="s">
        <v>400</v>
      </c>
      <c r="D174" s="221" t="s">
        <v>176</v>
      </c>
      <c r="E174" s="222" t="s">
        <v>1099</v>
      </c>
      <c r="F174" s="223" t="s">
        <v>1100</v>
      </c>
      <c r="G174" s="224" t="s">
        <v>292</v>
      </c>
      <c r="H174" s="225">
        <v>329.1</v>
      </c>
      <c r="I174" s="226"/>
      <c r="J174" s="227">
        <f>ROUND(I174*H174,2)</f>
        <v>0</v>
      </c>
      <c r="K174" s="223" t="s">
        <v>180</v>
      </c>
      <c r="L174" s="72"/>
      <c r="M174" s="228" t="s">
        <v>23</v>
      </c>
      <c r="N174" s="229" t="s">
        <v>47</v>
      </c>
      <c r="O174" s="47"/>
      <c r="P174" s="230">
        <f>O174*H174</f>
        <v>0</v>
      </c>
      <c r="Q174" s="230">
        <v>0</v>
      </c>
      <c r="R174" s="230">
        <f>Q174*H174</f>
        <v>0</v>
      </c>
      <c r="S174" s="230">
        <v>0</v>
      </c>
      <c r="T174" s="231">
        <f>S174*H174</f>
        <v>0</v>
      </c>
      <c r="AR174" s="24" t="s">
        <v>194</v>
      </c>
      <c r="AT174" s="24" t="s">
        <v>176</v>
      </c>
      <c r="AU174" s="24" t="s">
        <v>87</v>
      </c>
      <c r="AY174" s="24" t="s">
        <v>170</v>
      </c>
      <c r="BE174" s="232">
        <f>IF(N174="základní",J174,0)</f>
        <v>0</v>
      </c>
      <c r="BF174" s="232">
        <f>IF(N174="snížená",J174,0)</f>
        <v>0</v>
      </c>
      <c r="BG174" s="232">
        <f>IF(N174="zákl. přenesená",J174,0)</f>
        <v>0</v>
      </c>
      <c r="BH174" s="232">
        <f>IF(N174="sníž. přenesená",J174,0)</f>
        <v>0</v>
      </c>
      <c r="BI174" s="232">
        <f>IF(N174="nulová",J174,0)</f>
        <v>0</v>
      </c>
      <c r="BJ174" s="24" t="s">
        <v>84</v>
      </c>
      <c r="BK174" s="232">
        <f>ROUND(I174*H174,2)</f>
        <v>0</v>
      </c>
      <c r="BL174" s="24" t="s">
        <v>194</v>
      </c>
      <c r="BM174" s="24" t="s">
        <v>1101</v>
      </c>
    </row>
    <row r="175" spans="2:47" s="1" customFormat="1" ht="13.5">
      <c r="B175" s="46"/>
      <c r="C175" s="74"/>
      <c r="D175" s="233" t="s">
        <v>183</v>
      </c>
      <c r="E175" s="74"/>
      <c r="F175" s="234" t="s">
        <v>1102</v>
      </c>
      <c r="G175" s="74"/>
      <c r="H175" s="74"/>
      <c r="I175" s="191"/>
      <c r="J175" s="74"/>
      <c r="K175" s="74"/>
      <c r="L175" s="72"/>
      <c r="M175" s="235"/>
      <c r="N175" s="47"/>
      <c r="O175" s="47"/>
      <c r="P175" s="47"/>
      <c r="Q175" s="47"/>
      <c r="R175" s="47"/>
      <c r="S175" s="47"/>
      <c r="T175" s="95"/>
      <c r="AT175" s="24" t="s">
        <v>183</v>
      </c>
      <c r="AU175" s="24" t="s">
        <v>87</v>
      </c>
    </row>
    <row r="176" spans="2:47" s="1" customFormat="1" ht="13.5">
      <c r="B176" s="46"/>
      <c r="C176" s="74"/>
      <c r="D176" s="233" t="s">
        <v>295</v>
      </c>
      <c r="E176" s="74"/>
      <c r="F176" s="236" t="s">
        <v>1103</v>
      </c>
      <c r="G176" s="74"/>
      <c r="H176" s="74"/>
      <c r="I176" s="191"/>
      <c r="J176" s="74"/>
      <c r="K176" s="74"/>
      <c r="L176" s="72"/>
      <c r="M176" s="235"/>
      <c r="N176" s="47"/>
      <c r="O176" s="47"/>
      <c r="P176" s="47"/>
      <c r="Q176" s="47"/>
      <c r="R176" s="47"/>
      <c r="S176" s="47"/>
      <c r="T176" s="95"/>
      <c r="AT176" s="24" t="s">
        <v>295</v>
      </c>
      <c r="AU176" s="24" t="s">
        <v>87</v>
      </c>
    </row>
    <row r="177" spans="2:65" s="1" customFormat="1" ht="16.5" customHeight="1">
      <c r="B177" s="46"/>
      <c r="C177" s="221" t="s">
        <v>9</v>
      </c>
      <c r="D177" s="221" t="s">
        <v>176</v>
      </c>
      <c r="E177" s="222" t="s">
        <v>1104</v>
      </c>
      <c r="F177" s="223" t="s">
        <v>394</v>
      </c>
      <c r="G177" s="224" t="s">
        <v>395</v>
      </c>
      <c r="H177" s="225">
        <v>40.198</v>
      </c>
      <c r="I177" s="226"/>
      <c r="J177" s="227">
        <f>ROUND(I177*H177,2)</f>
        <v>0</v>
      </c>
      <c r="K177" s="223" t="s">
        <v>180</v>
      </c>
      <c r="L177" s="72"/>
      <c r="M177" s="228" t="s">
        <v>23</v>
      </c>
      <c r="N177" s="229" t="s">
        <v>47</v>
      </c>
      <c r="O177" s="47"/>
      <c r="P177" s="230">
        <f>O177*H177</f>
        <v>0</v>
      </c>
      <c r="Q177" s="230">
        <v>0</v>
      </c>
      <c r="R177" s="230">
        <f>Q177*H177</f>
        <v>0</v>
      </c>
      <c r="S177" s="230">
        <v>0</v>
      </c>
      <c r="T177" s="231">
        <f>S177*H177</f>
        <v>0</v>
      </c>
      <c r="AR177" s="24" t="s">
        <v>194</v>
      </c>
      <c r="AT177" s="24" t="s">
        <v>176</v>
      </c>
      <c r="AU177" s="24" t="s">
        <v>87</v>
      </c>
      <c r="AY177" s="24" t="s">
        <v>170</v>
      </c>
      <c r="BE177" s="232">
        <f>IF(N177="základní",J177,0)</f>
        <v>0</v>
      </c>
      <c r="BF177" s="232">
        <f>IF(N177="snížená",J177,0)</f>
        <v>0</v>
      </c>
      <c r="BG177" s="232">
        <f>IF(N177="zákl. přenesená",J177,0)</f>
        <v>0</v>
      </c>
      <c r="BH177" s="232">
        <f>IF(N177="sníž. přenesená",J177,0)</f>
        <v>0</v>
      </c>
      <c r="BI177" s="232">
        <f>IF(N177="nulová",J177,0)</f>
        <v>0</v>
      </c>
      <c r="BJ177" s="24" t="s">
        <v>84</v>
      </c>
      <c r="BK177" s="232">
        <f>ROUND(I177*H177,2)</f>
        <v>0</v>
      </c>
      <c r="BL177" s="24" t="s">
        <v>194</v>
      </c>
      <c r="BM177" s="24" t="s">
        <v>1105</v>
      </c>
    </row>
    <row r="178" spans="2:47" s="1" customFormat="1" ht="13.5">
      <c r="B178" s="46"/>
      <c r="C178" s="74"/>
      <c r="D178" s="233" t="s">
        <v>183</v>
      </c>
      <c r="E178" s="74"/>
      <c r="F178" s="234" t="s">
        <v>397</v>
      </c>
      <c r="G178" s="74"/>
      <c r="H178" s="74"/>
      <c r="I178" s="191"/>
      <c r="J178" s="74"/>
      <c r="K178" s="74"/>
      <c r="L178" s="72"/>
      <c r="M178" s="235"/>
      <c r="N178" s="47"/>
      <c r="O178" s="47"/>
      <c r="P178" s="47"/>
      <c r="Q178" s="47"/>
      <c r="R178" s="47"/>
      <c r="S178" s="47"/>
      <c r="T178" s="95"/>
      <c r="AT178" s="24" t="s">
        <v>183</v>
      </c>
      <c r="AU178" s="24" t="s">
        <v>87</v>
      </c>
    </row>
    <row r="179" spans="2:47" s="1" customFormat="1" ht="13.5">
      <c r="B179" s="46"/>
      <c r="C179" s="74"/>
      <c r="D179" s="233" t="s">
        <v>295</v>
      </c>
      <c r="E179" s="74"/>
      <c r="F179" s="236" t="s">
        <v>398</v>
      </c>
      <c r="G179" s="74"/>
      <c r="H179" s="74"/>
      <c r="I179" s="191"/>
      <c r="J179" s="74"/>
      <c r="K179" s="74"/>
      <c r="L179" s="72"/>
      <c r="M179" s="235"/>
      <c r="N179" s="47"/>
      <c r="O179" s="47"/>
      <c r="P179" s="47"/>
      <c r="Q179" s="47"/>
      <c r="R179" s="47"/>
      <c r="S179" s="47"/>
      <c r="T179" s="95"/>
      <c r="AT179" s="24" t="s">
        <v>295</v>
      </c>
      <c r="AU179" s="24" t="s">
        <v>87</v>
      </c>
    </row>
    <row r="180" spans="2:51" s="11" customFormat="1" ht="13.5">
      <c r="B180" s="240"/>
      <c r="C180" s="241"/>
      <c r="D180" s="233" t="s">
        <v>322</v>
      </c>
      <c r="E180" s="242" t="s">
        <v>23</v>
      </c>
      <c r="F180" s="243" t="s">
        <v>1106</v>
      </c>
      <c r="G180" s="241"/>
      <c r="H180" s="244">
        <v>40.198</v>
      </c>
      <c r="I180" s="245"/>
      <c r="J180" s="241"/>
      <c r="K180" s="241"/>
      <c r="L180" s="246"/>
      <c r="M180" s="247"/>
      <c r="N180" s="248"/>
      <c r="O180" s="248"/>
      <c r="P180" s="248"/>
      <c r="Q180" s="248"/>
      <c r="R180" s="248"/>
      <c r="S180" s="248"/>
      <c r="T180" s="249"/>
      <c r="AT180" s="250" t="s">
        <v>322</v>
      </c>
      <c r="AU180" s="250" t="s">
        <v>87</v>
      </c>
      <c r="AV180" s="11" t="s">
        <v>87</v>
      </c>
      <c r="AW180" s="11" t="s">
        <v>39</v>
      </c>
      <c r="AX180" s="11" t="s">
        <v>84</v>
      </c>
      <c r="AY180" s="250" t="s">
        <v>170</v>
      </c>
    </row>
    <row r="181" spans="2:65" s="1" customFormat="1" ht="16.5" customHeight="1">
      <c r="B181" s="46"/>
      <c r="C181" s="221" t="s">
        <v>415</v>
      </c>
      <c r="D181" s="221" t="s">
        <v>176</v>
      </c>
      <c r="E181" s="222" t="s">
        <v>401</v>
      </c>
      <c r="F181" s="223" t="s">
        <v>402</v>
      </c>
      <c r="G181" s="224" t="s">
        <v>292</v>
      </c>
      <c r="H181" s="225">
        <v>65.496</v>
      </c>
      <c r="I181" s="226"/>
      <c r="J181" s="227">
        <f>ROUND(I181*H181,2)</f>
        <v>0</v>
      </c>
      <c r="K181" s="223" t="s">
        <v>180</v>
      </c>
      <c r="L181" s="72"/>
      <c r="M181" s="228" t="s">
        <v>23</v>
      </c>
      <c r="N181" s="229" t="s">
        <v>47</v>
      </c>
      <c r="O181" s="47"/>
      <c r="P181" s="230">
        <f>O181*H181</f>
        <v>0</v>
      </c>
      <c r="Q181" s="230">
        <v>0</v>
      </c>
      <c r="R181" s="230">
        <f>Q181*H181</f>
        <v>0</v>
      </c>
      <c r="S181" s="230">
        <v>0</v>
      </c>
      <c r="T181" s="231">
        <f>S181*H181</f>
        <v>0</v>
      </c>
      <c r="AR181" s="24" t="s">
        <v>194</v>
      </c>
      <c r="AT181" s="24" t="s">
        <v>176</v>
      </c>
      <c r="AU181" s="24" t="s">
        <v>87</v>
      </c>
      <c r="AY181" s="24" t="s">
        <v>170</v>
      </c>
      <c r="BE181" s="232">
        <f>IF(N181="základní",J181,0)</f>
        <v>0</v>
      </c>
      <c r="BF181" s="232">
        <f>IF(N181="snížená",J181,0)</f>
        <v>0</v>
      </c>
      <c r="BG181" s="232">
        <f>IF(N181="zákl. přenesená",J181,0)</f>
        <v>0</v>
      </c>
      <c r="BH181" s="232">
        <f>IF(N181="sníž. přenesená",J181,0)</f>
        <v>0</v>
      </c>
      <c r="BI181" s="232">
        <f>IF(N181="nulová",J181,0)</f>
        <v>0</v>
      </c>
      <c r="BJ181" s="24" t="s">
        <v>84</v>
      </c>
      <c r="BK181" s="232">
        <f>ROUND(I181*H181,2)</f>
        <v>0</v>
      </c>
      <c r="BL181" s="24" t="s">
        <v>194</v>
      </c>
      <c r="BM181" s="24" t="s">
        <v>1107</v>
      </c>
    </row>
    <row r="182" spans="2:47" s="1" customFormat="1" ht="13.5">
      <c r="B182" s="46"/>
      <c r="C182" s="74"/>
      <c r="D182" s="233" t="s">
        <v>183</v>
      </c>
      <c r="E182" s="74"/>
      <c r="F182" s="234" t="s">
        <v>404</v>
      </c>
      <c r="G182" s="74"/>
      <c r="H182" s="74"/>
      <c r="I182" s="191"/>
      <c r="J182" s="74"/>
      <c r="K182" s="74"/>
      <c r="L182" s="72"/>
      <c r="M182" s="235"/>
      <c r="N182" s="47"/>
      <c r="O182" s="47"/>
      <c r="P182" s="47"/>
      <c r="Q182" s="47"/>
      <c r="R182" s="47"/>
      <c r="S182" s="47"/>
      <c r="T182" s="95"/>
      <c r="AT182" s="24" t="s">
        <v>183</v>
      </c>
      <c r="AU182" s="24" t="s">
        <v>87</v>
      </c>
    </row>
    <row r="183" spans="2:47" s="1" customFormat="1" ht="13.5">
      <c r="B183" s="46"/>
      <c r="C183" s="74"/>
      <c r="D183" s="233" t="s">
        <v>295</v>
      </c>
      <c r="E183" s="74"/>
      <c r="F183" s="236" t="s">
        <v>405</v>
      </c>
      <c r="G183" s="74"/>
      <c r="H183" s="74"/>
      <c r="I183" s="191"/>
      <c r="J183" s="74"/>
      <c r="K183" s="74"/>
      <c r="L183" s="72"/>
      <c r="M183" s="235"/>
      <c r="N183" s="47"/>
      <c r="O183" s="47"/>
      <c r="P183" s="47"/>
      <c r="Q183" s="47"/>
      <c r="R183" s="47"/>
      <c r="S183" s="47"/>
      <c r="T183" s="95"/>
      <c r="AT183" s="24" t="s">
        <v>295</v>
      </c>
      <c r="AU183" s="24" t="s">
        <v>87</v>
      </c>
    </row>
    <row r="184" spans="2:47" s="1" customFormat="1" ht="13.5">
      <c r="B184" s="46"/>
      <c r="C184" s="74"/>
      <c r="D184" s="233" t="s">
        <v>184</v>
      </c>
      <c r="E184" s="74"/>
      <c r="F184" s="236" t="s">
        <v>406</v>
      </c>
      <c r="G184" s="74"/>
      <c r="H184" s="74"/>
      <c r="I184" s="191"/>
      <c r="J184" s="74"/>
      <c r="K184" s="74"/>
      <c r="L184" s="72"/>
      <c r="M184" s="235"/>
      <c r="N184" s="47"/>
      <c r="O184" s="47"/>
      <c r="P184" s="47"/>
      <c r="Q184" s="47"/>
      <c r="R184" s="47"/>
      <c r="S184" s="47"/>
      <c r="T184" s="95"/>
      <c r="AT184" s="24" t="s">
        <v>184</v>
      </c>
      <c r="AU184" s="24" t="s">
        <v>87</v>
      </c>
    </row>
    <row r="185" spans="2:51" s="11" customFormat="1" ht="13.5">
      <c r="B185" s="240"/>
      <c r="C185" s="241"/>
      <c r="D185" s="233" t="s">
        <v>322</v>
      </c>
      <c r="E185" s="242" t="s">
        <v>23</v>
      </c>
      <c r="F185" s="243" t="s">
        <v>1108</v>
      </c>
      <c r="G185" s="241"/>
      <c r="H185" s="244">
        <v>65.496</v>
      </c>
      <c r="I185" s="245"/>
      <c r="J185" s="241"/>
      <c r="K185" s="241"/>
      <c r="L185" s="246"/>
      <c r="M185" s="247"/>
      <c r="N185" s="248"/>
      <c r="O185" s="248"/>
      <c r="P185" s="248"/>
      <c r="Q185" s="248"/>
      <c r="R185" s="248"/>
      <c r="S185" s="248"/>
      <c r="T185" s="249"/>
      <c r="AT185" s="250" t="s">
        <v>322</v>
      </c>
      <c r="AU185" s="250" t="s">
        <v>87</v>
      </c>
      <c r="AV185" s="11" t="s">
        <v>87</v>
      </c>
      <c r="AW185" s="11" t="s">
        <v>39</v>
      </c>
      <c r="AX185" s="11" t="s">
        <v>84</v>
      </c>
      <c r="AY185" s="250" t="s">
        <v>170</v>
      </c>
    </row>
    <row r="186" spans="2:65" s="1" customFormat="1" ht="25.5" customHeight="1">
      <c r="B186" s="46"/>
      <c r="C186" s="221" t="s">
        <v>423</v>
      </c>
      <c r="D186" s="221" t="s">
        <v>176</v>
      </c>
      <c r="E186" s="222" t="s">
        <v>408</v>
      </c>
      <c r="F186" s="223" t="s">
        <v>409</v>
      </c>
      <c r="G186" s="224" t="s">
        <v>292</v>
      </c>
      <c r="H186" s="225">
        <v>6.984</v>
      </c>
      <c r="I186" s="226"/>
      <c r="J186" s="227">
        <f>ROUND(I186*H186,2)</f>
        <v>0</v>
      </c>
      <c r="K186" s="223" t="s">
        <v>180</v>
      </c>
      <c r="L186" s="72"/>
      <c r="M186" s="228" t="s">
        <v>23</v>
      </c>
      <c r="N186" s="229" t="s">
        <v>47</v>
      </c>
      <c r="O186" s="47"/>
      <c r="P186" s="230">
        <f>O186*H186</f>
        <v>0</v>
      </c>
      <c r="Q186" s="230">
        <v>0</v>
      </c>
      <c r="R186" s="230">
        <f>Q186*H186</f>
        <v>0</v>
      </c>
      <c r="S186" s="230">
        <v>0</v>
      </c>
      <c r="T186" s="231">
        <f>S186*H186</f>
        <v>0</v>
      </c>
      <c r="AR186" s="24" t="s">
        <v>194</v>
      </c>
      <c r="AT186" s="24" t="s">
        <v>176</v>
      </c>
      <c r="AU186" s="24" t="s">
        <v>87</v>
      </c>
      <c r="AY186" s="24" t="s">
        <v>170</v>
      </c>
      <c r="BE186" s="232">
        <f>IF(N186="základní",J186,0)</f>
        <v>0</v>
      </c>
      <c r="BF186" s="232">
        <f>IF(N186="snížená",J186,0)</f>
        <v>0</v>
      </c>
      <c r="BG186" s="232">
        <f>IF(N186="zákl. přenesená",J186,0)</f>
        <v>0</v>
      </c>
      <c r="BH186" s="232">
        <f>IF(N186="sníž. přenesená",J186,0)</f>
        <v>0</v>
      </c>
      <c r="BI186" s="232">
        <f>IF(N186="nulová",J186,0)</f>
        <v>0</v>
      </c>
      <c r="BJ186" s="24" t="s">
        <v>84</v>
      </c>
      <c r="BK186" s="232">
        <f>ROUND(I186*H186,2)</f>
        <v>0</v>
      </c>
      <c r="BL186" s="24" t="s">
        <v>194</v>
      </c>
      <c r="BM186" s="24" t="s">
        <v>1109</v>
      </c>
    </row>
    <row r="187" spans="2:47" s="1" customFormat="1" ht="13.5">
      <c r="B187" s="46"/>
      <c r="C187" s="74"/>
      <c r="D187" s="233" t="s">
        <v>183</v>
      </c>
      <c r="E187" s="74"/>
      <c r="F187" s="234" t="s">
        <v>411</v>
      </c>
      <c r="G187" s="74"/>
      <c r="H187" s="74"/>
      <c r="I187" s="191"/>
      <c r="J187" s="74"/>
      <c r="K187" s="74"/>
      <c r="L187" s="72"/>
      <c r="M187" s="235"/>
      <c r="N187" s="47"/>
      <c r="O187" s="47"/>
      <c r="P187" s="47"/>
      <c r="Q187" s="47"/>
      <c r="R187" s="47"/>
      <c r="S187" s="47"/>
      <c r="T187" s="95"/>
      <c r="AT187" s="24" t="s">
        <v>183</v>
      </c>
      <c r="AU187" s="24" t="s">
        <v>87</v>
      </c>
    </row>
    <row r="188" spans="2:47" s="1" customFormat="1" ht="13.5">
      <c r="B188" s="46"/>
      <c r="C188" s="74"/>
      <c r="D188" s="233" t="s">
        <v>295</v>
      </c>
      <c r="E188" s="74"/>
      <c r="F188" s="236" t="s">
        <v>412</v>
      </c>
      <c r="G188" s="74"/>
      <c r="H188" s="74"/>
      <c r="I188" s="191"/>
      <c r="J188" s="74"/>
      <c r="K188" s="74"/>
      <c r="L188" s="72"/>
      <c r="M188" s="235"/>
      <c r="N188" s="47"/>
      <c r="O188" s="47"/>
      <c r="P188" s="47"/>
      <c r="Q188" s="47"/>
      <c r="R188" s="47"/>
      <c r="S188" s="47"/>
      <c r="T188" s="95"/>
      <c r="AT188" s="24" t="s">
        <v>295</v>
      </c>
      <c r="AU188" s="24" t="s">
        <v>87</v>
      </c>
    </row>
    <row r="189" spans="2:47" s="1" customFormat="1" ht="13.5">
      <c r="B189" s="46"/>
      <c r="C189" s="74"/>
      <c r="D189" s="233" t="s">
        <v>184</v>
      </c>
      <c r="E189" s="74"/>
      <c r="F189" s="236" t="s">
        <v>413</v>
      </c>
      <c r="G189" s="74"/>
      <c r="H189" s="74"/>
      <c r="I189" s="191"/>
      <c r="J189" s="74"/>
      <c r="K189" s="74"/>
      <c r="L189" s="72"/>
      <c r="M189" s="235"/>
      <c r="N189" s="47"/>
      <c r="O189" s="47"/>
      <c r="P189" s="47"/>
      <c r="Q189" s="47"/>
      <c r="R189" s="47"/>
      <c r="S189" s="47"/>
      <c r="T189" s="95"/>
      <c r="AT189" s="24" t="s">
        <v>184</v>
      </c>
      <c r="AU189" s="24" t="s">
        <v>87</v>
      </c>
    </row>
    <row r="190" spans="2:51" s="11" customFormat="1" ht="13.5">
      <c r="B190" s="240"/>
      <c r="C190" s="241"/>
      <c r="D190" s="233" t="s">
        <v>322</v>
      </c>
      <c r="E190" s="242" t="s">
        <v>23</v>
      </c>
      <c r="F190" s="243" t="s">
        <v>1110</v>
      </c>
      <c r="G190" s="241"/>
      <c r="H190" s="244">
        <v>6.984</v>
      </c>
      <c r="I190" s="245"/>
      <c r="J190" s="241"/>
      <c r="K190" s="241"/>
      <c r="L190" s="246"/>
      <c r="M190" s="247"/>
      <c r="N190" s="248"/>
      <c r="O190" s="248"/>
      <c r="P190" s="248"/>
      <c r="Q190" s="248"/>
      <c r="R190" s="248"/>
      <c r="S190" s="248"/>
      <c r="T190" s="249"/>
      <c r="AT190" s="250" t="s">
        <v>322</v>
      </c>
      <c r="AU190" s="250" t="s">
        <v>87</v>
      </c>
      <c r="AV190" s="11" t="s">
        <v>87</v>
      </c>
      <c r="AW190" s="11" t="s">
        <v>39</v>
      </c>
      <c r="AX190" s="11" t="s">
        <v>84</v>
      </c>
      <c r="AY190" s="250" t="s">
        <v>170</v>
      </c>
    </row>
    <row r="191" spans="2:65" s="1" customFormat="1" ht="16.5" customHeight="1">
      <c r="B191" s="46"/>
      <c r="C191" s="221" t="s">
        <v>432</v>
      </c>
      <c r="D191" s="221" t="s">
        <v>176</v>
      </c>
      <c r="E191" s="222" t="s">
        <v>416</v>
      </c>
      <c r="F191" s="223" t="s">
        <v>417</v>
      </c>
      <c r="G191" s="224" t="s">
        <v>292</v>
      </c>
      <c r="H191" s="225">
        <v>24.544</v>
      </c>
      <c r="I191" s="226"/>
      <c r="J191" s="227">
        <f>ROUND(I191*H191,2)</f>
        <v>0</v>
      </c>
      <c r="K191" s="223" t="s">
        <v>180</v>
      </c>
      <c r="L191" s="72"/>
      <c r="M191" s="228" t="s">
        <v>23</v>
      </c>
      <c r="N191" s="229" t="s">
        <v>47</v>
      </c>
      <c r="O191" s="47"/>
      <c r="P191" s="230">
        <f>O191*H191</f>
        <v>0</v>
      </c>
      <c r="Q191" s="230">
        <v>0</v>
      </c>
      <c r="R191" s="230">
        <f>Q191*H191</f>
        <v>0</v>
      </c>
      <c r="S191" s="230">
        <v>0</v>
      </c>
      <c r="T191" s="231">
        <f>S191*H191</f>
        <v>0</v>
      </c>
      <c r="AR191" s="24" t="s">
        <v>194</v>
      </c>
      <c r="AT191" s="24" t="s">
        <v>176</v>
      </c>
      <c r="AU191" s="24" t="s">
        <v>87</v>
      </c>
      <c r="AY191" s="24" t="s">
        <v>170</v>
      </c>
      <c r="BE191" s="232">
        <f>IF(N191="základní",J191,0)</f>
        <v>0</v>
      </c>
      <c r="BF191" s="232">
        <f>IF(N191="snížená",J191,0)</f>
        <v>0</v>
      </c>
      <c r="BG191" s="232">
        <f>IF(N191="zákl. přenesená",J191,0)</f>
        <v>0</v>
      </c>
      <c r="BH191" s="232">
        <f>IF(N191="sníž. přenesená",J191,0)</f>
        <v>0</v>
      </c>
      <c r="BI191" s="232">
        <f>IF(N191="nulová",J191,0)</f>
        <v>0</v>
      </c>
      <c r="BJ191" s="24" t="s">
        <v>84</v>
      </c>
      <c r="BK191" s="232">
        <f>ROUND(I191*H191,2)</f>
        <v>0</v>
      </c>
      <c r="BL191" s="24" t="s">
        <v>194</v>
      </c>
      <c r="BM191" s="24" t="s">
        <v>1111</v>
      </c>
    </row>
    <row r="192" spans="2:47" s="1" customFormat="1" ht="13.5">
      <c r="B192" s="46"/>
      <c r="C192" s="74"/>
      <c r="D192" s="233" t="s">
        <v>183</v>
      </c>
      <c r="E192" s="74"/>
      <c r="F192" s="234" t="s">
        <v>419</v>
      </c>
      <c r="G192" s="74"/>
      <c r="H192" s="74"/>
      <c r="I192" s="191"/>
      <c r="J192" s="74"/>
      <c r="K192" s="74"/>
      <c r="L192" s="72"/>
      <c r="M192" s="235"/>
      <c r="N192" s="47"/>
      <c r="O192" s="47"/>
      <c r="P192" s="47"/>
      <c r="Q192" s="47"/>
      <c r="R192" s="47"/>
      <c r="S192" s="47"/>
      <c r="T192" s="95"/>
      <c r="AT192" s="24" t="s">
        <v>183</v>
      </c>
      <c r="AU192" s="24" t="s">
        <v>87</v>
      </c>
    </row>
    <row r="193" spans="2:47" s="1" customFormat="1" ht="13.5">
      <c r="B193" s="46"/>
      <c r="C193" s="74"/>
      <c r="D193" s="233" t="s">
        <v>295</v>
      </c>
      <c r="E193" s="74"/>
      <c r="F193" s="236" t="s">
        <v>420</v>
      </c>
      <c r="G193" s="74"/>
      <c r="H193" s="74"/>
      <c r="I193" s="191"/>
      <c r="J193" s="74"/>
      <c r="K193" s="74"/>
      <c r="L193" s="72"/>
      <c r="M193" s="235"/>
      <c r="N193" s="47"/>
      <c r="O193" s="47"/>
      <c r="P193" s="47"/>
      <c r="Q193" s="47"/>
      <c r="R193" s="47"/>
      <c r="S193" s="47"/>
      <c r="T193" s="95"/>
      <c r="AT193" s="24" t="s">
        <v>295</v>
      </c>
      <c r="AU193" s="24" t="s">
        <v>87</v>
      </c>
    </row>
    <row r="194" spans="2:47" s="1" customFormat="1" ht="13.5">
      <c r="B194" s="46"/>
      <c r="C194" s="74"/>
      <c r="D194" s="233" t="s">
        <v>184</v>
      </c>
      <c r="E194" s="74"/>
      <c r="F194" s="236" t="s">
        <v>421</v>
      </c>
      <c r="G194" s="74"/>
      <c r="H194" s="74"/>
      <c r="I194" s="191"/>
      <c r="J194" s="74"/>
      <c r="K194" s="74"/>
      <c r="L194" s="72"/>
      <c r="M194" s="235"/>
      <c r="N194" s="47"/>
      <c r="O194" s="47"/>
      <c r="P194" s="47"/>
      <c r="Q194" s="47"/>
      <c r="R194" s="47"/>
      <c r="S194" s="47"/>
      <c r="T194" s="95"/>
      <c r="AT194" s="24" t="s">
        <v>184</v>
      </c>
      <c r="AU194" s="24" t="s">
        <v>87</v>
      </c>
    </row>
    <row r="195" spans="2:51" s="11" customFormat="1" ht="13.5">
      <c r="B195" s="240"/>
      <c r="C195" s="241"/>
      <c r="D195" s="233" t="s">
        <v>322</v>
      </c>
      <c r="E195" s="242" t="s">
        <v>23</v>
      </c>
      <c r="F195" s="243" t="s">
        <v>1112</v>
      </c>
      <c r="G195" s="241"/>
      <c r="H195" s="244">
        <v>24.544</v>
      </c>
      <c r="I195" s="245"/>
      <c r="J195" s="241"/>
      <c r="K195" s="241"/>
      <c r="L195" s="246"/>
      <c r="M195" s="247"/>
      <c r="N195" s="248"/>
      <c r="O195" s="248"/>
      <c r="P195" s="248"/>
      <c r="Q195" s="248"/>
      <c r="R195" s="248"/>
      <c r="S195" s="248"/>
      <c r="T195" s="249"/>
      <c r="AT195" s="250" t="s">
        <v>322</v>
      </c>
      <c r="AU195" s="250" t="s">
        <v>87</v>
      </c>
      <c r="AV195" s="11" t="s">
        <v>87</v>
      </c>
      <c r="AW195" s="11" t="s">
        <v>39</v>
      </c>
      <c r="AX195" s="11" t="s">
        <v>84</v>
      </c>
      <c r="AY195" s="250" t="s">
        <v>170</v>
      </c>
    </row>
    <row r="196" spans="2:65" s="1" customFormat="1" ht="25.5" customHeight="1">
      <c r="B196" s="46"/>
      <c r="C196" s="221" t="s">
        <v>438</v>
      </c>
      <c r="D196" s="221" t="s">
        <v>176</v>
      </c>
      <c r="E196" s="222" t="s">
        <v>1113</v>
      </c>
      <c r="F196" s="223" t="s">
        <v>1114</v>
      </c>
      <c r="G196" s="224" t="s">
        <v>219</v>
      </c>
      <c r="H196" s="225">
        <v>1760</v>
      </c>
      <c r="I196" s="226"/>
      <c r="J196" s="227">
        <f>ROUND(I196*H196,2)</f>
        <v>0</v>
      </c>
      <c r="K196" s="223" t="s">
        <v>180</v>
      </c>
      <c r="L196" s="72"/>
      <c r="M196" s="228" t="s">
        <v>23</v>
      </c>
      <c r="N196" s="229" t="s">
        <v>47</v>
      </c>
      <c r="O196" s="47"/>
      <c r="P196" s="230">
        <f>O196*H196</f>
        <v>0</v>
      </c>
      <c r="Q196" s="230">
        <v>0</v>
      </c>
      <c r="R196" s="230">
        <f>Q196*H196</f>
        <v>0</v>
      </c>
      <c r="S196" s="230">
        <v>0</v>
      </c>
      <c r="T196" s="231">
        <f>S196*H196</f>
        <v>0</v>
      </c>
      <c r="AR196" s="24" t="s">
        <v>194</v>
      </c>
      <c r="AT196" s="24" t="s">
        <v>176</v>
      </c>
      <c r="AU196" s="24" t="s">
        <v>87</v>
      </c>
      <c r="AY196" s="24" t="s">
        <v>170</v>
      </c>
      <c r="BE196" s="232">
        <f>IF(N196="základní",J196,0)</f>
        <v>0</v>
      </c>
      <c r="BF196" s="232">
        <f>IF(N196="snížená",J196,0)</f>
        <v>0</v>
      </c>
      <c r="BG196" s="232">
        <f>IF(N196="zákl. přenesená",J196,0)</f>
        <v>0</v>
      </c>
      <c r="BH196" s="232">
        <f>IF(N196="sníž. přenesená",J196,0)</f>
        <v>0</v>
      </c>
      <c r="BI196" s="232">
        <f>IF(N196="nulová",J196,0)</f>
        <v>0</v>
      </c>
      <c r="BJ196" s="24" t="s">
        <v>84</v>
      </c>
      <c r="BK196" s="232">
        <f>ROUND(I196*H196,2)</f>
        <v>0</v>
      </c>
      <c r="BL196" s="24" t="s">
        <v>194</v>
      </c>
      <c r="BM196" s="24" t="s">
        <v>1115</v>
      </c>
    </row>
    <row r="197" spans="2:47" s="1" customFormat="1" ht="13.5">
      <c r="B197" s="46"/>
      <c r="C197" s="74"/>
      <c r="D197" s="233" t="s">
        <v>183</v>
      </c>
      <c r="E197" s="74"/>
      <c r="F197" s="234" t="s">
        <v>1116</v>
      </c>
      <c r="G197" s="74"/>
      <c r="H197" s="74"/>
      <c r="I197" s="191"/>
      <c r="J197" s="74"/>
      <c r="K197" s="74"/>
      <c r="L197" s="72"/>
      <c r="M197" s="235"/>
      <c r="N197" s="47"/>
      <c r="O197" s="47"/>
      <c r="P197" s="47"/>
      <c r="Q197" s="47"/>
      <c r="R197" s="47"/>
      <c r="S197" s="47"/>
      <c r="T197" s="95"/>
      <c r="AT197" s="24" t="s">
        <v>183</v>
      </c>
      <c r="AU197" s="24" t="s">
        <v>87</v>
      </c>
    </row>
    <row r="198" spans="2:47" s="1" customFormat="1" ht="13.5">
      <c r="B198" s="46"/>
      <c r="C198" s="74"/>
      <c r="D198" s="233" t="s">
        <v>295</v>
      </c>
      <c r="E198" s="74"/>
      <c r="F198" s="236" t="s">
        <v>1117</v>
      </c>
      <c r="G198" s="74"/>
      <c r="H198" s="74"/>
      <c r="I198" s="191"/>
      <c r="J198" s="74"/>
      <c r="K198" s="74"/>
      <c r="L198" s="72"/>
      <c r="M198" s="235"/>
      <c r="N198" s="47"/>
      <c r="O198" s="47"/>
      <c r="P198" s="47"/>
      <c r="Q198" s="47"/>
      <c r="R198" s="47"/>
      <c r="S198" s="47"/>
      <c r="T198" s="95"/>
      <c r="AT198" s="24" t="s">
        <v>295</v>
      </c>
      <c r="AU198" s="24" t="s">
        <v>87</v>
      </c>
    </row>
    <row r="199" spans="2:47" s="1" customFormat="1" ht="13.5">
      <c r="B199" s="46"/>
      <c r="C199" s="74"/>
      <c r="D199" s="233" t="s">
        <v>184</v>
      </c>
      <c r="E199" s="74"/>
      <c r="F199" s="236" t="s">
        <v>1118</v>
      </c>
      <c r="G199" s="74"/>
      <c r="H199" s="74"/>
      <c r="I199" s="191"/>
      <c r="J199" s="74"/>
      <c r="K199" s="74"/>
      <c r="L199" s="72"/>
      <c r="M199" s="235"/>
      <c r="N199" s="47"/>
      <c r="O199" s="47"/>
      <c r="P199" s="47"/>
      <c r="Q199" s="47"/>
      <c r="R199" s="47"/>
      <c r="S199" s="47"/>
      <c r="T199" s="95"/>
      <c r="AT199" s="24" t="s">
        <v>184</v>
      </c>
      <c r="AU199" s="24" t="s">
        <v>87</v>
      </c>
    </row>
    <row r="200" spans="2:65" s="1" customFormat="1" ht="25.5" customHeight="1">
      <c r="B200" s="46"/>
      <c r="C200" s="221" t="s">
        <v>446</v>
      </c>
      <c r="D200" s="221" t="s">
        <v>176</v>
      </c>
      <c r="E200" s="222" t="s">
        <v>1119</v>
      </c>
      <c r="F200" s="223" t="s">
        <v>1120</v>
      </c>
      <c r="G200" s="224" t="s">
        <v>219</v>
      </c>
      <c r="H200" s="225">
        <v>1296</v>
      </c>
      <c r="I200" s="226"/>
      <c r="J200" s="227">
        <f>ROUND(I200*H200,2)</f>
        <v>0</v>
      </c>
      <c r="K200" s="223" t="s">
        <v>180</v>
      </c>
      <c r="L200" s="72"/>
      <c r="M200" s="228" t="s">
        <v>23</v>
      </c>
      <c r="N200" s="229" t="s">
        <v>47</v>
      </c>
      <c r="O200" s="47"/>
      <c r="P200" s="230">
        <f>O200*H200</f>
        <v>0</v>
      </c>
      <c r="Q200" s="230">
        <v>0</v>
      </c>
      <c r="R200" s="230">
        <f>Q200*H200</f>
        <v>0</v>
      </c>
      <c r="S200" s="230">
        <v>0</v>
      </c>
      <c r="T200" s="231">
        <f>S200*H200</f>
        <v>0</v>
      </c>
      <c r="AR200" s="24" t="s">
        <v>194</v>
      </c>
      <c r="AT200" s="24" t="s">
        <v>176</v>
      </c>
      <c r="AU200" s="24" t="s">
        <v>87</v>
      </c>
      <c r="AY200" s="24" t="s">
        <v>170</v>
      </c>
      <c r="BE200" s="232">
        <f>IF(N200="základní",J200,0)</f>
        <v>0</v>
      </c>
      <c r="BF200" s="232">
        <f>IF(N200="snížená",J200,0)</f>
        <v>0</v>
      </c>
      <c r="BG200" s="232">
        <f>IF(N200="zákl. přenesená",J200,0)</f>
        <v>0</v>
      </c>
      <c r="BH200" s="232">
        <f>IF(N200="sníž. přenesená",J200,0)</f>
        <v>0</v>
      </c>
      <c r="BI200" s="232">
        <f>IF(N200="nulová",J200,0)</f>
        <v>0</v>
      </c>
      <c r="BJ200" s="24" t="s">
        <v>84</v>
      </c>
      <c r="BK200" s="232">
        <f>ROUND(I200*H200,2)</f>
        <v>0</v>
      </c>
      <c r="BL200" s="24" t="s">
        <v>194</v>
      </c>
      <c r="BM200" s="24" t="s">
        <v>1121</v>
      </c>
    </row>
    <row r="201" spans="2:47" s="1" customFormat="1" ht="13.5">
      <c r="B201" s="46"/>
      <c r="C201" s="74"/>
      <c r="D201" s="233" t="s">
        <v>183</v>
      </c>
      <c r="E201" s="74"/>
      <c r="F201" s="234" t="s">
        <v>1122</v>
      </c>
      <c r="G201" s="74"/>
      <c r="H201" s="74"/>
      <c r="I201" s="191"/>
      <c r="J201" s="74"/>
      <c r="K201" s="74"/>
      <c r="L201" s="72"/>
      <c r="M201" s="235"/>
      <c r="N201" s="47"/>
      <c r="O201" s="47"/>
      <c r="P201" s="47"/>
      <c r="Q201" s="47"/>
      <c r="R201" s="47"/>
      <c r="S201" s="47"/>
      <c r="T201" s="95"/>
      <c r="AT201" s="24" t="s">
        <v>183</v>
      </c>
      <c r="AU201" s="24" t="s">
        <v>87</v>
      </c>
    </row>
    <row r="202" spans="2:47" s="1" customFormat="1" ht="13.5">
      <c r="B202" s="46"/>
      <c r="C202" s="74"/>
      <c r="D202" s="233" t="s">
        <v>295</v>
      </c>
      <c r="E202" s="74"/>
      <c r="F202" s="236" t="s">
        <v>1123</v>
      </c>
      <c r="G202" s="74"/>
      <c r="H202" s="74"/>
      <c r="I202" s="191"/>
      <c r="J202" s="74"/>
      <c r="K202" s="74"/>
      <c r="L202" s="72"/>
      <c r="M202" s="235"/>
      <c r="N202" s="47"/>
      <c r="O202" s="47"/>
      <c r="P202" s="47"/>
      <c r="Q202" s="47"/>
      <c r="R202" s="47"/>
      <c r="S202" s="47"/>
      <c r="T202" s="95"/>
      <c r="AT202" s="24" t="s">
        <v>295</v>
      </c>
      <c r="AU202" s="24" t="s">
        <v>87</v>
      </c>
    </row>
    <row r="203" spans="2:47" s="1" customFormat="1" ht="13.5">
      <c r="B203" s="46"/>
      <c r="C203" s="74"/>
      <c r="D203" s="233" t="s">
        <v>184</v>
      </c>
      <c r="E203" s="74"/>
      <c r="F203" s="236" t="s">
        <v>1118</v>
      </c>
      <c r="G203" s="74"/>
      <c r="H203" s="74"/>
      <c r="I203" s="191"/>
      <c r="J203" s="74"/>
      <c r="K203" s="74"/>
      <c r="L203" s="72"/>
      <c r="M203" s="235"/>
      <c r="N203" s="47"/>
      <c r="O203" s="47"/>
      <c r="P203" s="47"/>
      <c r="Q203" s="47"/>
      <c r="R203" s="47"/>
      <c r="S203" s="47"/>
      <c r="T203" s="95"/>
      <c r="AT203" s="24" t="s">
        <v>184</v>
      </c>
      <c r="AU203" s="24" t="s">
        <v>87</v>
      </c>
    </row>
    <row r="204" spans="2:65" s="1" customFormat="1" ht="16.5" customHeight="1">
      <c r="B204" s="46"/>
      <c r="C204" s="221" t="s">
        <v>454</v>
      </c>
      <c r="D204" s="221" t="s">
        <v>176</v>
      </c>
      <c r="E204" s="222" t="s">
        <v>1124</v>
      </c>
      <c r="F204" s="223" t="s">
        <v>1125</v>
      </c>
      <c r="G204" s="224" t="s">
        <v>219</v>
      </c>
      <c r="H204" s="225">
        <v>1760</v>
      </c>
      <c r="I204" s="226"/>
      <c r="J204" s="227">
        <f>ROUND(I204*H204,2)</f>
        <v>0</v>
      </c>
      <c r="K204" s="223" t="s">
        <v>180</v>
      </c>
      <c r="L204" s="72"/>
      <c r="M204" s="228" t="s">
        <v>23</v>
      </c>
      <c r="N204" s="229" t="s">
        <v>47</v>
      </c>
      <c r="O204" s="47"/>
      <c r="P204" s="230">
        <f>O204*H204</f>
        <v>0</v>
      </c>
      <c r="Q204" s="230">
        <v>0</v>
      </c>
      <c r="R204" s="230">
        <f>Q204*H204</f>
        <v>0</v>
      </c>
      <c r="S204" s="230">
        <v>0</v>
      </c>
      <c r="T204" s="231">
        <f>S204*H204</f>
        <v>0</v>
      </c>
      <c r="AR204" s="24" t="s">
        <v>194</v>
      </c>
      <c r="AT204" s="24" t="s">
        <v>176</v>
      </c>
      <c r="AU204" s="24" t="s">
        <v>87</v>
      </c>
      <c r="AY204" s="24" t="s">
        <v>170</v>
      </c>
      <c r="BE204" s="232">
        <f>IF(N204="základní",J204,0)</f>
        <v>0</v>
      </c>
      <c r="BF204" s="232">
        <f>IF(N204="snížená",J204,0)</f>
        <v>0</v>
      </c>
      <c r="BG204" s="232">
        <f>IF(N204="zákl. přenesená",J204,0)</f>
        <v>0</v>
      </c>
      <c r="BH204" s="232">
        <f>IF(N204="sníž. přenesená",J204,0)</f>
        <v>0</v>
      </c>
      <c r="BI204" s="232">
        <f>IF(N204="nulová",J204,0)</f>
        <v>0</v>
      </c>
      <c r="BJ204" s="24" t="s">
        <v>84</v>
      </c>
      <c r="BK204" s="232">
        <f>ROUND(I204*H204,2)</f>
        <v>0</v>
      </c>
      <c r="BL204" s="24" t="s">
        <v>194</v>
      </c>
      <c r="BM204" s="24" t="s">
        <v>1126</v>
      </c>
    </row>
    <row r="205" spans="2:47" s="1" customFormat="1" ht="13.5">
      <c r="B205" s="46"/>
      <c r="C205" s="74"/>
      <c r="D205" s="233" t="s">
        <v>183</v>
      </c>
      <c r="E205" s="74"/>
      <c r="F205" s="234" t="s">
        <v>1127</v>
      </c>
      <c r="G205" s="74"/>
      <c r="H205" s="74"/>
      <c r="I205" s="191"/>
      <c r="J205" s="74"/>
      <c r="K205" s="74"/>
      <c r="L205" s="72"/>
      <c r="M205" s="235"/>
      <c r="N205" s="47"/>
      <c r="O205" s="47"/>
      <c r="P205" s="47"/>
      <c r="Q205" s="47"/>
      <c r="R205" s="47"/>
      <c r="S205" s="47"/>
      <c r="T205" s="95"/>
      <c r="AT205" s="24" t="s">
        <v>183</v>
      </c>
      <c r="AU205" s="24" t="s">
        <v>87</v>
      </c>
    </row>
    <row r="206" spans="2:47" s="1" customFormat="1" ht="13.5">
      <c r="B206" s="46"/>
      <c r="C206" s="74"/>
      <c r="D206" s="233" t="s">
        <v>295</v>
      </c>
      <c r="E206" s="74"/>
      <c r="F206" s="236" t="s">
        <v>428</v>
      </c>
      <c r="G206" s="74"/>
      <c r="H206" s="74"/>
      <c r="I206" s="191"/>
      <c r="J206" s="74"/>
      <c r="K206" s="74"/>
      <c r="L206" s="72"/>
      <c r="M206" s="235"/>
      <c r="N206" s="47"/>
      <c r="O206" s="47"/>
      <c r="P206" s="47"/>
      <c r="Q206" s="47"/>
      <c r="R206" s="47"/>
      <c r="S206" s="47"/>
      <c r="T206" s="95"/>
      <c r="AT206" s="24" t="s">
        <v>295</v>
      </c>
      <c r="AU206" s="24" t="s">
        <v>87</v>
      </c>
    </row>
    <row r="207" spans="2:47" s="1" customFormat="1" ht="13.5">
      <c r="B207" s="46"/>
      <c r="C207" s="74"/>
      <c r="D207" s="233" t="s">
        <v>184</v>
      </c>
      <c r="E207" s="74"/>
      <c r="F207" s="236" t="s">
        <v>1128</v>
      </c>
      <c r="G207" s="74"/>
      <c r="H207" s="74"/>
      <c r="I207" s="191"/>
      <c r="J207" s="74"/>
      <c r="K207" s="74"/>
      <c r="L207" s="72"/>
      <c r="M207" s="235"/>
      <c r="N207" s="47"/>
      <c r="O207" s="47"/>
      <c r="P207" s="47"/>
      <c r="Q207" s="47"/>
      <c r="R207" s="47"/>
      <c r="S207" s="47"/>
      <c r="T207" s="95"/>
      <c r="AT207" s="24" t="s">
        <v>184</v>
      </c>
      <c r="AU207" s="24" t="s">
        <v>87</v>
      </c>
    </row>
    <row r="208" spans="2:65" s="1" customFormat="1" ht="16.5" customHeight="1">
      <c r="B208" s="46"/>
      <c r="C208" s="221" t="s">
        <v>459</v>
      </c>
      <c r="D208" s="221" t="s">
        <v>176</v>
      </c>
      <c r="E208" s="222" t="s">
        <v>424</v>
      </c>
      <c r="F208" s="223" t="s">
        <v>425</v>
      </c>
      <c r="G208" s="224" t="s">
        <v>219</v>
      </c>
      <c r="H208" s="225">
        <v>4096.09</v>
      </c>
      <c r="I208" s="226"/>
      <c r="J208" s="227">
        <f>ROUND(I208*H208,2)</f>
        <v>0</v>
      </c>
      <c r="K208" s="223" t="s">
        <v>180</v>
      </c>
      <c r="L208" s="72"/>
      <c r="M208" s="228" t="s">
        <v>23</v>
      </c>
      <c r="N208" s="229" t="s">
        <v>47</v>
      </c>
      <c r="O208" s="47"/>
      <c r="P208" s="230">
        <f>O208*H208</f>
        <v>0</v>
      </c>
      <c r="Q208" s="230">
        <v>0</v>
      </c>
      <c r="R208" s="230">
        <f>Q208*H208</f>
        <v>0</v>
      </c>
      <c r="S208" s="230">
        <v>0</v>
      </c>
      <c r="T208" s="231">
        <f>S208*H208</f>
        <v>0</v>
      </c>
      <c r="AR208" s="24" t="s">
        <v>194</v>
      </c>
      <c r="AT208" s="24" t="s">
        <v>176</v>
      </c>
      <c r="AU208" s="24" t="s">
        <v>87</v>
      </c>
      <c r="AY208" s="24" t="s">
        <v>170</v>
      </c>
      <c r="BE208" s="232">
        <f>IF(N208="základní",J208,0)</f>
        <v>0</v>
      </c>
      <c r="BF208" s="232">
        <f>IF(N208="snížená",J208,0)</f>
        <v>0</v>
      </c>
      <c r="BG208" s="232">
        <f>IF(N208="zákl. přenesená",J208,0)</f>
        <v>0</v>
      </c>
      <c r="BH208" s="232">
        <f>IF(N208="sníž. přenesená",J208,0)</f>
        <v>0</v>
      </c>
      <c r="BI208" s="232">
        <f>IF(N208="nulová",J208,0)</f>
        <v>0</v>
      </c>
      <c r="BJ208" s="24" t="s">
        <v>84</v>
      </c>
      <c r="BK208" s="232">
        <f>ROUND(I208*H208,2)</f>
        <v>0</v>
      </c>
      <c r="BL208" s="24" t="s">
        <v>194</v>
      </c>
      <c r="BM208" s="24" t="s">
        <v>1129</v>
      </c>
    </row>
    <row r="209" spans="2:47" s="1" customFormat="1" ht="13.5">
      <c r="B209" s="46"/>
      <c r="C209" s="74"/>
      <c r="D209" s="233" t="s">
        <v>183</v>
      </c>
      <c r="E209" s="74"/>
      <c r="F209" s="234" t="s">
        <v>427</v>
      </c>
      <c r="G209" s="74"/>
      <c r="H209" s="74"/>
      <c r="I209" s="191"/>
      <c r="J209" s="74"/>
      <c r="K209" s="74"/>
      <c r="L209" s="72"/>
      <c r="M209" s="235"/>
      <c r="N209" s="47"/>
      <c r="O209" s="47"/>
      <c r="P209" s="47"/>
      <c r="Q209" s="47"/>
      <c r="R209" s="47"/>
      <c r="S209" s="47"/>
      <c r="T209" s="95"/>
      <c r="AT209" s="24" t="s">
        <v>183</v>
      </c>
      <c r="AU209" s="24" t="s">
        <v>87</v>
      </c>
    </row>
    <row r="210" spans="2:47" s="1" customFormat="1" ht="13.5">
      <c r="B210" s="46"/>
      <c r="C210" s="74"/>
      <c r="D210" s="233" t="s">
        <v>295</v>
      </c>
      <c r="E210" s="74"/>
      <c r="F210" s="236" t="s">
        <v>428</v>
      </c>
      <c r="G210" s="74"/>
      <c r="H210" s="74"/>
      <c r="I210" s="191"/>
      <c r="J210" s="74"/>
      <c r="K210" s="74"/>
      <c r="L210" s="72"/>
      <c r="M210" s="235"/>
      <c r="N210" s="47"/>
      <c r="O210" s="47"/>
      <c r="P210" s="47"/>
      <c r="Q210" s="47"/>
      <c r="R210" s="47"/>
      <c r="S210" s="47"/>
      <c r="T210" s="95"/>
      <c r="AT210" s="24" t="s">
        <v>295</v>
      </c>
      <c r="AU210" s="24" t="s">
        <v>87</v>
      </c>
    </row>
    <row r="211" spans="2:47" s="1" customFormat="1" ht="13.5">
      <c r="B211" s="46"/>
      <c r="C211" s="74"/>
      <c r="D211" s="233" t="s">
        <v>184</v>
      </c>
      <c r="E211" s="74"/>
      <c r="F211" s="236" t="s">
        <v>1130</v>
      </c>
      <c r="G211" s="74"/>
      <c r="H211" s="74"/>
      <c r="I211" s="191"/>
      <c r="J211" s="74"/>
      <c r="K211" s="74"/>
      <c r="L211" s="72"/>
      <c r="M211" s="235"/>
      <c r="N211" s="47"/>
      <c r="O211" s="47"/>
      <c r="P211" s="47"/>
      <c r="Q211" s="47"/>
      <c r="R211" s="47"/>
      <c r="S211" s="47"/>
      <c r="T211" s="95"/>
      <c r="AT211" s="24" t="s">
        <v>184</v>
      </c>
      <c r="AU211" s="24" t="s">
        <v>87</v>
      </c>
    </row>
    <row r="212" spans="2:51" s="11" customFormat="1" ht="13.5">
      <c r="B212" s="240"/>
      <c r="C212" s="241"/>
      <c r="D212" s="233" t="s">
        <v>322</v>
      </c>
      <c r="E212" s="242" t="s">
        <v>23</v>
      </c>
      <c r="F212" s="243" t="s">
        <v>1131</v>
      </c>
      <c r="G212" s="241"/>
      <c r="H212" s="244">
        <v>854.21</v>
      </c>
      <c r="I212" s="245"/>
      <c r="J212" s="241"/>
      <c r="K212" s="241"/>
      <c r="L212" s="246"/>
      <c r="M212" s="247"/>
      <c r="N212" s="248"/>
      <c r="O212" s="248"/>
      <c r="P212" s="248"/>
      <c r="Q212" s="248"/>
      <c r="R212" s="248"/>
      <c r="S212" s="248"/>
      <c r="T212" s="249"/>
      <c r="AT212" s="250" t="s">
        <v>322</v>
      </c>
      <c r="AU212" s="250" t="s">
        <v>87</v>
      </c>
      <c r="AV212" s="11" t="s">
        <v>87</v>
      </c>
      <c r="AW212" s="11" t="s">
        <v>39</v>
      </c>
      <c r="AX212" s="11" t="s">
        <v>76</v>
      </c>
      <c r="AY212" s="250" t="s">
        <v>170</v>
      </c>
    </row>
    <row r="213" spans="2:51" s="11" customFormat="1" ht="13.5">
      <c r="B213" s="240"/>
      <c r="C213" s="241"/>
      <c r="D213" s="233" t="s">
        <v>322</v>
      </c>
      <c r="E213" s="242" t="s">
        <v>23</v>
      </c>
      <c r="F213" s="243" t="s">
        <v>1132</v>
      </c>
      <c r="G213" s="241"/>
      <c r="H213" s="244">
        <v>740.85</v>
      </c>
      <c r="I213" s="245"/>
      <c r="J213" s="241"/>
      <c r="K213" s="241"/>
      <c r="L213" s="246"/>
      <c r="M213" s="247"/>
      <c r="N213" s="248"/>
      <c r="O213" s="248"/>
      <c r="P213" s="248"/>
      <c r="Q213" s="248"/>
      <c r="R213" s="248"/>
      <c r="S213" s="248"/>
      <c r="T213" s="249"/>
      <c r="AT213" s="250" t="s">
        <v>322</v>
      </c>
      <c r="AU213" s="250" t="s">
        <v>87</v>
      </c>
      <c r="AV213" s="11" t="s">
        <v>87</v>
      </c>
      <c r="AW213" s="11" t="s">
        <v>39</v>
      </c>
      <c r="AX213" s="11" t="s">
        <v>76</v>
      </c>
      <c r="AY213" s="250" t="s">
        <v>170</v>
      </c>
    </row>
    <row r="214" spans="2:51" s="11" customFormat="1" ht="13.5">
      <c r="B214" s="240"/>
      <c r="C214" s="241"/>
      <c r="D214" s="233" t="s">
        <v>322</v>
      </c>
      <c r="E214" s="242" t="s">
        <v>23</v>
      </c>
      <c r="F214" s="243" t="s">
        <v>1133</v>
      </c>
      <c r="G214" s="241"/>
      <c r="H214" s="244">
        <v>2501.03</v>
      </c>
      <c r="I214" s="245"/>
      <c r="J214" s="241"/>
      <c r="K214" s="241"/>
      <c r="L214" s="246"/>
      <c r="M214" s="247"/>
      <c r="N214" s="248"/>
      <c r="O214" s="248"/>
      <c r="P214" s="248"/>
      <c r="Q214" s="248"/>
      <c r="R214" s="248"/>
      <c r="S214" s="248"/>
      <c r="T214" s="249"/>
      <c r="AT214" s="250" t="s">
        <v>322</v>
      </c>
      <c r="AU214" s="250" t="s">
        <v>87</v>
      </c>
      <c r="AV214" s="11" t="s">
        <v>87</v>
      </c>
      <c r="AW214" s="11" t="s">
        <v>39</v>
      </c>
      <c r="AX214" s="11" t="s">
        <v>76</v>
      </c>
      <c r="AY214" s="250" t="s">
        <v>170</v>
      </c>
    </row>
    <row r="215" spans="2:51" s="12" customFormat="1" ht="13.5">
      <c r="B215" s="251"/>
      <c r="C215" s="252"/>
      <c r="D215" s="233" t="s">
        <v>322</v>
      </c>
      <c r="E215" s="253" t="s">
        <v>23</v>
      </c>
      <c r="F215" s="254" t="s">
        <v>392</v>
      </c>
      <c r="G215" s="252"/>
      <c r="H215" s="255">
        <v>4096.09</v>
      </c>
      <c r="I215" s="256"/>
      <c r="J215" s="252"/>
      <c r="K215" s="252"/>
      <c r="L215" s="257"/>
      <c r="M215" s="258"/>
      <c r="N215" s="259"/>
      <c r="O215" s="259"/>
      <c r="P215" s="259"/>
      <c r="Q215" s="259"/>
      <c r="R215" s="259"/>
      <c r="S215" s="259"/>
      <c r="T215" s="260"/>
      <c r="AT215" s="261" t="s">
        <v>322</v>
      </c>
      <c r="AU215" s="261" t="s">
        <v>87</v>
      </c>
      <c r="AV215" s="12" t="s">
        <v>194</v>
      </c>
      <c r="AW215" s="12" t="s">
        <v>39</v>
      </c>
      <c r="AX215" s="12" t="s">
        <v>84</v>
      </c>
      <c r="AY215" s="261" t="s">
        <v>170</v>
      </c>
    </row>
    <row r="216" spans="2:63" s="10" customFormat="1" ht="29.85" customHeight="1">
      <c r="B216" s="205"/>
      <c r="C216" s="206"/>
      <c r="D216" s="207" t="s">
        <v>75</v>
      </c>
      <c r="E216" s="219" t="s">
        <v>194</v>
      </c>
      <c r="F216" s="219" t="s">
        <v>437</v>
      </c>
      <c r="G216" s="206"/>
      <c r="H216" s="206"/>
      <c r="I216" s="209"/>
      <c r="J216" s="220">
        <f>BK216</f>
        <v>0</v>
      </c>
      <c r="K216" s="206"/>
      <c r="L216" s="211"/>
      <c r="M216" s="212"/>
      <c r="N216" s="213"/>
      <c r="O216" s="213"/>
      <c r="P216" s="214">
        <f>SUM(P217:P225)</f>
        <v>0</v>
      </c>
      <c r="Q216" s="213"/>
      <c r="R216" s="214">
        <f>SUM(R217:R225)</f>
        <v>1.9430399999999999</v>
      </c>
      <c r="S216" s="213"/>
      <c r="T216" s="215">
        <f>SUM(T217:T225)</f>
        <v>0</v>
      </c>
      <c r="AR216" s="216" t="s">
        <v>84</v>
      </c>
      <c r="AT216" s="217" t="s">
        <v>75</v>
      </c>
      <c r="AU216" s="217" t="s">
        <v>84</v>
      </c>
      <c r="AY216" s="216" t="s">
        <v>170</v>
      </c>
      <c r="BK216" s="218">
        <f>SUM(BK217:BK225)</f>
        <v>0</v>
      </c>
    </row>
    <row r="217" spans="2:65" s="1" customFormat="1" ht="16.5" customHeight="1">
      <c r="B217" s="46"/>
      <c r="C217" s="221" t="s">
        <v>466</v>
      </c>
      <c r="D217" s="221" t="s">
        <v>176</v>
      </c>
      <c r="E217" s="222" t="s">
        <v>439</v>
      </c>
      <c r="F217" s="223" t="s">
        <v>440</v>
      </c>
      <c r="G217" s="224" t="s">
        <v>292</v>
      </c>
      <c r="H217" s="225">
        <v>1.042</v>
      </c>
      <c r="I217" s="226"/>
      <c r="J217" s="227">
        <f>ROUND(I217*H217,2)</f>
        <v>0</v>
      </c>
      <c r="K217" s="223" t="s">
        <v>180</v>
      </c>
      <c r="L217" s="72"/>
      <c r="M217" s="228" t="s">
        <v>23</v>
      </c>
      <c r="N217" s="229" t="s">
        <v>47</v>
      </c>
      <c r="O217" s="47"/>
      <c r="P217" s="230">
        <f>O217*H217</f>
        <v>0</v>
      </c>
      <c r="Q217" s="230">
        <v>0</v>
      </c>
      <c r="R217" s="230">
        <f>Q217*H217</f>
        <v>0</v>
      </c>
      <c r="S217" s="230">
        <v>0</v>
      </c>
      <c r="T217" s="231">
        <f>S217*H217</f>
        <v>0</v>
      </c>
      <c r="AR217" s="24" t="s">
        <v>194</v>
      </c>
      <c r="AT217" s="24" t="s">
        <v>176</v>
      </c>
      <c r="AU217" s="24" t="s">
        <v>87</v>
      </c>
      <c r="AY217" s="24" t="s">
        <v>170</v>
      </c>
      <c r="BE217" s="232">
        <f>IF(N217="základní",J217,0)</f>
        <v>0</v>
      </c>
      <c r="BF217" s="232">
        <f>IF(N217="snížená",J217,0)</f>
        <v>0</v>
      </c>
      <c r="BG217" s="232">
        <f>IF(N217="zákl. přenesená",J217,0)</f>
        <v>0</v>
      </c>
      <c r="BH217" s="232">
        <f>IF(N217="sníž. přenesená",J217,0)</f>
        <v>0</v>
      </c>
      <c r="BI217" s="232">
        <f>IF(N217="nulová",J217,0)</f>
        <v>0</v>
      </c>
      <c r="BJ217" s="24" t="s">
        <v>84</v>
      </c>
      <c r="BK217" s="232">
        <f>ROUND(I217*H217,2)</f>
        <v>0</v>
      </c>
      <c r="BL217" s="24" t="s">
        <v>194</v>
      </c>
      <c r="BM217" s="24" t="s">
        <v>1134</v>
      </c>
    </row>
    <row r="218" spans="2:47" s="1" customFormat="1" ht="13.5">
      <c r="B218" s="46"/>
      <c r="C218" s="74"/>
      <c r="D218" s="233" t="s">
        <v>183</v>
      </c>
      <c r="E218" s="74"/>
      <c r="F218" s="234" t="s">
        <v>442</v>
      </c>
      <c r="G218" s="74"/>
      <c r="H218" s="74"/>
      <c r="I218" s="191"/>
      <c r="J218" s="74"/>
      <c r="K218" s="74"/>
      <c r="L218" s="72"/>
      <c r="M218" s="235"/>
      <c r="N218" s="47"/>
      <c r="O218" s="47"/>
      <c r="P218" s="47"/>
      <c r="Q218" s="47"/>
      <c r="R218" s="47"/>
      <c r="S218" s="47"/>
      <c r="T218" s="95"/>
      <c r="AT218" s="24" t="s">
        <v>183</v>
      </c>
      <c r="AU218" s="24" t="s">
        <v>87</v>
      </c>
    </row>
    <row r="219" spans="2:47" s="1" customFormat="1" ht="13.5">
      <c r="B219" s="46"/>
      <c r="C219" s="74"/>
      <c r="D219" s="233" t="s">
        <v>295</v>
      </c>
      <c r="E219" s="74"/>
      <c r="F219" s="236" t="s">
        <v>443</v>
      </c>
      <c r="G219" s="74"/>
      <c r="H219" s="74"/>
      <c r="I219" s="191"/>
      <c r="J219" s="74"/>
      <c r="K219" s="74"/>
      <c r="L219" s="72"/>
      <c r="M219" s="235"/>
      <c r="N219" s="47"/>
      <c r="O219" s="47"/>
      <c r="P219" s="47"/>
      <c r="Q219" s="47"/>
      <c r="R219" s="47"/>
      <c r="S219" s="47"/>
      <c r="T219" s="95"/>
      <c r="AT219" s="24" t="s">
        <v>295</v>
      </c>
      <c r="AU219" s="24" t="s">
        <v>87</v>
      </c>
    </row>
    <row r="220" spans="2:47" s="1" customFormat="1" ht="13.5">
      <c r="B220" s="46"/>
      <c r="C220" s="74"/>
      <c r="D220" s="233" t="s">
        <v>184</v>
      </c>
      <c r="E220" s="74"/>
      <c r="F220" s="236" t="s">
        <v>1135</v>
      </c>
      <c r="G220" s="74"/>
      <c r="H220" s="74"/>
      <c r="I220" s="191"/>
      <c r="J220" s="74"/>
      <c r="K220" s="74"/>
      <c r="L220" s="72"/>
      <c r="M220" s="235"/>
      <c r="N220" s="47"/>
      <c r="O220" s="47"/>
      <c r="P220" s="47"/>
      <c r="Q220" s="47"/>
      <c r="R220" s="47"/>
      <c r="S220" s="47"/>
      <c r="T220" s="95"/>
      <c r="AT220" s="24" t="s">
        <v>184</v>
      </c>
      <c r="AU220" s="24" t="s">
        <v>87</v>
      </c>
    </row>
    <row r="221" spans="2:51" s="11" customFormat="1" ht="13.5">
      <c r="B221" s="240"/>
      <c r="C221" s="241"/>
      <c r="D221" s="233" t="s">
        <v>322</v>
      </c>
      <c r="E221" s="242" t="s">
        <v>23</v>
      </c>
      <c r="F221" s="243" t="s">
        <v>1136</v>
      </c>
      <c r="G221" s="241"/>
      <c r="H221" s="244">
        <v>1.042</v>
      </c>
      <c r="I221" s="245"/>
      <c r="J221" s="241"/>
      <c r="K221" s="241"/>
      <c r="L221" s="246"/>
      <c r="M221" s="247"/>
      <c r="N221" s="248"/>
      <c r="O221" s="248"/>
      <c r="P221" s="248"/>
      <c r="Q221" s="248"/>
      <c r="R221" s="248"/>
      <c r="S221" s="248"/>
      <c r="T221" s="249"/>
      <c r="AT221" s="250" t="s">
        <v>322</v>
      </c>
      <c r="AU221" s="250" t="s">
        <v>87</v>
      </c>
      <c r="AV221" s="11" t="s">
        <v>87</v>
      </c>
      <c r="AW221" s="11" t="s">
        <v>39</v>
      </c>
      <c r="AX221" s="11" t="s">
        <v>84</v>
      </c>
      <c r="AY221" s="250" t="s">
        <v>170</v>
      </c>
    </row>
    <row r="222" spans="2:65" s="1" customFormat="1" ht="16.5" customHeight="1">
      <c r="B222" s="46"/>
      <c r="C222" s="221" t="s">
        <v>472</v>
      </c>
      <c r="D222" s="221" t="s">
        <v>176</v>
      </c>
      <c r="E222" s="222" t="s">
        <v>447</v>
      </c>
      <c r="F222" s="223" t="s">
        <v>448</v>
      </c>
      <c r="G222" s="224" t="s">
        <v>304</v>
      </c>
      <c r="H222" s="225">
        <v>11</v>
      </c>
      <c r="I222" s="226"/>
      <c r="J222" s="227">
        <f>ROUND(I222*H222,2)</f>
        <v>0</v>
      </c>
      <c r="K222" s="223" t="s">
        <v>180</v>
      </c>
      <c r="L222" s="72"/>
      <c r="M222" s="228" t="s">
        <v>23</v>
      </c>
      <c r="N222" s="229" t="s">
        <v>47</v>
      </c>
      <c r="O222" s="47"/>
      <c r="P222" s="230">
        <f>O222*H222</f>
        <v>0</v>
      </c>
      <c r="Q222" s="230">
        <v>0.17664</v>
      </c>
      <c r="R222" s="230">
        <f>Q222*H222</f>
        <v>1.9430399999999999</v>
      </c>
      <c r="S222" s="230">
        <v>0</v>
      </c>
      <c r="T222" s="231">
        <f>S222*H222</f>
        <v>0</v>
      </c>
      <c r="AR222" s="24" t="s">
        <v>194</v>
      </c>
      <c r="AT222" s="24" t="s">
        <v>176</v>
      </c>
      <c r="AU222" s="24" t="s">
        <v>87</v>
      </c>
      <c r="AY222" s="24" t="s">
        <v>170</v>
      </c>
      <c r="BE222" s="232">
        <f>IF(N222="základní",J222,0)</f>
        <v>0</v>
      </c>
      <c r="BF222" s="232">
        <f>IF(N222="snížená",J222,0)</f>
        <v>0</v>
      </c>
      <c r="BG222" s="232">
        <f>IF(N222="zákl. přenesená",J222,0)</f>
        <v>0</v>
      </c>
      <c r="BH222" s="232">
        <f>IF(N222="sníž. přenesená",J222,0)</f>
        <v>0</v>
      </c>
      <c r="BI222" s="232">
        <f>IF(N222="nulová",J222,0)</f>
        <v>0</v>
      </c>
      <c r="BJ222" s="24" t="s">
        <v>84</v>
      </c>
      <c r="BK222" s="232">
        <f>ROUND(I222*H222,2)</f>
        <v>0</v>
      </c>
      <c r="BL222" s="24" t="s">
        <v>194</v>
      </c>
      <c r="BM222" s="24" t="s">
        <v>1137</v>
      </c>
    </row>
    <row r="223" spans="2:47" s="1" customFormat="1" ht="13.5">
      <c r="B223" s="46"/>
      <c r="C223" s="74"/>
      <c r="D223" s="233" t="s">
        <v>183</v>
      </c>
      <c r="E223" s="74"/>
      <c r="F223" s="234" t="s">
        <v>450</v>
      </c>
      <c r="G223" s="74"/>
      <c r="H223" s="74"/>
      <c r="I223" s="191"/>
      <c r="J223" s="74"/>
      <c r="K223" s="74"/>
      <c r="L223" s="72"/>
      <c r="M223" s="235"/>
      <c r="N223" s="47"/>
      <c r="O223" s="47"/>
      <c r="P223" s="47"/>
      <c r="Q223" s="47"/>
      <c r="R223" s="47"/>
      <c r="S223" s="47"/>
      <c r="T223" s="95"/>
      <c r="AT223" s="24" t="s">
        <v>183</v>
      </c>
      <c r="AU223" s="24" t="s">
        <v>87</v>
      </c>
    </row>
    <row r="224" spans="2:47" s="1" customFormat="1" ht="13.5">
      <c r="B224" s="46"/>
      <c r="C224" s="74"/>
      <c r="D224" s="233" t="s">
        <v>295</v>
      </c>
      <c r="E224" s="74"/>
      <c r="F224" s="236" t="s">
        <v>451</v>
      </c>
      <c r="G224" s="74"/>
      <c r="H224" s="74"/>
      <c r="I224" s="191"/>
      <c r="J224" s="74"/>
      <c r="K224" s="74"/>
      <c r="L224" s="72"/>
      <c r="M224" s="235"/>
      <c r="N224" s="47"/>
      <c r="O224" s="47"/>
      <c r="P224" s="47"/>
      <c r="Q224" s="47"/>
      <c r="R224" s="47"/>
      <c r="S224" s="47"/>
      <c r="T224" s="95"/>
      <c r="AT224" s="24" t="s">
        <v>295</v>
      </c>
      <c r="AU224" s="24" t="s">
        <v>87</v>
      </c>
    </row>
    <row r="225" spans="2:47" s="1" customFormat="1" ht="13.5">
      <c r="B225" s="46"/>
      <c r="C225" s="74"/>
      <c r="D225" s="233" t="s">
        <v>184</v>
      </c>
      <c r="E225" s="74"/>
      <c r="F225" s="236" t="s">
        <v>452</v>
      </c>
      <c r="G225" s="74"/>
      <c r="H225" s="74"/>
      <c r="I225" s="191"/>
      <c r="J225" s="74"/>
      <c r="K225" s="74"/>
      <c r="L225" s="72"/>
      <c r="M225" s="235"/>
      <c r="N225" s="47"/>
      <c r="O225" s="47"/>
      <c r="P225" s="47"/>
      <c r="Q225" s="47"/>
      <c r="R225" s="47"/>
      <c r="S225" s="47"/>
      <c r="T225" s="95"/>
      <c r="AT225" s="24" t="s">
        <v>184</v>
      </c>
      <c r="AU225" s="24" t="s">
        <v>87</v>
      </c>
    </row>
    <row r="226" spans="2:63" s="10" customFormat="1" ht="29.85" customHeight="1">
      <c r="B226" s="205"/>
      <c r="C226" s="206"/>
      <c r="D226" s="207" t="s">
        <v>75</v>
      </c>
      <c r="E226" s="219" t="s">
        <v>173</v>
      </c>
      <c r="F226" s="219" t="s">
        <v>453</v>
      </c>
      <c r="G226" s="206"/>
      <c r="H226" s="206"/>
      <c r="I226" s="209"/>
      <c r="J226" s="220">
        <f>BK226</f>
        <v>0</v>
      </c>
      <c r="K226" s="206"/>
      <c r="L226" s="211"/>
      <c r="M226" s="212"/>
      <c r="N226" s="213"/>
      <c r="O226" s="213"/>
      <c r="P226" s="214">
        <f>SUM(P227:P312)</f>
        <v>0</v>
      </c>
      <c r="Q226" s="213"/>
      <c r="R226" s="214">
        <f>SUM(R227:R312)</f>
        <v>221.385967</v>
      </c>
      <c r="S226" s="213"/>
      <c r="T226" s="215">
        <f>SUM(T227:T312)</f>
        <v>0</v>
      </c>
      <c r="AR226" s="216" t="s">
        <v>84</v>
      </c>
      <c r="AT226" s="217" t="s">
        <v>75</v>
      </c>
      <c r="AU226" s="217" t="s">
        <v>84</v>
      </c>
      <c r="AY226" s="216" t="s">
        <v>170</v>
      </c>
      <c r="BK226" s="218">
        <f>SUM(BK227:BK312)</f>
        <v>0</v>
      </c>
    </row>
    <row r="227" spans="2:65" s="1" customFormat="1" ht="16.5" customHeight="1">
      <c r="B227" s="46"/>
      <c r="C227" s="221" t="s">
        <v>479</v>
      </c>
      <c r="D227" s="221" t="s">
        <v>176</v>
      </c>
      <c r="E227" s="222" t="s">
        <v>455</v>
      </c>
      <c r="F227" s="223" t="s">
        <v>456</v>
      </c>
      <c r="G227" s="224" t="s">
        <v>340</v>
      </c>
      <c r="H227" s="225">
        <v>85.5</v>
      </c>
      <c r="I227" s="226"/>
      <c r="J227" s="227">
        <f>ROUND(I227*H227,2)</f>
        <v>0</v>
      </c>
      <c r="K227" s="223" t="s">
        <v>23</v>
      </c>
      <c r="L227" s="72"/>
      <c r="M227" s="228" t="s">
        <v>23</v>
      </c>
      <c r="N227" s="229" t="s">
        <v>47</v>
      </c>
      <c r="O227" s="47"/>
      <c r="P227" s="230">
        <f>O227*H227</f>
        <v>0</v>
      </c>
      <c r="Q227" s="230">
        <v>0</v>
      </c>
      <c r="R227" s="230">
        <f>Q227*H227</f>
        <v>0</v>
      </c>
      <c r="S227" s="230">
        <v>0</v>
      </c>
      <c r="T227" s="231">
        <f>S227*H227</f>
        <v>0</v>
      </c>
      <c r="AR227" s="24" t="s">
        <v>194</v>
      </c>
      <c r="AT227" s="24" t="s">
        <v>176</v>
      </c>
      <c r="AU227" s="24" t="s">
        <v>87</v>
      </c>
      <c r="AY227" s="24" t="s">
        <v>170</v>
      </c>
      <c r="BE227" s="232">
        <f>IF(N227="základní",J227,0)</f>
        <v>0</v>
      </c>
      <c r="BF227" s="232">
        <f>IF(N227="snížená",J227,0)</f>
        <v>0</v>
      </c>
      <c r="BG227" s="232">
        <f>IF(N227="zákl. přenesená",J227,0)</f>
        <v>0</v>
      </c>
      <c r="BH227" s="232">
        <f>IF(N227="sníž. přenesená",J227,0)</f>
        <v>0</v>
      </c>
      <c r="BI227" s="232">
        <f>IF(N227="nulová",J227,0)</f>
        <v>0</v>
      </c>
      <c r="BJ227" s="24" t="s">
        <v>84</v>
      </c>
      <c r="BK227" s="232">
        <f>ROUND(I227*H227,2)</f>
        <v>0</v>
      </c>
      <c r="BL227" s="24" t="s">
        <v>194</v>
      </c>
      <c r="BM227" s="24" t="s">
        <v>1138</v>
      </c>
    </row>
    <row r="228" spans="2:47" s="1" customFormat="1" ht="13.5">
      <c r="B228" s="46"/>
      <c r="C228" s="74"/>
      <c r="D228" s="233" t="s">
        <v>183</v>
      </c>
      <c r="E228" s="74"/>
      <c r="F228" s="234" t="s">
        <v>456</v>
      </c>
      <c r="G228" s="74"/>
      <c r="H228" s="74"/>
      <c r="I228" s="191"/>
      <c r="J228" s="74"/>
      <c r="K228" s="74"/>
      <c r="L228" s="72"/>
      <c r="M228" s="235"/>
      <c r="N228" s="47"/>
      <c r="O228" s="47"/>
      <c r="P228" s="47"/>
      <c r="Q228" s="47"/>
      <c r="R228" s="47"/>
      <c r="S228" s="47"/>
      <c r="T228" s="95"/>
      <c r="AT228" s="24" t="s">
        <v>183</v>
      </c>
      <c r="AU228" s="24" t="s">
        <v>87</v>
      </c>
    </row>
    <row r="229" spans="2:47" s="1" customFormat="1" ht="13.5">
      <c r="B229" s="46"/>
      <c r="C229" s="74"/>
      <c r="D229" s="233" t="s">
        <v>184</v>
      </c>
      <c r="E229" s="74"/>
      <c r="F229" s="236" t="s">
        <v>1139</v>
      </c>
      <c r="G229" s="74"/>
      <c r="H229" s="74"/>
      <c r="I229" s="191"/>
      <c r="J229" s="74"/>
      <c r="K229" s="74"/>
      <c r="L229" s="72"/>
      <c r="M229" s="235"/>
      <c r="N229" s="47"/>
      <c r="O229" s="47"/>
      <c r="P229" s="47"/>
      <c r="Q229" s="47"/>
      <c r="R229" s="47"/>
      <c r="S229" s="47"/>
      <c r="T229" s="95"/>
      <c r="AT229" s="24" t="s">
        <v>184</v>
      </c>
      <c r="AU229" s="24" t="s">
        <v>87</v>
      </c>
    </row>
    <row r="230" spans="2:65" s="1" customFormat="1" ht="16.5" customHeight="1">
      <c r="B230" s="46"/>
      <c r="C230" s="221" t="s">
        <v>486</v>
      </c>
      <c r="D230" s="221" t="s">
        <v>176</v>
      </c>
      <c r="E230" s="222" t="s">
        <v>1140</v>
      </c>
      <c r="F230" s="223" t="s">
        <v>1141</v>
      </c>
      <c r="G230" s="224" t="s">
        <v>219</v>
      </c>
      <c r="H230" s="225">
        <v>26.93</v>
      </c>
      <c r="I230" s="226"/>
      <c r="J230" s="227">
        <f>ROUND(I230*H230,2)</f>
        <v>0</v>
      </c>
      <c r="K230" s="223" t="s">
        <v>180</v>
      </c>
      <c r="L230" s="72"/>
      <c r="M230" s="228" t="s">
        <v>23</v>
      </c>
      <c r="N230" s="229" t="s">
        <v>47</v>
      </c>
      <c r="O230" s="47"/>
      <c r="P230" s="230">
        <f>O230*H230</f>
        <v>0</v>
      </c>
      <c r="Q230" s="230">
        <v>0</v>
      </c>
      <c r="R230" s="230">
        <f>Q230*H230</f>
        <v>0</v>
      </c>
      <c r="S230" s="230">
        <v>0</v>
      </c>
      <c r="T230" s="231">
        <f>S230*H230</f>
        <v>0</v>
      </c>
      <c r="AR230" s="24" t="s">
        <v>194</v>
      </c>
      <c r="AT230" s="24" t="s">
        <v>176</v>
      </c>
      <c r="AU230" s="24" t="s">
        <v>87</v>
      </c>
      <c r="AY230" s="24" t="s">
        <v>170</v>
      </c>
      <c r="BE230" s="232">
        <f>IF(N230="základní",J230,0)</f>
        <v>0</v>
      </c>
      <c r="BF230" s="232">
        <f>IF(N230="snížená",J230,0)</f>
        <v>0</v>
      </c>
      <c r="BG230" s="232">
        <f>IF(N230="zákl. přenesená",J230,0)</f>
        <v>0</v>
      </c>
      <c r="BH230" s="232">
        <f>IF(N230="sníž. přenesená",J230,0)</f>
        <v>0</v>
      </c>
      <c r="BI230" s="232">
        <f>IF(N230="nulová",J230,0)</f>
        <v>0</v>
      </c>
      <c r="BJ230" s="24" t="s">
        <v>84</v>
      </c>
      <c r="BK230" s="232">
        <f>ROUND(I230*H230,2)</f>
        <v>0</v>
      </c>
      <c r="BL230" s="24" t="s">
        <v>194</v>
      </c>
      <c r="BM230" s="24" t="s">
        <v>1142</v>
      </c>
    </row>
    <row r="231" spans="2:47" s="1" customFormat="1" ht="13.5">
      <c r="B231" s="46"/>
      <c r="C231" s="74"/>
      <c r="D231" s="233" t="s">
        <v>183</v>
      </c>
      <c r="E231" s="74"/>
      <c r="F231" s="234" t="s">
        <v>1143</v>
      </c>
      <c r="G231" s="74"/>
      <c r="H231" s="74"/>
      <c r="I231" s="191"/>
      <c r="J231" s="74"/>
      <c r="K231" s="74"/>
      <c r="L231" s="72"/>
      <c r="M231" s="235"/>
      <c r="N231" s="47"/>
      <c r="O231" s="47"/>
      <c r="P231" s="47"/>
      <c r="Q231" s="47"/>
      <c r="R231" s="47"/>
      <c r="S231" s="47"/>
      <c r="T231" s="95"/>
      <c r="AT231" s="24" t="s">
        <v>183</v>
      </c>
      <c r="AU231" s="24" t="s">
        <v>87</v>
      </c>
    </row>
    <row r="232" spans="2:47" s="1" customFormat="1" ht="13.5">
      <c r="B232" s="46"/>
      <c r="C232" s="74"/>
      <c r="D232" s="233" t="s">
        <v>184</v>
      </c>
      <c r="E232" s="74"/>
      <c r="F232" s="236" t="s">
        <v>1144</v>
      </c>
      <c r="G232" s="74"/>
      <c r="H232" s="74"/>
      <c r="I232" s="191"/>
      <c r="J232" s="74"/>
      <c r="K232" s="74"/>
      <c r="L232" s="72"/>
      <c r="M232" s="235"/>
      <c r="N232" s="47"/>
      <c r="O232" s="47"/>
      <c r="P232" s="47"/>
      <c r="Q232" s="47"/>
      <c r="R232" s="47"/>
      <c r="S232" s="47"/>
      <c r="T232" s="95"/>
      <c r="AT232" s="24" t="s">
        <v>184</v>
      </c>
      <c r="AU232" s="24" t="s">
        <v>87</v>
      </c>
    </row>
    <row r="233" spans="2:65" s="1" customFormat="1" ht="16.5" customHeight="1">
      <c r="B233" s="46"/>
      <c r="C233" s="221" t="s">
        <v>492</v>
      </c>
      <c r="D233" s="221" t="s">
        <v>176</v>
      </c>
      <c r="E233" s="222" t="s">
        <v>460</v>
      </c>
      <c r="F233" s="223" t="s">
        <v>461</v>
      </c>
      <c r="G233" s="224" t="s">
        <v>219</v>
      </c>
      <c r="H233" s="225">
        <v>3195.89</v>
      </c>
      <c r="I233" s="226"/>
      <c r="J233" s="227">
        <f>ROUND(I233*H233,2)</f>
        <v>0</v>
      </c>
      <c r="K233" s="223" t="s">
        <v>180</v>
      </c>
      <c r="L233" s="72"/>
      <c r="M233" s="228" t="s">
        <v>23</v>
      </c>
      <c r="N233" s="229" t="s">
        <v>47</v>
      </c>
      <c r="O233" s="47"/>
      <c r="P233" s="230">
        <f>O233*H233</f>
        <v>0</v>
      </c>
      <c r="Q233" s="230">
        <v>0</v>
      </c>
      <c r="R233" s="230">
        <f>Q233*H233</f>
        <v>0</v>
      </c>
      <c r="S233" s="230">
        <v>0</v>
      </c>
      <c r="T233" s="231">
        <f>S233*H233</f>
        <v>0</v>
      </c>
      <c r="AR233" s="24" t="s">
        <v>194</v>
      </c>
      <c r="AT233" s="24" t="s">
        <v>176</v>
      </c>
      <c r="AU233" s="24" t="s">
        <v>87</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194</v>
      </c>
      <c r="BM233" s="24" t="s">
        <v>1145</v>
      </c>
    </row>
    <row r="234" spans="2:47" s="1" customFormat="1" ht="13.5">
      <c r="B234" s="46"/>
      <c r="C234" s="74"/>
      <c r="D234" s="233" t="s">
        <v>183</v>
      </c>
      <c r="E234" s="74"/>
      <c r="F234" s="234" t="s">
        <v>463</v>
      </c>
      <c r="G234" s="74"/>
      <c r="H234" s="74"/>
      <c r="I234" s="191"/>
      <c r="J234" s="74"/>
      <c r="K234" s="74"/>
      <c r="L234" s="72"/>
      <c r="M234" s="235"/>
      <c r="N234" s="47"/>
      <c r="O234" s="47"/>
      <c r="P234" s="47"/>
      <c r="Q234" s="47"/>
      <c r="R234" s="47"/>
      <c r="S234" s="47"/>
      <c r="T234" s="95"/>
      <c r="AT234" s="24" t="s">
        <v>183</v>
      </c>
      <c r="AU234" s="24" t="s">
        <v>87</v>
      </c>
    </row>
    <row r="235" spans="2:47" s="1" customFormat="1" ht="13.5">
      <c r="B235" s="46"/>
      <c r="C235" s="74"/>
      <c r="D235" s="233" t="s">
        <v>184</v>
      </c>
      <c r="E235" s="74"/>
      <c r="F235" s="236" t="s">
        <v>1146</v>
      </c>
      <c r="G235" s="74"/>
      <c r="H235" s="74"/>
      <c r="I235" s="191"/>
      <c r="J235" s="74"/>
      <c r="K235" s="74"/>
      <c r="L235" s="72"/>
      <c r="M235" s="235"/>
      <c r="N235" s="47"/>
      <c r="O235" s="47"/>
      <c r="P235" s="47"/>
      <c r="Q235" s="47"/>
      <c r="R235" s="47"/>
      <c r="S235" s="47"/>
      <c r="T235" s="95"/>
      <c r="AT235" s="24" t="s">
        <v>184</v>
      </c>
      <c r="AU235" s="24" t="s">
        <v>87</v>
      </c>
    </row>
    <row r="236" spans="2:51" s="11" customFormat="1" ht="13.5">
      <c r="B236" s="240"/>
      <c r="C236" s="241"/>
      <c r="D236" s="233" t="s">
        <v>322</v>
      </c>
      <c r="E236" s="242" t="s">
        <v>23</v>
      </c>
      <c r="F236" s="243" t="s">
        <v>1147</v>
      </c>
      <c r="G236" s="241"/>
      <c r="H236" s="244">
        <v>694.86</v>
      </c>
      <c r="I236" s="245"/>
      <c r="J236" s="241"/>
      <c r="K236" s="241"/>
      <c r="L236" s="246"/>
      <c r="M236" s="247"/>
      <c r="N236" s="248"/>
      <c r="O236" s="248"/>
      <c r="P236" s="248"/>
      <c r="Q236" s="248"/>
      <c r="R236" s="248"/>
      <c r="S236" s="248"/>
      <c r="T236" s="249"/>
      <c r="AT236" s="250" t="s">
        <v>322</v>
      </c>
      <c r="AU236" s="250" t="s">
        <v>87</v>
      </c>
      <c r="AV236" s="11" t="s">
        <v>87</v>
      </c>
      <c r="AW236" s="11" t="s">
        <v>39</v>
      </c>
      <c r="AX236" s="11" t="s">
        <v>76</v>
      </c>
      <c r="AY236" s="250" t="s">
        <v>170</v>
      </c>
    </row>
    <row r="237" spans="2:51" s="11" customFormat="1" ht="13.5">
      <c r="B237" s="240"/>
      <c r="C237" s="241"/>
      <c r="D237" s="233" t="s">
        <v>322</v>
      </c>
      <c r="E237" s="242" t="s">
        <v>23</v>
      </c>
      <c r="F237" s="243" t="s">
        <v>1148</v>
      </c>
      <c r="G237" s="241"/>
      <c r="H237" s="244">
        <v>1874.62</v>
      </c>
      <c r="I237" s="245"/>
      <c r="J237" s="241"/>
      <c r="K237" s="241"/>
      <c r="L237" s="246"/>
      <c r="M237" s="247"/>
      <c r="N237" s="248"/>
      <c r="O237" s="248"/>
      <c r="P237" s="248"/>
      <c r="Q237" s="248"/>
      <c r="R237" s="248"/>
      <c r="S237" s="248"/>
      <c r="T237" s="249"/>
      <c r="AT237" s="250" t="s">
        <v>322</v>
      </c>
      <c r="AU237" s="250" t="s">
        <v>87</v>
      </c>
      <c r="AV237" s="11" t="s">
        <v>87</v>
      </c>
      <c r="AW237" s="11" t="s">
        <v>39</v>
      </c>
      <c r="AX237" s="11" t="s">
        <v>76</v>
      </c>
      <c r="AY237" s="250" t="s">
        <v>170</v>
      </c>
    </row>
    <row r="238" spans="2:51" s="11" customFormat="1" ht="13.5">
      <c r="B238" s="240"/>
      <c r="C238" s="241"/>
      <c r="D238" s="233" t="s">
        <v>322</v>
      </c>
      <c r="E238" s="242" t="s">
        <v>23</v>
      </c>
      <c r="F238" s="243" t="s">
        <v>1149</v>
      </c>
      <c r="G238" s="241"/>
      <c r="H238" s="244">
        <v>626.41</v>
      </c>
      <c r="I238" s="245"/>
      <c r="J238" s="241"/>
      <c r="K238" s="241"/>
      <c r="L238" s="246"/>
      <c r="M238" s="247"/>
      <c r="N238" s="248"/>
      <c r="O238" s="248"/>
      <c r="P238" s="248"/>
      <c r="Q238" s="248"/>
      <c r="R238" s="248"/>
      <c r="S238" s="248"/>
      <c r="T238" s="249"/>
      <c r="AT238" s="250" t="s">
        <v>322</v>
      </c>
      <c r="AU238" s="250" t="s">
        <v>87</v>
      </c>
      <c r="AV238" s="11" t="s">
        <v>87</v>
      </c>
      <c r="AW238" s="11" t="s">
        <v>39</v>
      </c>
      <c r="AX238" s="11" t="s">
        <v>76</v>
      </c>
      <c r="AY238" s="250" t="s">
        <v>170</v>
      </c>
    </row>
    <row r="239" spans="2:51" s="12" customFormat="1" ht="13.5">
      <c r="B239" s="251"/>
      <c r="C239" s="252"/>
      <c r="D239" s="233" t="s">
        <v>322</v>
      </c>
      <c r="E239" s="253" t="s">
        <v>23</v>
      </c>
      <c r="F239" s="254" t="s">
        <v>392</v>
      </c>
      <c r="G239" s="252"/>
      <c r="H239" s="255">
        <v>3195.89</v>
      </c>
      <c r="I239" s="256"/>
      <c r="J239" s="252"/>
      <c r="K239" s="252"/>
      <c r="L239" s="257"/>
      <c r="M239" s="258"/>
      <c r="N239" s="259"/>
      <c r="O239" s="259"/>
      <c r="P239" s="259"/>
      <c r="Q239" s="259"/>
      <c r="R239" s="259"/>
      <c r="S239" s="259"/>
      <c r="T239" s="260"/>
      <c r="AT239" s="261" t="s">
        <v>322</v>
      </c>
      <c r="AU239" s="261" t="s">
        <v>87</v>
      </c>
      <c r="AV239" s="12" t="s">
        <v>194</v>
      </c>
      <c r="AW239" s="12" t="s">
        <v>39</v>
      </c>
      <c r="AX239" s="12" t="s">
        <v>84</v>
      </c>
      <c r="AY239" s="261" t="s">
        <v>170</v>
      </c>
    </row>
    <row r="240" spans="2:65" s="1" customFormat="1" ht="16.5" customHeight="1">
      <c r="B240" s="46"/>
      <c r="C240" s="221" t="s">
        <v>499</v>
      </c>
      <c r="D240" s="221" t="s">
        <v>176</v>
      </c>
      <c r="E240" s="222" t="s">
        <v>460</v>
      </c>
      <c r="F240" s="223" t="s">
        <v>461</v>
      </c>
      <c r="G240" s="224" t="s">
        <v>219</v>
      </c>
      <c r="H240" s="225">
        <v>18.59</v>
      </c>
      <c r="I240" s="226"/>
      <c r="J240" s="227">
        <f>ROUND(I240*H240,2)</f>
        <v>0</v>
      </c>
      <c r="K240" s="223" t="s">
        <v>180</v>
      </c>
      <c r="L240" s="72"/>
      <c r="M240" s="228" t="s">
        <v>23</v>
      </c>
      <c r="N240" s="229" t="s">
        <v>47</v>
      </c>
      <c r="O240" s="47"/>
      <c r="P240" s="230">
        <f>O240*H240</f>
        <v>0</v>
      </c>
      <c r="Q240" s="230">
        <v>0</v>
      </c>
      <c r="R240" s="230">
        <f>Q240*H240</f>
        <v>0</v>
      </c>
      <c r="S240" s="230">
        <v>0</v>
      </c>
      <c r="T240" s="231">
        <f>S240*H240</f>
        <v>0</v>
      </c>
      <c r="AR240" s="24" t="s">
        <v>194</v>
      </c>
      <c r="AT240" s="24" t="s">
        <v>176</v>
      </c>
      <c r="AU240" s="24" t="s">
        <v>87</v>
      </c>
      <c r="AY240" s="24" t="s">
        <v>170</v>
      </c>
      <c r="BE240" s="232">
        <f>IF(N240="základní",J240,0)</f>
        <v>0</v>
      </c>
      <c r="BF240" s="232">
        <f>IF(N240="snížená",J240,0)</f>
        <v>0</v>
      </c>
      <c r="BG240" s="232">
        <f>IF(N240="zákl. přenesená",J240,0)</f>
        <v>0</v>
      </c>
      <c r="BH240" s="232">
        <f>IF(N240="sníž. přenesená",J240,0)</f>
        <v>0</v>
      </c>
      <c r="BI240" s="232">
        <f>IF(N240="nulová",J240,0)</f>
        <v>0</v>
      </c>
      <c r="BJ240" s="24" t="s">
        <v>84</v>
      </c>
      <c r="BK240" s="232">
        <f>ROUND(I240*H240,2)</f>
        <v>0</v>
      </c>
      <c r="BL240" s="24" t="s">
        <v>194</v>
      </c>
      <c r="BM240" s="24" t="s">
        <v>1150</v>
      </c>
    </row>
    <row r="241" spans="2:47" s="1" customFormat="1" ht="13.5">
      <c r="B241" s="46"/>
      <c r="C241" s="74"/>
      <c r="D241" s="233" t="s">
        <v>183</v>
      </c>
      <c r="E241" s="74"/>
      <c r="F241" s="234" t="s">
        <v>463</v>
      </c>
      <c r="G241" s="74"/>
      <c r="H241" s="74"/>
      <c r="I241" s="191"/>
      <c r="J241" s="74"/>
      <c r="K241" s="74"/>
      <c r="L241" s="72"/>
      <c r="M241" s="235"/>
      <c r="N241" s="47"/>
      <c r="O241" s="47"/>
      <c r="P241" s="47"/>
      <c r="Q241" s="47"/>
      <c r="R241" s="47"/>
      <c r="S241" s="47"/>
      <c r="T241" s="95"/>
      <c r="AT241" s="24" t="s">
        <v>183</v>
      </c>
      <c r="AU241" s="24" t="s">
        <v>87</v>
      </c>
    </row>
    <row r="242" spans="2:47" s="1" customFormat="1" ht="13.5">
      <c r="B242" s="46"/>
      <c r="C242" s="74"/>
      <c r="D242" s="233" t="s">
        <v>184</v>
      </c>
      <c r="E242" s="74"/>
      <c r="F242" s="236" t="s">
        <v>1151</v>
      </c>
      <c r="G242" s="74"/>
      <c r="H242" s="74"/>
      <c r="I242" s="191"/>
      <c r="J242" s="74"/>
      <c r="K242" s="74"/>
      <c r="L242" s="72"/>
      <c r="M242" s="235"/>
      <c r="N242" s="47"/>
      <c r="O242" s="47"/>
      <c r="P242" s="47"/>
      <c r="Q242" s="47"/>
      <c r="R242" s="47"/>
      <c r="S242" s="47"/>
      <c r="T242" s="95"/>
      <c r="AT242" s="24" t="s">
        <v>184</v>
      </c>
      <c r="AU242" s="24" t="s">
        <v>87</v>
      </c>
    </row>
    <row r="243" spans="2:65" s="1" customFormat="1" ht="16.5" customHeight="1">
      <c r="B243" s="46"/>
      <c r="C243" s="221" t="s">
        <v>506</v>
      </c>
      <c r="D243" s="221" t="s">
        <v>176</v>
      </c>
      <c r="E243" s="222" t="s">
        <v>1152</v>
      </c>
      <c r="F243" s="223" t="s">
        <v>1153</v>
      </c>
      <c r="G243" s="224" t="s">
        <v>219</v>
      </c>
      <c r="H243" s="225">
        <v>45.99</v>
      </c>
      <c r="I243" s="226"/>
      <c r="J243" s="227">
        <f>ROUND(I243*H243,2)</f>
        <v>0</v>
      </c>
      <c r="K243" s="223" t="s">
        <v>180</v>
      </c>
      <c r="L243" s="72"/>
      <c r="M243" s="228" t="s">
        <v>23</v>
      </c>
      <c r="N243" s="229" t="s">
        <v>47</v>
      </c>
      <c r="O243" s="47"/>
      <c r="P243" s="230">
        <f>O243*H243</f>
        <v>0</v>
      </c>
      <c r="Q243" s="230">
        <v>0</v>
      </c>
      <c r="R243" s="230">
        <f>Q243*H243</f>
        <v>0</v>
      </c>
      <c r="S243" s="230">
        <v>0</v>
      </c>
      <c r="T243" s="231">
        <f>S243*H243</f>
        <v>0</v>
      </c>
      <c r="AR243" s="24" t="s">
        <v>194</v>
      </c>
      <c r="AT243" s="24" t="s">
        <v>176</v>
      </c>
      <c r="AU243" s="24" t="s">
        <v>87</v>
      </c>
      <c r="AY243" s="24" t="s">
        <v>170</v>
      </c>
      <c r="BE243" s="232">
        <f>IF(N243="základní",J243,0)</f>
        <v>0</v>
      </c>
      <c r="BF243" s="232">
        <f>IF(N243="snížená",J243,0)</f>
        <v>0</v>
      </c>
      <c r="BG243" s="232">
        <f>IF(N243="zákl. přenesená",J243,0)</f>
        <v>0</v>
      </c>
      <c r="BH243" s="232">
        <f>IF(N243="sníž. přenesená",J243,0)</f>
        <v>0</v>
      </c>
      <c r="BI243" s="232">
        <f>IF(N243="nulová",J243,0)</f>
        <v>0</v>
      </c>
      <c r="BJ243" s="24" t="s">
        <v>84</v>
      </c>
      <c r="BK243" s="232">
        <f>ROUND(I243*H243,2)</f>
        <v>0</v>
      </c>
      <c r="BL243" s="24" t="s">
        <v>194</v>
      </c>
      <c r="BM243" s="24" t="s">
        <v>1154</v>
      </c>
    </row>
    <row r="244" spans="2:47" s="1" customFormat="1" ht="13.5">
      <c r="B244" s="46"/>
      <c r="C244" s="74"/>
      <c r="D244" s="233" t="s">
        <v>183</v>
      </c>
      <c r="E244" s="74"/>
      <c r="F244" s="234" t="s">
        <v>1155</v>
      </c>
      <c r="G244" s="74"/>
      <c r="H244" s="74"/>
      <c r="I244" s="191"/>
      <c r="J244" s="74"/>
      <c r="K244" s="74"/>
      <c r="L244" s="72"/>
      <c r="M244" s="235"/>
      <c r="N244" s="47"/>
      <c r="O244" s="47"/>
      <c r="P244" s="47"/>
      <c r="Q244" s="47"/>
      <c r="R244" s="47"/>
      <c r="S244" s="47"/>
      <c r="T244" s="95"/>
      <c r="AT244" s="24" t="s">
        <v>183</v>
      </c>
      <c r="AU244" s="24" t="s">
        <v>87</v>
      </c>
    </row>
    <row r="245" spans="2:47" s="1" customFormat="1" ht="13.5">
      <c r="B245" s="46"/>
      <c r="C245" s="74"/>
      <c r="D245" s="233" t="s">
        <v>184</v>
      </c>
      <c r="E245" s="74"/>
      <c r="F245" s="236" t="s">
        <v>1146</v>
      </c>
      <c r="G245" s="74"/>
      <c r="H245" s="74"/>
      <c r="I245" s="191"/>
      <c r="J245" s="74"/>
      <c r="K245" s="74"/>
      <c r="L245" s="72"/>
      <c r="M245" s="235"/>
      <c r="N245" s="47"/>
      <c r="O245" s="47"/>
      <c r="P245" s="47"/>
      <c r="Q245" s="47"/>
      <c r="R245" s="47"/>
      <c r="S245" s="47"/>
      <c r="T245" s="95"/>
      <c r="AT245" s="24" t="s">
        <v>184</v>
      </c>
      <c r="AU245" s="24" t="s">
        <v>87</v>
      </c>
    </row>
    <row r="246" spans="2:51" s="11" customFormat="1" ht="13.5">
      <c r="B246" s="240"/>
      <c r="C246" s="241"/>
      <c r="D246" s="233" t="s">
        <v>322</v>
      </c>
      <c r="E246" s="242" t="s">
        <v>23</v>
      </c>
      <c r="F246" s="243" t="s">
        <v>1156</v>
      </c>
      <c r="G246" s="241"/>
      <c r="H246" s="244">
        <v>45.99</v>
      </c>
      <c r="I246" s="245"/>
      <c r="J246" s="241"/>
      <c r="K246" s="241"/>
      <c r="L246" s="246"/>
      <c r="M246" s="247"/>
      <c r="N246" s="248"/>
      <c r="O246" s="248"/>
      <c r="P246" s="248"/>
      <c r="Q246" s="248"/>
      <c r="R246" s="248"/>
      <c r="S246" s="248"/>
      <c r="T246" s="249"/>
      <c r="AT246" s="250" t="s">
        <v>322</v>
      </c>
      <c r="AU246" s="250" t="s">
        <v>87</v>
      </c>
      <c r="AV246" s="11" t="s">
        <v>87</v>
      </c>
      <c r="AW246" s="11" t="s">
        <v>39</v>
      </c>
      <c r="AX246" s="11" t="s">
        <v>84</v>
      </c>
      <c r="AY246" s="250" t="s">
        <v>170</v>
      </c>
    </row>
    <row r="247" spans="2:65" s="1" customFormat="1" ht="16.5" customHeight="1">
      <c r="B247" s="46"/>
      <c r="C247" s="221" t="s">
        <v>513</v>
      </c>
      <c r="D247" s="221" t="s">
        <v>176</v>
      </c>
      <c r="E247" s="222" t="s">
        <v>467</v>
      </c>
      <c r="F247" s="223" t="s">
        <v>468</v>
      </c>
      <c r="G247" s="224" t="s">
        <v>219</v>
      </c>
      <c r="H247" s="225">
        <v>982.91</v>
      </c>
      <c r="I247" s="226"/>
      <c r="J247" s="227">
        <f>ROUND(I247*H247,2)</f>
        <v>0</v>
      </c>
      <c r="K247" s="223" t="s">
        <v>180</v>
      </c>
      <c r="L247" s="72"/>
      <c r="M247" s="228" t="s">
        <v>23</v>
      </c>
      <c r="N247" s="229" t="s">
        <v>47</v>
      </c>
      <c r="O247" s="47"/>
      <c r="P247" s="230">
        <f>O247*H247</f>
        <v>0</v>
      </c>
      <c r="Q247" s="230">
        <v>0</v>
      </c>
      <c r="R247" s="230">
        <f>Q247*H247</f>
        <v>0</v>
      </c>
      <c r="S247" s="230">
        <v>0</v>
      </c>
      <c r="T247" s="231">
        <f>S247*H247</f>
        <v>0</v>
      </c>
      <c r="AR247" s="24" t="s">
        <v>194</v>
      </c>
      <c r="AT247" s="24" t="s">
        <v>176</v>
      </c>
      <c r="AU247" s="24" t="s">
        <v>87</v>
      </c>
      <c r="AY247" s="24" t="s">
        <v>170</v>
      </c>
      <c r="BE247" s="232">
        <f>IF(N247="základní",J247,0)</f>
        <v>0</v>
      </c>
      <c r="BF247" s="232">
        <f>IF(N247="snížená",J247,0)</f>
        <v>0</v>
      </c>
      <c r="BG247" s="232">
        <f>IF(N247="zákl. přenesená",J247,0)</f>
        <v>0</v>
      </c>
      <c r="BH247" s="232">
        <f>IF(N247="sníž. přenesená",J247,0)</f>
        <v>0</v>
      </c>
      <c r="BI247" s="232">
        <f>IF(N247="nulová",J247,0)</f>
        <v>0</v>
      </c>
      <c r="BJ247" s="24" t="s">
        <v>84</v>
      </c>
      <c r="BK247" s="232">
        <f>ROUND(I247*H247,2)</f>
        <v>0</v>
      </c>
      <c r="BL247" s="24" t="s">
        <v>194</v>
      </c>
      <c r="BM247" s="24" t="s">
        <v>1157</v>
      </c>
    </row>
    <row r="248" spans="2:47" s="1" customFormat="1" ht="13.5">
      <c r="B248" s="46"/>
      <c r="C248" s="74"/>
      <c r="D248" s="233" t="s">
        <v>183</v>
      </c>
      <c r="E248" s="74"/>
      <c r="F248" s="234" t="s">
        <v>470</v>
      </c>
      <c r="G248" s="74"/>
      <c r="H248" s="74"/>
      <c r="I248" s="191"/>
      <c r="J248" s="74"/>
      <c r="K248" s="74"/>
      <c r="L248" s="72"/>
      <c r="M248" s="235"/>
      <c r="N248" s="47"/>
      <c r="O248" s="47"/>
      <c r="P248" s="47"/>
      <c r="Q248" s="47"/>
      <c r="R248" s="47"/>
      <c r="S248" s="47"/>
      <c r="T248" s="95"/>
      <c r="AT248" s="24" t="s">
        <v>183</v>
      </c>
      <c r="AU248" s="24" t="s">
        <v>87</v>
      </c>
    </row>
    <row r="249" spans="2:47" s="1" customFormat="1" ht="13.5">
      <c r="B249" s="46"/>
      <c r="C249" s="74"/>
      <c r="D249" s="233" t="s">
        <v>184</v>
      </c>
      <c r="E249" s="74"/>
      <c r="F249" s="236" t="s">
        <v>1146</v>
      </c>
      <c r="G249" s="74"/>
      <c r="H249" s="74"/>
      <c r="I249" s="191"/>
      <c r="J249" s="74"/>
      <c r="K249" s="74"/>
      <c r="L249" s="72"/>
      <c r="M249" s="235"/>
      <c r="N249" s="47"/>
      <c r="O249" s="47"/>
      <c r="P249" s="47"/>
      <c r="Q249" s="47"/>
      <c r="R249" s="47"/>
      <c r="S249" s="47"/>
      <c r="T249" s="95"/>
      <c r="AT249" s="24" t="s">
        <v>184</v>
      </c>
      <c r="AU249" s="24" t="s">
        <v>87</v>
      </c>
    </row>
    <row r="250" spans="2:51" s="11" customFormat="1" ht="13.5">
      <c r="B250" s="240"/>
      <c r="C250" s="241"/>
      <c r="D250" s="233" t="s">
        <v>322</v>
      </c>
      <c r="E250" s="242" t="s">
        <v>23</v>
      </c>
      <c r="F250" s="243" t="s">
        <v>1158</v>
      </c>
      <c r="G250" s="241"/>
      <c r="H250" s="244">
        <v>982.91</v>
      </c>
      <c r="I250" s="245"/>
      <c r="J250" s="241"/>
      <c r="K250" s="241"/>
      <c r="L250" s="246"/>
      <c r="M250" s="247"/>
      <c r="N250" s="248"/>
      <c r="O250" s="248"/>
      <c r="P250" s="248"/>
      <c r="Q250" s="248"/>
      <c r="R250" s="248"/>
      <c r="S250" s="248"/>
      <c r="T250" s="249"/>
      <c r="AT250" s="250" t="s">
        <v>322</v>
      </c>
      <c r="AU250" s="250" t="s">
        <v>87</v>
      </c>
      <c r="AV250" s="11" t="s">
        <v>87</v>
      </c>
      <c r="AW250" s="11" t="s">
        <v>39</v>
      </c>
      <c r="AX250" s="11" t="s">
        <v>84</v>
      </c>
      <c r="AY250" s="250" t="s">
        <v>170</v>
      </c>
    </row>
    <row r="251" spans="2:65" s="1" customFormat="1" ht="16.5" customHeight="1">
      <c r="B251" s="46"/>
      <c r="C251" s="221" t="s">
        <v>520</v>
      </c>
      <c r="D251" s="221" t="s">
        <v>176</v>
      </c>
      <c r="E251" s="222" t="s">
        <v>1159</v>
      </c>
      <c r="F251" s="223" t="s">
        <v>1160</v>
      </c>
      <c r="G251" s="224" t="s">
        <v>219</v>
      </c>
      <c r="H251" s="225">
        <v>740.85</v>
      </c>
      <c r="I251" s="226"/>
      <c r="J251" s="227">
        <f>ROUND(I251*H251,2)</f>
        <v>0</v>
      </c>
      <c r="K251" s="223" t="s">
        <v>180</v>
      </c>
      <c r="L251" s="72"/>
      <c r="M251" s="228" t="s">
        <v>23</v>
      </c>
      <c r="N251" s="229" t="s">
        <v>47</v>
      </c>
      <c r="O251" s="47"/>
      <c r="P251" s="230">
        <f>O251*H251</f>
        <v>0</v>
      </c>
      <c r="Q251" s="230">
        <v>0</v>
      </c>
      <c r="R251" s="230">
        <f>Q251*H251</f>
        <v>0</v>
      </c>
      <c r="S251" s="230">
        <v>0</v>
      </c>
      <c r="T251" s="231">
        <f>S251*H251</f>
        <v>0</v>
      </c>
      <c r="AR251" s="24" t="s">
        <v>194</v>
      </c>
      <c r="AT251" s="24" t="s">
        <v>176</v>
      </c>
      <c r="AU251" s="24" t="s">
        <v>87</v>
      </c>
      <c r="AY251" s="24" t="s">
        <v>170</v>
      </c>
      <c r="BE251" s="232">
        <f>IF(N251="základní",J251,0)</f>
        <v>0</v>
      </c>
      <c r="BF251" s="232">
        <f>IF(N251="snížená",J251,0)</f>
        <v>0</v>
      </c>
      <c r="BG251" s="232">
        <f>IF(N251="zákl. přenesená",J251,0)</f>
        <v>0</v>
      </c>
      <c r="BH251" s="232">
        <f>IF(N251="sníž. přenesená",J251,0)</f>
        <v>0</v>
      </c>
      <c r="BI251" s="232">
        <f>IF(N251="nulová",J251,0)</f>
        <v>0</v>
      </c>
      <c r="BJ251" s="24" t="s">
        <v>84</v>
      </c>
      <c r="BK251" s="232">
        <f>ROUND(I251*H251,2)</f>
        <v>0</v>
      </c>
      <c r="BL251" s="24" t="s">
        <v>194</v>
      </c>
      <c r="BM251" s="24" t="s">
        <v>1161</v>
      </c>
    </row>
    <row r="252" spans="2:47" s="1" customFormat="1" ht="13.5">
      <c r="B252" s="46"/>
      <c r="C252" s="74"/>
      <c r="D252" s="233" t="s">
        <v>183</v>
      </c>
      <c r="E252" s="74"/>
      <c r="F252" s="234" t="s">
        <v>1162</v>
      </c>
      <c r="G252" s="74"/>
      <c r="H252" s="74"/>
      <c r="I252" s="191"/>
      <c r="J252" s="74"/>
      <c r="K252" s="74"/>
      <c r="L252" s="72"/>
      <c r="M252" s="235"/>
      <c r="N252" s="47"/>
      <c r="O252" s="47"/>
      <c r="P252" s="47"/>
      <c r="Q252" s="47"/>
      <c r="R252" s="47"/>
      <c r="S252" s="47"/>
      <c r="T252" s="95"/>
      <c r="AT252" s="24" t="s">
        <v>183</v>
      </c>
      <c r="AU252" s="24" t="s">
        <v>87</v>
      </c>
    </row>
    <row r="253" spans="2:47" s="1" customFormat="1" ht="13.5">
      <c r="B253" s="46"/>
      <c r="C253" s="74"/>
      <c r="D253" s="233" t="s">
        <v>295</v>
      </c>
      <c r="E253" s="74"/>
      <c r="F253" s="236" t="s">
        <v>477</v>
      </c>
      <c r="G253" s="74"/>
      <c r="H253" s="74"/>
      <c r="I253" s="191"/>
      <c r="J253" s="74"/>
      <c r="K253" s="74"/>
      <c r="L253" s="72"/>
      <c r="M253" s="235"/>
      <c r="N253" s="47"/>
      <c r="O253" s="47"/>
      <c r="P253" s="47"/>
      <c r="Q253" s="47"/>
      <c r="R253" s="47"/>
      <c r="S253" s="47"/>
      <c r="T253" s="95"/>
      <c r="AT253" s="24" t="s">
        <v>295</v>
      </c>
      <c r="AU253" s="24" t="s">
        <v>87</v>
      </c>
    </row>
    <row r="254" spans="2:47" s="1" customFormat="1" ht="13.5">
      <c r="B254" s="46"/>
      <c r="C254" s="74"/>
      <c r="D254" s="233" t="s">
        <v>184</v>
      </c>
      <c r="E254" s="74"/>
      <c r="F254" s="236" t="s">
        <v>1146</v>
      </c>
      <c r="G254" s="74"/>
      <c r="H254" s="74"/>
      <c r="I254" s="191"/>
      <c r="J254" s="74"/>
      <c r="K254" s="74"/>
      <c r="L254" s="72"/>
      <c r="M254" s="235"/>
      <c r="N254" s="47"/>
      <c r="O254" s="47"/>
      <c r="P254" s="47"/>
      <c r="Q254" s="47"/>
      <c r="R254" s="47"/>
      <c r="S254" s="47"/>
      <c r="T254" s="95"/>
      <c r="AT254" s="24" t="s">
        <v>184</v>
      </c>
      <c r="AU254" s="24" t="s">
        <v>87</v>
      </c>
    </row>
    <row r="255" spans="2:51" s="11" customFormat="1" ht="13.5">
      <c r="B255" s="240"/>
      <c r="C255" s="241"/>
      <c r="D255" s="233" t="s">
        <v>322</v>
      </c>
      <c r="E255" s="242" t="s">
        <v>23</v>
      </c>
      <c r="F255" s="243" t="s">
        <v>1147</v>
      </c>
      <c r="G255" s="241"/>
      <c r="H255" s="244">
        <v>694.86</v>
      </c>
      <c r="I255" s="245"/>
      <c r="J255" s="241"/>
      <c r="K255" s="241"/>
      <c r="L255" s="246"/>
      <c r="M255" s="247"/>
      <c r="N255" s="248"/>
      <c r="O255" s="248"/>
      <c r="P255" s="248"/>
      <c r="Q255" s="248"/>
      <c r="R255" s="248"/>
      <c r="S255" s="248"/>
      <c r="T255" s="249"/>
      <c r="AT255" s="250" t="s">
        <v>322</v>
      </c>
      <c r="AU255" s="250" t="s">
        <v>87</v>
      </c>
      <c r="AV255" s="11" t="s">
        <v>87</v>
      </c>
      <c r="AW255" s="11" t="s">
        <v>39</v>
      </c>
      <c r="AX255" s="11" t="s">
        <v>76</v>
      </c>
      <c r="AY255" s="250" t="s">
        <v>170</v>
      </c>
    </row>
    <row r="256" spans="2:51" s="11" customFormat="1" ht="13.5">
      <c r="B256" s="240"/>
      <c r="C256" s="241"/>
      <c r="D256" s="233" t="s">
        <v>322</v>
      </c>
      <c r="E256" s="242" t="s">
        <v>23</v>
      </c>
      <c r="F256" s="243" t="s">
        <v>1156</v>
      </c>
      <c r="G256" s="241"/>
      <c r="H256" s="244">
        <v>45.99</v>
      </c>
      <c r="I256" s="245"/>
      <c r="J256" s="241"/>
      <c r="K256" s="241"/>
      <c r="L256" s="246"/>
      <c r="M256" s="247"/>
      <c r="N256" s="248"/>
      <c r="O256" s="248"/>
      <c r="P256" s="248"/>
      <c r="Q256" s="248"/>
      <c r="R256" s="248"/>
      <c r="S256" s="248"/>
      <c r="T256" s="249"/>
      <c r="AT256" s="250" t="s">
        <v>322</v>
      </c>
      <c r="AU256" s="250" t="s">
        <v>87</v>
      </c>
      <c r="AV256" s="11" t="s">
        <v>87</v>
      </c>
      <c r="AW256" s="11" t="s">
        <v>39</v>
      </c>
      <c r="AX256" s="11" t="s">
        <v>76</v>
      </c>
      <c r="AY256" s="250" t="s">
        <v>170</v>
      </c>
    </row>
    <row r="257" spans="2:51" s="12" customFormat="1" ht="13.5">
      <c r="B257" s="251"/>
      <c r="C257" s="252"/>
      <c r="D257" s="233" t="s">
        <v>322</v>
      </c>
      <c r="E257" s="253" t="s">
        <v>23</v>
      </c>
      <c r="F257" s="254" t="s">
        <v>392</v>
      </c>
      <c r="G257" s="252"/>
      <c r="H257" s="255">
        <v>740.85</v>
      </c>
      <c r="I257" s="256"/>
      <c r="J257" s="252"/>
      <c r="K257" s="252"/>
      <c r="L257" s="257"/>
      <c r="M257" s="258"/>
      <c r="N257" s="259"/>
      <c r="O257" s="259"/>
      <c r="P257" s="259"/>
      <c r="Q257" s="259"/>
      <c r="R257" s="259"/>
      <c r="S257" s="259"/>
      <c r="T257" s="260"/>
      <c r="AT257" s="261" t="s">
        <v>322</v>
      </c>
      <c r="AU257" s="261" t="s">
        <v>87</v>
      </c>
      <c r="AV257" s="12" t="s">
        <v>194</v>
      </c>
      <c r="AW257" s="12" t="s">
        <v>39</v>
      </c>
      <c r="AX257" s="12" t="s">
        <v>84</v>
      </c>
      <c r="AY257" s="261" t="s">
        <v>170</v>
      </c>
    </row>
    <row r="258" spans="2:65" s="1" customFormat="1" ht="16.5" customHeight="1">
      <c r="B258" s="46"/>
      <c r="C258" s="221" t="s">
        <v>526</v>
      </c>
      <c r="D258" s="221" t="s">
        <v>176</v>
      </c>
      <c r="E258" s="222" t="s">
        <v>473</v>
      </c>
      <c r="F258" s="223" t="s">
        <v>474</v>
      </c>
      <c r="G258" s="224" t="s">
        <v>219</v>
      </c>
      <c r="H258" s="225">
        <v>854.21</v>
      </c>
      <c r="I258" s="226"/>
      <c r="J258" s="227">
        <f>ROUND(I258*H258,2)</f>
        <v>0</v>
      </c>
      <c r="K258" s="223" t="s">
        <v>180</v>
      </c>
      <c r="L258" s="72"/>
      <c r="M258" s="228" t="s">
        <v>23</v>
      </c>
      <c r="N258" s="229" t="s">
        <v>47</v>
      </c>
      <c r="O258" s="47"/>
      <c r="P258" s="230">
        <f>O258*H258</f>
        <v>0</v>
      </c>
      <c r="Q258" s="230">
        <v>0</v>
      </c>
      <c r="R258" s="230">
        <f>Q258*H258</f>
        <v>0</v>
      </c>
      <c r="S258" s="230">
        <v>0</v>
      </c>
      <c r="T258" s="231">
        <f>S258*H258</f>
        <v>0</v>
      </c>
      <c r="AR258" s="24" t="s">
        <v>194</v>
      </c>
      <c r="AT258" s="24" t="s">
        <v>176</v>
      </c>
      <c r="AU258" s="24" t="s">
        <v>87</v>
      </c>
      <c r="AY258" s="24" t="s">
        <v>170</v>
      </c>
      <c r="BE258" s="232">
        <f>IF(N258="základní",J258,0)</f>
        <v>0</v>
      </c>
      <c r="BF258" s="232">
        <f>IF(N258="snížená",J258,0)</f>
        <v>0</v>
      </c>
      <c r="BG258" s="232">
        <f>IF(N258="zákl. přenesená",J258,0)</f>
        <v>0</v>
      </c>
      <c r="BH258" s="232">
        <f>IF(N258="sníž. přenesená",J258,0)</f>
        <v>0</v>
      </c>
      <c r="BI258" s="232">
        <f>IF(N258="nulová",J258,0)</f>
        <v>0</v>
      </c>
      <c r="BJ258" s="24" t="s">
        <v>84</v>
      </c>
      <c r="BK258" s="232">
        <f>ROUND(I258*H258,2)</f>
        <v>0</v>
      </c>
      <c r="BL258" s="24" t="s">
        <v>194</v>
      </c>
      <c r="BM258" s="24" t="s">
        <v>1163</v>
      </c>
    </row>
    <row r="259" spans="2:47" s="1" customFormat="1" ht="13.5">
      <c r="B259" s="46"/>
      <c r="C259" s="74"/>
      <c r="D259" s="233" t="s">
        <v>183</v>
      </c>
      <c r="E259" s="74"/>
      <c r="F259" s="234" t="s">
        <v>476</v>
      </c>
      <c r="G259" s="74"/>
      <c r="H259" s="74"/>
      <c r="I259" s="191"/>
      <c r="J259" s="74"/>
      <c r="K259" s="74"/>
      <c r="L259" s="72"/>
      <c r="M259" s="235"/>
      <c r="N259" s="47"/>
      <c r="O259" s="47"/>
      <c r="P259" s="47"/>
      <c r="Q259" s="47"/>
      <c r="R259" s="47"/>
      <c r="S259" s="47"/>
      <c r="T259" s="95"/>
      <c r="AT259" s="24" t="s">
        <v>183</v>
      </c>
      <c r="AU259" s="24" t="s">
        <v>87</v>
      </c>
    </row>
    <row r="260" spans="2:47" s="1" customFormat="1" ht="13.5">
      <c r="B260" s="46"/>
      <c r="C260" s="74"/>
      <c r="D260" s="233" t="s">
        <v>295</v>
      </c>
      <c r="E260" s="74"/>
      <c r="F260" s="236" t="s">
        <v>477</v>
      </c>
      <c r="G260" s="74"/>
      <c r="H260" s="74"/>
      <c r="I260" s="191"/>
      <c r="J260" s="74"/>
      <c r="K260" s="74"/>
      <c r="L260" s="72"/>
      <c r="M260" s="235"/>
      <c r="N260" s="47"/>
      <c r="O260" s="47"/>
      <c r="P260" s="47"/>
      <c r="Q260" s="47"/>
      <c r="R260" s="47"/>
      <c r="S260" s="47"/>
      <c r="T260" s="95"/>
      <c r="AT260" s="24" t="s">
        <v>295</v>
      </c>
      <c r="AU260" s="24" t="s">
        <v>87</v>
      </c>
    </row>
    <row r="261" spans="2:47" s="1" customFormat="1" ht="13.5">
      <c r="B261" s="46"/>
      <c r="C261" s="74"/>
      <c r="D261" s="233" t="s">
        <v>184</v>
      </c>
      <c r="E261" s="74"/>
      <c r="F261" s="236" t="s">
        <v>1164</v>
      </c>
      <c r="G261" s="74"/>
      <c r="H261" s="74"/>
      <c r="I261" s="191"/>
      <c r="J261" s="74"/>
      <c r="K261" s="74"/>
      <c r="L261" s="72"/>
      <c r="M261" s="235"/>
      <c r="N261" s="47"/>
      <c r="O261" s="47"/>
      <c r="P261" s="47"/>
      <c r="Q261" s="47"/>
      <c r="R261" s="47"/>
      <c r="S261" s="47"/>
      <c r="T261" s="95"/>
      <c r="AT261" s="24" t="s">
        <v>184</v>
      </c>
      <c r="AU261" s="24" t="s">
        <v>87</v>
      </c>
    </row>
    <row r="262" spans="2:65" s="1" customFormat="1" ht="25.5" customHeight="1">
      <c r="B262" s="46"/>
      <c r="C262" s="221" t="s">
        <v>533</v>
      </c>
      <c r="D262" s="221" t="s">
        <v>176</v>
      </c>
      <c r="E262" s="222" t="s">
        <v>1165</v>
      </c>
      <c r="F262" s="223" t="s">
        <v>1166</v>
      </c>
      <c r="G262" s="224" t="s">
        <v>219</v>
      </c>
      <c r="H262" s="225">
        <v>672.4</v>
      </c>
      <c r="I262" s="226"/>
      <c r="J262" s="227">
        <f>ROUND(I262*H262,2)</f>
        <v>0</v>
      </c>
      <c r="K262" s="223" t="s">
        <v>180</v>
      </c>
      <c r="L262" s="72"/>
      <c r="M262" s="228" t="s">
        <v>23</v>
      </c>
      <c r="N262" s="229" t="s">
        <v>47</v>
      </c>
      <c r="O262" s="47"/>
      <c r="P262" s="230">
        <f>O262*H262</f>
        <v>0</v>
      </c>
      <c r="Q262" s="230">
        <v>0</v>
      </c>
      <c r="R262" s="230">
        <f>Q262*H262</f>
        <v>0</v>
      </c>
      <c r="S262" s="230">
        <v>0</v>
      </c>
      <c r="T262" s="231">
        <f>S262*H262</f>
        <v>0</v>
      </c>
      <c r="AR262" s="24" t="s">
        <v>194</v>
      </c>
      <c r="AT262" s="24" t="s">
        <v>176</v>
      </c>
      <c r="AU262" s="24" t="s">
        <v>87</v>
      </c>
      <c r="AY262" s="24" t="s">
        <v>170</v>
      </c>
      <c r="BE262" s="232">
        <f>IF(N262="základní",J262,0)</f>
        <v>0</v>
      </c>
      <c r="BF262" s="232">
        <f>IF(N262="snížená",J262,0)</f>
        <v>0</v>
      </c>
      <c r="BG262" s="232">
        <f>IF(N262="zákl. přenesená",J262,0)</f>
        <v>0</v>
      </c>
      <c r="BH262" s="232">
        <f>IF(N262="sníž. přenesená",J262,0)</f>
        <v>0</v>
      </c>
      <c r="BI262" s="232">
        <f>IF(N262="nulová",J262,0)</f>
        <v>0</v>
      </c>
      <c r="BJ262" s="24" t="s">
        <v>84</v>
      </c>
      <c r="BK262" s="232">
        <f>ROUND(I262*H262,2)</f>
        <v>0</v>
      </c>
      <c r="BL262" s="24" t="s">
        <v>194</v>
      </c>
      <c r="BM262" s="24" t="s">
        <v>1167</v>
      </c>
    </row>
    <row r="263" spans="2:47" s="1" customFormat="1" ht="13.5">
      <c r="B263" s="46"/>
      <c r="C263" s="74"/>
      <c r="D263" s="233" t="s">
        <v>183</v>
      </c>
      <c r="E263" s="74"/>
      <c r="F263" s="234" t="s">
        <v>1168</v>
      </c>
      <c r="G263" s="74"/>
      <c r="H263" s="74"/>
      <c r="I263" s="191"/>
      <c r="J263" s="74"/>
      <c r="K263" s="74"/>
      <c r="L263" s="72"/>
      <c r="M263" s="235"/>
      <c r="N263" s="47"/>
      <c r="O263" s="47"/>
      <c r="P263" s="47"/>
      <c r="Q263" s="47"/>
      <c r="R263" s="47"/>
      <c r="S263" s="47"/>
      <c r="T263" s="95"/>
      <c r="AT263" s="24" t="s">
        <v>183</v>
      </c>
      <c r="AU263" s="24" t="s">
        <v>87</v>
      </c>
    </row>
    <row r="264" spans="2:47" s="1" customFormat="1" ht="13.5">
      <c r="B264" s="46"/>
      <c r="C264" s="74"/>
      <c r="D264" s="233" t="s">
        <v>295</v>
      </c>
      <c r="E264" s="74"/>
      <c r="F264" s="236" t="s">
        <v>1169</v>
      </c>
      <c r="G264" s="74"/>
      <c r="H264" s="74"/>
      <c r="I264" s="191"/>
      <c r="J264" s="74"/>
      <c r="K264" s="74"/>
      <c r="L264" s="72"/>
      <c r="M264" s="235"/>
      <c r="N264" s="47"/>
      <c r="O264" s="47"/>
      <c r="P264" s="47"/>
      <c r="Q264" s="47"/>
      <c r="R264" s="47"/>
      <c r="S264" s="47"/>
      <c r="T264" s="95"/>
      <c r="AT264" s="24" t="s">
        <v>295</v>
      </c>
      <c r="AU264" s="24" t="s">
        <v>87</v>
      </c>
    </row>
    <row r="265" spans="2:47" s="1" customFormat="1" ht="13.5">
      <c r="B265" s="46"/>
      <c r="C265" s="74"/>
      <c r="D265" s="233" t="s">
        <v>184</v>
      </c>
      <c r="E265" s="74"/>
      <c r="F265" s="236" t="s">
        <v>1146</v>
      </c>
      <c r="G265" s="74"/>
      <c r="H265" s="74"/>
      <c r="I265" s="191"/>
      <c r="J265" s="74"/>
      <c r="K265" s="74"/>
      <c r="L265" s="72"/>
      <c r="M265" s="235"/>
      <c r="N265" s="47"/>
      <c r="O265" s="47"/>
      <c r="P265" s="47"/>
      <c r="Q265" s="47"/>
      <c r="R265" s="47"/>
      <c r="S265" s="47"/>
      <c r="T265" s="95"/>
      <c r="AT265" s="24" t="s">
        <v>184</v>
      </c>
      <c r="AU265" s="24" t="s">
        <v>87</v>
      </c>
    </row>
    <row r="266" spans="2:51" s="11" customFormat="1" ht="13.5">
      <c r="B266" s="240"/>
      <c r="C266" s="241"/>
      <c r="D266" s="233" t="s">
        <v>322</v>
      </c>
      <c r="E266" s="242" t="s">
        <v>23</v>
      </c>
      <c r="F266" s="243" t="s">
        <v>1170</v>
      </c>
      <c r="G266" s="241"/>
      <c r="H266" s="244">
        <v>626.41</v>
      </c>
      <c r="I266" s="245"/>
      <c r="J266" s="241"/>
      <c r="K266" s="241"/>
      <c r="L266" s="246"/>
      <c r="M266" s="247"/>
      <c r="N266" s="248"/>
      <c r="O266" s="248"/>
      <c r="P266" s="248"/>
      <c r="Q266" s="248"/>
      <c r="R266" s="248"/>
      <c r="S266" s="248"/>
      <c r="T266" s="249"/>
      <c r="AT266" s="250" t="s">
        <v>322</v>
      </c>
      <c r="AU266" s="250" t="s">
        <v>87</v>
      </c>
      <c r="AV266" s="11" t="s">
        <v>87</v>
      </c>
      <c r="AW266" s="11" t="s">
        <v>39</v>
      </c>
      <c r="AX266" s="11" t="s">
        <v>76</v>
      </c>
      <c r="AY266" s="250" t="s">
        <v>170</v>
      </c>
    </row>
    <row r="267" spans="2:51" s="11" customFormat="1" ht="13.5">
      <c r="B267" s="240"/>
      <c r="C267" s="241"/>
      <c r="D267" s="233" t="s">
        <v>322</v>
      </c>
      <c r="E267" s="242" t="s">
        <v>23</v>
      </c>
      <c r="F267" s="243" t="s">
        <v>1171</v>
      </c>
      <c r="G267" s="241"/>
      <c r="H267" s="244">
        <v>45.99</v>
      </c>
      <c r="I267" s="245"/>
      <c r="J267" s="241"/>
      <c r="K267" s="241"/>
      <c r="L267" s="246"/>
      <c r="M267" s="247"/>
      <c r="N267" s="248"/>
      <c r="O267" s="248"/>
      <c r="P267" s="248"/>
      <c r="Q267" s="248"/>
      <c r="R267" s="248"/>
      <c r="S267" s="248"/>
      <c r="T267" s="249"/>
      <c r="AT267" s="250" t="s">
        <v>322</v>
      </c>
      <c r="AU267" s="250" t="s">
        <v>87</v>
      </c>
      <c r="AV267" s="11" t="s">
        <v>87</v>
      </c>
      <c r="AW267" s="11" t="s">
        <v>39</v>
      </c>
      <c r="AX267" s="11" t="s">
        <v>76</v>
      </c>
      <c r="AY267" s="250" t="s">
        <v>170</v>
      </c>
    </row>
    <row r="268" spans="2:51" s="12" customFormat="1" ht="13.5">
      <c r="B268" s="251"/>
      <c r="C268" s="252"/>
      <c r="D268" s="233" t="s">
        <v>322</v>
      </c>
      <c r="E268" s="253" t="s">
        <v>23</v>
      </c>
      <c r="F268" s="254" t="s">
        <v>392</v>
      </c>
      <c r="G268" s="252"/>
      <c r="H268" s="255">
        <v>672.4</v>
      </c>
      <c r="I268" s="256"/>
      <c r="J268" s="252"/>
      <c r="K268" s="252"/>
      <c r="L268" s="257"/>
      <c r="M268" s="258"/>
      <c r="N268" s="259"/>
      <c r="O268" s="259"/>
      <c r="P268" s="259"/>
      <c r="Q268" s="259"/>
      <c r="R268" s="259"/>
      <c r="S268" s="259"/>
      <c r="T268" s="260"/>
      <c r="AT268" s="261" t="s">
        <v>322</v>
      </c>
      <c r="AU268" s="261" t="s">
        <v>87</v>
      </c>
      <c r="AV268" s="12" t="s">
        <v>194</v>
      </c>
      <c r="AW268" s="12" t="s">
        <v>39</v>
      </c>
      <c r="AX268" s="12" t="s">
        <v>84</v>
      </c>
      <c r="AY268" s="261" t="s">
        <v>170</v>
      </c>
    </row>
    <row r="269" spans="2:65" s="1" customFormat="1" ht="16.5" customHeight="1">
      <c r="B269" s="46"/>
      <c r="C269" s="221" t="s">
        <v>538</v>
      </c>
      <c r="D269" s="221" t="s">
        <v>176</v>
      </c>
      <c r="E269" s="222" t="s">
        <v>487</v>
      </c>
      <c r="F269" s="223" t="s">
        <v>488</v>
      </c>
      <c r="G269" s="224" t="s">
        <v>219</v>
      </c>
      <c r="H269" s="225">
        <v>2380.82</v>
      </c>
      <c r="I269" s="226"/>
      <c r="J269" s="227">
        <f>ROUND(I269*H269,2)</f>
        <v>0</v>
      </c>
      <c r="K269" s="223" t="s">
        <v>180</v>
      </c>
      <c r="L269" s="72"/>
      <c r="M269" s="228" t="s">
        <v>23</v>
      </c>
      <c r="N269" s="229" t="s">
        <v>47</v>
      </c>
      <c r="O269" s="47"/>
      <c r="P269" s="230">
        <f>O269*H269</f>
        <v>0</v>
      </c>
      <c r="Q269" s="230">
        <v>0</v>
      </c>
      <c r="R269" s="230">
        <f>Q269*H269</f>
        <v>0</v>
      </c>
      <c r="S269" s="230">
        <v>0</v>
      </c>
      <c r="T269" s="231">
        <f>S269*H269</f>
        <v>0</v>
      </c>
      <c r="AR269" s="24" t="s">
        <v>194</v>
      </c>
      <c r="AT269" s="24" t="s">
        <v>176</v>
      </c>
      <c r="AU269" s="24" t="s">
        <v>87</v>
      </c>
      <c r="AY269" s="24" t="s">
        <v>170</v>
      </c>
      <c r="BE269" s="232">
        <f>IF(N269="základní",J269,0)</f>
        <v>0</v>
      </c>
      <c r="BF269" s="232">
        <f>IF(N269="snížená",J269,0)</f>
        <v>0</v>
      </c>
      <c r="BG269" s="232">
        <f>IF(N269="zákl. přenesená",J269,0)</f>
        <v>0</v>
      </c>
      <c r="BH269" s="232">
        <f>IF(N269="sníž. přenesená",J269,0)</f>
        <v>0</v>
      </c>
      <c r="BI269" s="232">
        <f>IF(N269="nulová",J269,0)</f>
        <v>0</v>
      </c>
      <c r="BJ269" s="24" t="s">
        <v>84</v>
      </c>
      <c r="BK269" s="232">
        <f>ROUND(I269*H269,2)</f>
        <v>0</v>
      </c>
      <c r="BL269" s="24" t="s">
        <v>194</v>
      </c>
      <c r="BM269" s="24" t="s">
        <v>1172</v>
      </c>
    </row>
    <row r="270" spans="2:47" s="1" customFormat="1" ht="13.5">
      <c r="B270" s="46"/>
      <c r="C270" s="74"/>
      <c r="D270" s="233" t="s">
        <v>183</v>
      </c>
      <c r="E270" s="74"/>
      <c r="F270" s="234" t="s">
        <v>490</v>
      </c>
      <c r="G270" s="74"/>
      <c r="H270" s="74"/>
      <c r="I270" s="191"/>
      <c r="J270" s="74"/>
      <c r="K270" s="74"/>
      <c r="L270" s="72"/>
      <c r="M270" s="235"/>
      <c r="N270" s="47"/>
      <c r="O270" s="47"/>
      <c r="P270" s="47"/>
      <c r="Q270" s="47"/>
      <c r="R270" s="47"/>
      <c r="S270" s="47"/>
      <c r="T270" s="95"/>
      <c r="AT270" s="24" t="s">
        <v>183</v>
      </c>
      <c r="AU270" s="24" t="s">
        <v>87</v>
      </c>
    </row>
    <row r="271" spans="2:47" s="1" customFormat="1" ht="13.5">
      <c r="B271" s="46"/>
      <c r="C271" s="74"/>
      <c r="D271" s="233" t="s">
        <v>184</v>
      </c>
      <c r="E271" s="74"/>
      <c r="F271" s="236" t="s">
        <v>1146</v>
      </c>
      <c r="G271" s="74"/>
      <c r="H271" s="74"/>
      <c r="I271" s="191"/>
      <c r="J271" s="74"/>
      <c r="K271" s="74"/>
      <c r="L271" s="72"/>
      <c r="M271" s="235"/>
      <c r="N271" s="47"/>
      <c r="O271" s="47"/>
      <c r="P271" s="47"/>
      <c r="Q271" s="47"/>
      <c r="R271" s="47"/>
      <c r="S271" s="47"/>
      <c r="T271" s="95"/>
      <c r="AT271" s="24" t="s">
        <v>184</v>
      </c>
      <c r="AU271" s="24" t="s">
        <v>87</v>
      </c>
    </row>
    <row r="272" spans="2:51" s="11" customFormat="1" ht="13.5">
      <c r="B272" s="240"/>
      <c r="C272" s="241"/>
      <c r="D272" s="233" t="s">
        <v>322</v>
      </c>
      <c r="E272" s="242" t="s">
        <v>23</v>
      </c>
      <c r="F272" s="243" t="s">
        <v>1173</v>
      </c>
      <c r="G272" s="241"/>
      <c r="H272" s="244">
        <v>1708.42</v>
      </c>
      <c r="I272" s="245"/>
      <c r="J272" s="241"/>
      <c r="K272" s="241"/>
      <c r="L272" s="246"/>
      <c r="M272" s="247"/>
      <c r="N272" s="248"/>
      <c r="O272" s="248"/>
      <c r="P272" s="248"/>
      <c r="Q272" s="248"/>
      <c r="R272" s="248"/>
      <c r="S272" s="248"/>
      <c r="T272" s="249"/>
      <c r="AT272" s="250" t="s">
        <v>322</v>
      </c>
      <c r="AU272" s="250" t="s">
        <v>87</v>
      </c>
      <c r="AV272" s="11" t="s">
        <v>87</v>
      </c>
      <c r="AW272" s="11" t="s">
        <v>39</v>
      </c>
      <c r="AX272" s="11" t="s">
        <v>76</v>
      </c>
      <c r="AY272" s="250" t="s">
        <v>170</v>
      </c>
    </row>
    <row r="273" spans="2:51" s="11" customFormat="1" ht="13.5">
      <c r="B273" s="240"/>
      <c r="C273" s="241"/>
      <c r="D273" s="233" t="s">
        <v>322</v>
      </c>
      <c r="E273" s="242" t="s">
        <v>23</v>
      </c>
      <c r="F273" s="243" t="s">
        <v>1174</v>
      </c>
      <c r="G273" s="241"/>
      <c r="H273" s="244">
        <v>672.4</v>
      </c>
      <c r="I273" s="245"/>
      <c r="J273" s="241"/>
      <c r="K273" s="241"/>
      <c r="L273" s="246"/>
      <c r="M273" s="247"/>
      <c r="N273" s="248"/>
      <c r="O273" s="248"/>
      <c r="P273" s="248"/>
      <c r="Q273" s="248"/>
      <c r="R273" s="248"/>
      <c r="S273" s="248"/>
      <c r="T273" s="249"/>
      <c r="AT273" s="250" t="s">
        <v>322</v>
      </c>
      <c r="AU273" s="250" t="s">
        <v>87</v>
      </c>
      <c r="AV273" s="11" t="s">
        <v>87</v>
      </c>
      <c r="AW273" s="11" t="s">
        <v>39</v>
      </c>
      <c r="AX273" s="11" t="s">
        <v>76</v>
      </c>
      <c r="AY273" s="250" t="s">
        <v>170</v>
      </c>
    </row>
    <row r="274" spans="2:51" s="12" customFormat="1" ht="13.5">
      <c r="B274" s="251"/>
      <c r="C274" s="252"/>
      <c r="D274" s="233" t="s">
        <v>322</v>
      </c>
      <c r="E274" s="253" t="s">
        <v>23</v>
      </c>
      <c r="F274" s="254" t="s">
        <v>392</v>
      </c>
      <c r="G274" s="252"/>
      <c r="H274" s="255">
        <v>2380.82</v>
      </c>
      <c r="I274" s="256"/>
      <c r="J274" s="252"/>
      <c r="K274" s="252"/>
      <c r="L274" s="257"/>
      <c r="M274" s="258"/>
      <c r="N274" s="259"/>
      <c r="O274" s="259"/>
      <c r="P274" s="259"/>
      <c r="Q274" s="259"/>
      <c r="R274" s="259"/>
      <c r="S274" s="259"/>
      <c r="T274" s="260"/>
      <c r="AT274" s="261" t="s">
        <v>322</v>
      </c>
      <c r="AU274" s="261" t="s">
        <v>87</v>
      </c>
      <c r="AV274" s="12" t="s">
        <v>194</v>
      </c>
      <c r="AW274" s="12" t="s">
        <v>39</v>
      </c>
      <c r="AX274" s="12" t="s">
        <v>84</v>
      </c>
      <c r="AY274" s="261" t="s">
        <v>170</v>
      </c>
    </row>
    <row r="275" spans="2:65" s="1" customFormat="1" ht="25.5" customHeight="1">
      <c r="B275" s="46"/>
      <c r="C275" s="221" t="s">
        <v>544</v>
      </c>
      <c r="D275" s="221" t="s">
        <v>176</v>
      </c>
      <c r="E275" s="222" t="s">
        <v>493</v>
      </c>
      <c r="F275" s="223" t="s">
        <v>494</v>
      </c>
      <c r="G275" s="224" t="s">
        <v>219</v>
      </c>
      <c r="H275" s="225">
        <v>854.21</v>
      </c>
      <c r="I275" s="226"/>
      <c r="J275" s="227">
        <f>ROUND(I275*H275,2)</f>
        <v>0</v>
      </c>
      <c r="K275" s="223" t="s">
        <v>180</v>
      </c>
      <c r="L275" s="72"/>
      <c r="M275" s="228" t="s">
        <v>23</v>
      </c>
      <c r="N275" s="229" t="s">
        <v>47</v>
      </c>
      <c r="O275" s="47"/>
      <c r="P275" s="230">
        <f>O275*H275</f>
        <v>0</v>
      </c>
      <c r="Q275" s="230">
        <v>0</v>
      </c>
      <c r="R275" s="230">
        <f>Q275*H275</f>
        <v>0</v>
      </c>
      <c r="S275" s="230">
        <v>0</v>
      </c>
      <c r="T275" s="231">
        <f>S275*H275</f>
        <v>0</v>
      </c>
      <c r="AR275" s="24" t="s">
        <v>194</v>
      </c>
      <c r="AT275" s="24" t="s">
        <v>176</v>
      </c>
      <c r="AU275" s="24" t="s">
        <v>87</v>
      </c>
      <c r="AY275" s="24" t="s">
        <v>170</v>
      </c>
      <c r="BE275" s="232">
        <f>IF(N275="základní",J275,0)</f>
        <v>0</v>
      </c>
      <c r="BF275" s="232">
        <f>IF(N275="snížená",J275,0)</f>
        <v>0</v>
      </c>
      <c r="BG275" s="232">
        <f>IF(N275="zákl. přenesená",J275,0)</f>
        <v>0</v>
      </c>
      <c r="BH275" s="232">
        <f>IF(N275="sníž. přenesená",J275,0)</f>
        <v>0</v>
      </c>
      <c r="BI275" s="232">
        <f>IF(N275="nulová",J275,0)</f>
        <v>0</v>
      </c>
      <c r="BJ275" s="24" t="s">
        <v>84</v>
      </c>
      <c r="BK275" s="232">
        <f>ROUND(I275*H275,2)</f>
        <v>0</v>
      </c>
      <c r="BL275" s="24" t="s">
        <v>194</v>
      </c>
      <c r="BM275" s="24" t="s">
        <v>1175</v>
      </c>
    </row>
    <row r="276" spans="2:47" s="1" customFormat="1" ht="13.5">
      <c r="B276" s="46"/>
      <c r="C276" s="74"/>
      <c r="D276" s="233" t="s">
        <v>183</v>
      </c>
      <c r="E276" s="74"/>
      <c r="F276" s="234" t="s">
        <v>496</v>
      </c>
      <c r="G276" s="74"/>
      <c r="H276" s="74"/>
      <c r="I276" s="191"/>
      <c r="J276" s="74"/>
      <c r="K276" s="74"/>
      <c r="L276" s="72"/>
      <c r="M276" s="235"/>
      <c r="N276" s="47"/>
      <c r="O276" s="47"/>
      <c r="P276" s="47"/>
      <c r="Q276" s="47"/>
      <c r="R276" s="47"/>
      <c r="S276" s="47"/>
      <c r="T276" s="95"/>
      <c r="AT276" s="24" t="s">
        <v>183</v>
      </c>
      <c r="AU276" s="24" t="s">
        <v>87</v>
      </c>
    </row>
    <row r="277" spans="2:47" s="1" customFormat="1" ht="13.5">
      <c r="B277" s="46"/>
      <c r="C277" s="74"/>
      <c r="D277" s="233" t="s">
        <v>295</v>
      </c>
      <c r="E277" s="74"/>
      <c r="F277" s="236" t="s">
        <v>497</v>
      </c>
      <c r="G277" s="74"/>
      <c r="H277" s="74"/>
      <c r="I277" s="191"/>
      <c r="J277" s="74"/>
      <c r="K277" s="74"/>
      <c r="L277" s="72"/>
      <c r="M277" s="235"/>
      <c r="N277" s="47"/>
      <c r="O277" s="47"/>
      <c r="P277" s="47"/>
      <c r="Q277" s="47"/>
      <c r="R277" s="47"/>
      <c r="S277" s="47"/>
      <c r="T277" s="95"/>
      <c r="AT277" s="24" t="s">
        <v>295</v>
      </c>
      <c r="AU277" s="24" t="s">
        <v>87</v>
      </c>
    </row>
    <row r="278" spans="2:47" s="1" customFormat="1" ht="13.5">
      <c r="B278" s="46"/>
      <c r="C278" s="74"/>
      <c r="D278" s="233" t="s">
        <v>184</v>
      </c>
      <c r="E278" s="74"/>
      <c r="F278" s="236" t="s">
        <v>1146</v>
      </c>
      <c r="G278" s="74"/>
      <c r="H278" s="74"/>
      <c r="I278" s="191"/>
      <c r="J278" s="74"/>
      <c r="K278" s="74"/>
      <c r="L278" s="72"/>
      <c r="M278" s="235"/>
      <c r="N278" s="47"/>
      <c r="O278" s="47"/>
      <c r="P278" s="47"/>
      <c r="Q278" s="47"/>
      <c r="R278" s="47"/>
      <c r="S278" s="47"/>
      <c r="T278" s="95"/>
      <c r="AT278" s="24" t="s">
        <v>184</v>
      </c>
      <c r="AU278" s="24" t="s">
        <v>87</v>
      </c>
    </row>
    <row r="279" spans="2:65" s="1" customFormat="1" ht="25.5" customHeight="1">
      <c r="B279" s="46"/>
      <c r="C279" s="221" t="s">
        <v>551</v>
      </c>
      <c r="D279" s="221" t="s">
        <v>176</v>
      </c>
      <c r="E279" s="222" t="s">
        <v>1176</v>
      </c>
      <c r="F279" s="223" t="s">
        <v>1177</v>
      </c>
      <c r="G279" s="224" t="s">
        <v>219</v>
      </c>
      <c r="H279" s="225">
        <v>672.4</v>
      </c>
      <c r="I279" s="226"/>
      <c r="J279" s="227">
        <f>ROUND(I279*H279,2)</f>
        <v>0</v>
      </c>
      <c r="K279" s="223" t="s">
        <v>180</v>
      </c>
      <c r="L279" s="72"/>
      <c r="M279" s="228" t="s">
        <v>23</v>
      </c>
      <c r="N279" s="229" t="s">
        <v>47</v>
      </c>
      <c r="O279" s="47"/>
      <c r="P279" s="230">
        <f>O279*H279</f>
        <v>0</v>
      </c>
      <c r="Q279" s="230">
        <v>0</v>
      </c>
      <c r="R279" s="230">
        <f>Q279*H279</f>
        <v>0</v>
      </c>
      <c r="S279" s="230">
        <v>0</v>
      </c>
      <c r="T279" s="231">
        <f>S279*H279</f>
        <v>0</v>
      </c>
      <c r="AR279" s="24" t="s">
        <v>194</v>
      </c>
      <c r="AT279" s="24" t="s">
        <v>176</v>
      </c>
      <c r="AU279" s="24" t="s">
        <v>87</v>
      </c>
      <c r="AY279" s="24" t="s">
        <v>170</v>
      </c>
      <c r="BE279" s="232">
        <f>IF(N279="základní",J279,0)</f>
        <v>0</v>
      </c>
      <c r="BF279" s="232">
        <f>IF(N279="snížená",J279,0)</f>
        <v>0</v>
      </c>
      <c r="BG279" s="232">
        <f>IF(N279="zákl. přenesená",J279,0)</f>
        <v>0</v>
      </c>
      <c r="BH279" s="232">
        <f>IF(N279="sníž. přenesená",J279,0)</f>
        <v>0</v>
      </c>
      <c r="BI279" s="232">
        <f>IF(N279="nulová",J279,0)</f>
        <v>0</v>
      </c>
      <c r="BJ279" s="24" t="s">
        <v>84</v>
      </c>
      <c r="BK279" s="232">
        <f>ROUND(I279*H279,2)</f>
        <v>0</v>
      </c>
      <c r="BL279" s="24" t="s">
        <v>194</v>
      </c>
      <c r="BM279" s="24" t="s">
        <v>1178</v>
      </c>
    </row>
    <row r="280" spans="2:47" s="1" customFormat="1" ht="13.5">
      <c r="B280" s="46"/>
      <c r="C280" s="74"/>
      <c r="D280" s="233" t="s">
        <v>183</v>
      </c>
      <c r="E280" s="74"/>
      <c r="F280" s="234" t="s">
        <v>1179</v>
      </c>
      <c r="G280" s="74"/>
      <c r="H280" s="74"/>
      <c r="I280" s="191"/>
      <c r="J280" s="74"/>
      <c r="K280" s="74"/>
      <c r="L280" s="72"/>
      <c r="M280" s="235"/>
      <c r="N280" s="47"/>
      <c r="O280" s="47"/>
      <c r="P280" s="47"/>
      <c r="Q280" s="47"/>
      <c r="R280" s="47"/>
      <c r="S280" s="47"/>
      <c r="T280" s="95"/>
      <c r="AT280" s="24" t="s">
        <v>183</v>
      </c>
      <c r="AU280" s="24" t="s">
        <v>87</v>
      </c>
    </row>
    <row r="281" spans="2:47" s="1" customFormat="1" ht="13.5">
      <c r="B281" s="46"/>
      <c r="C281" s="74"/>
      <c r="D281" s="233" t="s">
        <v>184</v>
      </c>
      <c r="E281" s="74"/>
      <c r="F281" s="236" t="s">
        <v>1146</v>
      </c>
      <c r="G281" s="74"/>
      <c r="H281" s="74"/>
      <c r="I281" s="191"/>
      <c r="J281" s="74"/>
      <c r="K281" s="74"/>
      <c r="L281" s="72"/>
      <c r="M281" s="235"/>
      <c r="N281" s="47"/>
      <c r="O281" s="47"/>
      <c r="P281" s="47"/>
      <c r="Q281" s="47"/>
      <c r="R281" s="47"/>
      <c r="S281" s="47"/>
      <c r="T281" s="95"/>
      <c r="AT281" s="24" t="s">
        <v>184</v>
      </c>
      <c r="AU281" s="24" t="s">
        <v>87</v>
      </c>
    </row>
    <row r="282" spans="2:51" s="11" customFormat="1" ht="13.5">
      <c r="B282" s="240"/>
      <c r="C282" s="241"/>
      <c r="D282" s="233" t="s">
        <v>322</v>
      </c>
      <c r="E282" s="242" t="s">
        <v>23</v>
      </c>
      <c r="F282" s="243" t="s">
        <v>1170</v>
      </c>
      <c r="G282" s="241"/>
      <c r="H282" s="244">
        <v>626.41</v>
      </c>
      <c r="I282" s="245"/>
      <c r="J282" s="241"/>
      <c r="K282" s="241"/>
      <c r="L282" s="246"/>
      <c r="M282" s="247"/>
      <c r="N282" s="248"/>
      <c r="O282" s="248"/>
      <c r="P282" s="248"/>
      <c r="Q282" s="248"/>
      <c r="R282" s="248"/>
      <c r="S282" s="248"/>
      <c r="T282" s="249"/>
      <c r="AT282" s="250" t="s">
        <v>322</v>
      </c>
      <c r="AU282" s="250" t="s">
        <v>87</v>
      </c>
      <c r="AV282" s="11" t="s">
        <v>87</v>
      </c>
      <c r="AW282" s="11" t="s">
        <v>39</v>
      </c>
      <c r="AX282" s="11" t="s">
        <v>76</v>
      </c>
      <c r="AY282" s="250" t="s">
        <v>170</v>
      </c>
    </row>
    <row r="283" spans="2:51" s="11" customFormat="1" ht="13.5">
      <c r="B283" s="240"/>
      <c r="C283" s="241"/>
      <c r="D283" s="233" t="s">
        <v>322</v>
      </c>
      <c r="E283" s="242" t="s">
        <v>23</v>
      </c>
      <c r="F283" s="243" t="s">
        <v>1171</v>
      </c>
      <c r="G283" s="241"/>
      <c r="H283" s="244">
        <v>45.99</v>
      </c>
      <c r="I283" s="245"/>
      <c r="J283" s="241"/>
      <c r="K283" s="241"/>
      <c r="L283" s="246"/>
      <c r="M283" s="247"/>
      <c r="N283" s="248"/>
      <c r="O283" s="248"/>
      <c r="P283" s="248"/>
      <c r="Q283" s="248"/>
      <c r="R283" s="248"/>
      <c r="S283" s="248"/>
      <c r="T283" s="249"/>
      <c r="AT283" s="250" t="s">
        <v>322</v>
      </c>
      <c r="AU283" s="250" t="s">
        <v>87</v>
      </c>
      <c r="AV283" s="11" t="s">
        <v>87</v>
      </c>
      <c r="AW283" s="11" t="s">
        <v>39</v>
      </c>
      <c r="AX283" s="11" t="s">
        <v>76</v>
      </c>
      <c r="AY283" s="250" t="s">
        <v>170</v>
      </c>
    </row>
    <row r="284" spans="2:51" s="12" customFormat="1" ht="13.5">
      <c r="B284" s="251"/>
      <c r="C284" s="252"/>
      <c r="D284" s="233" t="s">
        <v>322</v>
      </c>
      <c r="E284" s="253" t="s">
        <v>23</v>
      </c>
      <c r="F284" s="254" t="s">
        <v>392</v>
      </c>
      <c r="G284" s="252"/>
      <c r="H284" s="255">
        <v>672.4</v>
      </c>
      <c r="I284" s="256"/>
      <c r="J284" s="252"/>
      <c r="K284" s="252"/>
      <c r="L284" s="257"/>
      <c r="M284" s="258"/>
      <c r="N284" s="259"/>
      <c r="O284" s="259"/>
      <c r="P284" s="259"/>
      <c r="Q284" s="259"/>
      <c r="R284" s="259"/>
      <c r="S284" s="259"/>
      <c r="T284" s="260"/>
      <c r="AT284" s="261" t="s">
        <v>322</v>
      </c>
      <c r="AU284" s="261" t="s">
        <v>87</v>
      </c>
      <c r="AV284" s="12" t="s">
        <v>194</v>
      </c>
      <c r="AW284" s="12" t="s">
        <v>39</v>
      </c>
      <c r="AX284" s="12" t="s">
        <v>84</v>
      </c>
      <c r="AY284" s="261" t="s">
        <v>170</v>
      </c>
    </row>
    <row r="285" spans="2:65" s="1" customFormat="1" ht="25.5" customHeight="1">
      <c r="B285" s="46"/>
      <c r="C285" s="221" t="s">
        <v>557</v>
      </c>
      <c r="D285" s="221" t="s">
        <v>176</v>
      </c>
      <c r="E285" s="222" t="s">
        <v>500</v>
      </c>
      <c r="F285" s="223" t="s">
        <v>501</v>
      </c>
      <c r="G285" s="224" t="s">
        <v>219</v>
      </c>
      <c r="H285" s="225">
        <v>854.21</v>
      </c>
      <c r="I285" s="226"/>
      <c r="J285" s="227">
        <f>ROUND(I285*H285,2)</f>
        <v>0</v>
      </c>
      <c r="K285" s="223" t="s">
        <v>180</v>
      </c>
      <c r="L285" s="72"/>
      <c r="M285" s="228" t="s">
        <v>23</v>
      </c>
      <c r="N285" s="229" t="s">
        <v>47</v>
      </c>
      <c r="O285" s="47"/>
      <c r="P285" s="230">
        <f>O285*H285</f>
        <v>0</v>
      </c>
      <c r="Q285" s="230">
        <v>0</v>
      </c>
      <c r="R285" s="230">
        <f>Q285*H285</f>
        <v>0</v>
      </c>
      <c r="S285" s="230">
        <v>0</v>
      </c>
      <c r="T285" s="231">
        <f>S285*H285</f>
        <v>0</v>
      </c>
      <c r="AR285" s="24" t="s">
        <v>194</v>
      </c>
      <c r="AT285" s="24" t="s">
        <v>176</v>
      </c>
      <c r="AU285" s="24" t="s">
        <v>87</v>
      </c>
      <c r="AY285" s="24" t="s">
        <v>170</v>
      </c>
      <c r="BE285" s="232">
        <f>IF(N285="základní",J285,0)</f>
        <v>0</v>
      </c>
      <c r="BF285" s="232">
        <f>IF(N285="snížená",J285,0)</f>
        <v>0</v>
      </c>
      <c r="BG285" s="232">
        <f>IF(N285="zákl. přenesená",J285,0)</f>
        <v>0</v>
      </c>
      <c r="BH285" s="232">
        <f>IF(N285="sníž. přenesená",J285,0)</f>
        <v>0</v>
      </c>
      <c r="BI285" s="232">
        <f>IF(N285="nulová",J285,0)</f>
        <v>0</v>
      </c>
      <c r="BJ285" s="24" t="s">
        <v>84</v>
      </c>
      <c r="BK285" s="232">
        <f>ROUND(I285*H285,2)</f>
        <v>0</v>
      </c>
      <c r="BL285" s="24" t="s">
        <v>194</v>
      </c>
      <c r="BM285" s="24" t="s">
        <v>1180</v>
      </c>
    </row>
    <row r="286" spans="2:47" s="1" customFormat="1" ht="13.5">
      <c r="B286" s="46"/>
      <c r="C286" s="74"/>
      <c r="D286" s="233" t="s">
        <v>183</v>
      </c>
      <c r="E286" s="74"/>
      <c r="F286" s="234" t="s">
        <v>503</v>
      </c>
      <c r="G286" s="74"/>
      <c r="H286" s="74"/>
      <c r="I286" s="191"/>
      <c r="J286" s="74"/>
      <c r="K286" s="74"/>
      <c r="L286" s="72"/>
      <c r="M286" s="235"/>
      <c r="N286" s="47"/>
      <c r="O286" s="47"/>
      <c r="P286" s="47"/>
      <c r="Q286" s="47"/>
      <c r="R286" s="47"/>
      <c r="S286" s="47"/>
      <c r="T286" s="95"/>
      <c r="AT286" s="24" t="s">
        <v>183</v>
      </c>
      <c r="AU286" s="24" t="s">
        <v>87</v>
      </c>
    </row>
    <row r="287" spans="2:47" s="1" customFormat="1" ht="13.5">
      <c r="B287" s="46"/>
      <c r="C287" s="74"/>
      <c r="D287" s="233" t="s">
        <v>295</v>
      </c>
      <c r="E287" s="74"/>
      <c r="F287" s="236" t="s">
        <v>504</v>
      </c>
      <c r="G287" s="74"/>
      <c r="H287" s="74"/>
      <c r="I287" s="191"/>
      <c r="J287" s="74"/>
      <c r="K287" s="74"/>
      <c r="L287" s="72"/>
      <c r="M287" s="235"/>
      <c r="N287" s="47"/>
      <c r="O287" s="47"/>
      <c r="P287" s="47"/>
      <c r="Q287" s="47"/>
      <c r="R287" s="47"/>
      <c r="S287" s="47"/>
      <c r="T287" s="95"/>
      <c r="AT287" s="24" t="s">
        <v>295</v>
      </c>
      <c r="AU287" s="24" t="s">
        <v>87</v>
      </c>
    </row>
    <row r="288" spans="2:47" s="1" customFormat="1" ht="13.5">
      <c r="B288" s="46"/>
      <c r="C288" s="74"/>
      <c r="D288" s="233" t="s">
        <v>184</v>
      </c>
      <c r="E288" s="74"/>
      <c r="F288" s="236" t="s">
        <v>1146</v>
      </c>
      <c r="G288" s="74"/>
      <c r="H288" s="74"/>
      <c r="I288" s="191"/>
      <c r="J288" s="74"/>
      <c r="K288" s="74"/>
      <c r="L288" s="72"/>
      <c r="M288" s="235"/>
      <c r="N288" s="47"/>
      <c r="O288" s="47"/>
      <c r="P288" s="47"/>
      <c r="Q288" s="47"/>
      <c r="R288" s="47"/>
      <c r="S288" s="47"/>
      <c r="T288" s="95"/>
      <c r="AT288" s="24" t="s">
        <v>184</v>
      </c>
      <c r="AU288" s="24" t="s">
        <v>87</v>
      </c>
    </row>
    <row r="289" spans="2:65" s="1" customFormat="1" ht="25.5" customHeight="1">
      <c r="B289" s="46"/>
      <c r="C289" s="221" t="s">
        <v>563</v>
      </c>
      <c r="D289" s="221" t="s">
        <v>176</v>
      </c>
      <c r="E289" s="222" t="s">
        <v>507</v>
      </c>
      <c r="F289" s="223" t="s">
        <v>508</v>
      </c>
      <c r="G289" s="224" t="s">
        <v>219</v>
      </c>
      <c r="H289" s="225">
        <v>854.21</v>
      </c>
      <c r="I289" s="226"/>
      <c r="J289" s="227">
        <f>ROUND(I289*H289,2)</f>
        <v>0</v>
      </c>
      <c r="K289" s="223" t="s">
        <v>180</v>
      </c>
      <c r="L289" s="72"/>
      <c r="M289" s="228" t="s">
        <v>23</v>
      </c>
      <c r="N289" s="229" t="s">
        <v>47</v>
      </c>
      <c r="O289" s="47"/>
      <c r="P289" s="230">
        <f>O289*H289</f>
        <v>0</v>
      </c>
      <c r="Q289" s="230">
        <v>0</v>
      </c>
      <c r="R289" s="230">
        <f>Q289*H289</f>
        <v>0</v>
      </c>
      <c r="S289" s="230">
        <v>0</v>
      </c>
      <c r="T289" s="231">
        <f>S289*H289</f>
        <v>0</v>
      </c>
      <c r="AR289" s="24" t="s">
        <v>194</v>
      </c>
      <c r="AT289" s="24" t="s">
        <v>176</v>
      </c>
      <c r="AU289" s="24" t="s">
        <v>87</v>
      </c>
      <c r="AY289" s="24" t="s">
        <v>170</v>
      </c>
      <c r="BE289" s="232">
        <f>IF(N289="základní",J289,0)</f>
        <v>0</v>
      </c>
      <c r="BF289" s="232">
        <f>IF(N289="snížená",J289,0)</f>
        <v>0</v>
      </c>
      <c r="BG289" s="232">
        <f>IF(N289="zákl. přenesená",J289,0)</f>
        <v>0</v>
      </c>
      <c r="BH289" s="232">
        <f>IF(N289="sníž. přenesená",J289,0)</f>
        <v>0</v>
      </c>
      <c r="BI289" s="232">
        <f>IF(N289="nulová",J289,0)</f>
        <v>0</v>
      </c>
      <c r="BJ289" s="24" t="s">
        <v>84</v>
      </c>
      <c r="BK289" s="232">
        <f>ROUND(I289*H289,2)</f>
        <v>0</v>
      </c>
      <c r="BL289" s="24" t="s">
        <v>194</v>
      </c>
      <c r="BM289" s="24" t="s">
        <v>1181</v>
      </c>
    </row>
    <row r="290" spans="2:47" s="1" customFormat="1" ht="13.5">
      <c r="B290" s="46"/>
      <c r="C290" s="74"/>
      <c r="D290" s="233" t="s">
        <v>183</v>
      </c>
      <c r="E290" s="74"/>
      <c r="F290" s="234" t="s">
        <v>510</v>
      </c>
      <c r="G290" s="74"/>
      <c r="H290" s="74"/>
      <c r="I290" s="191"/>
      <c r="J290" s="74"/>
      <c r="K290" s="74"/>
      <c r="L290" s="72"/>
      <c r="M290" s="235"/>
      <c r="N290" s="47"/>
      <c r="O290" s="47"/>
      <c r="P290" s="47"/>
      <c r="Q290" s="47"/>
      <c r="R290" s="47"/>
      <c r="S290" s="47"/>
      <c r="T290" s="95"/>
      <c r="AT290" s="24" t="s">
        <v>183</v>
      </c>
      <c r="AU290" s="24" t="s">
        <v>87</v>
      </c>
    </row>
    <row r="291" spans="2:47" s="1" customFormat="1" ht="13.5">
      <c r="B291" s="46"/>
      <c r="C291" s="74"/>
      <c r="D291" s="233" t="s">
        <v>295</v>
      </c>
      <c r="E291" s="74"/>
      <c r="F291" s="236" t="s">
        <v>511</v>
      </c>
      <c r="G291" s="74"/>
      <c r="H291" s="74"/>
      <c r="I291" s="191"/>
      <c r="J291" s="74"/>
      <c r="K291" s="74"/>
      <c r="L291" s="72"/>
      <c r="M291" s="235"/>
      <c r="N291" s="47"/>
      <c r="O291" s="47"/>
      <c r="P291" s="47"/>
      <c r="Q291" s="47"/>
      <c r="R291" s="47"/>
      <c r="S291" s="47"/>
      <c r="T291" s="95"/>
      <c r="AT291" s="24" t="s">
        <v>295</v>
      </c>
      <c r="AU291" s="24" t="s">
        <v>87</v>
      </c>
    </row>
    <row r="292" spans="2:47" s="1" customFormat="1" ht="13.5">
      <c r="B292" s="46"/>
      <c r="C292" s="74"/>
      <c r="D292" s="233" t="s">
        <v>184</v>
      </c>
      <c r="E292" s="74"/>
      <c r="F292" s="236" t="s">
        <v>1146</v>
      </c>
      <c r="G292" s="74"/>
      <c r="H292" s="74"/>
      <c r="I292" s="191"/>
      <c r="J292" s="74"/>
      <c r="K292" s="74"/>
      <c r="L292" s="72"/>
      <c r="M292" s="235"/>
      <c r="N292" s="47"/>
      <c r="O292" s="47"/>
      <c r="P292" s="47"/>
      <c r="Q292" s="47"/>
      <c r="R292" s="47"/>
      <c r="S292" s="47"/>
      <c r="T292" s="95"/>
      <c r="AT292" s="24" t="s">
        <v>184</v>
      </c>
      <c r="AU292" s="24" t="s">
        <v>87</v>
      </c>
    </row>
    <row r="293" spans="2:65" s="1" customFormat="1" ht="25.5" customHeight="1">
      <c r="B293" s="46"/>
      <c r="C293" s="221" t="s">
        <v>568</v>
      </c>
      <c r="D293" s="221" t="s">
        <v>176</v>
      </c>
      <c r="E293" s="222" t="s">
        <v>1182</v>
      </c>
      <c r="F293" s="223" t="s">
        <v>1183</v>
      </c>
      <c r="G293" s="224" t="s">
        <v>219</v>
      </c>
      <c r="H293" s="225">
        <v>1874.62</v>
      </c>
      <c r="I293" s="226"/>
      <c r="J293" s="227">
        <f>ROUND(I293*H293,2)</f>
        <v>0</v>
      </c>
      <c r="K293" s="223" t="s">
        <v>180</v>
      </c>
      <c r="L293" s="72"/>
      <c r="M293" s="228" t="s">
        <v>23</v>
      </c>
      <c r="N293" s="229" t="s">
        <v>47</v>
      </c>
      <c r="O293" s="47"/>
      <c r="P293" s="230">
        <f>O293*H293</f>
        <v>0</v>
      </c>
      <c r="Q293" s="230">
        <v>0.08425</v>
      </c>
      <c r="R293" s="230">
        <f>Q293*H293</f>
        <v>157.936735</v>
      </c>
      <c r="S293" s="230">
        <v>0</v>
      </c>
      <c r="T293" s="231">
        <f>S293*H293</f>
        <v>0</v>
      </c>
      <c r="AR293" s="24" t="s">
        <v>194</v>
      </c>
      <c r="AT293" s="24" t="s">
        <v>176</v>
      </c>
      <c r="AU293" s="24" t="s">
        <v>87</v>
      </c>
      <c r="AY293" s="24" t="s">
        <v>170</v>
      </c>
      <c r="BE293" s="232">
        <f>IF(N293="základní",J293,0)</f>
        <v>0</v>
      </c>
      <c r="BF293" s="232">
        <f>IF(N293="snížená",J293,0)</f>
        <v>0</v>
      </c>
      <c r="BG293" s="232">
        <f>IF(N293="zákl. přenesená",J293,0)</f>
        <v>0</v>
      </c>
      <c r="BH293" s="232">
        <f>IF(N293="sníž. přenesená",J293,0)</f>
        <v>0</v>
      </c>
      <c r="BI293" s="232">
        <f>IF(N293="nulová",J293,0)</f>
        <v>0</v>
      </c>
      <c r="BJ293" s="24" t="s">
        <v>84</v>
      </c>
      <c r="BK293" s="232">
        <f>ROUND(I293*H293,2)</f>
        <v>0</v>
      </c>
      <c r="BL293" s="24" t="s">
        <v>194</v>
      </c>
      <c r="BM293" s="24" t="s">
        <v>1184</v>
      </c>
    </row>
    <row r="294" spans="2:47" s="1" customFormat="1" ht="13.5">
      <c r="B294" s="46"/>
      <c r="C294" s="74"/>
      <c r="D294" s="233" t="s">
        <v>183</v>
      </c>
      <c r="E294" s="74"/>
      <c r="F294" s="234" t="s">
        <v>1185</v>
      </c>
      <c r="G294" s="74"/>
      <c r="H294" s="74"/>
      <c r="I294" s="191"/>
      <c r="J294" s="74"/>
      <c r="K294" s="74"/>
      <c r="L294" s="72"/>
      <c r="M294" s="235"/>
      <c r="N294" s="47"/>
      <c r="O294" s="47"/>
      <c r="P294" s="47"/>
      <c r="Q294" s="47"/>
      <c r="R294" s="47"/>
      <c r="S294" s="47"/>
      <c r="T294" s="95"/>
      <c r="AT294" s="24" t="s">
        <v>183</v>
      </c>
      <c r="AU294" s="24" t="s">
        <v>87</v>
      </c>
    </row>
    <row r="295" spans="2:47" s="1" customFormat="1" ht="13.5">
      <c r="B295" s="46"/>
      <c r="C295" s="74"/>
      <c r="D295" s="233" t="s">
        <v>295</v>
      </c>
      <c r="E295" s="74"/>
      <c r="F295" s="236" t="s">
        <v>1186</v>
      </c>
      <c r="G295" s="74"/>
      <c r="H295" s="74"/>
      <c r="I295" s="191"/>
      <c r="J295" s="74"/>
      <c r="K295" s="74"/>
      <c r="L295" s="72"/>
      <c r="M295" s="235"/>
      <c r="N295" s="47"/>
      <c r="O295" s="47"/>
      <c r="P295" s="47"/>
      <c r="Q295" s="47"/>
      <c r="R295" s="47"/>
      <c r="S295" s="47"/>
      <c r="T295" s="95"/>
      <c r="AT295" s="24" t="s">
        <v>295</v>
      </c>
      <c r="AU295" s="24" t="s">
        <v>87</v>
      </c>
    </row>
    <row r="296" spans="2:51" s="11" customFormat="1" ht="13.5">
      <c r="B296" s="240"/>
      <c r="C296" s="241"/>
      <c r="D296" s="233" t="s">
        <v>322</v>
      </c>
      <c r="E296" s="242" t="s">
        <v>23</v>
      </c>
      <c r="F296" s="243" t="s">
        <v>1187</v>
      </c>
      <c r="G296" s="241"/>
      <c r="H296" s="244">
        <v>1489.47</v>
      </c>
      <c r="I296" s="245"/>
      <c r="J296" s="241"/>
      <c r="K296" s="241"/>
      <c r="L296" s="246"/>
      <c r="M296" s="247"/>
      <c r="N296" s="248"/>
      <c r="O296" s="248"/>
      <c r="P296" s="248"/>
      <c r="Q296" s="248"/>
      <c r="R296" s="248"/>
      <c r="S296" s="248"/>
      <c r="T296" s="249"/>
      <c r="AT296" s="250" t="s">
        <v>322</v>
      </c>
      <c r="AU296" s="250" t="s">
        <v>87</v>
      </c>
      <c r="AV296" s="11" t="s">
        <v>87</v>
      </c>
      <c r="AW296" s="11" t="s">
        <v>39</v>
      </c>
      <c r="AX296" s="11" t="s">
        <v>76</v>
      </c>
      <c r="AY296" s="250" t="s">
        <v>170</v>
      </c>
    </row>
    <row r="297" spans="2:51" s="11" customFormat="1" ht="13.5">
      <c r="B297" s="240"/>
      <c r="C297" s="241"/>
      <c r="D297" s="233" t="s">
        <v>322</v>
      </c>
      <c r="E297" s="242" t="s">
        <v>23</v>
      </c>
      <c r="F297" s="243" t="s">
        <v>1188</v>
      </c>
      <c r="G297" s="241"/>
      <c r="H297" s="244">
        <v>132.45</v>
      </c>
      <c r="I297" s="245"/>
      <c r="J297" s="241"/>
      <c r="K297" s="241"/>
      <c r="L297" s="246"/>
      <c r="M297" s="247"/>
      <c r="N297" s="248"/>
      <c r="O297" s="248"/>
      <c r="P297" s="248"/>
      <c r="Q297" s="248"/>
      <c r="R297" s="248"/>
      <c r="S297" s="248"/>
      <c r="T297" s="249"/>
      <c r="AT297" s="250" t="s">
        <v>322</v>
      </c>
      <c r="AU297" s="250" t="s">
        <v>87</v>
      </c>
      <c r="AV297" s="11" t="s">
        <v>87</v>
      </c>
      <c r="AW297" s="11" t="s">
        <v>39</v>
      </c>
      <c r="AX297" s="11" t="s">
        <v>76</v>
      </c>
      <c r="AY297" s="250" t="s">
        <v>170</v>
      </c>
    </row>
    <row r="298" spans="2:51" s="11" customFormat="1" ht="13.5">
      <c r="B298" s="240"/>
      <c r="C298" s="241"/>
      <c r="D298" s="233" t="s">
        <v>322</v>
      </c>
      <c r="E298" s="242" t="s">
        <v>23</v>
      </c>
      <c r="F298" s="243" t="s">
        <v>1189</v>
      </c>
      <c r="G298" s="241"/>
      <c r="H298" s="244">
        <v>249.64</v>
      </c>
      <c r="I298" s="245"/>
      <c r="J298" s="241"/>
      <c r="K298" s="241"/>
      <c r="L298" s="246"/>
      <c r="M298" s="247"/>
      <c r="N298" s="248"/>
      <c r="O298" s="248"/>
      <c r="P298" s="248"/>
      <c r="Q298" s="248"/>
      <c r="R298" s="248"/>
      <c r="S298" s="248"/>
      <c r="T298" s="249"/>
      <c r="AT298" s="250" t="s">
        <v>322</v>
      </c>
      <c r="AU298" s="250" t="s">
        <v>87</v>
      </c>
      <c r="AV298" s="11" t="s">
        <v>87</v>
      </c>
      <c r="AW298" s="11" t="s">
        <v>39</v>
      </c>
      <c r="AX298" s="11" t="s">
        <v>76</v>
      </c>
      <c r="AY298" s="250" t="s">
        <v>170</v>
      </c>
    </row>
    <row r="299" spans="2:51" s="11" customFormat="1" ht="13.5">
      <c r="B299" s="240"/>
      <c r="C299" s="241"/>
      <c r="D299" s="233" t="s">
        <v>322</v>
      </c>
      <c r="E299" s="242" t="s">
        <v>23</v>
      </c>
      <c r="F299" s="243" t="s">
        <v>1190</v>
      </c>
      <c r="G299" s="241"/>
      <c r="H299" s="244">
        <v>3.06</v>
      </c>
      <c r="I299" s="245"/>
      <c r="J299" s="241"/>
      <c r="K299" s="241"/>
      <c r="L299" s="246"/>
      <c r="M299" s="247"/>
      <c r="N299" s="248"/>
      <c r="O299" s="248"/>
      <c r="P299" s="248"/>
      <c r="Q299" s="248"/>
      <c r="R299" s="248"/>
      <c r="S299" s="248"/>
      <c r="T299" s="249"/>
      <c r="AT299" s="250" t="s">
        <v>322</v>
      </c>
      <c r="AU299" s="250" t="s">
        <v>87</v>
      </c>
      <c r="AV299" s="11" t="s">
        <v>87</v>
      </c>
      <c r="AW299" s="11" t="s">
        <v>39</v>
      </c>
      <c r="AX299" s="11" t="s">
        <v>76</v>
      </c>
      <c r="AY299" s="250" t="s">
        <v>170</v>
      </c>
    </row>
    <row r="300" spans="2:51" s="12" customFormat="1" ht="13.5">
      <c r="B300" s="251"/>
      <c r="C300" s="252"/>
      <c r="D300" s="233" t="s">
        <v>322</v>
      </c>
      <c r="E300" s="253" t="s">
        <v>23</v>
      </c>
      <c r="F300" s="254" t="s">
        <v>392</v>
      </c>
      <c r="G300" s="252"/>
      <c r="H300" s="255">
        <v>1874.62</v>
      </c>
      <c r="I300" s="256"/>
      <c r="J300" s="252"/>
      <c r="K300" s="252"/>
      <c r="L300" s="257"/>
      <c r="M300" s="258"/>
      <c r="N300" s="259"/>
      <c r="O300" s="259"/>
      <c r="P300" s="259"/>
      <c r="Q300" s="259"/>
      <c r="R300" s="259"/>
      <c r="S300" s="259"/>
      <c r="T300" s="260"/>
      <c r="AT300" s="261" t="s">
        <v>322</v>
      </c>
      <c r="AU300" s="261" t="s">
        <v>87</v>
      </c>
      <c r="AV300" s="12" t="s">
        <v>194</v>
      </c>
      <c r="AW300" s="12" t="s">
        <v>39</v>
      </c>
      <c r="AX300" s="12" t="s">
        <v>84</v>
      </c>
      <c r="AY300" s="261" t="s">
        <v>170</v>
      </c>
    </row>
    <row r="301" spans="2:65" s="1" customFormat="1" ht="25.5" customHeight="1">
      <c r="B301" s="46"/>
      <c r="C301" s="221" t="s">
        <v>573</v>
      </c>
      <c r="D301" s="221" t="s">
        <v>176</v>
      </c>
      <c r="E301" s="222" t="s">
        <v>1191</v>
      </c>
      <c r="F301" s="223" t="s">
        <v>1192</v>
      </c>
      <c r="G301" s="224" t="s">
        <v>219</v>
      </c>
      <c r="H301" s="225">
        <v>694.86</v>
      </c>
      <c r="I301" s="226"/>
      <c r="J301" s="227">
        <f>ROUND(I301*H301,2)</f>
        <v>0</v>
      </c>
      <c r="K301" s="223" t="s">
        <v>180</v>
      </c>
      <c r="L301" s="72"/>
      <c r="M301" s="228" t="s">
        <v>23</v>
      </c>
      <c r="N301" s="229" t="s">
        <v>47</v>
      </c>
      <c r="O301" s="47"/>
      <c r="P301" s="230">
        <f>O301*H301</f>
        <v>0</v>
      </c>
      <c r="Q301" s="230">
        <v>0.08565</v>
      </c>
      <c r="R301" s="230">
        <f>Q301*H301</f>
        <v>59.514759000000005</v>
      </c>
      <c r="S301" s="230">
        <v>0</v>
      </c>
      <c r="T301" s="231">
        <f>S301*H301</f>
        <v>0</v>
      </c>
      <c r="AR301" s="24" t="s">
        <v>194</v>
      </c>
      <c r="AT301" s="24" t="s">
        <v>176</v>
      </c>
      <c r="AU301" s="24" t="s">
        <v>87</v>
      </c>
      <c r="AY301" s="24" t="s">
        <v>170</v>
      </c>
      <c r="BE301" s="232">
        <f>IF(N301="základní",J301,0)</f>
        <v>0</v>
      </c>
      <c r="BF301" s="232">
        <f>IF(N301="snížená",J301,0)</f>
        <v>0</v>
      </c>
      <c r="BG301" s="232">
        <f>IF(N301="zákl. přenesená",J301,0)</f>
        <v>0</v>
      </c>
      <c r="BH301" s="232">
        <f>IF(N301="sníž. přenesená",J301,0)</f>
        <v>0</v>
      </c>
      <c r="BI301" s="232">
        <f>IF(N301="nulová",J301,0)</f>
        <v>0</v>
      </c>
      <c r="BJ301" s="24" t="s">
        <v>84</v>
      </c>
      <c r="BK301" s="232">
        <f>ROUND(I301*H301,2)</f>
        <v>0</v>
      </c>
      <c r="BL301" s="24" t="s">
        <v>194</v>
      </c>
      <c r="BM301" s="24" t="s">
        <v>1193</v>
      </c>
    </row>
    <row r="302" spans="2:47" s="1" customFormat="1" ht="13.5">
      <c r="B302" s="46"/>
      <c r="C302" s="74"/>
      <c r="D302" s="233" t="s">
        <v>183</v>
      </c>
      <c r="E302" s="74"/>
      <c r="F302" s="234" t="s">
        <v>1194</v>
      </c>
      <c r="G302" s="74"/>
      <c r="H302" s="74"/>
      <c r="I302" s="191"/>
      <c r="J302" s="74"/>
      <c r="K302" s="74"/>
      <c r="L302" s="72"/>
      <c r="M302" s="235"/>
      <c r="N302" s="47"/>
      <c r="O302" s="47"/>
      <c r="P302" s="47"/>
      <c r="Q302" s="47"/>
      <c r="R302" s="47"/>
      <c r="S302" s="47"/>
      <c r="T302" s="95"/>
      <c r="AT302" s="24" t="s">
        <v>183</v>
      </c>
      <c r="AU302" s="24" t="s">
        <v>87</v>
      </c>
    </row>
    <row r="303" spans="2:47" s="1" customFormat="1" ht="13.5">
      <c r="B303" s="46"/>
      <c r="C303" s="74"/>
      <c r="D303" s="233" t="s">
        <v>295</v>
      </c>
      <c r="E303" s="74"/>
      <c r="F303" s="236" t="s">
        <v>1186</v>
      </c>
      <c r="G303" s="74"/>
      <c r="H303" s="74"/>
      <c r="I303" s="191"/>
      <c r="J303" s="74"/>
      <c r="K303" s="74"/>
      <c r="L303" s="72"/>
      <c r="M303" s="235"/>
      <c r="N303" s="47"/>
      <c r="O303" s="47"/>
      <c r="P303" s="47"/>
      <c r="Q303" s="47"/>
      <c r="R303" s="47"/>
      <c r="S303" s="47"/>
      <c r="T303" s="95"/>
      <c r="AT303" s="24" t="s">
        <v>295</v>
      </c>
      <c r="AU303" s="24" t="s">
        <v>87</v>
      </c>
    </row>
    <row r="304" spans="2:51" s="11" customFormat="1" ht="13.5">
      <c r="B304" s="240"/>
      <c r="C304" s="241"/>
      <c r="D304" s="233" t="s">
        <v>322</v>
      </c>
      <c r="E304" s="242" t="s">
        <v>23</v>
      </c>
      <c r="F304" s="243" t="s">
        <v>1195</v>
      </c>
      <c r="G304" s="241"/>
      <c r="H304" s="244">
        <v>391.33</v>
      </c>
      <c r="I304" s="245"/>
      <c r="J304" s="241"/>
      <c r="K304" s="241"/>
      <c r="L304" s="246"/>
      <c r="M304" s="247"/>
      <c r="N304" s="248"/>
      <c r="O304" s="248"/>
      <c r="P304" s="248"/>
      <c r="Q304" s="248"/>
      <c r="R304" s="248"/>
      <c r="S304" s="248"/>
      <c r="T304" s="249"/>
      <c r="AT304" s="250" t="s">
        <v>322</v>
      </c>
      <c r="AU304" s="250" t="s">
        <v>87</v>
      </c>
      <c r="AV304" s="11" t="s">
        <v>87</v>
      </c>
      <c r="AW304" s="11" t="s">
        <v>39</v>
      </c>
      <c r="AX304" s="11" t="s">
        <v>76</v>
      </c>
      <c r="AY304" s="250" t="s">
        <v>170</v>
      </c>
    </row>
    <row r="305" spans="2:51" s="11" customFormat="1" ht="13.5">
      <c r="B305" s="240"/>
      <c r="C305" s="241"/>
      <c r="D305" s="233" t="s">
        <v>322</v>
      </c>
      <c r="E305" s="242" t="s">
        <v>23</v>
      </c>
      <c r="F305" s="243" t="s">
        <v>1196</v>
      </c>
      <c r="G305" s="241"/>
      <c r="H305" s="244">
        <v>172.92</v>
      </c>
      <c r="I305" s="245"/>
      <c r="J305" s="241"/>
      <c r="K305" s="241"/>
      <c r="L305" s="246"/>
      <c r="M305" s="247"/>
      <c r="N305" s="248"/>
      <c r="O305" s="248"/>
      <c r="P305" s="248"/>
      <c r="Q305" s="248"/>
      <c r="R305" s="248"/>
      <c r="S305" s="248"/>
      <c r="T305" s="249"/>
      <c r="AT305" s="250" t="s">
        <v>322</v>
      </c>
      <c r="AU305" s="250" t="s">
        <v>87</v>
      </c>
      <c r="AV305" s="11" t="s">
        <v>87</v>
      </c>
      <c r="AW305" s="11" t="s">
        <v>39</v>
      </c>
      <c r="AX305" s="11" t="s">
        <v>76</v>
      </c>
      <c r="AY305" s="250" t="s">
        <v>170</v>
      </c>
    </row>
    <row r="306" spans="2:51" s="11" customFormat="1" ht="13.5">
      <c r="B306" s="240"/>
      <c r="C306" s="241"/>
      <c r="D306" s="233" t="s">
        <v>322</v>
      </c>
      <c r="E306" s="242" t="s">
        <v>23</v>
      </c>
      <c r="F306" s="243" t="s">
        <v>1197</v>
      </c>
      <c r="G306" s="241"/>
      <c r="H306" s="244">
        <v>110.2</v>
      </c>
      <c r="I306" s="245"/>
      <c r="J306" s="241"/>
      <c r="K306" s="241"/>
      <c r="L306" s="246"/>
      <c r="M306" s="247"/>
      <c r="N306" s="248"/>
      <c r="O306" s="248"/>
      <c r="P306" s="248"/>
      <c r="Q306" s="248"/>
      <c r="R306" s="248"/>
      <c r="S306" s="248"/>
      <c r="T306" s="249"/>
      <c r="AT306" s="250" t="s">
        <v>322</v>
      </c>
      <c r="AU306" s="250" t="s">
        <v>87</v>
      </c>
      <c r="AV306" s="11" t="s">
        <v>87</v>
      </c>
      <c r="AW306" s="11" t="s">
        <v>39</v>
      </c>
      <c r="AX306" s="11" t="s">
        <v>76</v>
      </c>
      <c r="AY306" s="250" t="s">
        <v>170</v>
      </c>
    </row>
    <row r="307" spans="2:51" s="11" customFormat="1" ht="13.5">
      <c r="B307" s="240"/>
      <c r="C307" s="241"/>
      <c r="D307" s="233" t="s">
        <v>322</v>
      </c>
      <c r="E307" s="242" t="s">
        <v>23</v>
      </c>
      <c r="F307" s="243" t="s">
        <v>1198</v>
      </c>
      <c r="G307" s="241"/>
      <c r="H307" s="244">
        <v>20.41</v>
      </c>
      <c r="I307" s="245"/>
      <c r="J307" s="241"/>
      <c r="K307" s="241"/>
      <c r="L307" s="246"/>
      <c r="M307" s="247"/>
      <c r="N307" s="248"/>
      <c r="O307" s="248"/>
      <c r="P307" s="248"/>
      <c r="Q307" s="248"/>
      <c r="R307" s="248"/>
      <c r="S307" s="248"/>
      <c r="T307" s="249"/>
      <c r="AT307" s="250" t="s">
        <v>322</v>
      </c>
      <c r="AU307" s="250" t="s">
        <v>87</v>
      </c>
      <c r="AV307" s="11" t="s">
        <v>87</v>
      </c>
      <c r="AW307" s="11" t="s">
        <v>39</v>
      </c>
      <c r="AX307" s="11" t="s">
        <v>76</v>
      </c>
      <c r="AY307" s="250" t="s">
        <v>170</v>
      </c>
    </row>
    <row r="308" spans="2:51" s="12" customFormat="1" ht="13.5">
      <c r="B308" s="251"/>
      <c r="C308" s="252"/>
      <c r="D308" s="233" t="s">
        <v>322</v>
      </c>
      <c r="E308" s="253" t="s">
        <v>23</v>
      </c>
      <c r="F308" s="254" t="s">
        <v>392</v>
      </c>
      <c r="G308" s="252"/>
      <c r="H308" s="255">
        <v>694.86</v>
      </c>
      <c r="I308" s="256"/>
      <c r="J308" s="252"/>
      <c r="K308" s="252"/>
      <c r="L308" s="257"/>
      <c r="M308" s="258"/>
      <c r="N308" s="259"/>
      <c r="O308" s="259"/>
      <c r="P308" s="259"/>
      <c r="Q308" s="259"/>
      <c r="R308" s="259"/>
      <c r="S308" s="259"/>
      <c r="T308" s="260"/>
      <c r="AT308" s="261" t="s">
        <v>322</v>
      </c>
      <c r="AU308" s="261" t="s">
        <v>87</v>
      </c>
      <c r="AV308" s="12" t="s">
        <v>194</v>
      </c>
      <c r="AW308" s="12" t="s">
        <v>39</v>
      </c>
      <c r="AX308" s="12" t="s">
        <v>84</v>
      </c>
      <c r="AY308" s="261" t="s">
        <v>170</v>
      </c>
    </row>
    <row r="309" spans="2:65" s="1" customFormat="1" ht="25.5" customHeight="1">
      <c r="B309" s="46"/>
      <c r="C309" s="221" t="s">
        <v>578</v>
      </c>
      <c r="D309" s="221" t="s">
        <v>176</v>
      </c>
      <c r="E309" s="222" t="s">
        <v>1199</v>
      </c>
      <c r="F309" s="223" t="s">
        <v>1200</v>
      </c>
      <c r="G309" s="224" t="s">
        <v>219</v>
      </c>
      <c r="H309" s="225">
        <v>26.93</v>
      </c>
      <c r="I309" s="226"/>
      <c r="J309" s="227">
        <f>ROUND(I309*H309,2)</f>
        <v>0</v>
      </c>
      <c r="K309" s="223" t="s">
        <v>180</v>
      </c>
      <c r="L309" s="72"/>
      <c r="M309" s="228" t="s">
        <v>23</v>
      </c>
      <c r="N309" s="229" t="s">
        <v>47</v>
      </c>
      <c r="O309" s="47"/>
      <c r="P309" s="230">
        <f>O309*H309</f>
        <v>0</v>
      </c>
      <c r="Q309" s="230">
        <v>0.1461</v>
      </c>
      <c r="R309" s="230">
        <f>Q309*H309</f>
        <v>3.934473</v>
      </c>
      <c r="S309" s="230">
        <v>0</v>
      </c>
      <c r="T309" s="231">
        <f>S309*H309</f>
        <v>0</v>
      </c>
      <c r="AR309" s="24" t="s">
        <v>194</v>
      </c>
      <c r="AT309" s="24" t="s">
        <v>176</v>
      </c>
      <c r="AU309" s="24" t="s">
        <v>87</v>
      </c>
      <c r="AY309" s="24" t="s">
        <v>170</v>
      </c>
      <c r="BE309" s="232">
        <f>IF(N309="základní",J309,0)</f>
        <v>0</v>
      </c>
      <c r="BF309" s="232">
        <f>IF(N309="snížená",J309,0)</f>
        <v>0</v>
      </c>
      <c r="BG309" s="232">
        <f>IF(N309="zákl. přenesená",J309,0)</f>
        <v>0</v>
      </c>
      <c r="BH309" s="232">
        <f>IF(N309="sníž. přenesená",J309,0)</f>
        <v>0</v>
      </c>
      <c r="BI309" s="232">
        <f>IF(N309="nulová",J309,0)</f>
        <v>0</v>
      </c>
      <c r="BJ309" s="24" t="s">
        <v>84</v>
      </c>
      <c r="BK309" s="232">
        <f>ROUND(I309*H309,2)</f>
        <v>0</v>
      </c>
      <c r="BL309" s="24" t="s">
        <v>194</v>
      </c>
      <c r="BM309" s="24" t="s">
        <v>1201</v>
      </c>
    </row>
    <row r="310" spans="2:47" s="1" customFormat="1" ht="13.5">
      <c r="B310" s="46"/>
      <c r="C310" s="74"/>
      <c r="D310" s="233" t="s">
        <v>183</v>
      </c>
      <c r="E310" s="74"/>
      <c r="F310" s="234" t="s">
        <v>1202</v>
      </c>
      <c r="G310" s="74"/>
      <c r="H310" s="74"/>
      <c r="I310" s="191"/>
      <c r="J310" s="74"/>
      <c r="K310" s="74"/>
      <c r="L310" s="72"/>
      <c r="M310" s="235"/>
      <c r="N310" s="47"/>
      <c r="O310" s="47"/>
      <c r="P310" s="47"/>
      <c r="Q310" s="47"/>
      <c r="R310" s="47"/>
      <c r="S310" s="47"/>
      <c r="T310" s="95"/>
      <c r="AT310" s="24" t="s">
        <v>183</v>
      </c>
      <c r="AU310" s="24" t="s">
        <v>87</v>
      </c>
    </row>
    <row r="311" spans="2:47" s="1" customFormat="1" ht="13.5">
      <c r="B311" s="46"/>
      <c r="C311" s="74"/>
      <c r="D311" s="233" t="s">
        <v>295</v>
      </c>
      <c r="E311" s="74"/>
      <c r="F311" s="236" t="s">
        <v>1203</v>
      </c>
      <c r="G311" s="74"/>
      <c r="H311" s="74"/>
      <c r="I311" s="191"/>
      <c r="J311" s="74"/>
      <c r="K311" s="74"/>
      <c r="L311" s="72"/>
      <c r="M311" s="235"/>
      <c r="N311" s="47"/>
      <c r="O311" s="47"/>
      <c r="P311" s="47"/>
      <c r="Q311" s="47"/>
      <c r="R311" s="47"/>
      <c r="S311" s="47"/>
      <c r="T311" s="95"/>
      <c r="AT311" s="24" t="s">
        <v>295</v>
      </c>
      <c r="AU311" s="24" t="s">
        <v>87</v>
      </c>
    </row>
    <row r="312" spans="2:47" s="1" customFormat="1" ht="13.5">
      <c r="B312" s="46"/>
      <c r="C312" s="74"/>
      <c r="D312" s="233" t="s">
        <v>184</v>
      </c>
      <c r="E312" s="74"/>
      <c r="F312" s="236" t="s">
        <v>1204</v>
      </c>
      <c r="G312" s="74"/>
      <c r="H312" s="74"/>
      <c r="I312" s="191"/>
      <c r="J312" s="74"/>
      <c r="K312" s="74"/>
      <c r="L312" s="72"/>
      <c r="M312" s="235"/>
      <c r="N312" s="47"/>
      <c r="O312" s="47"/>
      <c r="P312" s="47"/>
      <c r="Q312" s="47"/>
      <c r="R312" s="47"/>
      <c r="S312" s="47"/>
      <c r="T312" s="95"/>
      <c r="AT312" s="24" t="s">
        <v>184</v>
      </c>
      <c r="AU312" s="24" t="s">
        <v>87</v>
      </c>
    </row>
    <row r="313" spans="2:63" s="10" customFormat="1" ht="29.85" customHeight="1">
      <c r="B313" s="205"/>
      <c r="C313" s="206"/>
      <c r="D313" s="207" t="s">
        <v>75</v>
      </c>
      <c r="E313" s="219" t="s">
        <v>211</v>
      </c>
      <c r="F313" s="219" t="s">
        <v>525</v>
      </c>
      <c r="G313" s="206"/>
      <c r="H313" s="206"/>
      <c r="I313" s="209"/>
      <c r="J313" s="220">
        <f>BK313</f>
        <v>0</v>
      </c>
      <c r="K313" s="206"/>
      <c r="L313" s="211"/>
      <c r="M313" s="212"/>
      <c r="N313" s="213"/>
      <c r="O313" s="213"/>
      <c r="P313" s="214">
        <f>SUM(P314:P344)</f>
        <v>0</v>
      </c>
      <c r="Q313" s="213"/>
      <c r="R313" s="214">
        <f>SUM(R314:R344)</f>
        <v>12.9844</v>
      </c>
      <c r="S313" s="213"/>
      <c r="T313" s="215">
        <f>SUM(T314:T344)</f>
        <v>0</v>
      </c>
      <c r="AR313" s="216" t="s">
        <v>84</v>
      </c>
      <c r="AT313" s="217" t="s">
        <v>75</v>
      </c>
      <c r="AU313" s="217" t="s">
        <v>84</v>
      </c>
      <c r="AY313" s="216" t="s">
        <v>170</v>
      </c>
      <c r="BK313" s="218">
        <f>SUM(BK314:BK344)</f>
        <v>0</v>
      </c>
    </row>
    <row r="314" spans="2:65" s="1" customFormat="1" ht="25.5" customHeight="1">
      <c r="B314" s="46"/>
      <c r="C314" s="221" t="s">
        <v>584</v>
      </c>
      <c r="D314" s="221" t="s">
        <v>176</v>
      </c>
      <c r="E314" s="222" t="s">
        <v>539</v>
      </c>
      <c r="F314" s="223" t="s">
        <v>540</v>
      </c>
      <c r="G314" s="224" t="s">
        <v>304</v>
      </c>
      <c r="H314" s="225">
        <v>10</v>
      </c>
      <c r="I314" s="226"/>
      <c r="J314" s="227">
        <f>ROUND(I314*H314,2)</f>
        <v>0</v>
      </c>
      <c r="K314" s="223" t="s">
        <v>23</v>
      </c>
      <c r="L314" s="72"/>
      <c r="M314" s="228" t="s">
        <v>23</v>
      </c>
      <c r="N314" s="229" t="s">
        <v>47</v>
      </c>
      <c r="O314" s="47"/>
      <c r="P314" s="230">
        <f>O314*H314</f>
        <v>0</v>
      </c>
      <c r="Q314" s="230">
        <v>0</v>
      </c>
      <c r="R314" s="230">
        <f>Q314*H314</f>
        <v>0</v>
      </c>
      <c r="S314" s="230">
        <v>0</v>
      </c>
      <c r="T314" s="231">
        <f>S314*H314</f>
        <v>0</v>
      </c>
      <c r="AR314" s="24" t="s">
        <v>194</v>
      </c>
      <c r="AT314" s="24" t="s">
        <v>176</v>
      </c>
      <c r="AU314" s="24" t="s">
        <v>87</v>
      </c>
      <c r="AY314" s="24" t="s">
        <v>170</v>
      </c>
      <c r="BE314" s="232">
        <f>IF(N314="základní",J314,0)</f>
        <v>0</v>
      </c>
      <c r="BF314" s="232">
        <f>IF(N314="snížená",J314,0)</f>
        <v>0</v>
      </c>
      <c r="BG314" s="232">
        <f>IF(N314="zákl. přenesená",J314,0)</f>
        <v>0</v>
      </c>
      <c r="BH314" s="232">
        <f>IF(N314="sníž. přenesená",J314,0)</f>
        <v>0</v>
      </c>
      <c r="BI314" s="232">
        <f>IF(N314="nulová",J314,0)</f>
        <v>0</v>
      </c>
      <c r="BJ314" s="24" t="s">
        <v>84</v>
      </c>
      <c r="BK314" s="232">
        <f>ROUND(I314*H314,2)</f>
        <v>0</v>
      </c>
      <c r="BL314" s="24" t="s">
        <v>194</v>
      </c>
      <c r="BM314" s="24" t="s">
        <v>1205</v>
      </c>
    </row>
    <row r="315" spans="2:47" s="1" customFormat="1" ht="13.5">
      <c r="B315" s="46"/>
      <c r="C315" s="74"/>
      <c r="D315" s="233" t="s">
        <v>183</v>
      </c>
      <c r="E315" s="74"/>
      <c r="F315" s="234" t="s">
        <v>542</v>
      </c>
      <c r="G315" s="74"/>
      <c r="H315" s="74"/>
      <c r="I315" s="191"/>
      <c r="J315" s="74"/>
      <c r="K315" s="74"/>
      <c r="L315" s="72"/>
      <c r="M315" s="235"/>
      <c r="N315" s="47"/>
      <c r="O315" s="47"/>
      <c r="P315" s="47"/>
      <c r="Q315" s="47"/>
      <c r="R315" s="47"/>
      <c r="S315" s="47"/>
      <c r="T315" s="95"/>
      <c r="AT315" s="24" t="s">
        <v>183</v>
      </c>
      <c r="AU315" s="24" t="s">
        <v>87</v>
      </c>
    </row>
    <row r="316" spans="2:47" s="1" customFormat="1" ht="13.5">
      <c r="B316" s="46"/>
      <c r="C316" s="74"/>
      <c r="D316" s="233" t="s">
        <v>184</v>
      </c>
      <c r="E316" s="74"/>
      <c r="F316" s="236" t="s">
        <v>1206</v>
      </c>
      <c r="G316" s="74"/>
      <c r="H316" s="74"/>
      <c r="I316" s="191"/>
      <c r="J316" s="74"/>
      <c r="K316" s="74"/>
      <c r="L316" s="72"/>
      <c r="M316" s="235"/>
      <c r="N316" s="47"/>
      <c r="O316" s="47"/>
      <c r="P316" s="47"/>
      <c r="Q316" s="47"/>
      <c r="R316" s="47"/>
      <c r="S316" s="47"/>
      <c r="T316" s="95"/>
      <c r="AT316" s="24" t="s">
        <v>184</v>
      </c>
      <c r="AU316" s="24" t="s">
        <v>87</v>
      </c>
    </row>
    <row r="317" spans="2:65" s="1" customFormat="1" ht="25.5" customHeight="1">
      <c r="B317" s="46"/>
      <c r="C317" s="221" t="s">
        <v>589</v>
      </c>
      <c r="D317" s="221" t="s">
        <v>176</v>
      </c>
      <c r="E317" s="222" t="s">
        <v>527</v>
      </c>
      <c r="F317" s="223" t="s">
        <v>528</v>
      </c>
      <c r="G317" s="224" t="s">
        <v>340</v>
      </c>
      <c r="H317" s="225">
        <v>44.53</v>
      </c>
      <c r="I317" s="226"/>
      <c r="J317" s="227">
        <f>ROUND(I317*H317,2)</f>
        <v>0</v>
      </c>
      <c r="K317" s="223" t="s">
        <v>180</v>
      </c>
      <c r="L317" s="72"/>
      <c r="M317" s="228" t="s">
        <v>23</v>
      </c>
      <c r="N317" s="229" t="s">
        <v>47</v>
      </c>
      <c r="O317" s="47"/>
      <c r="P317" s="230">
        <f>O317*H317</f>
        <v>0</v>
      </c>
      <c r="Q317" s="230">
        <v>0</v>
      </c>
      <c r="R317" s="230">
        <f>Q317*H317</f>
        <v>0</v>
      </c>
      <c r="S317" s="230">
        <v>0</v>
      </c>
      <c r="T317" s="231">
        <f>S317*H317</f>
        <v>0</v>
      </c>
      <c r="AR317" s="24" t="s">
        <v>194</v>
      </c>
      <c r="AT317" s="24" t="s">
        <v>176</v>
      </c>
      <c r="AU317" s="24" t="s">
        <v>87</v>
      </c>
      <c r="AY317" s="24" t="s">
        <v>170</v>
      </c>
      <c r="BE317" s="232">
        <f>IF(N317="základní",J317,0)</f>
        <v>0</v>
      </c>
      <c r="BF317" s="232">
        <f>IF(N317="snížená",J317,0)</f>
        <v>0</v>
      </c>
      <c r="BG317" s="232">
        <f>IF(N317="zákl. přenesená",J317,0)</f>
        <v>0</v>
      </c>
      <c r="BH317" s="232">
        <f>IF(N317="sníž. přenesená",J317,0)</f>
        <v>0</v>
      </c>
      <c r="BI317" s="232">
        <f>IF(N317="nulová",J317,0)</f>
        <v>0</v>
      </c>
      <c r="BJ317" s="24" t="s">
        <v>84</v>
      </c>
      <c r="BK317" s="232">
        <f>ROUND(I317*H317,2)</f>
        <v>0</v>
      </c>
      <c r="BL317" s="24" t="s">
        <v>194</v>
      </c>
      <c r="BM317" s="24" t="s">
        <v>1207</v>
      </c>
    </row>
    <row r="318" spans="2:47" s="1" customFormat="1" ht="13.5">
      <c r="B318" s="46"/>
      <c r="C318" s="74"/>
      <c r="D318" s="233" t="s">
        <v>183</v>
      </c>
      <c r="E318" s="74"/>
      <c r="F318" s="234" t="s">
        <v>530</v>
      </c>
      <c r="G318" s="74"/>
      <c r="H318" s="74"/>
      <c r="I318" s="191"/>
      <c r="J318" s="74"/>
      <c r="K318" s="74"/>
      <c r="L318" s="72"/>
      <c r="M318" s="235"/>
      <c r="N318" s="47"/>
      <c r="O318" s="47"/>
      <c r="P318" s="47"/>
      <c r="Q318" s="47"/>
      <c r="R318" s="47"/>
      <c r="S318" s="47"/>
      <c r="T318" s="95"/>
      <c r="AT318" s="24" t="s">
        <v>183</v>
      </c>
      <c r="AU318" s="24" t="s">
        <v>87</v>
      </c>
    </row>
    <row r="319" spans="2:47" s="1" customFormat="1" ht="13.5">
      <c r="B319" s="46"/>
      <c r="C319" s="74"/>
      <c r="D319" s="233" t="s">
        <v>295</v>
      </c>
      <c r="E319" s="74"/>
      <c r="F319" s="236" t="s">
        <v>531</v>
      </c>
      <c r="G319" s="74"/>
      <c r="H319" s="74"/>
      <c r="I319" s="191"/>
      <c r="J319" s="74"/>
      <c r="K319" s="74"/>
      <c r="L319" s="72"/>
      <c r="M319" s="235"/>
      <c r="N319" s="47"/>
      <c r="O319" s="47"/>
      <c r="P319" s="47"/>
      <c r="Q319" s="47"/>
      <c r="R319" s="47"/>
      <c r="S319" s="47"/>
      <c r="T319" s="95"/>
      <c r="AT319" s="24" t="s">
        <v>295</v>
      </c>
      <c r="AU319" s="24" t="s">
        <v>87</v>
      </c>
    </row>
    <row r="320" spans="2:47" s="1" customFormat="1" ht="13.5">
      <c r="B320" s="46"/>
      <c r="C320" s="74"/>
      <c r="D320" s="233" t="s">
        <v>184</v>
      </c>
      <c r="E320" s="74"/>
      <c r="F320" s="236" t="s">
        <v>1208</v>
      </c>
      <c r="G320" s="74"/>
      <c r="H320" s="74"/>
      <c r="I320" s="191"/>
      <c r="J320" s="74"/>
      <c r="K320" s="74"/>
      <c r="L320" s="72"/>
      <c r="M320" s="235"/>
      <c r="N320" s="47"/>
      <c r="O320" s="47"/>
      <c r="P320" s="47"/>
      <c r="Q320" s="47"/>
      <c r="R320" s="47"/>
      <c r="S320" s="47"/>
      <c r="T320" s="95"/>
      <c r="AT320" s="24" t="s">
        <v>184</v>
      </c>
      <c r="AU320" s="24" t="s">
        <v>87</v>
      </c>
    </row>
    <row r="321" spans="2:65" s="1" customFormat="1" ht="16.5" customHeight="1">
      <c r="B321" s="46"/>
      <c r="C321" s="221" t="s">
        <v>597</v>
      </c>
      <c r="D321" s="221" t="s">
        <v>176</v>
      </c>
      <c r="E321" s="222" t="s">
        <v>545</v>
      </c>
      <c r="F321" s="223" t="s">
        <v>546</v>
      </c>
      <c r="G321" s="224" t="s">
        <v>304</v>
      </c>
      <c r="H321" s="225">
        <v>40</v>
      </c>
      <c r="I321" s="226"/>
      <c r="J321" s="227">
        <f>ROUND(I321*H321,2)</f>
        <v>0</v>
      </c>
      <c r="K321" s="223" t="s">
        <v>180</v>
      </c>
      <c r="L321" s="72"/>
      <c r="M321" s="228" t="s">
        <v>23</v>
      </c>
      <c r="N321" s="229" t="s">
        <v>47</v>
      </c>
      <c r="O321" s="47"/>
      <c r="P321" s="230">
        <f>O321*H321</f>
        <v>0</v>
      </c>
      <c r="Q321" s="230">
        <v>0</v>
      </c>
      <c r="R321" s="230">
        <f>Q321*H321</f>
        <v>0</v>
      </c>
      <c r="S321" s="230">
        <v>0</v>
      </c>
      <c r="T321" s="231">
        <f>S321*H321</f>
        <v>0</v>
      </c>
      <c r="AR321" s="24" t="s">
        <v>194</v>
      </c>
      <c r="AT321" s="24" t="s">
        <v>176</v>
      </c>
      <c r="AU321" s="24" t="s">
        <v>87</v>
      </c>
      <c r="AY321" s="24" t="s">
        <v>170</v>
      </c>
      <c r="BE321" s="232">
        <f>IF(N321="základní",J321,0)</f>
        <v>0</v>
      </c>
      <c r="BF321" s="232">
        <f>IF(N321="snížená",J321,0)</f>
        <v>0</v>
      </c>
      <c r="BG321" s="232">
        <f>IF(N321="zákl. přenesená",J321,0)</f>
        <v>0</v>
      </c>
      <c r="BH321" s="232">
        <f>IF(N321="sníž. přenesená",J321,0)</f>
        <v>0</v>
      </c>
      <c r="BI321" s="232">
        <f>IF(N321="nulová",J321,0)</f>
        <v>0</v>
      </c>
      <c r="BJ321" s="24" t="s">
        <v>84</v>
      </c>
      <c r="BK321" s="232">
        <f>ROUND(I321*H321,2)</f>
        <v>0</v>
      </c>
      <c r="BL321" s="24" t="s">
        <v>194</v>
      </c>
      <c r="BM321" s="24" t="s">
        <v>1209</v>
      </c>
    </row>
    <row r="322" spans="2:47" s="1" customFormat="1" ht="13.5">
      <c r="B322" s="46"/>
      <c r="C322" s="74"/>
      <c r="D322" s="233" t="s">
        <v>183</v>
      </c>
      <c r="E322" s="74"/>
      <c r="F322" s="234" t="s">
        <v>548</v>
      </c>
      <c r="G322" s="74"/>
      <c r="H322" s="74"/>
      <c r="I322" s="191"/>
      <c r="J322" s="74"/>
      <c r="K322" s="74"/>
      <c r="L322" s="72"/>
      <c r="M322" s="235"/>
      <c r="N322" s="47"/>
      <c r="O322" s="47"/>
      <c r="P322" s="47"/>
      <c r="Q322" s="47"/>
      <c r="R322" s="47"/>
      <c r="S322" s="47"/>
      <c r="T322" s="95"/>
      <c r="AT322" s="24" t="s">
        <v>183</v>
      </c>
      <c r="AU322" s="24" t="s">
        <v>87</v>
      </c>
    </row>
    <row r="323" spans="2:47" s="1" customFormat="1" ht="13.5">
      <c r="B323" s="46"/>
      <c r="C323" s="74"/>
      <c r="D323" s="233" t="s">
        <v>295</v>
      </c>
      <c r="E323" s="74"/>
      <c r="F323" s="236" t="s">
        <v>549</v>
      </c>
      <c r="G323" s="74"/>
      <c r="H323" s="74"/>
      <c r="I323" s="191"/>
      <c r="J323" s="74"/>
      <c r="K323" s="74"/>
      <c r="L323" s="72"/>
      <c r="M323" s="235"/>
      <c r="N323" s="47"/>
      <c r="O323" s="47"/>
      <c r="P323" s="47"/>
      <c r="Q323" s="47"/>
      <c r="R323" s="47"/>
      <c r="S323" s="47"/>
      <c r="T323" s="95"/>
      <c r="AT323" s="24" t="s">
        <v>295</v>
      </c>
      <c r="AU323" s="24" t="s">
        <v>87</v>
      </c>
    </row>
    <row r="324" spans="2:47" s="1" customFormat="1" ht="13.5">
      <c r="B324" s="46"/>
      <c r="C324" s="74"/>
      <c r="D324" s="233" t="s">
        <v>184</v>
      </c>
      <c r="E324" s="74"/>
      <c r="F324" s="236" t="s">
        <v>1210</v>
      </c>
      <c r="G324" s="74"/>
      <c r="H324" s="74"/>
      <c r="I324" s="191"/>
      <c r="J324" s="74"/>
      <c r="K324" s="74"/>
      <c r="L324" s="72"/>
      <c r="M324" s="235"/>
      <c r="N324" s="47"/>
      <c r="O324" s="47"/>
      <c r="P324" s="47"/>
      <c r="Q324" s="47"/>
      <c r="R324" s="47"/>
      <c r="S324" s="47"/>
      <c r="T324" s="95"/>
      <c r="AT324" s="24" t="s">
        <v>184</v>
      </c>
      <c r="AU324" s="24" t="s">
        <v>87</v>
      </c>
    </row>
    <row r="325" spans="2:65" s="1" customFormat="1" ht="16.5" customHeight="1">
      <c r="B325" s="46"/>
      <c r="C325" s="221" t="s">
        <v>604</v>
      </c>
      <c r="D325" s="221" t="s">
        <v>176</v>
      </c>
      <c r="E325" s="222" t="s">
        <v>552</v>
      </c>
      <c r="F325" s="223" t="s">
        <v>553</v>
      </c>
      <c r="G325" s="224" t="s">
        <v>304</v>
      </c>
      <c r="H325" s="225">
        <v>9</v>
      </c>
      <c r="I325" s="226"/>
      <c r="J325" s="227">
        <f>ROUND(I325*H325,2)</f>
        <v>0</v>
      </c>
      <c r="K325" s="223" t="s">
        <v>180</v>
      </c>
      <c r="L325" s="72"/>
      <c r="M325" s="228" t="s">
        <v>23</v>
      </c>
      <c r="N325" s="229" t="s">
        <v>47</v>
      </c>
      <c r="O325" s="47"/>
      <c r="P325" s="230">
        <f>O325*H325</f>
        <v>0</v>
      </c>
      <c r="Q325" s="230">
        <v>0</v>
      </c>
      <c r="R325" s="230">
        <f>Q325*H325</f>
        <v>0</v>
      </c>
      <c r="S325" s="230">
        <v>0</v>
      </c>
      <c r="T325" s="231">
        <f>S325*H325</f>
        <v>0</v>
      </c>
      <c r="AR325" s="24" t="s">
        <v>194</v>
      </c>
      <c r="AT325" s="24" t="s">
        <v>176</v>
      </c>
      <c r="AU325" s="24" t="s">
        <v>87</v>
      </c>
      <c r="AY325" s="24" t="s">
        <v>170</v>
      </c>
      <c r="BE325" s="232">
        <f>IF(N325="základní",J325,0)</f>
        <v>0</v>
      </c>
      <c r="BF325" s="232">
        <f>IF(N325="snížená",J325,0)</f>
        <v>0</v>
      </c>
      <c r="BG325" s="232">
        <f>IF(N325="zákl. přenesená",J325,0)</f>
        <v>0</v>
      </c>
      <c r="BH325" s="232">
        <f>IF(N325="sníž. přenesená",J325,0)</f>
        <v>0</v>
      </c>
      <c r="BI325" s="232">
        <f>IF(N325="nulová",J325,0)</f>
        <v>0</v>
      </c>
      <c r="BJ325" s="24" t="s">
        <v>84</v>
      </c>
      <c r="BK325" s="232">
        <f>ROUND(I325*H325,2)</f>
        <v>0</v>
      </c>
      <c r="BL325" s="24" t="s">
        <v>194</v>
      </c>
      <c r="BM325" s="24" t="s">
        <v>1211</v>
      </c>
    </row>
    <row r="326" spans="2:47" s="1" customFormat="1" ht="13.5">
      <c r="B326" s="46"/>
      <c r="C326" s="74"/>
      <c r="D326" s="233" t="s">
        <v>183</v>
      </c>
      <c r="E326" s="74"/>
      <c r="F326" s="234" t="s">
        <v>555</v>
      </c>
      <c r="G326" s="74"/>
      <c r="H326" s="74"/>
      <c r="I326" s="191"/>
      <c r="J326" s="74"/>
      <c r="K326" s="74"/>
      <c r="L326" s="72"/>
      <c r="M326" s="235"/>
      <c r="N326" s="47"/>
      <c r="O326" s="47"/>
      <c r="P326" s="47"/>
      <c r="Q326" s="47"/>
      <c r="R326" s="47"/>
      <c r="S326" s="47"/>
      <c r="T326" s="95"/>
      <c r="AT326" s="24" t="s">
        <v>183</v>
      </c>
      <c r="AU326" s="24" t="s">
        <v>87</v>
      </c>
    </row>
    <row r="327" spans="2:47" s="1" customFormat="1" ht="13.5">
      <c r="B327" s="46"/>
      <c r="C327" s="74"/>
      <c r="D327" s="233" t="s">
        <v>295</v>
      </c>
      <c r="E327" s="74"/>
      <c r="F327" s="236" t="s">
        <v>549</v>
      </c>
      <c r="G327" s="74"/>
      <c r="H327" s="74"/>
      <c r="I327" s="191"/>
      <c r="J327" s="74"/>
      <c r="K327" s="74"/>
      <c r="L327" s="72"/>
      <c r="M327" s="235"/>
      <c r="N327" s="47"/>
      <c r="O327" s="47"/>
      <c r="P327" s="47"/>
      <c r="Q327" s="47"/>
      <c r="R327" s="47"/>
      <c r="S327" s="47"/>
      <c r="T327" s="95"/>
      <c r="AT327" s="24" t="s">
        <v>295</v>
      </c>
      <c r="AU327" s="24" t="s">
        <v>87</v>
      </c>
    </row>
    <row r="328" spans="2:47" s="1" customFormat="1" ht="13.5">
      <c r="B328" s="46"/>
      <c r="C328" s="74"/>
      <c r="D328" s="233" t="s">
        <v>184</v>
      </c>
      <c r="E328" s="74"/>
      <c r="F328" s="236" t="s">
        <v>1212</v>
      </c>
      <c r="G328" s="74"/>
      <c r="H328" s="74"/>
      <c r="I328" s="191"/>
      <c r="J328" s="74"/>
      <c r="K328" s="74"/>
      <c r="L328" s="72"/>
      <c r="M328" s="235"/>
      <c r="N328" s="47"/>
      <c r="O328" s="47"/>
      <c r="P328" s="47"/>
      <c r="Q328" s="47"/>
      <c r="R328" s="47"/>
      <c r="S328" s="47"/>
      <c r="T328" s="95"/>
      <c r="AT328" s="24" t="s">
        <v>184</v>
      </c>
      <c r="AU328" s="24" t="s">
        <v>87</v>
      </c>
    </row>
    <row r="329" spans="2:65" s="1" customFormat="1" ht="16.5" customHeight="1">
      <c r="B329" s="46"/>
      <c r="C329" s="221" t="s">
        <v>612</v>
      </c>
      <c r="D329" s="221" t="s">
        <v>176</v>
      </c>
      <c r="E329" s="222" t="s">
        <v>558</v>
      </c>
      <c r="F329" s="223" t="s">
        <v>559</v>
      </c>
      <c r="G329" s="224" t="s">
        <v>304</v>
      </c>
      <c r="H329" s="225">
        <v>9</v>
      </c>
      <c r="I329" s="226"/>
      <c r="J329" s="227">
        <f>ROUND(I329*H329,2)</f>
        <v>0</v>
      </c>
      <c r="K329" s="223" t="s">
        <v>180</v>
      </c>
      <c r="L329" s="72"/>
      <c r="M329" s="228" t="s">
        <v>23</v>
      </c>
      <c r="N329" s="229" t="s">
        <v>47</v>
      </c>
      <c r="O329" s="47"/>
      <c r="P329" s="230">
        <f>O329*H329</f>
        <v>0</v>
      </c>
      <c r="Q329" s="230">
        <v>0</v>
      </c>
      <c r="R329" s="230">
        <f>Q329*H329</f>
        <v>0</v>
      </c>
      <c r="S329" s="230">
        <v>0</v>
      </c>
      <c r="T329" s="231">
        <f>S329*H329</f>
        <v>0</v>
      </c>
      <c r="AR329" s="24" t="s">
        <v>194</v>
      </c>
      <c r="AT329" s="24" t="s">
        <v>176</v>
      </c>
      <c r="AU329" s="24" t="s">
        <v>87</v>
      </c>
      <c r="AY329" s="24" t="s">
        <v>170</v>
      </c>
      <c r="BE329" s="232">
        <f>IF(N329="základní",J329,0)</f>
        <v>0</v>
      </c>
      <c r="BF329" s="232">
        <f>IF(N329="snížená",J329,0)</f>
        <v>0</v>
      </c>
      <c r="BG329" s="232">
        <f>IF(N329="zákl. přenesená",J329,0)</f>
        <v>0</v>
      </c>
      <c r="BH329" s="232">
        <f>IF(N329="sníž. přenesená",J329,0)</f>
        <v>0</v>
      </c>
      <c r="BI329" s="232">
        <f>IF(N329="nulová",J329,0)</f>
        <v>0</v>
      </c>
      <c r="BJ329" s="24" t="s">
        <v>84</v>
      </c>
      <c r="BK329" s="232">
        <f>ROUND(I329*H329,2)</f>
        <v>0</v>
      </c>
      <c r="BL329" s="24" t="s">
        <v>194</v>
      </c>
      <c r="BM329" s="24" t="s">
        <v>1213</v>
      </c>
    </row>
    <row r="330" spans="2:47" s="1" customFormat="1" ht="13.5">
      <c r="B330" s="46"/>
      <c r="C330" s="74"/>
      <c r="D330" s="233" t="s">
        <v>183</v>
      </c>
      <c r="E330" s="74"/>
      <c r="F330" s="234" t="s">
        <v>561</v>
      </c>
      <c r="G330" s="74"/>
      <c r="H330" s="74"/>
      <c r="I330" s="191"/>
      <c r="J330" s="74"/>
      <c r="K330" s="74"/>
      <c r="L330" s="72"/>
      <c r="M330" s="235"/>
      <c r="N330" s="47"/>
      <c r="O330" s="47"/>
      <c r="P330" s="47"/>
      <c r="Q330" s="47"/>
      <c r="R330" s="47"/>
      <c r="S330" s="47"/>
      <c r="T330" s="95"/>
      <c r="AT330" s="24" t="s">
        <v>183</v>
      </c>
      <c r="AU330" s="24" t="s">
        <v>87</v>
      </c>
    </row>
    <row r="331" spans="2:47" s="1" customFormat="1" ht="13.5">
      <c r="B331" s="46"/>
      <c r="C331" s="74"/>
      <c r="D331" s="233" t="s">
        <v>295</v>
      </c>
      <c r="E331" s="74"/>
      <c r="F331" s="236" t="s">
        <v>549</v>
      </c>
      <c r="G331" s="74"/>
      <c r="H331" s="74"/>
      <c r="I331" s="191"/>
      <c r="J331" s="74"/>
      <c r="K331" s="74"/>
      <c r="L331" s="72"/>
      <c r="M331" s="235"/>
      <c r="N331" s="47"/>
      <c r="O331" s="47"/>
      <c r="P331" s="47"/>
      <c r="Q331" s="47"/>
      <c r="R331" s="47"/>
      <c r="S331" s="47"/>
      <c r="T331" s="95"/>
      <c r="AT331" s="24" t="s">
        <v>295</v>
      </c>
      <c r="AU331" s="24" t="s">
        <v>87</v>
      </c>
    </row>
    <row r="332" spans="2:47" s="1" customFormat="1" ht="13.5">
      <c r="B332" s="46"/>
      <c r="C332" s="74"/>
      <c r="D332" s="233" t="s">
        <v>184</v>
      </c>
      <c r="E332" s="74"/>
      <c r="F332" s="236" t="s">
        <v>1212</v>
      </c>
      <c r="G332" s="74"/>
      <c r="H332" s="74"/>
      <c r="I332" s="191"/>
      <c r="J332" s="74"/>
      <c r="K332" s="74"/>
      <c r="L332" s="72"/>
      <c r="M332" s="235"/>
      <c r="N332" s="47"/>
      <c r="O332" s="47"/>
      <c r="P332" s="47"/>
      <c r="Q332" s="47"/>
      <c r="R332" s="47"/>
      <c r="S332" s="47"/>
      <c r="T332" s="95"/>
      <c r="AT332" s="24" t="s">
        <v>184</v>
      </c>
      <c r="AU332" s="24" t="s">
        <v>87</v>
      </c>
    </row>
    <row r="333" spans="2:65" s="1" customFormat="1" ht="16.5" customHeight="1">
      <c r="B333" s="46"/>
      <c r="C333" s="221" t="s">
        <v>618</v>
      </c>
      <c r="D333" s="221" t="s">
        <v>176</v>
      </c>
      <c r="E333" s="222" t="s">
        <v>579</v>
      </c>
      <c r="F333" s="223" t="s">
        <v>580</v>
      </c>
      <c r="G333" s="224" t="s">
        <v>304</v>
      </c>
      <c r="H333" s="225">
        <v>11</v>
      </c>
      <c r="I333" s="226"/>
      <c r="J333" s="227">
        <f>ROUND(I333*H333,2)</f>
        <v>0</v>
      </c>
      <c r="K333" s="223" t="s">
        <v>180</v>
      </c>
      <c r="L333" s="72"/>
      <c r="M333" s="228" t="s">
        <v>23</v>
      </c>
      <c r="N333" s="229" t="s">
        <v>47</v>
      </c>
      <c r="O333" s="47"/>
      <c r="P333" s="230">
        <f>O333*H333</f>
        <v>0</v>
      </c>
      <c r="Q333" s="230">
        <v>0.3409</v>
      </c>
      <c r="R333" s="230">
        <f>Q333*H333</f>
        <v>3.7499</v>
      </c>
      <c r="S333" s="230">
        <v>0</v>
      </c>
      <c r="T333" s="231">
        <f>S333*H333</f>
        <v>0</v>
      </c>
      <c r="AR333" s="24" t="s">
        <v>194</v>
      </c>
      <c r="AT333" s="24" t="s">
        <v>176</v>
      </c>
      <c r="AU333" s="24" t="s">
        <v>87</v>
      </c>
      <c r="AY333" s="24" t="s">
        <v>170</v>
      </c>
      <c r="BE333" s="232">
        <f>IF(N333="základní",J333,0)</f>
        <v>0</v>
      </c>
      <c r="BF333" s="232">
        <f>IF(N333="snížená",J333,0)</f>
        <v>0</v>
      </c>
      <c r="BG333" s="232">
        <f>IF(N333="zákl. přenesená",J333,0)</f>
        <v>0</v>
      </c>
      <c r="BH333" s="232">
        <f>IF(N333="sníž. přenesená",J333,0)</f>
        <v>0</v>
      </c>
      <c r="BI333" s="232">
        <f>IF(N333="nulová",J333,0)</f>
        <v>0</v>
      </c>
      <c r="BJ333" s="24" t="s">
        <v>84</v>
      </c>
      <c r="BK333" s="232">
        <f>ROUND(I333*H333,2)</f>
        <v>0</v>
      </c>
      <c r="BL333" s="24" t="s">
        <v>194</v>
      </c>
      <c r="BM333" s="24" t="s">
        <v>1214</v>
      </c>
    </row>
    <row r="334" spans="2:47" s="1" customFormat="1" ht="13.5">
      <c r="B334" s="46"/>
      <c r="C334" s="74"/>
      <c r="D334" s="233" t="s">
        <v>183</v>
      </c>
      <c r="E334" s="74"/>
      <c r="F334" s="234" t="s">
        <v>580</v>
      </c>
      <c r="G334" s="74"/>
      <c r="H334" s="74"/>
      <c r="I334" s="191"/>
      <c r="J334" s="74"/>
      <c r="K334" s="74"/>
      <c r="L334" s="72"/>
      <c r="M334" s="235"/>
      <c r="N334" s="47"/>
      <c r="O334" s="47"/>
      <c r="P334" s="47"/>
      <c r="Q334" s="47"/>
      <c r="R334" s="47"/>
      <c r="S334" s="47"/>
      <c r="T334" s="95"/>
      <c r="AT334" s="24" t="s">
        <v>183</v>
      </c>
      <c r="AU334" s="24" t="s">
        <v>87</v>
      </c>
    </row>
    <row r="335" spans="2:47" s="1" customFormat="1" ht="13.5">
      <c r="B335" s="46"/>
      <c r="C335" s="74"/>
      <c r="D335" s="233" t="s">
        <v>295</v>
      </c>
      <c r="E335" s="74"/>
      <c r="F335" s="236" t="s">
        <v>582</v>
      </c>
      <c r="G335" s="74"/>
      <c r="H335" s="74"/>
      <c r="I335" s="191"/>
      <c r="J335" s="74"/>
      <c r="K335" s="74"/>
      <c r="L335" s="72"/>
      <c r="M335" s="235"/>
      <c r="N335" s="47"/>
      <c r="O335" s="47"/>
      <c r="P335" s="47"/>
      <c r="Q335" s="47"/>
      <c r="R335" s="47"/>
      <c r="S335" s="47"/>
      <c r="T335" s="95"/>
      <c r="AT335" s="24" t="s">
        <v>295</v>
      </c>
      <c r="AU335" s="24" t="s">
        <v>87</v>
      </c>
    </row>
    <row r="336" spans="2:47" s="1" customFormat="1" ht="13.5">
      <c r="B336" s="46"/>
      <c r="C336" s="74"/>
      <c r="D336" s="233" t="s">
        <v>184</v>
      </c>
      <c r="E336" s="74"/>
      <c r="F336" s="236" t="s">
        <v>1215</v>
      </c>
      <c r="G336" s="74"/>
      <c r="H336" s="74"/>
      <c r="I336" s="191"/>
      <c r="J336" s="74"/>
      <c r="K336" s="74"/>
      <c r="L336" s="72"/>
      <c r="M336" s="235"/>
      <c r="N336" s="47"/>
      <c r="O336" s="47"/>
      <c r="P336" s="47"/>
      <c r="Q336" s="47"/>
      <c r="R336" s="47"/>
      <c r="S336" s="47"/>
      <c r="T336" s="95"/>
      <c r="AT336" s="24" t="s">
        <v>184</v>
      </c>
      <c r="AU336" s="24" t="s">
        <v>87</v>
      </c>
    </row>
    <row r="337" spans="2:65" s="1" customFormat="1" ht="25.5" customHeight="1">
      <c r="B337" s="46"/>
      <c r="C337" s="221" t="s">
        <v>625</v>
      </c>
      <c r="D337" s="221" t="s">
        <v>176</v>
      </c>
      <c r="E337" s="222" t="s">
        <v>585</v>
      </c>
      <c r="F337" s="223" t="s">
        <v>586</v>
      </c>
      <c r="G337" s="224" t="s">
        <v>304</v>
      </c>
      <c r="H337" s="225">
        <v>11</v>
      </c>
      <c r="I337" s="226"/>
      <c r="J337" s="227">
        <f>ROUND(I337*H337,2)</f>
        <v>0</v>
      </c>
      <c r="K337" s="223" t="s">
        <v>180</v>
      </c>
      <c r="L337" s="72"/>
      <c r="M337" s="228" t="s">
        <v>23</v>
      </c>
      <c r="N337" s="229" t="s">
        <v>47</v>
      </c>
      <c r="O337" s="47"/>
      <c r="P337" s="230">
        <f>O337*H337</f>
        <v>0</v>
      </c>
      <c r="Q337" s="230">
        <v>0.21734</v>
      </c>
      <c r="R337" s="230">
        <f>Q337*H337</f>
        <v>2.39074</v>
      </c>
      <c r="S337" s="230">
        <v>0</v>
      </c>
      <c r="T337" s="231">
        <f>S337*H337</f>
        <v>0</v>
      </c>
      <c r="AR337" s="24" t="s">
        <v>194</v>
      </c>
      <c r="AT337" s="24" t="s">
        <v>176</v>
      </c>
      <c r="AU337" s="24" t="s">
        <v>87</v>
      </c>
      <c r="AY337" s="24" t="s">
        <v>170</v>
      </c>
      <c r="BE337" s="232">
        <f>IF(N337="základní",J337,0)</f>
        <v>0</v>
      </c>
      <c r="BF337" s="232">
        <f>IF(N337="snížená",J337,0)</f>
        <v>0</v>
      </c>
      <c r="BG337" s="232">
        <f>IF(N337="zákl. přenesená",J337,0)</f>
        <v>0</v>
      </c>
      <c r="BH337" s="232">
        <f>IF(N337="sníž. přenesená",J337,0)</f>
        <v>0</v>
      </c>
      <c r="BI337" s="232">
        <f>IF(N337="nulová",J337,0)</f>
        <v>0</v>
      </c>
      <c r="BJ337" s="24" t="s">
        <v>84</v>
      </c>
      <c r="BK337" s="232">
        <f>ROUND(I337*H337,2)</f>
        <v>0</v>
      </c>
      <c r="BL337" s="24" t="s">
        <v>194</v>
      </c>
      <c r="BM337" s="24" t="s">
        <v>1216</v>
      </c>
    </row>
    <row r="338" spans="2:47" s="1" customFormat="1" ht="13.5">
      <c r="B338" s="46"/>
      <c r="C338" s="74"/>
      <c r="D338" s="233" t="s">
        <v>183</v>
      </c>
      <c r="E338" s="74"/>
      <c r="F338" s="234" t="s">
        <v>586</v>
      </c>
      <c r="G338" s="74"/>
      <c r="H338" s="74"/>
      <c r="I338" s="191"/>
      <c r="J338" s="74"/>
      <c r="K338" s="74"/>
      <c r="L338" s="72"/>
      <c r="M338" s="235"/>
      <c r="N338" s="47"/>
      <c r="O338" s="47"/>
      <c r="P338" s="47"/>
      <c r="Q338" s="47"/>
      <c r="R338" s="47"/>
      <c r="S338" s="47"/>
      <c r="T338" s="95"/>
      <c r="AT338" s="24" t="s">
        <v>183</v>
      </c>
      <c r="AU338" s="24" t="s">
        <v>87</v>
      </c>
    </row>
    <row r="339" spans="2:47" s="1" customFormat="1" ht="13.5">
      <c r="B339" s="46"/>
      <c r="C339" s="74"/>
      <c r="D339" s="233" t="s">
        <v>295</v>
      </c>
      <c r="E339" s="74"/>
      <c r="F339" s="236" t="s">
        <v>588</v>
      </c>
      <c r="G339" s="74"/>
      <c r="H339" s="74"/>
      <c r="I339" s="191"/>
      <c r="J339" s="74"/>
      <c r="K339" s="74"/>
      <c r="L339" s="72"/>
      <c r="M339" s="235"/>
      <c r="N339" s="47"/>
      <c r="O339" s="47"/>
      <c r="P339" s="47"/>
      <c r="Q339" s="47"/>
      <c r="R339" s="47"/>
      <c r="S339" s="47"/>
      <c r="T339" s="95"/>
      <c r="AT339" s="24" t="s">
        <v>295</v>
      </c>
      <c r="AU339" s="24" t="s">
        <v>87</v>
      </c>
    </row>
    <row r="340" spans="2:47" s="1" customFormat="1" ht="13.5">
      <c r="B340" s="46"/>
      <c r="C340" s="74"/>
      <c r="D340" s="233" t="s">
        <v>184</v>
      </c>
      <c r="E340" s="74"/>
      <c r="F340" s="236" t="s">
        <v>452</v>
      </c>
      <c r="G340" s="74"/>
      <c r="H340" s="74"/>
      <c r="I340" s="191"/>
      <c r="J340" s="74"/>
      <c r="K340" s="74"/>
      <c r="L340" s="72"/>
      <c r="M340" s="235"/>
      <c r="N340" s="47"/>
      <c r="O340" s="47"/>
      <c r="P340" s="47"/>
      <c r="Q340" s="47"/>
      <c r="R340" s="47"/>
      <c r="S340" s="47"/>
      <c r="T340" s="95"/>
      <c r="AT340" s="24" t="s">
        <v>184</v>
      </c>
      <c r="AU340" s="24" t="s">
        <v>87</v>
      </c>
    </row>
    <row r="341" spans="2:65" s="1" customFormat="1" ht="25.5" customHeight="1">
      <c r="B341" s="46"/>
      <c r="C341" s="221" t="s">
        <v>631</v>
      </c>
      <c r="D341" s="221" t="s">
        <v>176</v>
      </c>
      <c r="E341" s="222" t="s">
        <v>590</v>
      </c>
      <c r="F341" s="223" t="s">
        <v>591</v>
      </c>
      <c r="G341" s="224" t="s">
        <v>304</v>
      </c>
      <c r="H341" s="225">
        <v>22</v>
      </c>
      <c r="I341" s="226"/>
      <c r="J341" s="227">
        <f>ROUND(I341*H341,2)</f>
        <v>0</v>
      </c>
      <c r="K341" s="223" t="s">
        <v>180</v>
      </c>
      <c r="L341" s="72"/>
      <c r="M341" s="228" t="s">
        <v>23</v>
      </c>
      <c r="N341" s="229" t="s">
        <v>47</v>
      </c>
      <c r="O341" s="47"/>
      <c r="P341" s="230">
        <f>O341*H341</f>
        <v>0</v>
      </c>
      <c r="Q341" s="230">
        <v>0.31108</v>
      </c>
      <c r="R341" s="230">
        <f>Q341*H341</f>
        <v>6.8437600000000005</v>
      </c>
      <c r="S341" s="230">
        <v>0</v>
      </c>
      <c r="T341" s="231">
        <f>S341*H341</f>
        <v>0</v>
      </c>
      <c r="AR341" s="24" t="s">
        <v>194</v>
      </c>
      <c r="AT341" s="24" t="s">
        <v>176</v>
      </c>
      <c r="AU341" s="24" t="s">
        <v>87</v>
      </c>
      <c r="AY341" s="24" t="s">
        <v>170</v>
      </c>
      <c r="BE341" s="232">
        <f>IF(N341="základní",J341,0)</f>
        <v>0</v>
      </c>
      <c r="BF341" s="232">
        <f>IF(N341="snížená",J341,0)</f>
        <v>0</v>
      </c>
      <c r="BG341" s="232">
        <f>IF(N341="zákl. přenesená",J341,0)</f>
        <v>0</v>
      </c>
      <c r="BH341" s="232">
        <f>IF(N341="sníž. přenesená",J341,0)</f>
        <v>0</v>
      </c>
      <c r="BI341" s="232">
        <f>IF(N341="nulová",J341,0)</f>
        <v>0</v>
      </c>
      <c r="BJ341" s="24" t="s">
        <v>84</v>
      </c>
      <c r="BK341" s="232">
        <f>ROUND(I341*H341,2)</f>
        <v>0</v>
      </c>
      <c r="BL341" s="24" t="s">
        <v>194</v>
      </c>
      <c r="BM341" s="24" t="s">
        <v>1217</v>
      </c>
    </row>
    <row r="342" spans="2:47" s="1" customFormat="1" ht="13.5">
      <c r="B342" s="46"/>
      <c r="C342" s="74"/>
      <c r="D342" s="233" t="s">
        <v>183</v>
      </c>
      <c r="E342" s="74"/>
      <c r="F342" s="234" t="s">
        <v>593</v>
      </c>
      <c r="G342" s="74"/>
      <c r="H342" s="74"/>
      <c r="I342" s="191"/>
      <c r="J342" s="74"/>
      <c r="K342" s="74"/>
      <c r="L342" s="72"/>
      <c r="M342" s="235"/>
      <c r="N342" s="47"/>
      <c r="O342" s="47"/>
      <c r="P342" s="47"/>
      <c r="Q342" s="47"/>
      <c r="R342" s="47"/>
      <c r="S342" s="47"/>
      <c r="T342" s="95"/>
      <c r="AT342" s="24" t="s">
        <v>183</v>
      </c>
      <c r="AU342" s="24" t="s">
        <v>87</v>
      </c>
    </row>
    <row r="343" spans="2:47" s="1" customFormat="1" ht="13.5">
      <c r="B343" s="46"/>
      <c r="C343" s="74"/>
      <c r="D343" s="233" t="s">
        <v>295</v>
      </c>
      <c r="E343" s="74"/>
      <c r="F343" s="236" t="s">
        <v>594</v>
      </c>
      <c r="G343" s="74"/>
      <c r="H343" s="74"/>
      <c r="I343" s="191"/>
      <c r="J343" s="74"/>
      <c r="K343" s="74"/>
      <c r="L343" s="72"/>
      <c r="M343" s="235"/>
      <c r="N343" s="47"/>
      <c r="O343" s="47"/>
      <c r="P343" s="47"/>
      <c r="Q343" s="47"/>
      <c r="R343" s="47"/>
      <c r="S343" s="47"/>
      <c r="T343" s="95"/>
      <c r="AT343" s="24" t="s">
        <v>295</v>
      </c>
      <c r="AU343" s="24" t="s">
        <v>87</v>
      </c>
    </row>
    <row r="344" spans="2:47" s="1" customFormat="1" ht="13.5">
      <c r="B344" s="46"/>
      <c r="C344" s="74"/>
      <c r="D344" s="233" t="s">
        <v>184</v>
      </c>
      <c r="E344" s="74"/>
      <c r="F344" s="236" t="s">
        <v>1218</v>
      </c>
      <c r="G344" s="74"/>
      <c r="H344" s="74"/>
      <c r="I344" s="191"/>
      <c r="J344" s="74"/>
      <c r="K344" s="74"/>
      <c r="L344" s="72"/>
      <c r="M344" s="235"/>
      <c r="N344" s="47"/>
      <c r="O344" s="47"/>
      <c r="P344" s="47"/>
      <c r="Q344" s="47"/>
      <c r="R344" s="47"/>
      <c r="S344" s="47"/>
      <c r="T344" s="95"/>
      <c r="AT344" s="24" t="s">
        <v>184</v>
      </c>
      <c r="AU344" s="24" t="s">
        <v>87</v>
      </c>
    </row>
    <row r="345" spans="2:63" s="10" customFormat="1" ht="29.85" customHeight="1">
      <c r="B345" s="205"/>
      <c r="C345" s="206"/>
      <c r="D345" s="207" t="s">
        <v>75</v>
      </c>
      <c r="E345" s="219" t="s">
        <v>216</v>
      </c>
      <c r="F345" s="219" t="s">
        <v>596</v>
      </c>
      <c r="G345" s="206"/>
      <c r="H345" s="206"/>
      <c r="I345" s="209"/>
      <c r="J345" s="220">
        <f>BK345</f>
        <v>0</v>
      </c>
      <c r="K345" s="206"/>
      <c r="L345" s="211"/>
      <c r="M345" s="212"/>
      <c r="N345" s="213"/>
      <c r="O345" s="213"/>
      <c r="P345" s="214">
        <f>SUM(P346:P427)</f>
        <v>0</v>
      </c>
      <c r="Q345" s="213"/>
      <c r="R345" s="214">
        <f>SUM(R346:R427)</f>
        <v>437.90882472</v>
      </c>
      <c r="S345" s="213"/>
      <c r="T345" s="215">
        <f>SUM(T346:T427)</f>
        <v>2.2640000000000002</v>
      </c>
      <c r="AR345" s="216" t="s">
        <v>84</v>
      </c>
      <c r="AT345" s="217" t="s">
        <v>75</v>
      </c>
      <c r="AU345" s="217" t="s">
        <v>84</v>
      </c>
      <c r="AY345" s="216" t="s">
        <v>170</v>
      </c>
      <c r="BK345" s="218">
        <f>SUM(BK346:BK427)</f>
        <v>0</v>
      </c>
    </row>
    <row r="346" spans="2:65" s="1" customFormat="1" ht="25.5" customHeight="1">
      <c r="B346" s="46"/>
      <c r="C346" s="221" t="s">
        <v>637</v>
      </c>
      <c r="D346" s="221" t="s">
        <v>176</v>
      </c>
      <c r="E346" s="222" t="s">
        <v>605</v>
      </c>
      <c r="F346" s="223" t="s">
        <v>606</v>
      </c>
      <c r="G346" s="224" t="s">
        <v>304</v>
      </c>
      <c r="H346" s="225">
        <v>23</v>
      </c>
      <c r="I346" s="226"/>
      <c r="J346" s="227">
        <f>ROUND(I346*H346,2)</f>
        <v>0</v>
      </c>
      <c r="K346" s="223" t="s">
        <v>180</v>
      </c>
      <c r="L346" s="72"/>
      <c r="M346" s="228" t="s">
        <v>23</v>
      </c>
      <c r="N346" s="229" t="s">
        <v>47</v>
      </c>
      <c r="O346" s="47"/>
      <c r="P346" s="230">
        <f>O346*H346</f>
        <v>0</v>
      </c>
      <c r="Q346" s="230">
        <v>0.0007</v>
      </c>
      <c r="R346" s="230">
        <f>Q346*H346</f>
        <v>0.0161</v>
      </c>
      <c r="S346" s="230">
        <v>0</v>
      </c>
      <c r="T346" s="231">
        <f>S346*H346</f>
        <v>0</v>
      </c>
      <c r="AR346" s="24" t="s">
        <v>194</v>
      </c>
      <c r="AT346" s="24" t="s">
        <v>176</v>
      </c>
      <c r="AU346" s="24" t="s">
        <v>87</v>
      </c>
      <c r="AY346" s="24" t="s">
        <v>170</v>
      </c>
      <c r="BE346" s="232">
        <f>IF(N346="základní",J346,0)</f>
        <v>0</v>
      </c>
      <c r="BF346" s="232">
        <f>IF(N346="snížená",J346,0)</f>
        <v>0</v>
      </c>
      <c r="BG346" s="232">
        <f>IF(N346="zákl. přenesená",J346,0)</f>
        <v>0</v>
      </c>
      <c r="BH346" s="232">
        <f>IF(N346="sníž. přenesená",J346,0)</f>
        <v>0</v>
      </c>
      <c r="BI346" s="232">
        <f>IF(N346="nulová",J346,0)</f>
        <v>0</v>
      </c>
      <c r="BJ346" s="24" t="s">
        <v>84</v>
      </c>
      <c r="BK346" s="232">
        <f>ROUND(I346*H346,2)</f>
        <v>0</v>
      </c>
      <c r="BL346" s="24" t="s">
        <v>194</v>
      </c>
      <c r="BM346" s="24" t="s">
        <v>1219</v>
      </c>
    </row>
    <row r="347" spans="2:47" s="1" customFormat="1" ht="13.5">
      <c r="B347" s="46"/>
      <c r="C347" s="74"/>
      <c r="D347" s="233" t="s">
        <v>183</v>
      </c>
      <c r="E347" s="74"/>
      <c r="F347" s="234" t="s">
        <v>608</v>
      </c>
      <c r="G347" s="74"/>
      <c r="H347" s="74"/>
      <c r="I347" s="191"/>
      <c r="J347" s="74"/>
      <c r="K347" s="74"/>
      <c r="L347" s="72"/>
      <c r="M347" s="235"/>
      <c r="N347" s="47"/>
      <c r="O347" s="47"/>
      <c r="P347" s="47"/>
      <c r="Q347" s="47"/>
      <c r="R347" s="47"/>
      <c r="S347" s="47"/>
      <c r="T347" s="95"/>
      <c r="AT347" s="24" t="s">
        <v>183</v>
      </c>
      <c r="AU347" s="24" t="s">
        <v>87</v>
      </c>
    </row>
    <row r="348" spans="2:47" s="1" customFormat="1" ht="13.5">
      <c r="B348" s="46"/>
      <c r="C348" s="74"/>
      <c r="D348" s="233" t="s">
        <v>295</v>
      </c>
      <c r="E348" s="74"/>
      <c r="F348" s="236" t="s">
        <v>609</v>
      </c>
      <c r="G348" s="74"/>
      <c r="H348" s="74"/>
      <c r="I348" s="191"/>
      <c r="J348" s="74"/>
      <c r="K348" s="74"/>
      <c r="L348" s="72"/>
      <c r="M348" s="235"/>
      <c r="N348" s="47"/>
      <c r="O348" s="47"/>
      <c r="P348" s="47"/>
      <c r="Q348" s="47"/>
      <c r="R348" s="47"/>
      <c r="S348" s="47"/>
      <c r="T348" s="95"/>
      <c r="AT348" s="24" t="s">
        <v>295</v>
      </c>
      <c r="AU348" s="24" t="s">
        <v>87</v>
      </c>
    </row>
    <row r="349" spans="2:47" s="1" customFormat="1" ht="13.5">
      <c r="B349" s="46"/>
      <c r="C349" s="74"/>
      <c r="D349" s="233" t="s">
        <v>184</v>
      </c>
      <c r="E349" s="74"/>
      <c r="F349" s="236" t="s">
        <v>1220</v>
      </c>
      <c r="G349" s="74"/>
      <c r="H349" s="74"/>
      <c r="I349" s="191"/>
      <c r="J349" s="74"/>
      <c r="K349" s="74"/>
      <c r="L349" s="72"/>
      <c r="M349" s="235"/>
      <c r="N349" s="47"/>
      <c r="O349" s="47"/>
      <c r="P349" s="47"/>
      <c r="Q349" s="47"/>
      <c r="R349" s="47"/>
      <c r="S349" s="47"/>
      <c r="T349" s="95"/>
      <c r="AT349" s="24" t="s">
        <v>184</v>
      </c>
      <c r="AU349" s="24" t="s">
        <v>87</v>
      </c>
    </row>
    <row r="350" spans="2:51" s="11" customFormat="1" ht="13.5">
      <c r="B350" s="240"/>
      <c r="C350" s="241"/>
      <c r="D350" s="233" t="s">
        <v>322</v>
      </c>
      <c r="E350" s="242" t="s">
        <v>23</v>
      </c>
      <c r="F350" s="243" t="s">
        <v>1221</v>
      </c>
      <c r="G350" s="241"/>
      <c r="H350" s="244">
        <v>23</v>
      </c>
      <c r="I350" s="245"/>
      <c r="J350" s="241"/>
      <c r="K350" s="241"/>
      <c r="L350" s="246"/>
      <c r="M350" s="247"/>
      <c r="N350" s="248"/>
      <c r="O350" s="248"/>
      <c r="P350" s="248"/>
      <c r="Q350" s="248"/>
      <c r="R350" s="248"/>
      <c r="S350" s="248"/>
      <c r="T350" s="249"/>
      <c r="AT350" s="250" t="s">
        <v>322</v>
      </c>
      <c r="AU350" s="250" t="s">
        <v>87</v>
      </c>
      <c r="AV350" s="11" t="s">
        <v>87</v>
      </c>
      <c r="AW350" s="11" t="s">
        <v>39</v>
      </c>
      <c r="AX350" s="11" t="s">
        <v>84</v>
      </c>
      <c r="AY350" s="250" t="s">
        <v>170</v>
      </c>
    </row>
    <row r="351" spans="2:65" s="1" customFormat="1" ht="25.5" customHeight="1">
      <c r="B351" s="46"/>
      <c r="C351" s="221" t="s">
        <v>643</v>
      </c>
      <c r="D351" s="221" t="s">
        <v>176</v>
      </c>
      <c r="E351" s="222" t="s">
        <v>613</v>
      </c>
      <c r="F351" s="223" t="s">
        <v>614</v>
      </c>
      <c r="G351" s="224" t="s">
        <v>304</v>
      </c>
      <c r="H351" s="225">
        <v>21</v>
      </c>
      <c r="I351" s="226"/>
      <c r="J351" s="227">
        <f>ROUND(I351*H351,2)</f>
        <v>0</v>
      </c>
      <c r="K351" s="223" t="s">
        <v>180</v>
      </c>
      <c r="L351" s="72"/>
      <c r="M351" s="228" t="s">
        <v>23</v>
      </c>
      <c r="N351" s="229" t="s">
        <v>47</v>
      </c>
      <c r="O351" s="47"/>
      <c r="P351" s="230">
        <f>O351*H351</f>
        <v>0</v>
      </c>
      <c r="Q351" s="230">
        <v>0.11241</v>
      </c>
      <c r="R351" s="230">
        <f>Q351*H351</f>
        <v>2.36061</v>
      </c>
      <c r="S351" s="230">
        <v>0</v>
      </c>
      <c r="T351" s="231">
        <f>S351*H351</f>
        <v>0</v>
      </c>
      <c r="AR351" s="24" t="s">
        <v>194</v>
      </c>
      <c r="AT351" s="24" t="s">
        <v>176</v>
      </c>
      <c r="AU351" s="24" t="s">
        <v>87</v>
      </c>
      <c r="AY351" s="24" t="s">
        <v>170</v>
      </c>
      <c r="BE351" s="232">
        <f>IF(N351="základní",J351,0)</f>
        <v>0</v>
      </c>
      <c r="BF351" s="232">
        <f>IF(N351="snížená",J351,0)</f>
        <v>0</v>
      </c>
      <c r="BG351" s="232">
        <f>IF(N351="zákl. přenesená",J351,0)</f>
        <v>0</v>
      </c>
      <c r="BH351" s="232">
        <f>IF(N351="sníž. přenesená",J351,0)</f>
        <v>0</v>
      </c>
      <c r="BI351" s="232">
        <f>IF(N351="nulová",J351,0)</f>
        <v>0</v>
      </c>
      <c r="BJ351" s="24" t="s">
        <v>84</v>
      </c>
      <c r="BK351" s="232">
        <f>ROUND(I351*H351,2)</f>
        <v>0</v>
      </c>
      <c r="BL351" s="24" t="s">
        <v>194</v>
      </c>
      <c r="BM351" s="24" t="s">
        <v>1222</v>
      </c>
    </row>
    <row r="352" spans="2:47" s="1" customFormat="1" ht="13.5">
      <c r="B352" s="46"/>
      <c r="C352" s="74"/>
      <c r="D352" s="233" t="s">
        <v>183</v>
      </c>
      <c r="E352" s="74"/>
      <c r="F352" s="234" t="s">
        <v>616</v>
      </c>
      <c r="G352" s="74"/>
      <c r="H352" s="74"/>
      <c r="I352" s="191"/>
      <c r="J352" s="74"/>
      <c r="K352" s="74"/>
      <c r="L352" s="72"/>
      <c r="M352" s="235"/>
      <c r="N352" s="47"/>
      <c r="O352" s="47"/>
      <c r="P352" s="47"/>
      <c r="Q352" s="47"/>
      <c r="R352" s="47"/>
      <c r="S352" s="47"/>
      <c r="T352" s="95"/>
      <c r="AT352" s="24" t="s">
        <v>183</v>
      </c>
      <c r="AU352" s="24" t="s">
        <v>87</v>
      </c>
    </row>
    <row r="353" spans="2:47" s="1" customFormat="1" ht="13.5">
      <c r="B353" s="46"/>
      <c r="C353" s="74"/>
      <c r="D353" s="233" t="s">
        <v>295</v>
      </c>
      <c r="E353" s="74"/>
      <c r="F353" s="236" t="s">
        <v>617</v>
      </c>
      <c r="G353" s="74"/>
      <c r="H353" s="74"/>
      <c r="I353" s="191"/>
      <c r="J353" s="74"/>
      <c r="K353" s="74"/>
      <c r="L353" s="72"/>
      <c r="M353" s="235"/>
      <c r="N353" s="47"/>
      <c r="O353" s="47"/>
      <c r="P353" s="47"/>
      <c r="Q353" s="47"/>
      <c r="R353" s="47"/>
      <c r="S353" s="47"/>
      <c r="T353" s="95"/>
      <c r="AT353" s="24" t="s">
        <v>295</v>
      </c>
      <c r="AU353" s="24" t="s">
        <v>87</v>
      </c>
    </row>
    <row r="354" spans="2:47" s="1" customFormat="1" ht="13.5">
      <c r="B354" s="46"/>
      <c r="C354" s="74"/>
      <c r="D354" s="233" t="s">
        <v>184</v>
      </c>
      <c r="E354" s="74"/>
      <c r="F354" s="236" t="s">
        <v>1220</v>
      </c>
      <c r="G354" s="74"/>
      <c r="H354" s="74"/>
      <c r="I354" s="191"/>
      <c r="J354" s="74"/>
      <c r="K354" s="74"/>
      <c r="L354" s="72"/>
      <c r="M354" s="235"/>
      <c r="N354" s="47"/>
      <c r="O354" s="47"/>
      <c r="P354" s="47"/>
      <c r="Q354" s="47"/>
      <c r="R354" s="47"/>
      <c r="S354" s="47"/>
      <c r="T354" s="95"/>
      <c r="AT354" s="24" t="s">
        <v>184</v>
      </c>
      <c r="AU354" s="24" t="s">
        <v>87</v>
      </c>
    </row>
    <row r="355" spans="2:65" s="1" customFormat="1" ht="25.5" customHeight="1">
      <c r="B355" s="46"/>
      <c r="C355" s="221" t="s">
        <v>650</v>
      </c>
      <c r="D355" s="221" t="s">
        <v>176</v>
      </c>
      <c r="E355" s="222" t="s">
        <v>644</v>
      </c>
      <c r="F355" s="223" t="s">
        <v>645</v>
      </c>
      <c r="G355" s="224" t="s">
        <v>219</v>
      </c>
      <c r="H355" s="225">
        <v>35</v>
      </c>
      <c r="I355" s="226"/>
      <c r="J355" s="227">
        <f>ROUND(I355*H355,2)</f>
        <v>0</v>
      </c>
      <c r="K355" s="223" t="s">
        <v>180</v>
      </c>
      <c r="L355" s="72"/>
      <c r="M355" s="228" t="s">
        <v>23</v>
      </c>
      <c r="N355" s="229" t="s">
        <v>47</v>
      </c>
      <c r="O355" s="47"/>
      <c r="P355" s="230">
        <f>O355*H355</f>
        <v>0</v>
      </c>
      <c r="Q355" s="230">
        <v>0.0026</v>
      </c>
      <c r="R355" s="230">
        <f>Q355*H355</f>
        <v>0.091</v>
      </c>
      <c r="S355" s="230">
        <v>0</v>
      </c>
      <c r="T355" s="231">
        <f>S355*H355</f>
        <v>0</v>
      </c>
      <c r="AR355" s="24" t="s">
        <v>194</v>
      </c>
      <c r="AT355" s="24" t="s">
        <v>176</v>
      </c>
      <c r="AU355" s="24" t="s">
        <v>87</v>
      </c>
      <c r="AY355" s="24" t="s">
        <v>170</v>
      </c>
      <c r="BE355" s="232">
        <f>IF(N355="základní",J355,0)</f>
        <v>0</v>
      </c>
      <c r="BF355" s="232">
        <f>IF(N355="snížená",J355,0)</f>
        <v>0</v>
      </c>
      <c r="BG355" s="232">
        <f>IF(N355="zákl. přenesená",J355,0)</f>
        <v>0</v>
      </c>
      <c r="BH355" s="232">
        <f>IF(N355="sníž. přenesená",J355,0)</f>
        <v>0</v>
      </c>
      <c r="BI355" s="232">
        <f>IF(N355="nulová",J355,0)</f>
        <v>0</v>
      </c>
      <c r="BJ355" s="24" t="s">
        <v>84</v>
      </c>
      <c r="BK355" s="232">
        <f>ROUND(I355*H355,2)</f>
        <v>0</v>
      </c>
      <c r="BL355" s="24" t="s">
        <v>194</v>
      </c>
      <c r="BM355" s="24" t="s">
        <v>1223</v>
      </c>
    </row>
    <row r="356" spans="2:47" s="1" customFormat="1" ht="13.5">
      <c r="B356" s="46"/>
      <c r="C356" s="74"/>
      <c r="D356" s="233" t="s">
        <v>183</v>
      </c>
      <c r="E356" s="74"/>
      <c r="F356" s="234" t="s">
        <v>647</v>
      </c>
      <c r="G356" s="74"/>
      <c r="H356" s="74"/>
      <c r="I356" s="191"/>
      <c r="J356" s="74"/>
      <c r="K356" s="74"/>
      <c r="L356" s="72"/>
      <c r="M356" s="235"/>
      <c r="N356" s="47"/>
      <c r="O356" s="47"/>
      <c r="P356" s="47"/>
      <c r="Q356" s="47"/>
      <c r="R356" s="47"/>
      <c r="S356" s="47"/>
      <c r="T356" s="95"/>
      <c r="AT356" s="24" t="s">
        <v>183</v>
      </c>
      <c r="AU356" s="24" t="s">
        <v>87</v>
      </c>
    </row>
    <row r="357" spans="2:47" s="1" customFormat="1" ht="13.5">
      <c r="B357" s="46"/>
      <c r="C357" s="74"/>
      <c r="D357" s="233" t="s">
        <v>295</v>
      </c>
      <c r="E357" s="74"/>
      <c r="F357" s="236" t="s">
        <v>623</v>
      </c>
      <c r="G357" s="74"/>
      <c r="H357" s="74"/>
      <c r="I357" s="191"/>
      <c r="J357" s="74"/>
      <c r="K357" s="74"/>
      <c r="L357" s="72"/>
      <c r="M357" s="235"/>
      <c r="N357" s="47"/>
      <c r="O357" s="47"/>
      <c r="P357" s="47"/>
      <c r="Q357" s="47"/>
      <c r="R357" s="47"/>
      <c r="S357" s="47"/>
      <c r="T357" s="95"/>
      <c r="AT357" s="24" t="s">
        <v>295</v>
      </c>
      <c r="AU357" s="24" t="s">
        <v>87</v>
      </c>
    </row>
    <row r="358" spans="2:47" s="1" customFormat="1" ht="13.5">
      <c r="B358" s="46"/>
      <c r="C358" s="74"/>
      <c r="D358" s="233" t="s">
        <v>184</v>
      </c>
      <c r="E358" s="74"/>
      <c r="F358" s="236" t="s">
        <v>1224</v>
      </c>
      <c r="G358" s="74"/>
      <c r="H358" s="74"/>
      <c r="I358" s="191"/>
      <c r="J358" s="74"/>
      <c r="K358" s="74"/>
      <c r="L358" s="72"/>
      <c r="M358" s="235"/>
      <c r="N358" s="47"/>
      <c r="O358" s="47"/>
      <c r="P358" s="47"/>
      <c r="Q358" s="47"/>
      <c r="R358" s="47"/>
      <c r="S358" s="47"/>
      <c r="T358" s="95"/>
      <c r="AT358" s="24" t="s">
        <v>184</v>
      </c>
      <c r="AU358" s="24" t="s">
        <v>87</v>
      </c>
    </row>
    <row r="359" spans="2:51" s="11" customFormat="1" ht="13.5">
      <c r="B359" s="240"/>
      <c r="C359" s="241"/>
      <c r="D359" s="233" t="s">
        <v>322</v>
      </c>
      <c r="E359" s="242" t="s">
        <v>23</v>
      </c>
      <c r="F359" s="243" t="s">
        <v>1225</v>
      </c>
      <c r="G359" s="241"/>
      <c r="H359" s="244">
        <v>35</v>
      </c>
      <c r="I359" s="245"/>
      <c r="J359" s="241"/>
      <c r="K359" s="241"/>
      <c r="L359" s="246"/>
      <c r="M359" s="247"/>
      <c r="N359" s="248"/>
      <c r="O359" s="248"/>
      <c r="P359" s="248"/>
      <c r="Q359" s="248"/>
      <c r="R359" s="248"/>
      <c r="S359" s="248"/>
      <c r="T359" s="249"/>
      <c r="AT359" s="250" t="s">
        <v>322</v>
      </c>
      <c r="AU359" s="250" t="s">
        <v>87</v>
      </c>
      <c r="AV359" s="11" t="s">
        <v>87</v>
      </c>
      <c r="AW359" s="11" t="s">
        <v>39</v>
      </c>
      <c r="AX359" s="11" t="s">
        <v>84</v>
      </c>
      <c r="AY359" s="250" t="s">
        <v>170</v>
      </c>
    </row>
    <row r="360" spans="2:65" s="1" customFormat="1" ht="16.5" customHeight="1">
      <c r="B360" s="46"/>
      <c r="C360" s="221" t="s">
        <v>657</v>
      </c>
      <c r="D360" s="221" t="s">
        <v>176</v>
      </c>
      <c r="E360" s="222" t="s">
        <v>658</v>
      </c>
      <c r="F360" s="223" t="s">
        <v>659</v>
      </c>
      <c r="G360" s="224" t="s">
        <v>219</v>
      </c>
      <c r="H360" s="225">
        <v>35</v>
      </c>
      <c r="I360" s="226"/>
      <c r="J360" s="227">
        <f>ROUND(I360*H360,2)</f>
        <v>0</v>
      </c>
      <c r="K360" s="223" t="s">
        <v>180</v>
      </c>
      <c r="L360" s="72"/>
      <c r="M360" s="228" t="s">
        <v>23</v>
      </c>
      <c r="N360" s="229" t="s">
        <v>47</v>
      </c>
      <c r="O360" s="47"/>
      <c r="P360" s="230">
        <f>O360*H360</f>
        <v>0</v>
      </c>
      <c r="Q360" s="230">
        <v>1E-05</v>
      </c>
      <c r="R360" s="230">
        <f>Q360*H360</f>
        <v>0.00035000000000000005</v>
      </c>
      <c r="S360" s="230">
        <v>0</v>
      </c>
      <c r="T360" s="231">
        <f>S360*H360</f>
        <v>0</v>
      </c>
      <c r="AR360" s="24" t="s">
        <v>194</v>
      </c>
      <c r="AT360" s="24" t="s">
        <v>176</v>
      </c>
      <c r="AU360" s="24" t="s">
        <v>87</v>
      </c>
      <c r="AY360" s="24" t="s">
        <v>170</v>
      </c>
      <c r="BE360" s="232">
        <f>IF(N360="základní",J360,0)</f>
        <v>0</v>
      </c>
      <c r="BF360" s="232">
        <f>IF(N360="snížená",J360,0)</f>
        <v>0</v>
      </c>
      <c r="BG360" s="232">
        <f>IF(N360="zákl. přenesená",J360,0)</f>
        <v>0</v>
      </c>
      <c r="BH360" s="232">
        <f>IF(N360="sníž. přenesená",J360,0)</f>
        <v>0</v>
      </c>
      <c r="BI360" s="232">
        <f>IF(N360="nulová",J360,0)</f>
        <v>0</v>
      </c>
      <c r="BJ360" s="24" t="s">
        <v>84</v>
      </c>
      <c r="BK360" s="232">
        <f>ROUND(I360*H360,2)</f>
        <v>0</v>
      </c>
      <c r="BL360" s="24" t="s">
        <v>194</v>
      </c>
      <c r="BM360" s="24" t="s">
        <v>1226</v>
      </c>
    </row>
    <row r="361" spans="2:47" s="1" customFormat="1" ht="13.5">
      <c r="B361" s="46"/>
      <c r="C361" s="74"/>
      <c r="D361" s="233" t="s">
        <v>183</v>
      </c>
      <c r="E361" s="74"/>
      <c r="F361" s="234" t="s">
        <v>661</v>
      </c>
      <c r="G361" s="74"/>
      <c r="H361" s="74"/>
      <c r="I361" s="191"/>
      <c r="J361" s="74"/>
      <c r="K361" s="74"/>
      <c r="L361" s="72"/>
      <c r="M361" s="235"/>
      <c r="N361" s="47"/>
      <c r="O361" s="47"/>
      <c r="P361" s="47"/>
      <c r="Q361" s="47"/>
      <c r="R361" s="47"/>
      <c r="S361" s="47"/>
      <c r="T361" s="95"/>
      <c r="AT361" s="24" t="s">
        <v>183</v>
      </c>
      <c r="AU361" s="24" t="s">
        <v>87</v>
      </c>
    </row>
    <row r="362" spans="2:47" s="1" customFormat="1" ht="13.5">
      <c r="B362" s="46"/>
      <c r="C362" s="74"/>
      <c r="D362" s="233" t="s">
        <v>295</v>
      </c>
      <c r="E362" s="74"/>
      <c r="F362" s="236" t="s">
        <v>655</v>
      </c>
      <c r="G362" s="74"/>
      <c r="H362" s="74"/>
      <c r="I362" s="191"/>
      <c r="J362" s="74"/>
      <c r="K362" s="74"/>
      <c r="L362" s="72"/>
      <c r="M362" s="235"/>
      <c r="N362" s="47"/>
      <c r="O362" s="47"/>
      <c r="P362" s="47"/>
      <c r="Q362" s="47"/>
      <c r="R362" s="47"/>
      <c r="S362" s="47"/>
      <c r="T362" s="95"/>
      <c r="AT362" s="24" t="s">
        <v>295</v>
      </c>
      <c r="AU362" s="24" t="s">
        <v>87</v>
      </c>
    </row>
    <row r="363" spans="2:47" s="1" customFormat="1" ht="13.5">
      <c r="B363" s="46"/>
      <c r="C363" s="74"/>
      <c r="D363" s="233" t="s">
        <v>184</v>
      </c>
      <c r="E363" s="74"/>
      <c r="F363" s="236" t="s">
        <v>662</v>
      </c>
      <c r="G363" s="74"/>
      <c r="H363" s="74"/>
      <c r="I363" s="191"/>
      <c r="J363" s="74"/>
      <c r="K363" s="74"/>
      <c r="L363" s="72"/>
      <c r="M363" s="235"/>
      <c r="N363" s="47"/>
      <c r="O363" s="47"/>
      <c r="P363" s="47"/>
      <c r="Q363" s="47"/>
      <c r="R363" s="47"/>
      <c r="S363" s="47"/>
      <c r="T363" s="95"/>
      <c r="AT363" s="24" t="s">
        <v>184</v>
      </c>
      <c r="AU363" s="24" t="s">
        <v>87</v>
      </c>
    </row>
    <row r="364" spans="2:51" s="11" customFormat="1" ht="13.5">
      <c r="B364" s="240"/>
      <c r="C364" s="241"/>
      <c r="D364" s="233" t="s">
        <v>322</v>
      </c>
      <c r="E364" s="242" t="s">
        <v>23</v>
      </c>
      <c r="F364" s="243" t="s">
        <v>1225</v>
      </c>
      <c r="G364" s="241"/>
      <c r="H364" s="244">
        <v>35</v>
      </c>
      <c r="I364" s="245"/>
      <c r="J364" s="241"/>
      <c r="K364" s="241"/>
      <c r="L364" s="246"/>
      <c r="M364" s="247"/>
      <c r="N364" s="248"/>
      <c r="O364" s="248"/>
      <c r="P364" s="248"/>
      <c r="Q364" s="248"/>
      <c r="R364" s="248"/>
      <c r="S364" s="248"/>
      <c r="T364" s="249"/>
      <c r="AT364" s="250" t="s">
        <v>322</v>
      </c>
      <c r="AU364" s="250" t="s">
        <v>87</v>
      </c>
      <c r="AV364" s="11" t="s">
        <v>87</v>
      </c>
      <c r="AW364" s="11" t="s">
        <v>39</v>
      </c>
      <c r="AX364" s="11" t="s">
        <v>84</v>
      </c>
      <c r="AY364" s="250" t="s">
        <v>170</v>
      </c>
    </row>
    <row r="365" spans="2:65" s="1" customFormat="1" ht="25.5" customHeight="1">
      <c r="B365" s="46"/>
      <c r="C365" s="221" t="s">
        <v>663</v>
      </c>
      <c r="D365" s="221" t="s">
        <v>176</v>
      </c>
      <c r="E365" s="222" t="s">
        <v>664</v>
      </c>
      <c r="F365" s="223" t="s">
        <v>665</v>
      </c>
      <c r="G365" s="224" t="s">
        <v>340</v>
      </c>
      <c r="H365" s="225">
        <v>279.85</v>
      </c>
      <c r="I365" s="226"/>
      <c r="J365" s="227">
        <f>ROUND(I365*H365,2)</f>
        <v>0</v>
      </c>
      <c r="K365" s="223" t="s">
        <v>180</v>
      </c>
      <c r="L365" s="72"/>
      <c r="M365" s="228" t="s">
        <v>23</v>
      </c>
      <c r="N365" s="229" t="s">
        <v>47</v>
      </c>
      <c r="O365" s="47"/>
      <c r="P365" s="230">
        <f>O365*H365</f>
        <v>0</v>
      </c>
      <c r="Q365" s="230">
        <v>0.0719</v>
      </c>
      <c r="R365" s="230">
        <f>Q365*H365</f>
        <v>20.121215000000003</v>
      </c>
      <c r="S365" s="230">
        <v>0</v>
      </c>
      <c r="T365" s="231">
        <f>S365*H365</f>
        <v>0</v>
      </c>
      <c r="AR365" s="24" t="s">
        <v>194</v>
      </c>
      <c r="AT365" s="24" t="s">
        <v>176</v>
      </c>
      <c r="AU365" s="24" t="s">
        <v>87</v>
      </c>
      <c r="AY365" s="24" t="s">
        <v>170</v>
      </c>
      <c r="BE365" s="232">
        <f>IF(N365="základní",J365,0)</f>
        <v>0</v>
      </c>
      <c r="BF365" s="232">
        <f>IF(N365="snížená",J365,0)</f>
        <v>0</v>
      </c>
      <c r="BG365" s="232">
        <f>IF(N365="zákl. přenesená",J365,0)</f>
        <v>0</v>
      </c>
      <c r="BH365" s="232">
        <f>IF(N365="sníž. přenesená",J365,0)</f>
        <v>0</v>
      </c>
      <c r="BI365" s="232">
        <f>IF(N365="nulová",J365,0)</f>
        <v>0</v>
      </c>
      <c r="BJ365" s="24" t="s">
        <v>84</v>
      </c>
      <c r="BK365" s="232">
        <f>ROUND(I365*H365,2)</f>
        <v>0</v>
      </c>
      <c r="BL365" s="24" t="s">
        <v>194</v>
      </c>
      <c r="BM365" s="24" t="s">
        <v>1227</v>
      </c>
    </row>
    <row r="366" spans="2:47" s="1" customFormat="1" ht="13.5">
      <c r="B366" s="46"/>
      <c r="C366" s="74"/>
      <c r="D366" s="233" t="s">
        <v>183</v>
      </c>
      <c r="E366" s="74"/>
      <c r="F366" s="234" t="s">
        <v>667</v>
      </c>
      <c r="G366" s="74"/>
      <c r="H366" s="74"/>
      <c r="I366" s="191"/>
      <c r="J366" s="74"/>
      <c r="K366" s="74"/>
      <c r="L366" s="72"/>
      <c r="M366" s="235"/>
      <c r="N366" s="47"/>
      <c r="O366" s="47"/>
      <c r="P366" s="47"/>
      <c r="Q366" s="47"/>
      <c r="R366" s="47"/>
      <c r="S366" s="47"/>
      <c r="T366" s="95"/>
      <c r="AT366" s="24" t="s">
        <v>183</v>
      </c>
      <c r="AU366" s="24" t="s">
        <v>87</v>
      </c>
    </row>
    <row r="367" spans="2:47" s="1" customFormat="1" ht="13.5">
      <c r="B367" s="46"/>
      <c r="C367" s="74"/>
      <c r="D367" s="233" t="s">
        <v>295</v>
      </c>
      <c r="E367" s="74"/>
      <c r="F367" s="236" t="s">
        <v>668</v>
      </c>
      <c r="G367" s="74"/>
      <c r="H367" s="74"/>
      <c r="I367" s="191"/>
      <c r="J367" s="74"/>
      <c r="K367" s="74"/>
      <c r="L367" s="72"/>
      <c r="M367" s="235"/>
      <c r="N367" s="47"/>
      <c r="O367" s="47"/>
      <c r="P367" s="47"/>
      <c r="Q367" s="47"/>
      <c r="R367" s="47"/>
      <c r="S367" s="47"/>
      <c r="T367" s="95"/>
      <c r="AT367" s="24" t="s">
        <v>295</v>
      </c>
      <c r="AU367" s="24" t="s">
        <v>87</v>
      </c>
    </row>
    <row r="368" spans="2:47" s="1" customFormat="1" ht="13.5">
      <c r="B368" s="46"/>
      <c r="C368" s="74"/>
      <c r="D368" s="233" t="s">
        <v>184</v>
      </c>
      <c r="E368" s="74"/>
      <c r="F368" s="236" t="s">
        <v>1228</v>
      </c>
      <c r="G368" s="74"/>
      <c r="H368" s="74"/>
      <c r="I368" s="191"/>
      <c r="J368" s="74"/>
      <c r="K368" s="74"/>
      <c r="L368" s="72"/>
      <c r="M368" s="235"/>
      <c r="N368" s="47"/>
      <c r="O368" s="47"/>
      <c r="P368" s="47"/>
      <c r="Q368" s="47"/>
      <c r="R368" s="47"/>
      <c r="S368" s="47"/>
      <c r="T368" s="95"/>
      <c r="AT368" s="24" t="s">
        <v>184</v>
      </c>
      <c r="AU368" s="24" t="s">
        <v>87</v>
      </c>
    </row>
    <row r="369" spans="2:65" s="1" customFormat="1" ht="25.5" customHeight="1">
      <c r="B369" s="46"/>
      <c r="C369" s="221" t="s">
        <v>670</v>
      </c>
      <c r="D369" s="221" t="s">
        <v>176</v>
      </c>
      <c r="E369" s="222" t="s">
        <v>1229</v>
      </c>
      <c r="F369" s="223" t="s">
        <v>1230</v>
      </c>
      <c r="G369" s="224" t="s">
        <v>340</v>
      </c>
      <c r="H369" s="225">
        <v>1609.9</v>
      </c>
      <c r="I369" s="226"/>
      <c r="J369" s="227">
        <f>ROUND(I369*H369,2)</f>
        <v>0</v>
      </c>
      <c r="K369" s="223" t="s">
        <v>180</v>
      </c>
      <c r="L369" s="72"/>
      <c r="M369" s="228" t="s">
        <v>23</v>
      </c>
      <c r="N369" s="229" t="s">
        <v>47</v>
      </c>
      <c r="O369" s="47"/>
      <c r="P369" s="230">
        <f>O369*H369</f>
        <v>0</v>
      </c>
      <c r="Q369" s="230">
        <v>0.1554</v>
      </c>
      <c r="R369" s="230">
        <f>Q369*H369</f>
        <v>250.17846000000003</v>
      </c>
      <c r="S369" s="230">
        <v>0</v>
      </c>
      <c r="T369" s="231">
        <f>S369*H369</f>
        <v>0</v>
      </c>
      <c r="AR369" s="24" t="s">
        <v>194</v>
      </c>
      <c r="AT369" s="24" t="s">
        <v>176</v>
      </c>
      <c r="AU369" s="24" t="s">
        <v>87</v>
      </c>
      <c r="AY369" s="24" t="s">
        <v>170</v>
      </c>
      <c r="BE369" s="232">
        <f>IF(N369="základní",J369,0)</f>
        <v>0</v>
      </c>
      <c r="BF369" s="232">
        <f>IF(N369="snížená",J369,0)</f>
        <v>0</v>
      </c>
      <c r="BG369" s="232">
        <f>IF(N369="zákl. přenesená",J369,0)</f>
        <v>0</v>
      </c>
      <c r="BH369" s="232">
        <f>IF(N369="sníž. přenesená",J369,0)</f>
        <v>0</v>
      </c>
      <c r="BI369" s="232">
        <f>IF(N369="nulová",J369,0)</f>
        <v>0</v>
      </c>
      <c r="BJ369" s="24" t="s">
        <v>84</v>
      </c>
      <c r="BK369" s="232">
        <f>ROUND(I369*H369,2)</f>
        <v>0</v>
      </c>
      <c r="BL369" s="24" t="s">
        <v>194</v>
      </c>
      <c r="BM369" s="24" t="s">
        <v>1231</v>
      </c>
    </row>
    <row r="370" spans="2:47" s="1" customFormat="1" ht="13.5">
      <c r="B370" s="46"/>
      <c r="C370" s="74"/>
      <c r="D370" s="233" t="s">
        <v>183</v>
      </c>
      <c r="E370" s="74"/>
      <c r="F370" s="234" t="s">
        <v>1232</v>
      </c>
      <c r="G370" s="74"/>
      <c r="H370" s="74"/>
      <c r="I370" s="191"/>
      <c r="J370" s="74"/>
      <c r="K370" s="74"/>
      <c r="L370" s="72"/>
      <c r="M370" s="235"/>
      <c r="N370" s="47"/>
      <c r="O370" s="47"/>
      <c r="P370" s="47"/>
      <c r="Q370" s="47"/>
      <c r="R370" s="47"/>
      <c r="S370" s="47"/>
      <c r="T370" s="95"/>
      <c r="AT370" s="24" t="s">
        <v>183</v>
      </c>
      <c r="AU370" s="24" t="s">
        <v>87</v>
      </c>
    </row>
    <row r="371" spans="2:47" s="1" customFormat="1" ht="13.5">
      <c r="B371" s="46"/>
      <c r="C371" s="74"/>
      <c r="D371" s="233" t="s">
        <v>295</v>
      </c>
      <c r="E371" s="74"/>
      <c r="F371" s="236" t="s">
        <v>1233</v>
      </c>
      <c r="G371" s="74"/>
      <c r="H371" s="74"/>
      <c r="I371" s="191"/>
      <c r="J371" s="74"/>
      <c r="K371" s="74"/>
      <c r="L371" s="72"/>
      <c r="M371" s="235"/>
      <c r="N371" s="47"/>
      <c r="O371" s="47"/>
      <c r="P371" s="47"/>
      <c r="Q371" s="47"/>
      <c r="R371" s="47"/>
      <c r="S371" s="47"/>
      <c r="T371" s="95"/>
      <c r="AT371" s="24" t="s">
        <v>295</v>
      </c>
      <c r="AU371" s="24" t="s">
        <v>87</v>
      </c>
    </row>
    <row r="372" spans="2:47" s="1" customFormat="1" ht="13.5">
      <c r="B372" s="46"/>
      <c r="C372" s="74"/>
      <c r="D372" s="233" t="s">
        <v>184</v>
      </c>
      <c r="E372" s="74"/>
      <c r="F372" s="236" t="s">
        <v>1234</v>
      </c>
      <c r="G372" s="74"/>
      <c r="H372" s="74"/>
      <c r="I372" s="191"/>
      <c r="J372" s="74"/>
      <c r="K372" s="74"/>
      <c r="L372" s="72"/>
      <c r="M372" s="235"/>
      <c r="N372" s="47"/>
      <c r="O372" s="47"/>
      <c r="P372" s="47"/>
      <c r="Q372" s="47"/>
      <c r="R372" s="47"/>
      <c r="S372" s="47"/>
      <c r="T372" s="95"/>
      <c r="AT372" s="24" t="s">
        <v>184</v>
      </c>
      <c r="AU372" s="24" t="s">
        <v>87</v>
      </c>
    </row>
    <row r="373" spans="2:65" s="1" customFormat="1" ht="25.5" customHeight="1">
      <c r="B373" s="46"/>
      <c r="C373" s="221" t="s">
        <v>676</v>
      </c>
      <c r="D373" s="221" t="s">
        <v>176</v>
      </c>
      <c r="E373" s="222" t="s">
        <v>671</v>
      </c>
      <c r="F373" s="223" t="s">
        <v>672</v>
      </c>
      <c r="G373" s="224" t="s">
        <v>340</v>
      </c>
      <c r="H373" s="225">
        <v>733.09</v>
      </c>
      <c r="I373" s="226"/>
      <c r="J373" s="227">
        <f>ROUND(I373*H373,2)</f>
        <v>0</v>
      </c>
      <c r="K373" s="223" t="s">
        <v>180</v>
      </c>
      <c r="L373" s="72"/>
      <c r="M373" s="228" t="s">
        <v>23</v>
      </c>
      <c r="N373" s="229" t="s">
        <v>47</v>
      </c>
      <c r="O373" s="47"/>
      <c r="P373" s="230">
        <f>O373*H373</f>
        <v>0</v>
      </c>
      <c r="Q373" s="230">
        <v>0.14067</v>
      </c>
      <c r="R373" s="230">
        <f>Q373*H373</f>
        <v>103.12377029999999</v>
      </c>
      <c r="S373" s="230">
        <v>0</v>
      </c>
      <c r="T373" s="231">
        <f>S373*H373</f>
        <v>0</v>
      </c>
      <c r="AR373" s="24" t="s">
        <v>194</v>
      </c>
      <c r="AT373" s="24" t="s">
        <v>176</v>
      </c>
      <c r="AU373" s="24" t="s">
        <v>87</v>
      </c>
      <c r="AY373" s="24" t="s">
        <v>170</v>
      </c>
      <c r="BE373" s="232">
        <f>IF(N373="základní",J373,0)</f>
        <v>0</v>
      </c>
      <c r="BF373" s="232">
        <f>IF(N373="snížená",J373,0)</f>
        <v>0</v>
      </c>
      <c r="BG373" s="232">
        <f>IF(N373="zákl. přenesená",J373,0)</f>
        <v>0</v>
      </c>
      <c r="BH373" s="232">
        <f>IF(N373="sníž. přenesená",J373,0)</f>
        <v>0</v>
      </c>
      <c r="BI373" s="232">
        <f>IF(N373="nulová",J373,0)</f>
        <v>0</v>
      </c>
      <c r="BJ373" s="24" t="s">
        <v>84</v>
      </c>
      <c r="BK373" s="232">
        <f>ROUND(I373*H373,2)</f>
        <v>0</v>
      </c>
      <c r="BL373" s="24" t="s">
        <v>194</v>
      </c>
      <c r="BM373" s="24" t="s">
        <v>1235</v>
      </c>
    </row>
    <row r="374" spans="2:47" s="1" customFormat="1" ht="13.5">
      <c r="B374" s="46"/>
      <c r="C374" s="74"/>
      <c r="D374" s="233" t="s">
        <v>183</v>
      </c>
      <c r="E374" s="74"/>
      <c r="F374" s="234" t="s">
        <v>674</v>
      </c>
      <c r="G374" s="74"/>
      <c r="H374" s="74"/>
      <c r="I374" s="191"/>
      <c r="J374" s="74"/>
      <c r="K374" s="74"/>
      <c r="L374" s="72"/>
      <c r="M374" s="235"/>
      <c r="N374" s="47"/>
      <c r="O374" s="47"/>
      <c r="P374" s="47"/>
      <c r="Q374" s="47"/>
      <c r="R374" s="47"/>
      <c r="S374" s="47"/>
      <c r="T374" s="95"/>
      <c r="AT374" s="24" t="s">
        <v>183</v>
      </c>
      <c r="AU374" s="24" t="s">
        <v>87</v>
      </c>
    </row>
    <row r="375" spans="2:47" s="1" customFormat="1" ht="13.5">
      <c r="B375" s="46"/>
      <c r="C375" s="74"/>
      <c r="D375" s="233" t="s">
        <v>295</v>
      </c>
      <c r="E375" s="74"/>
      <c r="F375" s="236" t="s">
        <v>675</v>
      </c>
      <c r="G375" s="74"/>
      <c r="H375" s="74"/>
      <c r="I375" s="191"/>
      <c r="J375" s="74"/>
      <c r="K375" s="74"/>
      <c r="L375" s="72"/>
      <c r="M375" s="235"/>
      <c r="N375" s="47"/>
      <c r="O375" s="47"/>
      <c r="P375" s="47"/>
      <c r="Q375" s="47"/>
      <c r="R375" s="47"/>
      <c r="S375" s="47"/>
      <c r="T375" s="95"/>
      <c r="AT375" s="24" t="s">
        <v>295</v>
      </c>
      <c r="AU375" s="24" t="s">
        <v>87</v>
      </c>
    </row>
    <row r="376" spans="2:47" s="1" customFormat="1" ht="13.5">
      <c r="B376" s="46"/>
      <c r="C376" s="74"/>
      <c r="D376" s="233" t="s">
        <v>184</v>
      </c>
      <c r="E376" s="74"/>
      <c r="F376" s="236" t="s">
        <v>1228</v>
      </c>
      <c r="G376" s="74"/>
      <c r="H376" s="74"/>
      <c r="I376" s="191"/>
      <c r="J376" s="74"/>
      <c r="K376" s="74"/>
      <c r="L376" s="72"/>
      <c r="M376" s="235"/>
      <c r="N376" s="47"/>
      <c r="O376" s="47"/>
      <c r="P376" s="47"/>
      <c r="Q376" s="47"/>
      <c r="R376" s="47"/>
      <c r="S376" s="47"/>
      <c r="T376" s="95"/>
      <c r="AT376" s="24" t="s">
        <v>184</v>
      </c>
      <c r="AU376" s="24" t="s">
        <v>87</v>
      </c>
    </row>
    <row r="377" spans="2:51" s="11" customFormat="1" ht="13.5">
      <c r="B377" s="240"/>
      <c r="C377" s="241"/>
      <c r="D377" s="233" t="s">
        <v>322</v>
      </c>
      <c r="E377" s="242" t="s">
        <v>23</v>
      </c>
      <c r="F377" s="243" t="s">
        <v>1236</v>
      </c>
      <c r="G377" s="241"/>
      <c r="H377" s="244">
        <v>574.57</v>
      </c>
      <c r="I377" s="245"/>
      <c r="J377" s="241"/>
      <c r="K377" s="241"/>
      <c r="L377" s="246"/>
      <c r="M377" s="247"/>
      <c r="N377" s="248"/>
      <c r="O377" s="248"/>
      <c r="P377" s="248"/>
      <c r="Q377" s="248"/>
      <c r="R377" s="248"/>
      <c r="S377" s="248"/>
      <c r="T377" s="249"/>
      <c r="AT377" s="250" t="s">
        <v>322</v>
      </c>
      <c r="AU377" s="250" t="s">
        <v>87</v>
      </c>
      <c r="AV377" s="11" t="s">
        <v>87</v>
      </c>
      <c r="AW377" s="11" t="s">
        <v>39</v>
      </c>
      <c r="AX377" s="11" t="s">
        <v>76</v>
      </c>
      <c r="AY377" s="250" t="s">
        <v>170</v>
      </c>
    </row>
    <row r="378" spans="2:51" s="11" customFormat="1" ht="13.5">
      <c r="B378" s="240"/>
      <c r="C378" s="241"/>
      <c r="D378" s="233" t="s">
        <v>322</v>
      </c>
      <c r="E378" s="242" t="s">
        <v>23</v>
      </c>
      <c r="F378" s="243" t="s">
        <v>1237</v>
      </c>
      <c r="G378" s="241"/>
      <c r="H378" s="244">
        <v>76.02</v>
      </c>
      <c r="I378" s="245"/>
      <c r="J378" s="241"/>
      <c r="K378" s="241"/>
      <c r="L378" s="246"/>
      <c r="M378" s="247"/>
      <c r="N378" s="248"/>
      <c r="O378" s="248"/>
      <c r="P378" s="248"/>
      <c r="Q378" s="248"/>
      <c r="R378" s="248"/>
      <c r="S378" s="248"/>
      <c r="T378" s="249"/>
      <c r="AT378" s="250" t="s">
        <v>322</v>
      </c>
      <c r="AU378" s="250" t="s">
        <v>87</v>
      </c>
      <c r="AV378" s="11" t="s">
        <v>87</v>
      </c>
      <c r="AW378" s="11" t="s">
        <v>39</v>
      </c>
      <c r="AX378" s="11" t="s">
        <v>76</v>
      </c>
      <c r="AY378" s="250" t="s">
        <v>170</v>
      </c>
    </row>
    <row r="379" spans="2:51" s="11" customFormat="1" ht="13.5">
      <c r="B379" s="240"/>
      <c r="C379" s="241"/>
      <c r="D379" s="233" t="s">
        <v>322</v>
      </c>
      <c r="E379" s="242" t="s">
        <v>23</v>
      </c>
      <c r="F379" s="243" t="s">
        <v>1238</v>
      </c>
      <c r="G379" s="241"/>
      <c r="H379" s="244">
        <v>82.5</v>
      </c>
      <c r="I379" s="245"/>
      <c r="J379" s="241"/>
      <c r="K379" s="241"/>
      <c r="L379" s="246"/>
      <c r="M379" s="247"/>
      <c r="N379" s="248"/>
      <c r="O379" s="248"/>
      <c r="P379" s="248"/>
      <c r="Q379" s="248"/>
      <c r="R379" s="248"/>
      <c r="S379" s="248"/>
      <c r="T379" s="249"/>
      <c r="AT379" s="250" t="s">
        <v>322</v>
      </c>
      <c r="AU379" s="250" t="s">
        <v>87</v>
      </c>
      <c r="AV379" s="11" t="s">
        <v>87</v>
      </c>
      <c r="AW379" s="11" t="s">
        <v>39</v>
      </c>
      <c r="AX379" s="11" t="s">
        <v>76</v>
      </c>
      <c r="AY379" s="250" t="s">
        <v>170</v>
      </c>
    </row>
    <row r="380" spans="2:51" s="12" customFormat="1" ht="13.5">
      <c r="B380" s="251"/>
      <c r="C380" s="252"/>
      <c r="D380" s="233" t="s">
        <v>322</v>
      </c>
      <c r="E380" s="253" t="s">
        <v>23</v>
      </c>
      <c r="F380" s="254" t="s">
        <v>392</v>
      </c>
      <c r="G380" s="252"/>
      <c r="H380" s="255">
        <v>733.09</v>
      </c>
      <c r="I380" s="256"/>
      <c r="J380" s="252"/>
      <c r="K380" s="252"/>
      <c r="L380" s="257"/>
      <c r="M380" s="258"/>
      <c r="N380" s="259"/>
      <c r="O380" s="259"/>
      <c r="P380" s="259"/>
      <c r="Q380" s="259"/>
      <c r="R380" s="259"/>
      <c r="S380" s="259"/>
      <c r="T380" s="260"/>
      <c r="AT380" s="261" t="s">
        <v>322</v>
      </c>
      <c r="AU380" s="261" t="s">
        <v>87</v>
      </c>
      <c r="AV380" s="12" t="s">
        <v>194</v>
      </c>
      <c r="AW380" s="12" t="s">
        <v>39</v>
      </c>
      <c r="AX380" s="12" t="s">
        <v>84</v>
      </c>
      <c r="AY380" s="261" t="s">
        <v>170</v>
      </c>
    </row>
    <row r="381" spans="2:65" s="1" customFormat="1" ht="25.5" customHeight="1">
      <c r="B381" s="46"/>
      <c r="C381" s="221" t="s">
        <v>683</v>
      </c>
      <c r="D381" s="221" t="s">
        <v>176</v>
      </c>
      <c r="E381" s="222" t="s">
        <v>677</v>
      </c>
      <c r="F381" s="223" t="s">
        <v>678</v>
      </c>
      <c r="G381" s="224" t="s">
        <v>292</v>
      </c>
      <c r="H381" s="225">
        <v>26.563</v>
      </c>
      <c r="I381" s="226"/>
      <c r="J381" s="227">
        <f>ROUND(I381*H381,2)</f>
        <v>0</v>
      </c>
      <c r="K381" s="223" t="s">
        <v>180</v>
      </c>
      <c r="L381" s="72"/>
      <c r="M381" s="228" t="s">
        <v>23</v>
      </c>
      <c r="N381" s="229" t="s">
        <v>47</v>
      </c>
      <c r="O381" s="47"/>
      <c r="P381" s="230">
        <f>O381*H381</f>
        <v>0</v>
      </c>
      <c r="Q381" s="230">
        <v>2.25634</v>
      </c>
      <c r="R381" s="230">
        <f>Q381*H381</f>
        <v>59.93515941999999</v>
      </c>
      <c r="S381" s="230">
        <v>0</v>
      </c>
      <c r="T381" s="231">
        <f>S381*H381</f>
        <v>0</v>
      </c>
      <c r="AR381" s="24" t="s">
        <v>194</v>
      </c>
      <c r="AT381" s="24" t="s">
        <v>176</v>
      </c>
      <c r="AU381" s="24" t="s">
        <v>87</v>
      </c>
      <c r="AY381" s="24" t="s">
        <v>170</v>
      </c>
      <c r="BE381" s="232">
        <f>IF(N381="základní",J381,0)</f>
        <v>0</v>
      </c>
      <c r="BF381" s="232">
        <f>IF(N381="snížená",J381,0)</f>
        <v>0</v>
      </c>
      <c r="BG381" s="232">
        <f>IF(N381="zákl. přenesená",J381,0)</f>
        <v>0</v>
      </c>
      <c r="BH381" s="232">
        <f>IF(N381="sníž. přenesená",J381,0)</f>
        <v>0</v>
      </c>
      <c r="BI381" s="232">
        <f>IF(N381="nulová",J381,0)</f>
        <v>0</v>
      </c>
      <c r="BJ381" s="24" t="s">
        <v>84</v>
      </c>
      <c r="BK381" s="232">
        <f>ROUND(I381*H381,2)</f>
        <v>0</v>
      </c>
      <c r="BL381" s="24" t="s">
        <v>194</v>
      </c>
      <c r="BM381" s="24" t="s">
        <v>1239</v>
      </c>
    </row>
    <row r="382" spans="2:47" s="1" customFormat="1" ht="13.5">
      <c r="B382" s="46"/>
      <c r="C382" s="74"/>
      <c r="D382" s="233" t="s">
        <v>183</v>
      </c>
      <c r="E382" s="74"/>
      <c r="F382" s="234" t="s">
        <v>680</v>
      </c>
      <c r="G382" s="74"/>
      <c r="H382" s="74"/>
      <c r="I382" s="191"/>
      <c r="J382" s="74"/>
      <c r="K382" s="74"/>
      <c r="L382" s="72"/>
      <c r="M382" s="235"/>
      <c r="N382" s="47"/>
      <c r="O382" s="47"/>
      <c r="P382" s="47"/>
      <c r="Q382" s="47"/>
      <c r="R382" s="47"/>
      <c r="S382" s="47"/>
      <c r="T382" s="95"/>
      <c r="AT382" s="24" t="s">
        <v>183</v>
      </c>
      <c r="AU382" s="24" t="s">
        <v>87</v>
      </c>
    </row>
    <row r="383" spans="2:47" s="1" customFormat="1" ht="13.5">
      <c r="B383" s="46"/>
      <c r="C383" s="74"/>
      <c r="D383" s="233" t="s">
        <v>184</v>
      </c>
      <c r="E383" s="74"/>
      <c r="F383" s="236" t="s">
        <v>1240</v>
      </c>
      <c r="G383" s="74"/>
      <c r="H383" s="74"/>
      <c r="I383" s="191"/>
      <c r="J383" s="74"/>
      <c r="K383" s="74"/>
      <c r="L383" s="72"/>
      <c r="M383" s="235"/>
      <c r="N383" s="47"/>
      <c r="O383" s="47"/>
      <c r="P383" s="47"/>
      <c r="Q383" s="47"/>
      <c r="R383" s="47"/>
      <c r="S383" s="47"/>
      <c r="T383" s="95"/>
      <c r="AT383" s="24" t="s">
        <v>184</v>
      </c>
      <c r="AU383" s="24" t="s">
        <v>87</v>
      </c>
    </row>
    <row r="384" spans="2:51" s="11" customFormat="1" ht="13.5">
      <c r="B384" s="240"/>
      <c r="C384" s="241"/>
      <c r="D384" s="233" t="s">
        <v>322</v>
      </c>
      <c r="E384" s="242" t="s">
        <v>23</v>
      </c>
      <c r="F384" s="243" t="s">
        <v>1241</v>
      </c>
      <c r="G384" s="241"/>
      <c r="H384" s="244">
        <v>20.352</v>
      </c>
      <c r="I384" s="245"/>
      <c r="J384" s="241"/>
      <c r="K384" s="241"/>
      <c r="L384" s="246"/>
      <c r="M384" s="247"/>
      <c r="N384" s="248"/>
      <c r="O384" s="248"/>
      <c r="P384" s="248"/>
      <c r="Q384" s="248"/>
      <c r="R384" s="248"/>
      <c r="S384" s="248"/>
      <c r="T384" s="249"/>
      <c r="AT384" s="250" t="s">
        <v>322</v>
      </c>
      <c r="AU384" s="250" t="s">
        <v>87</v>
      </c>
      <c r="AV384" s="11" t="s">
        <v>87</v>
      </c>
      <c r="AW384" s="11" t="s">
        <v>39</v>
      </c>
      <c r="AX384" s="11" t="s">
        <v>76</v>
      </c>
      <c r="AY384" s="250" t="s">
        <v>170</v>
      </c>
    </row>
    <row r="385" spans="2:51" s="11" customFormat="1" ht="13.5">
      <c r="B385" s="240"/>
      <c r="C385" s="241"/>
      <c r="D385" s="233" t="s">
        <v>322</v>
      </c>
      <c r="E385" s="242" t="s">
        <v>23</v>
      </c>
      <c r="F385" s="243" t="s">
        <v>1242</v>
      </c>
      <c r="G385" s="241"/>
      <c r="H385" s="244">
        <v>6.211</v>
      </c>
      <c r="I385" s="245"/>
      <c r="J385" s="241"/>
      <c r="K385" s="241"/>
      <c r="L385" s="246"/>
      <c r="M385" s="247"/>
      <c r="N385" s="248"/>
      <c r="O385" s="248"/>
      <c r="P385" s="248"/>
      <c r="Q385" s="248"/>
      <c r="R385" s="248"/>
      <c r="S385" s="248"/>
      <c r="T385" s="249"/>
      <c r="AT385" s="250" t="s">
        <v>322</v>
      </c>
      <c r="AU385" s="250" t="s">
        <v>87</v>
      </c>
      <c r="AV385" s="11" t="s">
        <v>87</v>
      </c>
      <c r="AW385" s="11" t="s">
        <v>39</v>
      </c>
      <c r="AX385" s="11" t="s">
        <v>76</v>
      </c>
      <c r="AY385" s="250" t="s">
        <v>170</v>
      </c>
    </row>
    <row r="386" spans="2:51" s="12" customFormat="1" ht="13.5">
      <c r="B386" s="251"/>
      <c r="C386" s="252"/>
      <c r="D386" s="233" t="s">
        <v>322</v>
      </c>
      <c r="E386" s="253" t="s">
        <v>23</v>
      </c>
      <c r="F386" s="254" t="s">
        <v>392</v>
      </c>
      <c r="G386" s="252"/>
      <c r="H386" s="255">
        <v>26.563</v>
      </c>
      <c r="I386" s="256"/>
      <c r="J386" s="252"/>
      <c r="K386" s="252"/>
      <c r="L386" s="257"/>
      <c r="M386" s="258"/>
      <c r="N386" s="259"/>
      <c r="O386" s="259"/>
      <c r="P386" s="259"/>
      <c r="Q386" s="259"/>
      <c r="R386" s="259"/>
      <c r="S386" s="259"/>
      <c r="T386" s="260"/>
      <c r="AT386" s="261" t="s">
        <v>322</v>
      </c>
      <c r="AU386" s="261" t="s">
        <v>87</v>
      </c>
      <c r="AV386" s="12" t="s">
        <v>194</v>
      </c>
      <c r="AW386" s="12" t="s">
        <v>39</v>
      </c>
      <c r="AX386" s="12" t="s">
        <v>84</v>
      </c>
      <c r="AY386" s="261" t="s">
        <v>170</v>
      </c>
    </row>
    <row r="387" spans="2:65" s="1" customFormat="1" ht="25.5" customHeight="1">
      <c r="B387" s="46"/>
      <c r="C387" s="221" t="s">
        <v>689</v>
      </c>
      <c r="D387" s="221" t="s">
        <v>176</v>
      </c>
      <c r="E387" s="222" t="s">
        <v>1243</v>
      </c>
      <c r="F387" s="223" t="s">
        <v>1244</v>
      </c>
      <c r="G387" s="224" t="s">
        <v>1245</v>
      </c>
      <c r="H387" s="225">
        <v>2</v>
      </c>
      <c r="I387" s="226"/>
      <c r="J387" s="227">
        <f>ROUND(I387*H387,2)</f>
        <v>0</v>
      </c>
      <c r="K387" s="223" t="s">
        <v>23</v>
      </c>
      <c r="L387" s="72"/>
      <c r="M387" s="228" t="s">
        <v>23</v>
      </c>
      <c r="N387" s="229" t="s">
        <v>47</v>
      </c>
      <c r="O387" s="47"/>
      <c r="P387" s="230">
        <f>O387*H387</f>
        <v>0</v>
      </c>
      <c r="Q387" s="230">
        <v>0</v>
      </c>
      <c r="R387" s="230">
        <f>Q387*H387</f>
        <v>0</v>
      </c>
      <c r="S387" s="230">
        <v>0</v>
      </c>
      <c r="T387" s="231">
        <f>S387*H387</f>
        <v>0</v>
      </c>
      <c r="AR387" s="24" t="s">
        <v>194</v>
      </c>
      <c r="AT387" s="24" t="s">
        <v>176</v>
      </c>
      <c r="AU387" s="24" t="s">
        <v>87</v>
      </c>
      <c r="AY387" s="24" t="s">
        <v>170</v>
      </c>
      <c r="BE387" s="232">
        <f>IF(N387="základní",J387,0)</f>
        <v>0</v>
      </c>
      <c r="BF387" s="232">
        <f>IF(N387="snížená",J387,0)</f>
        <v>0</v>
      </c>
      <c r="BG387" s="232">
        <f>IF(N387="zákl. přenesená",J387,0)</f>
        <v>0</v>
      </c>
      <c r="BH387" s="232">
        <f>IF(N387="sníž. přenesená",J387,0)</f>
        <v>0</v>
      </c>
      <c r="BI387" s="232">
        <f>IF(N387="nulová",J387,0)</f>
        <v>0</v>
      </c>
      <c r="BJ387" s="24" t="s">
        <v>84</v>
      </c>
      <c r="BK387" s="232">
        <f>ROUND(I387*H387,2)</f>
        <v>0</v>
      </c>
      <c r="BL387" s="24" t="s">
        <v>194</v>
      </c>
      <c r="BM387" s="24" t="s">
        <v>1246</v>
      </c>
    </row>
    <row r="388" spans="2:47" s="1" customFormat="1" ht="13.5">
      <c r="B388" s="46"/>
      <c r="C388" s="74"/>
      <c r="D388" s="233" t="s">
        <v>183</v>
      </c>
      <c r="E388" s="74"/>
      <c r="F388" s="234" t="s">
        <v>1244</v>
      </c>
      <c r="G388" s="74"/>
      <c r="H388" s="74"/>
      <c r="I388" s="191"/>
      <c r="J388" s="74"/>
      <c r="K388" s="74"/>
      <c r="L388" s="72"/>
      <c r="M388" s="235"/>
      <c r="N388" s="47"/>
      <c r="O388" s="47"/>
      <c r="P388" s="47"/>
      <c r="Q388" s="47"/>
      <c r="R388" s="47"/>
      <c r="S388" s="47"/>
      <c r="T388" s="95"/>
      <c r="AT388" s="24" t="s">
        <v>183</v>
      </c>
      <c r="AU388" s="24" t="s">
        <v>87</v>
      </c>
    </row>
    <row r="389" spans="2:47" s="1" customFormat="1" ht="13.5">
      <c r="B389" s="46"/>
      <c r="C389" s="74"/>
      <c r="D389" s="233" t="s">
        <v>184</v>
      </c>
      <c r="E389" s="74"/>
      <c r="F389" s="236" t="s">
        <v>1247</v>
      </c>
      <c r="G389" s="74"/>
      <c r="H389" s="74"/>
      <c r="I389" s="191"/>
      <c r="J389" s="74"/>
      <c r="K389" s="74"/>
      <c r="L389" s="72"/>
      <c r="M389" s="235"/>
      <c r="N389" s="47"/>
      <c r="O389" s="47"/>
      <c r="P389" s="47"/>
      <c r="Q389" s="47"/>
      <c r="R389" s="47"/>
      <c r="S389" s="47"/>
      <c r="T389" s="95"/>
      <c r="AT389" s="24" t="s">
        <v>184</v>
      </c>
      <c r="AU389" s="24" t="s">
        <v>87</v>
      </c>
    </row>
    <row r="390" spans="2:65" s="1" customFormat="1" ht="16.5" customHeight="1">
      <c r="B390" s="46"/>
      <c r="C390" s="221" t="s">
        <v>695</v>
      </c>
      <c r="D390" s="221" t="s">
        <v>176</v>
      </c>
      <c r="E390" s="222" t="s">
        <v>1248</v>
      </c>
      <c r="F390" s="223" t="s">
        <v>1249</v>
      </c>
      <c r="G390" s="224" t="s">
        <v>1245</v>
      </c>
      <c r="H390" s="225">
        <v>2</v>
      </c>
      <c r="I390" s="226"/>
      <c r="J390" s="227">
        <f>ROUND(I390*H390,2)</f>
        <v>0</v>
      </c>
      <c r="K390" s="223" t="s">
        <v>23</v>
      </c>
      <c r="L390" s="72"/>
      <c r="M390" s="228" t="s">
        <v>23</v>
      </c>
      <c r="N390" s="229" t="s">
        <v>47</v>
      </c>
      <c r="O390" s="47"/>
      <c r="P390" s="230">
        <f>O390*H390</f>
        <v>0</v>
      </c>
      <c r="Q390" s="230">
        <v>0.5</v>
      </c>
      <c r="R390" s="230">
        <f>Q390*H390</f>
        <v>1</v>
      </c>
      <c r="S390" s="230">
        <v>0</v>
      </c>
      <c r="T390" s="231">
        <f>S390*H390</f>
        <v>0</v>
      </c>
      <c r="AR390" s="24" t="s">
        <v>194</v>
      </c>
      <c r="AT390" s="24" t="s">
        <v>176</v>
      </c>
      <c r="AU390" s="24" t="s">
        <v>87</v>
      </c>
      <c r="AY390" s="24" t="s">
        <v>170</v>
      </c>
      <c r="BE390" s="232">
        <f>IF(N390="základní",J390,0)</f>
        <v>0</v>
      </c>
      <c r="BF390" s="232">
        <f>IF(N390="snížená",J390,0)</f>
        <v>0</v>
      </c>
      <c r="BG390" s="232">
        <f>IF(N390="zákl. přenesená",J390,0)</f>
        <v>0</v>
      </c>
      <c r="BH390" s="232">
        <f>IF(N390="sníž. přenesená",J390,0)</f>
        <v>0</v>
      </c>
      <c r="BI390" s="232">
        <f>IF(N390="nulová",J390,0)</f>
        <v>0</v>
      </c>
      <c r="BJ390" s="24" t="s">
        <v>84</v>
      </c>
      <c r="BK390" s="232">
        <f>ROUND(I390*H390,2)</f>
        <v>0</v>
      </c>
      <c r="BL390" s="24" t="s">
        <v>194</v>
      </c>
      <c r="BM390" s="24" t="s">
        <v>1250</v>
      </c>
    </row>
    <row r="391" spans="2:47" s="1" customFormat="1" ht="13.5">
      <c r="B391" s="46"/>
      <c r="C391" s="74"/>
      <c r="D391" s="233" t="s">
        <v>183</v>
      </c>
      <c r="E391" s="74"/>
      <c r="F391" s="234" t="s">
        <v>1249</v>
      </c>
      <c r="G391" s="74"/>
      <c r="H391" s="74"/>
      <c r="I391" s="191"/>
      <c r="J391" s="74"/>
      <c r="K391" s="74"/>
      <c r="L391" s="72"/>
      <c r="M391" s="235"/>
      <c r="N391" s="47"/>
      <c r="O391" s="47"/>
      <c r="P391" s="47"/>
      <c r="Q391" s="47"/>
      <c r="R391" s="47"/>
      <c r="S391" s="47"/>
      <c r="T391" s="95"/>
      <c r="AT391" s="24" t="s">
        <v>183</v>
      </c>
      <c r="AU391" s="24" t="s">
        <v>87</v>
      </c>
    </row>
    <row r="392" spans="2:47" s="1" customFormat="1" ht="13.5">
      <c r="B392" s="46"/>
      <c r="C392" s="74"/>
      <c r="D392" s="233" t="s">
        <v>184</v>
      </c>
      <c r="E392" s="74"/>
      <c r="F392" s="236" t="s">
        <v>1251</v>
      </c>
      <c r="G392" s="74"/>
      <c r="H392" s="74"/>
      <c r="I392" s="191"/>
      <c r="J392" s="74"/>
      <c r="K392" s="74"/>
      <c r="L392" s="72"/>
      <c r="M392" s="235"/>
      <c r="N392" s="47"/>
      <c r="O392" s="47"/>
      <c r="P392" s="47"/>
      <c r="Q392" s="47"/>
      <c r="R392" s="47"/>
      <c r="S392" s="47"/>
      <c r="T392" s="95"/>
      <c r="AT392" s="24" t="s">
        <v>184</v>
      </c>
      <c r="AU392" s="24" t="s">
        <v>87</v>
      </c>
    </row>
    <row r="393" spans="2:65" s="1" customFormat="1" ht="16.5" customHeight="1">
      <c r="B393" s="46"/>
      <c r="C393" s="221" t="s">
        <v>702</v>
      </c>
      <c r="D393" s="221" t="s">
        <v>176</v>
      </c>
      <c r="E393" s="222" t="s">
        <v>1252</v>
      </c>
      <c r="F393" s="223" t="s">
        <v>1253</v>
      </c>
      <c r="G393" s="224" t="s">
        <v>340</v>
      </c>
      <c r="H393" s="225">
        <v>27</v>
      </c>
      <c r="I393" s="226"/>
      <c r="J393" s="227">
        <f>ROUND(I393*H393,2)</f>
        <v>0</v>
      </c>
      <c r="K393" s="223" t="s">
        <v>180</v>
      </c>
      <c r="L393" s="72"/>
      <c r="M393" s="228" t="s">
        <v>23</v>
      </c>
      <c r="N393" s="229" t="s">
        <v>47</v>
      </c>
      <c r="O393" s="47"/>
      <c r="P393" s="230">
        <f>O393*H393</f>
        <v>0</v>
      </c>
      <c r="Q393" s="230">
        <v>0.04008</v>
      </c>
      <c r="R393" s="230">
        <f>Q393*H393</f>
        <v>1.08216</v>
      </c>
      <c r="S393" s="230">
        <v>0</v>
      </c>
      <c r="T393" s="231">
        <f>S393*H393</f>
        <v>0</v>
      </c>
      <c r="AR393" s="24" t="s">
        <v>194</v>
      </c>
      <c r="AT393" s="24" t="s">
        <v>176</v>
      </c>
      <c r="AU393" s="24" t="s">
        <v>87</v>
      </c>
      <c r="AY393" s="24" t="s">
        <v>170</v>
      </c>
      <c r="BE393" s="232">
        <f>IF(N393="základní",J393,0)</f>
        <v>0</v>
      </c>
      <c r="BF393" s="232">
        <f>IF(N393="snížená",J393,0)</f>
        <v>0</v>
      </c>
      <c r="BG393" s="232">
        <f>IF(N393="zákl. přenesená",J393,0)</f>
        <v>0</v>
      </c>
      <c r="BH393" s="232">
        <f>IF(N393="sníž. přenesená",J393,0)</f>
        <v>0</v>
      </c>
      <c r="BI393" s="232">
        <f>IF(N393="nulová",J393,0)</f>
        <v>0</v>
      </c>
      <c r="BJ393" s="24" t="s">
        <v>84</v>
      </c>
      <c r="BK393" s="232">
        <f>ROUND(I393*H393,2)</f>
        <v>0</v>
      </c>
      <c r="BL393" s="24" t="s">
        <v>194</v>
      </c>
      <c r="BM393" s="24" t="s">
        <v>1254</v>
      </c>
    </row>
    <row r="394" spans="2:47" s="1" customFormat="1" ht="13.5">
      <c r="B394" s="46"/>
      <c r="C394" s="74"/>
      <c r="D394" s="233" t="s">
        <v>183</v>
      </c>
      <c r="E394" s="74"/>
      <c r="F394" s="234" t="s">
        <v>1253</v>
      </c>
      <c r="G394" s="74"/>
      <c r="H394" s="74"/>
      <c r="I394" s="191"/>
      <c r="J394" s="74"/>
      <c r="K394" s="74"/>
      <c r="L394" s="72"/>
      <c r="M394" s="235"/>
      <c r="N394" s="47"/>
      <c r="O394" s="47"/>
      <c r="P394" s="47"/>
      <c r="Q394" s="47"/>
      <c r="R394" s="47"/>
      <c r="S394" s="47"/>
      <c r="T394" s="95"/>
      <c r="AT394" s="24" t="s">
        <v>183</v>
      </c>
      <c r="AU394" s="24" t="s">
        <v>87</v>
      </c>
    </row>
    <row r="395" spans="2:47" s="1" customFormat="1" ht="13.5">
      <c r="B395" s="46"/>
      <c r="C395" s="74"/>
      <c r="D395" s="233" t="s">
        <v>295</v>
      </c>
      <c r="E395" s="74"/>
      <c r="F395" s="236" t="s">
        <v>1255</v>
      </c>
      <c r="G395" s="74"/>
      <c r="H395" s="74"/>
      <c r="I395" s="191"/>
      <c r="J395" s="74"/>
      <c r="K395" s="74"/>
      <c r="L395" s="72"/>
      <c r="M395" s="235"/>
      <c r="N395" s="47"/>
      <c r="O395" s="47"/>
      <c r="P395" s="47"/>
      <c r="Q395" s="47"/>
      <c r="R395" s="47"/>
      <c r="S395" s="47"/>
      <c r="T395" s="95"/>
      <c r="AT395" s="24" t="s">
        <v>295</v>
      </c>
      <c r="AU395" s="24" t="s">
        <v>87</v>
      </c>
    </row>
    <row r="396" spans="2:47" s="1" customFormat="1" ht="13.5">
      <c r="B396" s="46"/>
      <c r="C396" s="74"/>
      <c r="D396" s="233" t="s">
        <v>184</v>
      </c>
      <c r="E396" s="74"/>
      <c r="F396" s="236" t="s">
        <v>1228</v>
      </c>
      <c r="G396" s="74"/>
      <c r="H396" s="74"/>
      <c r="I396" s="191"/>
      <c r="J396" s="74"/>
      <c r="K396" s="74"/>
      <c r="L396" s="72"/>
      <c r="M396" s="235"/>
      <c r="N396" s="47"/>
      <c r="O396" s="47"/>
      <c r="P396" s="47"/>
      <c r="Q396" s="47"/>
      <c r="R396" s="47"/>
      <c r="S396" s="47"/>
      <c r="T396" s="95"/>
      <c r="AT396" s="24" t="s">
        <v>184</v>
      </c>
      <c r="AU396" s="24" t="s">
        <v>87</v>
      </c>
    </row>
    <row r="397" spans="2:65" s="1" customFormat="1" ht="25.5" customHeight="1">
      <c r="B397" s="46"/>
      <c r="C397" s="221" t="s">
        <v>708</v>
      </c>
      <c r="D397" s="221" t="s">
        <v>176</v>
      </c>
      <c r="E397" s="222" t="s">
        <v>1256</v>
      </c>
      <c r="F397" s="223" t="s">
        <v>1257</v>
      </c>
      <c r="G397" s="224" t="s">
        <v>304</v>
      </c>
      <c r="H397" s="225">
        <v>2</v>
      </c>
      <c r="I397" s="226"/>
      <c r="J397" s="227">
        <f>ROUND(I397*H397,2)</f>
        <v>0</v>
      </c>
      <c r="K397" s="223" t="s">
        <v>23</v>
      </c>
      <c r="L397" s="72"/>
      <c r="M397" s="228" t="s">
        <v>23</v>
      </c>
      <c r="N397" s="229" t="s">
        <v>47</v>
      </c>
      <c r="O397" s="47"/>
      <c r="P397" s="230">
        <f>O397*H397</f>
        <v>0</v>
      </c>
      <c r="Q397" s="230">
        <v>0</v>
      </c>
      <c r="R397" s="230">
        <f>Q397*H397</f>
        <v>0</v>
      </c>
      <c r="S397" s="230">
        <v>0.014</v>
      </c>
      <c r="T397" s="231">
        <f>S397*H397</f>
        <v>0.028</v>
      </c>
      <c r="AR397" s="24" t="s">
        <v>194</v>
      </c>
      <c r="AT397" s="24" t="s">
        <v>176</v>
      </c>
      <c r="AU397" s="24" t="s">
        <v>87</v>
      </c>
      <c r="AY397" s="24" t="s">
        <v>170</v>
      </c>
      <c r="BE397" s="232">
        <f>IF(N397="základní",J397,0)</f>
        <v>0</v>
      </c>
      <c r="BF397" s="232">
        <f>IF(N397="snížená",J397,0)</f>
        <v>0</v>
      </c>
      <c r="BG397" s="232">
        <f>IF(N397="zákl. přenesená",J397,0)</f>
        <v>0</v>
      </c>
      <c r="BH397" s="232">
        <f>IF(N397="sníž. přenesená",J397,0)</f>
        <v>0</v>
      </c>
      <c r="BI397" s="232">
        <f>IF(N397="nulová",J397,0)</f>
        <v>0</v>
      </c>
      <c r="BJ397" s="24" t="s">
        <v>84</v>
      </c>
      <c r="BK397" s="232">
        <f>ROUND(I397*H397,2)</f>
        <v>0</v>
      </c>
      <c r="BL397" s="24" t="s">
        <v>194</v>
      </c>
      <c r="BM397" s="24" t="s">
        <v>1258</v>
      </c>
    </row>
    <row r="398" spans="2:47" s="1" customFormat="1" ht="13.5">
      <c r="B398" s="46"/>
      <c r="C398" s="74"/>
      <c r="D398" s="233" t="s">
        <v>183</v>
      </c>
      <c r="E398" s="74"/>
      <c r="F398" s="234" t="s">
        <v>1257</v>
      </c>
      <c r="G398" s="74"/>
      <c r="H398" s="74"/>
      <c r="I398" s="191"/>
      <c r="J398" s="74"/>
      <c r="K398" s="74"/>
      <c r="L398" s="72"/>
      <c r="M398" s="235"/>
      <c r="N398" s="47"/>
      <c r="O398" s="47"/>
      <c r="P398" s="47"/>
      <c r="Q398" s="47"/>
      <c r="R398" s="47"/>
      <c r="S398" s="47"/>
      <c r="T398" s="95"/>
      <c r="AT398" s="24" t="s">
        <v>183</v>
      </c>
      <c r="AU398" s="24" t="s">
        <v>87</v>
      </c>
    </row>
    <row r="399" spans="2:47" s="1" customFormat="1" ht="13.5">
      <c r="B399" s="46"/>
      <c r="C399" s="74"/>
      <c r="D399" s="233" t="s">
        <v>295</v>
      </c>
      <c r="E399" s="74"/>
      <c r="F399" s="236" t="s">
        <v>1259</v>
      </c>
      <c r="G399" s="74"/>
      <c r="H399" s="74"/>
      <c r="I399" s="191"/>
      <c r="J399" s="74"/>
      <c r="K399" s="74"/>
      <c r="L399" s="72"/>
      <c r="M399" s="235"/>
      <c r="N399" s="47"/>
      <c r="O399" s="47"/>
      <c r="P399" s="47"/>
      <c r="Q399" s="47"/>
      <c r="R399" s="47"/>
      <c r="S399" s="47"/>
      <c r="T399" s="95"/>
      <c r="AT399" s="24" t="s">
        <v>295</v>
      </c>
      <c r="AU399" s="24" t="s">
        <v>87</v>
      </c>
    </row>
    <row r="400" spans="2:47" s="1" customFormat="1" ht="13.5">
      <c r="B400" s="46"/>
      <c r="C400" s="74"/>
      <c r="D400" s="233" t="s">
        <v>184</v>
      </c>
      <c r="E400" s="74"/>
      <c r="F400" s="236" t="s">
        <v>1260</v>
      </c>
      <c r="G400" s="74"/>
      <c r="H400" s="74"/>
      <c r="I400" s="191"/>
      <c r="J400" s="74"/>
      <c r="K400" s="74"/>
      <c r="L400" s="72"/>
      <c r="M400" s="235"/>
      <c r="N400" s="47"/>
      <c r="O400" s="47"/>
      <c r="P400" s="47"/>
      <c r="Q400" s="47"/>
      <c r="R400" s="47"/>
      <c r="S400" s="47"/>
      <c r="T400" s="95"/>
      <c r="AT400" s="24" t="s">
        <v>184</v>
      </c>
      <c r="AU400" s="24" t="s">
        <v>87</v>
      </c>
    </row>
    <row r="401" spans="2:65" s="1" customFormat="1" ht="25.5" customHeight="1">
      <c r="B401" s="46"/>
      <c r="C401" s="221" t="s">
        <v>715</v>
      </c>
      <c r="D401" s="221" t="s">
        <v>176</v>
      </c>
      <c r="E401" s="222" t="s">
        <v>1261</v>
      </c>
      <c r="F401" s="223" t="s">
        <v>1262</v>
      </c>
      <c r="G401" s="224" t="s">
        <v>1245</v>
      </c>
      <c r="H401" s="225">
        <v>2</v>
      </c>
      <c r="I401" s="226"/>
      <c r="J401" s="227">
        <f>ROUND(I401*H401,2)</f>
        <v>0</v>
      </c>
      <c r="K401" s="223" t="s">
        <v>23</v>
      </c>
      <c r="L401" s="72"/>
      <c r="M401" s="228" t="s">
        <v>23</v>
      </c>
      <c r="N401" s="229" t="s">
        <v>47</v>
      </c>
      <c r="O401" s="47"/>
      <c r="P401" s="230">
        <f>O401*H401</f>
        <v>0</v>
      </c>
      <c r="Q401" s="230">
        <v>0</v>
      </c>
      <c r="R401" s="230">
        <f>Q401*H401</f>
        <v>0</v>
      </c>
      <c r="S401" s="230">
        <v>0.4</v>
      </c>
      <c r="T401" s="231">
        <f>S401*H401</f>
        <v>0.8</v>
      </c>
      <c r="AR401" s="24" t="s">
        <v>194</v>
      </c>
      <c r="AT401" s="24" t="s">
        <v>176</v>
      </c>
      <c r="AU401" s="24" t="s">
        <v>87</v>
      </c>
      <c r="AY401" s="24" t="s">
        <v>170</v>
      </c>
      <c r="BE401" s="232">
        <f>IF(N401="základní",J401,0)</f>
        <v>0</v>
      </c>
      <c r="BF401" s="232">
        <f>IF(N401="snížená",J401,0)</f>
        <v>0</v>
      </c>
      <c r="BG401" s="232">
        <f>IF(N401="zákl. přenesená",J401,0)</f>
        <v>0</v>
      </c>
      <c r="BH401" s="232">
        <f>IF(N401="sníž. přenesená",J401,0)</f>
        <v>0</v>
      </c>
      <c r="BI401" s="232">
        <f>IF(N401="nulová",J401,0)</f>
        <v>0</v>
      </c>
      <c r="BJ401" s="24" t="s">
        <v>84</v>
      </c>
      <c r="BK401" s="232">
        <f>ROUND(I401*H401,2)</f>
        <v>0</v>
      </c>
      <c r="BL401" s="24" t="s">
        <v>194</v>
      </c>
      <c r="BM401" s="24" t="s">
        <v>1263</v>
      </c>
    </row>
    <row r="402" spans="2:47" s="1" customFormat="1" ht="13.5">
      <c r="B402" s="46"/>
      <c r="C402" s="74"/>
      <c r="D402" s="233" t="s">
        <v>183</v>
      </c>
      <c r="E402" s="74"/>
      <c r="F402" s="234" t="s">
        <v>1262</v>
      </c>
      <c r="G402" s="74"/>
      <c r="H402" s="74"/>
      <c r="I402" s="191"/>
      <c r="J402" s="74"/>
      <c r="K402" s="74"/>
      <c r="L402" s="72"/>
      <c r="M402" s="235"/>
      <c r="N402" s="47"/>
      <c r="O402" s="47"/>
      <c r="P402" s="47"/>
      <c r="Q402" s="47"/>
      <c r="R402" s="47"/>
      <c r="S402" s="47"/>
      <c r="T402" s="95"/>
      <c r="AT402" s="24" t="s">
        <v>183</v>
      </c>
      <c r="AU402" s="24" t="s">
        <v>87</v>
      </c>
    </row>
    <row r="403" spans="2:47" s="1" customFormat="1" ht="13.5">
      <c r="B403" s="46"/>
      <c r="C403" s="74"/>
      <c r="D403" s="233" t="s">
        <v>184</v>
      </c>
      <c r="E403" s="74"/>
      <c r="F403" s="236" t="s">
        <v>1260</v>
      </c>
      <c r="G403" s="74"/>
      <c r="H403" s="74"/>
      <c r="I403" s="191"/>
      <c r="J403" s="74"/>
      <c r="K403" s="74"/>
      <c r="L403" s="72"/>
      <c r="M403" s="235"/>
      <c r="N403" s="47"/>
      <c r="O403" s="47"/>
      <c r="P403" s="47"/>
      <c r="Q403" s="47"/>
      <c r="R403" s="47"/>
      <c r="S403" s="47"/>
      <c r="T403" s="95"/>
      <c r="AT403" s="24" t="s">
        <v>184</v>
      </c>
      <c r="AU403" s="24" t="s">
        <v>87</v>
      </c>
    </row>
    <row r="404" spans="2:65" s="1" customFormat="1" ht="25.5" customHeight="1">
      <c r="B404" s="46"/>
      <c r="C404" s="221" t="s">
        <v>722</v>
      </c>
      <c r="D404" s="221" t="s">
        <v>176</v>
      </c>
      <c r="E404" s="222" t="s">
        <v>1264</v>
      </c>
      <c r="F404" s="223" t="s">
        <v>1265</v>
      </c>
      <c r="G404" s="224" t="s">
        <v>340</v>
      </c>
      <c r="H404" s="225">
        <v>36</v>
      </c>
      <c r="I404" s="226"/>
      <c r="J404" s="227">
        <f>ROUND(I404*H404,2)</f>
        <v>0</v>
      </c>
      <c r="K404" s="223" t="s">
        <v>23</v>
      </c>
      <c r="L404" s="72"/>
      <c r="M404" s="228" t="s">
        <v>23</v>
      </c>
      <c r="N404" s="229" t="s">
        <v>47</v>
      </c>
      <c r="O404" s="47"/>
      <c r="P404" s="230">
        <f>O404*H404</f>
        <v>0</v>
      </c>
      <c r="Q404" s="230">
        <v>0</v>
      </c>
      <c r="R404" s="230">
        <f>Q404*H404</f>
        <v>0</v>
      </c>
      <c r="S404" s="230">
        <v>0.035</v>
      </c>
      <c r="T404" s="231">
        <f>S404*H404</f>
        <v>1.2600000000000002</v>
      </c>
      <c r="AR404" s="24" t="s">
        <v>194</v>
      </c>
      <c r="AT404" s="24" t="s">
        <v>176</v>
      </c>
      <c r="AU404" s="24" t="s">
        <v>87</v>
      </c>
      <c r="AY404" s="24" t="s">
        <v>170</v>
      </c>
      <c r="BE404" s="232">
        <f>IF(N404="základní",J404,0)</f>
        <v>0</v>
      </c>
      <c r="BF404" s="232">
        <f>IF(N404="snížená",J404,0)</f>
        <v>0</v>
      </c>
      <c r="BG404" s="232">
        <f>IF(N404="zákl. přenesená",J404,0)</f>
        <v>0</v>
      </c>
      <c r="BH404" s="232">
        <f>IF(N404="sníž. přenesená",J404,0)</f>
        <v>0</v>
      </c>
      <c r="BI404" s="232">
        <f>IF(N404="nulová",J404,0)</f>
        <v>0</v>
      </c>
      <c r="BJ404" s="24" t="s">
        <v>84</v>
      </c>
      <c r="BK404" s="232">
        <f>ROUND(I404*H404,2)</f>
        <v>0</v>
      </c>
      <c r="BL404" s="24" t="s">
        <v>194</v>
      </c>
      <c r="BM404" s="24" t="s">
        <v>1266</v>
      </c>
    </row>
    <row r="405" spans="2:47" s="1" customFormat="1" ht="13.5">
      <c r="B405" s="46"/>
      <c r="C405" s="74"/>
      <c r="D405" s="233" t="s">
        <v>183</v>
      </c>
      <c r="E405" s="74"/>
      <c r="F405" s="234" t="s">
        <v>1265</v>
      </c>
      <c r="G405" s="74"/>
      <c r="H405" s="74"/>
      <c r="I405" s="191"/>
      <c r="J405" s="74"/>
      <c r="K405" s="74"/>
      <c r="L405" s="72"/>
      <c r="M405" s="235"/>
      <c r="N405" s="47"/>
      <c r="O405" s="47"/>
      <c r="P405" s="47"/>
      <c r="Q405" s="47"/>
      <c r="R405" s="47"/>
      <c r="S405" s="47"/>
      <c r="T405" s="95"/>
      <c r="AT405" s="24" t="s">
        <v>183</v>
      </c>
      <c r="AU405" s="24" t="s">
        <v>87</v>
      </c>
    </row>
    <row r="406" spans="2:47" s="1" customFormat="1" ht="13.5">
      <c r="B406" s="46"/>
      <c r="C406" s="74"/>
      <c r="D406" s="233" t="s">
        <v>295</v>
      </c>
      <c r="E406" s="74"/>
      <c r="F406" s="236" t="s">
        <v>1267</v>
      </c>
      <c r="G406" s="74"/>
      <c r="H406" s="74"/>
      <c r="I406" s="191"/>
      <c r="J406" s="74"/>
      <c r="K406" s="74"/>
      <c r="L406" s="72"/>
      <c r="M406" s="235"/>
      <c r="N406" s="47"/>
      <c r="O406" s="47"/>
      <c r="P406" s="47"/>
      <c r="Q406" s="47"/>
      <c r="R406" s="47"/>
      <c r="S406" s="47"/>
      <c r="T406" s="95"/>
      <c r="AT406" s="24" t="s">
        <v>295</v>
      </c>
      <c r="AU406" s="24" t="s">
        <v>87</v>
      </c>
    </row>
    <row r="407" spans="2:47" s="1" customFormat="1" ht="13.5">
      <c r="B407" s="46"/>
      <c r="C407" s="74"/>
      <c r="D407" s="233" t="s">
        <v>184</v>
      </c>
      <c r="E407" s="74"/>
      <c r="F407" s="236" t="s">
        <v>1268</v>
      </c>
      <c r="G407" s="74"/>
      <c r="H407" s="74"/>
      <c r="I407" s="191"/>
      <c r="J407" s="74"/>
      <c r="K407" s="74"/>
      <c r="L407" s="72"/>
      <c r="M407" s="235"/>
      <c r="N407" s="47"/>
      <c r="O407" s="47"/>
      <c r="P407" s="47"/>
      <c r="Q407" s="47"/>
      <c r="R407" s="47"/>
      <c r="S407" s="47"/>
      <c r="T407" s="95"/>
      <c r="AT407" s="24" t="s">
        <v>184</v>
      </c>
      <c r="AU407" s="24" t="s">
        <v>87</v>
      </c>
    </row>
    <row r="408" spans="2:65" s="1" customFormat="1" ht="25.5" customHeight="1">
      <c r="B408" s="46"/>
      <c r="C408" s="221" t="s">
        <v>728</v>
      </c>
      <c r="D408" s="221" t="s">
        <v>176</v>
      </c>
      <c r="E408" s="222" t="s">
        <v>716</v>
      </c>
      <c r="F408" s="223" t="s">
        <v>717</v>
      </c>
      <c r="G408" s="224" t="s">
        <v>304</v>
      </c>
      <c r="H408" s="225">
        <v>2</v>
      </c>
      <c r="I408" s="226"/>
      <c r="J408" s="227">
        <f>ROUND(I408*H408,2)</f>
        <v>0</v>
      </c>
      <c r="K408" s="223" t="s">
        <v>180</v>
      </c>
      <c r="L408" s="72"/>
      <c r="M408" s="228" t="s">
        <v>23</v>
      </c>
      <c r="N408" s="229" t="s">
        <v>47</v>
      </c>
      <c r="O408" s="47"/>
      <c r="P408" s="230">
        <f>O408*H408</f>
        <v>0</v>
      </c>
      <c r="Q408" s="230">
        <v>0</v>
      </c>
      <c r="R408" s="230">
        <f>Q408*H408</f>
        <v>0</v>
      </c>
      <c r="S408" s="230">
        <v>0.082</v>
      </c>
      <c r="T408" s="231">
        <f>S408*H408</f>
        <v>0.164</v>
      </c>
      <c r="AR408" s="24" t="s">
        <v>194</v>
      </c>
      <c r="AT408" s="24" t="s">
        <v>176</v>
      </c>
      <c r="AU408" s="24" t="s">
        <v>87</v>
      </c>
      <c r="AY408" s="24" t="s">
        <v>170</v>
      </c>
      <c r="BE408" s="232">
        <f>IF(N408="základní",J408,0)</f>
        <v>0</v>
      </c>
      <c r="BF408" s="232">
        <f>IF(N408="snížená",J408,0)</f>
        <v>0</v>
      </c>
      <c r="BG408" s="232">
        <f>IF(N408="zákl. přenesená",J408,0)</f>
        <v>0</v>
      </c>
      <c r="BH408" s="232">
        <f>IF(N408="sníž. přenesená",J408,0)</f>
        <v>0</v>
      </c>
      <c r="BI408" s="232">
        <f>IF(N408="nulová",J408,0)</f>
        <v>0</v>
      </c>
      <c r="BJ408" s="24" t="s">
        <v>84</v>
      </c>
      <c r="BK408" s="232">
        <f>ROUND(I408*H408,2)</f>
        <v>0</v>
      </c>
      <c r="BL408" s="24" t="s">
        <v>194</v>
      </c>
      <c r="BM408" s="24" t="s">
        <v>1269</v>
      </c>
    </row>
    <row r="409" spans="2:47" s="1" customFormat="1" ht="13.5">
      <c r="B409" s="46"/>
      <c r="C409" s="74"/>
      <c r="D409" s="233" t="s">
        <v>183</v>
      </c>
      <c r="E409" s="74"/>
      <c r="F409" s="234" t="s">
        <v>719</v>
      </c>
      <c r="G409" s="74"/>
      <c r="H409" s="74"/>
      <c r="I409" s="191"/>
      <c r="J409" s="74"/>
      <c r="K409" s="74"/>
      <c r="L409" s="72"/>
      <c r="M409" s="235"/>
      <c r="N409" s="47"/>
      <c r="O409" s="47"/>
      <c r="P409" s="47"/>
      <c r="Q409" s="47"/>
      <c r="R409" s="47"/>
      <c r="S409" s="47"/>
      <c r="T409" s="95"/>
      <c r="AT409" s="24" t="s">
        <v>183</v>
      </c>
      <c r="AU409" s="24" t="s">
        <v>87</v>
      </c>
    </row>
    <row r="410" spans="2:47" s="1" customFormat="1" ht="13.5">
      <c r="B410" s="46"/>
      <c r="C410" s="74"/>
      <c r="D410" s="233" t="s">
        <v>295</v>
      </c>
      <c r="E410" s="74"/>
      <c r="F410" s="236" t="s">
        <v>720</v>
      </c>
      <c r="G410" s="74"/>
      <c r="H410" s="74"/>
      <c r="I410" s="191"/>
      <c r="J410" s="74"/>
      <c r="K410" s="74"/>
      <c r="L410" s="72"/>
      <c r="M410" s="235"/>
      <c r="N410" s="47"/>
      <c r="O410" s="47"/>
      <c r="P410" s="47"/>
      <c r="Q410" s="47"/>
      <c r="R410" s="47"/>
      <c r="S410" s="47"/>
      <c r="T410" s="95"/>
      <c r="AT410" s="24" t="s">
        <v>295</v>
      </c>
      <c r="AU410" s="24" t="s">
        <v>87</v>
      </c>
    </row>
    <row r="411" spans="2:47" s="1" customFormat="1" ht="13.5">
      <c r="B411" s="46"/>
      <c r="C411" s="74"/>
      <c r="D411" s="233" t="s">
        <v>184</v>
      </c>
      <c r="E411" s="74"/>
      <c r="F411" s="236" t="s">
        <v>1270</v>
      </c>
      <c r="G411" s="74"/>
      <c r="H411" s="74"/>
      <c r="I411" s="191"/>
      <c r="J411" s="74"/>
      <c r="K411" s="74"/>
      <c r="L411" s="72"/>
      <c r="M411" s="235"/>
      <c r="N411" s="47"/>
      <c r="O411" s="47"/>
      <c r="P411" s="47"/>
      <c r="Q411" s="47"/>
      <c r="R411" s="47"/>
      <c r="S411" s="47"/>
      <c r="T411" s="95"/>
      <c r="AT411" s="24" t="s">
        <v>184</v>
      </c>
      <c r="AU411" s="24" t="s">
        <v>87</v>
      </c>
    </row>
    <row r="412" spans="2:65" s="1" customFormat="1" ht="16.5" customHeight="1">
      <c r="B412" s="46"/>
      <c r="C412" s="221" t="s">
        <v>735</v>
      </c>
      <c r="D412" s="221" t="s">
        <v>176</v>
      </c>
      <c r="E412" s="222" t="s">
        <v>723</v>
      </c>
      <c r="F412" s="223" t="s">
        <v>724</v>
      </c>
      <c r="G412" s="224" t="s">
        <v>304</v>
      </c>
      <c r="H412" s="225">
        <v>3</v>
      </c>
      <c r="I412" s="226"/>
      <c r="J412" s="227">
        <f>ROUND(I412*H412,2)</f>
        <v>0</v>
      </c>
      <c r="K412" s="223" t="s">
        <v>180</v>
      </c>
      <c r="L412" s="72"/>
      <c r="M412" s="228" t="s">
        <v>23</v>
      </c>
      <c r="N412" s="229" t="s">
        <v>47</v>
      </c>
      <c r="O412" s="47"/>
      <c r="P412" s="230">
        <f>O412*H412</f>
        <v>0</v>
      </c>
      <c r="Q412" s="230">
        <v>0</v>
      </c>
      <c r="R412" s="230">
        <f>Q412*H412</f>
        <v>0</v>
      </c>
      <c r="S412" s="230">
        <v>0.004</v>
      </c>
      <c r="T412" s="231">
        <f>S412*H412</f>
        <v>0.012</v>
      </c>
      <c r="AR412" s="24" t="s">
        <v>194</v>
      </c>
      <c r="AT412" s="24" t="s">
        <v>176</v>
      </c>
      <c r="AU412" s="24" t="s">
        <v>87</v>
      </c>
      <c r="AY412" s="24" t="s">
        <v>170</v>
      </c>
      <c r="BE412" s="232">
        <f>IF(N412="základní",J412,0)</f>
        <v>0</v>
      </c>
      <c r="BF412" s="232">
        <f>IF(N412="snížená",J412,0)</f>
        <v>0</v>
      </c>
      <c r="BG412" s="232">
        <f>IF(N412="zákl. přenesená",J412,0)</f>
        <v>0</v>
      </c>
      <c r="BH412" s="232">
        <f>IF(N412="sníž. přenesená",J412,0)</f>
        <v>0</v>
      </c>
      <c r="BI412" s="232">
        <f>IF(N412="nulová",J412,0)</f>
        <v>0</v>
      </c>
      <c r="BJ412" s="24" t="s">
        <v>84</v>
      </c>
      <c r="BK412" s="232">
        <f>ROUND(I412*H412,2)</f>
        <v>0</v>
      </c>
      <c r="BL412" s="24" t="s">
        <v>194</v>
      </c>
      <c r="BM412" s="24" t="s">
        <v>1271</v>
      </c>
    </row>
    <row r="413" spans="2:47" s="1" customFormat="1" ht="13.5">
      <c r="B413" s="46"/>
      <c r="C413" s="74"/>
      <c r="D413" s="233" t="s">
        <v>183</v>
      </c>
      <c r="E413" s="74"/>
      <c r="F413" s="234" t="s">
        <v>726</v>
      </c>
      <c r="G413" s="74"/>
      <c r="H413" s="74"/>
      <c r="I413" s="191"/>
      <c r="J413" s="74"/>
      <c r="K413" s="74"/>
      <c r="L413" s="72"/>
      <c r="M413" s="235"/>
      <c r="N413" s="47"/>
      <c r="O413" s="47"/>
      <c r="P413" s="47"/>
      <c r="Q413" s="47"/>
      <c r="R413" s="47"/>
      <c r="S413" s="47"/>
      <c r="T413" s="95"/>
      <c r="AT413" s="24" t="s">
        <v>183</v>
      </c>
      <c r="AU413" s="24" t="s">
        <v>87</v>
      </c>
    </row>
    <row r="414" spans="2:47" s="1" customFormat="1" ht="13.5">
      <c r="B414" s="46"/>
      <c r="C414" s="74"/>
      <c r="D414" s="233" t="s">
        <v>295</v>
      </c>
      <c r="E414" s="74"/>
      <c r="F414" s="236" t="s">
        <v>727</v>
      </c>
      <c r="G414" s="74"/>
      <c r="H414" s="74"/>
      <c r="I414" s="191"/>
      <c r="J414" s="74"/>
      <c r="K414" s="74"/>
      <c r="L414" s="72"/>
      <c r="M414" s="235"/>
      <c r="N414" s="47"/>
      <c r="O414" s="47"/>
      <c r="P414" s="47"/>
      <c r="Q414" s="47"/>
      <c r="R414" s="47"/>
      <c r="S414" s="47"/>
      <c r="T414" s="95"/>
      <c r="AT414" s="24" t="s">
        <v>295</v>
      </c>
      <c r="AU414" s="24" t="s">
        <v>87</v>
      </c>
    </row>
    <row r="415" spans="2:47" s="1" customFormat="1" ht="13.5">
      <c r="B415" s="46"/>
      <c r="C415" s="74"/>
      <c r="D415" s="233" t="s">
        <v>184</v>
      </c>
      <c r="E415" s="74"/>
      <c r="F415" s="236" t="s">
        <v>1270</v>
      </c>
      <c r="G415" s="74"/>
      <c r="H415" s="74"/>
      <c r="I415" s="191"/>
      <c r="J415" s="74"/>
      <c r="K415" s="74"/>
      <c r="L415" s="72"/>
      <c r="M415" s="235"/>
      <c r="N415" s="47"/>
      <c r="O415" s="47"/>
      <c r="P415" s="47"/>
      <c r="Q415" s="47"/>
      <c r="R415" s="47"/>
      <c r="S415" s="47"/>
      <c r="T415" s="95"/>
      <c r="AT415" s="24" t="s">
        <v>184</v>
      </c>
      <c r="AU415" s="24" t="s">
        <v>87</v>
      </c>
    </row>
    <row r="416" spans="2:65" s="1" customFormat="1" ht="16.5" customHeight="1">
      <c r="B416" s="46"/>
      <c r="C416" s="221" t="s">
        <v>742</v>
      </c>
      <c r="D416" s="221" t="s">
        <v>176</v>
      </c>
      <c r="E416" s="222" t="s">
        <v>736</v>
      </c>
      <c r="F416" s="223" t="s">
        <v>737</v>
      </c>
      <c r="G416" s="224" t="s">
        <v>340</v>
      </c>
      <c r="H416" s="225">
        <v>1223</v>
      </c>
      <c r="I416" s="226"/>
      <c r="J416" s="227">
        <f>ROUND(I416*H416,2)</f>
        <v>0</v>
      </c>
      <c r="K416" s="223" t="s">
        <v>180</v>
      </c>
      <c r="L416" s="72"/>
      <c r="M416" s="228" t="s">
        <v>23</v>
      </c>
      <c r="N416" s="229" t="s">
        <v>47</v>
      </c>
      <c r="O416" s="47"/>
      <c r="P416" s="230">
        <f>O416*H416</f>
        <v>0</v>
      </c>
      <c r="Q416" s="230">
        <v>0</v>
      </c>
      <c r="R416" s="230">
        <f>Q416*H416</f>
        <v>0</v>
      </c>
      <c r="S416" s="230">
        <v>0</v>
      </c>
      <c r="T416" s="231">
        <f>S416*H416</f>
        <v>0</v>
      </c>
      <c r="AR416" s="24" t="s">
        <v>194</v>
      </c>
      <c r="AT416" s="24" t="s">
        <v>176</v>
      </c>
      <c r="AU416" s="24" t="s">
        <v>87</v>
      </c>
      <c r="AY416" s="24" t="s">
        <v>170</v>
      </c>
      <c r="BE416" s="232">
        <f>IF(N416="základní",J416,0)</f>
        <v>0</v>
      </c>
      <c r="BF416" s="232">
        <f>IF(N416="snížená",J416,0)</f>
        <v>0</v>
      </c>
      <c r="BG416" s="232">
        <f>IF(N416="zákl. přenesená",J416,0)</f>
        <v>0</v>
      </c>
      <c r="BH416" s="232">
        <f>IF(N416="sníž. přenesená",J416,0)</f>
        <v>0</v>
      </c>
      <c r="BI416" s="232">
        <f>IF(N416="nulová",J416,0)</f>
        <v>0</v>
      </c>
      <c r="BJ416" s="24" t="s">
        <v>84</v>
      </c>
      <c r="BK416" s="232">
        <f>ROUND(I416*H416,2)</f>
        <v>0</v>
      </c>
      <c r="BL416" s="24" t="s">
        <v>194</v>
      </c>
      <c r="BM416" s="24" t="s">
        <v>1272</v>
      </c>
    </row>
    <row r="417" spans="2:47" s="1" customFormat="1" ht="13.5">
      <c r="B417" s="46"/>
      <c r="C417" s="74"/>
      <c r="D417" s="233" t="s">
        <v>183</v>
      </c>
      <c r="E417" s="74"/>
      <c r="F417" s="234" t="s">
        <v>739</v>
      </c>
      <c r="G417" s="74"/>
      <c r="H417" s="74"/>
      <c r="I417" s="191"/>
      <c r="J417" s="74"/>
      <c r="K417" s="74"/>
      <c r="L417" s="72"/>
      <c r="M417" s="235"/>
      <c r="N417" s="47"/>
      <c r="O417" s="47"/>
      <c r="P417" s="47"/>
      <c r="Q417" s="47"/>
      <c r="R417" s="47"/>
      <c r="S417" s="47"/>
      <c r="T417" s="95"/>
      <c r="AT417" s="24" t="s">
        <v>183</v>
      </c>
      <c r="AU417" s="24" t="s">
        <v>87</v>
      </c>
    </row>
    <row r="418" spans="2:47" s="1" customFormat="1" ht="13.5">
      <c r="B418" s="46"/>
      <c r="C418" s="74"/>
      <c r="D418" s="233" t="s">
        <v>295</v>
      </c>
      <c r="E418" s="74"/>
      <c r="F418" s="236" t="s">
        <v>740</v>
      </c>
      <c r="G418" s="74"/>
      <c r="H418" s="74"/>
      <c r="I418" s="191"/>
      <c r="J418" s="74"/>
      <c r="K418" s="74"/>
      <c r="L418" s="72"/>
      <c r="M418" s="235"/>
      <c r="N418" s="47"/>
      <c r="O418" s="47"/>
      <c r="P418" s="47"/>
      <c r="Q418" s="47"/>
      <c r="R418" s="47"/>
      <c r="S418" s="47"/>
      <c r="T418" s="95"/>
      <c r="AT418" s="24" t="s">
        <v>295</v>
      </c>
      <c r="AU418" s="24" t="s">
        <v>87</v>
      </c>
    </row>
    <row r="419" spans="2:51" s="11" customFormat="1" ht="13.5">
      <c r="B419" s="240"/>
      <c r="C419" s="241"/>
      <c r="D419" s="233" t="s">
        <v>322</v>
      </c>
      <c r="E419" s="242" t="s">
        <v>23</v>
      </c>
      <c r="F419" s="243" t="s">
        <v>1273</v>
      </c>
      <c r="G419" s="241"/>
      <c r="H419" s="244">
        <v>1223</v>
      </c>
      <c r="I419" s="245"/>
      <c r="J419" s="241"/>
      <c r="K419" s="241"/>
      <c r="L419" s="246"/>
      <c r="M419" s="247"/>
      <c r="N419" s="248"/>
      <c r="O419" s="248"/>
      <c r="P419" s="248"/>
      <c r="Q419" s="248"/>
      <c r="R419" s="248"/>
      <c r="S419" s="248"/>
      <c r="T419" s="249"/>
      <c r="AT419" s="250" t="s">
        <v>322</v>
      </c>
      <c r="AU419" s="250" t="s">
        <v>87</v>
      </c>
      <c r="AV419" s="11" t="s">
        <v>87</v>
      </c>
      <c r="AW419" s="11" t="s">
        <v>39</v>
      </c>
      <c r="AX419" s="11" t="s">
        <v>84</v>
      </c>
      <c r="AY419" s="250" t="s">
        <v>170</v>
      </c>
    </row>
    <row r="420" spans="2:65" s="1" customFormat="1" ht="25.5" customHeight="1">
      <c r="B420" s="46"/>
      <c r="C420" s="221" t="s">
        <v>749</v>
      </c>
      <c r="D420" s="221" t="s">
        <v>176</v>
      </c>
      <c r="E420" s="222" t="s">
        <v>1274</v>
      </c>
      <c r="F420" s="223" t="s">
        <v>1275</v>
      </c>
      <c r="G420" s="224" t="s">
        <v>219</v>
      </c>
      <c r="H420" s="225">
        <v>962</v>
      </c>
      <c r="I420" s="226"/>
      <c r="J420" s="227">
        <f>ROUND(I420*H420,2)</f>
        <v>0</v>
      </c>
      <c r="K420" s="223" t="s">
        <v>180</v>
      </c>
      <c r="L420" s="72"/>
      <c r="M420" s="228" t="s">
        <v>23</v>
      </c>
      <c r="N420" s="229" t="s">
        <v>47</v>
      </c>
      <c r="O420" s="47"/>
      <c r="P420" s="230">
        <f>O420*H420</f>
        <v>0</v>
      </c>
      <c r="Q420" s="230">
        <v>0</v>
      </c>
      <c r="R420" s="230">
        <f>Q420*H420</f>
        <v>0</v>
      </c>
      <c r="S420" s="230">
        <v>0</v>
      </c>
      <c r="T420" s="231">
        <f>S420*H420</f>
        <v>0</v>
      </c>
      <c r="AR420" s="24" t="s">
        <v>194</v>
      </c>
      <c r="AT420" s="24" t="s">
        <v>176</v>
      </c>
      <c r="AU420" s="24" t="s">
        <v>87</v>
      </c>
      <c r="AY420" s="24" t="s">
        <v>170</v>
      </c>
      <c r="BE420" s="232">
        <f>IF(N420="základní",J420,0)</f>
        <v>0</v>
      </c>
      <c r="BF420" s="232">
        <f>IF(N420="snížená",J420,0)</f>
        <v>0</v>
      </c>
      <c r="BG420" s="232">
        <f>IF(N420="zákl. přenesená",J420,0)</f>
        <v>0</v>
      </c>
      <c r="BH420" s="232">
        <f>IF(N420="sníž. přenesená",J420,0)</f>
        <v>0</v>
      </c>
      <c r="BI420" s="232">
        <f>IF(N420="nulová",J420,0)</f>
        <v>0</v>
      </c>
      <c r="BJ420" s="24" t="s">
        <v>84</v>
      </c>
      <c r="BK420" s="232">
        <f>ROUND(I420*H420,2)</f>
        <v>0</v>
      </c>
      <c r="BL420" s="24" t="s">
        <v>194</v>
      </c>
      <c r="BM420" s="24" t="s">
        <v>1276</v>
      </c>
    </row>
    <row r="421" spans="2:47" s="1" customFormat="1" ht="13.5">
      <c r="B421" s="46"/>
      <c r="C421" s="74"/>
      <c r="D421" s="233" t="s">
        <v>183</v>
      </c>
      <c r="E421" s="74"/>
      <c r="F421" s="234" t="s">
        <v>1277</v>
      </c>
      <c r="G421" s="74"/>
      <c r="H421" s="74"/>
      <c r="I421" s="191"/>
      <c r="J421" s="74"/>
      <c r="K421" s="74"/>
      <c r="L421" s="72"/>
      <c r="M421" s="235"/>
      <c r="N421" s="47"/>
      <c r="O421" s="47"/>
      <c r="P421" s="47"/>
      <c r="Q421" s="47"/>
      <c r="R421" s="47"/>
      <c r="S421" s="47"/>
      <c r="T421" s="95"/>
      <c r="AT421" s="24" t="s">
        <v>183</v>
      </c>
      <c r="AU421" s="24" t="s">
        <v>87</v>
      </c>
    </row>
    <row r="422" spans="2:47" s="1" customFormat="1" ht="13.5">
      <c r="B422" s="46"/>
      <c r="C422" s="74"/>
      <c r="D422" s="233" t="s">
        <v>295</v>
      </c>
      <c r="E422" s="74"/>
      <c r="F422" s="236" t="s">
        <v>740</v>
      </c>
      <c r="G422" s="74"/>
      <c r="H422" s="74"/>
      <c r="I422" s="191"/>
      <c r="J422" s="74"/>
      <c r="K422" s="74"/>
      <c r="L422" s="72"/>
      <c r="M422" s="235"/>
      <c r="N422" s="47"/>
      <c r="O422" s="47"/>
      <c r="P422" s="47"/>
      <c r="Q422" s="47"/>
      <c r="R422" s="47"/>
      <c r="S422" s="47"/>
      <c r="T422" s="95"/>
      <c r="AT422" s="24" t="s">
        <v>295</v>
      </c>
      <c r="AU422" s="24" t="s">
        <v>87</v>
      </c>
    </row>
    <row r="423" spans="2:47" s="1" customFormat="1" ht="13.5">
      <c r="B423" s="46"/>
      <c r="C423" s="74"/>
      <c r="D423" s="233" t="s">
        <v>184</v>
      </c>
      <c r="E423" s="74"/>
      <c r="F423" s="236" t="s">
        <v>1278</v>
      </c>
      <c r="G423" s="74"/>
      <c r="H423" s="74"/>
      <c r="I423" s="191"/>
      <c r="J423" s="74"/>
      <c r="K423" s="74"/>
      <c r="L423" s="72"/>
      <c r="M423" s="235"/>
      <c r="N423" s="47"/>
      <c r="O423" s="47"/>
      <c r="P423" s="47"/>
      <c r="Q423" s="47"/>
      <c r="R423" s="47"/>
      <c r="S423" s="47"/>
      <c r="T423" s="95"/>
      <c r="AT423" s="24" t="s">
        <v>184</v>
      </c>
      <c r="AU423" s="24" t="s">
        <v>87</v>
      </c>
    </row>
    <row r="424" spans="2:65" s="1" customFormat="1" ht="25.5" customHeight="1">
      <c r="B424" s="46"/>
      <c r="C424" s="221" t="s">
        <v>757</v>
      </c>
      <c r="D424" s="221" t="s">
        <v>176</v>
      </c>
      <c r="E424" s="222" t="s">
        <v>743</v>
      </c>
      <c r="F424" s="223" t="s">
        <v>744</v>
      </c>
      <c r="G424" s="224" t="s">
        <v>219</v>
      </c>
      <c r="H424" s="225">
        <v>23.52</v>
      </c>
      <c r="I424" s="226"/>
      <c r="J424" s="227">
        <f>ROUND(I424*H424,2)</f>
        <v>0</v>
      </c>
      <c r="K424" s="223" t="s">
        <v>180</v>
      </c>
      <c r="L424" s="72"/>
      <c r="M424" s="228" t="s">
        <v>23</v>
      </c>
      <c r="N424" s="229" t="s">
        <v>47</v>
      </c>
      <c r="O424" s="47"/>
      <c r="P424" s="230">
        <f>O424*H424</f>
        <v>0</v>
      </c>
      <c r="Q424" s="230">
        <v>0</v>
      </c>
      <c r="R424" s="230">
        <f>Q424*H424</f>
        <v>0</v>
      </c>
      <c r="S424" s="230">
        <v>0</v>
      </c>
      <c r="T424" s="231">
        <f>S424*H424</f>
        <v>0</v>
      </c>
      <c r="AR424" s="24" t="s">
        <v>194</v>
      </c>
      <c r="AT424" s="24" t="s">
        <v>176</v>
      </c>
      <c r="AU424" s="24" t="s">
        <v>87</v>
      </c>
      <c r="AY424" s="24" t="s">
        <v>170</v>
      </c>
      <c r="BE424" s="232">
        <f>IF(N424="základní",J424,0)</f>
        <v>0</v>
      </c>
      <c r="BF424" s="232">
        <f>IF(N424="snížená",J424,0)</f>
        <v>0</v>
      </c>
      <c r="BG424" s="232">
        <f>IF(N424="zákl. přenesená",J424,0)</f>
        <v>0</v>
      </c>
      <c r="BH424" s="232">
        <f>IF(N424="sníž. přenesená",J424,0)</f>
        <v>0</v>
      </c>
      <c r="BI424" s="232">
        <f>IF(N424="nulová",J424,0)</f>
        <v>0</v>
      </c>
      <c r="BJ424" s="24" t="s">
        <v>84</v>
      </c>
      <c r="BK424" s="232">
        <f>ROUND(I424*H424,2)</f>
        <v>0</v>
      </c>
      <c r="BL424" s="24" t="s">
        <v>194</v>
      </c>
      <c r="BM424" s="24" t="s">
        <v>1279</v>
      </c>
    </row>
    <row r="425" spans="2:47" s="1" customFormat="1" ht="13.5">
      <c r="B425" s="46"/>
      <c r="C425" s="74"/>
      <c r="D425" s="233" t="s">
        <v>183</v>
      </c>
      <c r="E425" s="74"/>
      <c r="F425" s="234" t="s">
        <v>746</v>
      </c>
      <c r="G425" s="74"/>
      <c r="H425" s="74"/>
      <c r="I425" s="191"/>
      <c r="J425" s="74"/>
      <c r="K425" s="74"/>
      <c r="L425" s="72"/>
      <c r="M425" s="235"/>
      <c r="N425" s="47"/>
      <c r="O425" s="47"/>
      <c r="P425" s="47"/>
      <c r="Q425" s="47"/>
      <c r="R425" s="47"/>
      <c r="S425" s="47"/>
      <c r="T425" s="95"/>
      <c r="AT425" s="24" t="s">
        <v>183</v>
      </c>
      <c r="AU425" s="24" t="s">
        <v>87</v>
      </c>
    </row>
    <row r="426" spans="2:47" s="1" customFormat="1" ht="13.5">
      <c r="B426" s="46"/>
      <c r="C426" s="74"/>
      <c r="D426" s="233" t="s">
        <v>295</v>
      </c>
      <c r="E426" s="74"/>
      <c r="F426" s="236" t="s">
        <v>747</v>
      </c>
      <c r="G426" s="74"/>
      <c r="H426" s="74"/>
      <c r="I426" s="191"/>
      <c r="J426" s="74"/>
      <c r="K426" s="74"/>
      <c r="L426" s="72"/>
      <c r="M426" s="235"/>
      <c r="N426" s="47"/>
      <c r="O426" s="47"/>
      <c r="P426" s="47"/>
      <c r="Q426" s="47"/>
      <c r="R426" s="47"/>
      <c r="S426" s="47"/>
      <c r="T426" s="95"/>
      <c r="AT426" s="24" t="s">
        <v>295</v>
      </c>
      <c r="AU426" s="24" t="s">
        <v>87</v>
      </c>
    </row>
    <row r="427" spans="2:51" s="11" customFormat="1" ht="13.5">
      <c r="B427" s="240"/>
      <c r="C427" s="241"/>
      <c r="D427" s="233" t="s">
        <v>322</v>
      </c>
      <c r="E427" s="242" t="s">
        <v>23</v>
      </c>
      <c r="F427" s="243" t="s">
        <v>1280</v>
      </c>
      <c r="G427" s="241"/>
      <c r="H427" s="244">
        <v>23.52</v>
      </c>
      <c r="I427" s="245"/>
      <c r="J427" s="241"/>
      <c r="K427" s="241"/>
      <c r="L427" s="246"/>
      <c r="M427" s="247"/>
      <c r="N427" s="248"/>
      <c r="O427" s="248"/>
      <c r="P427" s="248"/>
      <c r="Q427" s="248"/>
      <c r="R427" s="248"/>
      <c r="S427" s="248"/>
      <c r="T427" s="249"/>
      <c r="AT427" s="250" t="s">
        <v>322</v>
      </c>
      <c r="AU427" s="250" t="s">
        <v>87</v>
      </c>
      <c r="AV427" s="11" t="s">
        <v>87</v>
      </c>
      <c r="AW427" s="11" t="s">
        <v>39</v>
      </c>
      <c r="AX427" s="11" t="s">
        <v>84</v>
      </c>
      <c r="AY427" s="250" t="s">
        <v>170</v>
      </c>
    </row>
    <row r="428" spans="2:63" s="10" customFormat="1" ht="29.85" customHeight="1">
      <c r="B428" s="205"/>
      <c r="C428" s="206"/>
      <c r="D428" s="207" t="s">
        <v>75</v>
      </c>
      <c r="E428" s="219" t="s">
        <v>755</v>
      </c>
      <c r="F428" s="219" t="s">
        <v>756</v>
      </c>
      <c r="G428" s="206"/>
      <c r="H428" s="206"/>
      <c r="I428" s="209"/>
      <c r="J428" s="220">
        <f>BK428</f>
        <v>0</v>
      </c>
      <c r="K428" s="206"/>
      <c r="L428" s="211"/>
      <c r="M428" s="212"/>
      <c r="N428" s="213"/>
      <c r="O428" s="213"/>
      <c r="P428" s="214">
        <f>SUM(P429:P481)</f>
        <v>0</v>
      </c>
      <c r="Q428" s="213"/>
      <c r="R428" s="214">
        <f>SUM(R429:R481)</f>
        <v>0</v>
      </c>
      <c r="S428" s="213"/>
      <c r="T428" s="215">
        <f>SUM(T429:T481)</f>
        <v>0</v>
      </c>
      <c r="AR428" s="216" t="s">
        <v>84</v>
      </c>
      <c r="AT428" s="217" t="s">
        <v>75</v>
      </c>
      <c r="AU428" s="217" t="s">
        <v>84</v>
      </c>
      <c r="AY428" s="216" t="s">
        <v>170</v>
      </c>
      <c r="BK428" s="218">
        <f>SUM(BK429:BK481)</f>
        <v>0</v>
      </c>
    </row>
    <row r="429" spans="2:65" s="1" customFormat="1" ht="25.5" customHeight="1">
      <c r="B429" s="46"/>
      <c r="C429" s="221" t="s">
        <v>765</v>
      </c>
      <c r="D429" s="221" t="s">
        <v>176</v>
      </c>
      <c r="E429" s="222" t="s">
        <v>758</v>
      </c>
      <c r="F429" s="223" t="s">
        <v>759</v>
      </c>
      <c r="G429" s="224" t="s">
        <v>395</v>
      </c>
      <c r="H429" s="225">
        <v>1028.93</v>
      </c>
      <c r="I429" s="226"/>
      <c r="J429" s="227">
        <f>ROUND(I429*H429,2)</f>
        <v>0</v>
      </c>
      <c r="K429" s="223" t="s">
        <v>23</v>
      </c>
      <c r="L429" s="72"/>
      <c r="M429" s="228" t="s">
        <v>23</v>
      </c>
      <c r="N429" s="229" t="s">
        <v>47</v>
      </c>
      <c r="O429" s="47"/>
      <c r="P429" s="230">
        <f>O429*H429</f>
        <v>0</v>
      </c>
      <c r="Q429" s="230">
        <v>0</v>
      </c>
      <c r="R429" s="230">
        <f>Q429*H429</f>
        <v>0</v>
      </c>
      <c r="S429" s="230">
        <v>0</v>
      </c>
      <c r="T429" s="231">
        <f>S429*H429</f>
        <v>0</v>
      </c>
      <c r="AR429" s="24" t="s">
        <v>194</v>
      </c>
      <c r="AT429" s="24" t="s">
        <v>176</v>
      </c>
      <c r="AU429" s="24" t="s">
        <v>87</v>
      </c>
      <c r="AY429" s="24" t="s">
        <v>170</v>
      </c>
      <c r="BE429" s="232">
        <f>IF(N429="základní",J429,0)</f>
        <v>0</v>
      </c>
      <c r="BF429" s="232">
        <f>IF(N429="snížená",J429,0)</f>
        <v>0</v>
      </c>
      <c r="BG429" s="232">
        <f>IF(N429="zákl. přenesená",J429,0)</f>
        <v>0</v>
      </c>
      <c r="BH429" s="232">
        <f>IF(N429="sníž. přenesená",J429,0)</f>
        <v>0</v>
      </c>
      <c r="BI429" s="232">
        <f>IF(N429="nulová",J429,0)</f>
        <v>0</v>
      </c>
      <c r="BJ429" s="24" t="s">
        <v>84</v>
      </c>
      <c r="BK429" s="232">
        <f>ROUND(I429*H429,2)</f>
        <v>0</v>
      </c>
      <c r="BL429" s="24" t="s">
        <v>194</v>
      </c>
      <c r="BM429" s="24" t="s">
        <v>1281</v>
      </c>
    </row>
    <row r="430" spans="2:47" s="1" customFormat="1" ht="13.5">
      <c r="B430" s="46"/>
      <c r="C430" s="74"/>
      <c r="D430" s="233" t="s">
        <v>183</v>
      </c>
      <c r="E430" s="74"/>
      <c r="F430" s="234" t="s">
        <v>759</v>
      </c>
      <c r="G430" s="74"/>
      <c r="H430" s="74"/>
      <c r="I430" s="191"/>
      <c r="J430" s="74"/>
      <c r="K430" s="74"/>
      <c r="L430" s="72"/>
      <c r="M430" s="235"/>
      <c r="N430" s="47"/>
      <c r="O430" s="47"/>
      <c r="P430" s="47"/>
      <c r="Q430" s="47"/>
      <c r="R430" s="47"/>
      <c r="S430" s="47"/>
      <c r="T430" s="95"/>
      <c r="AT430" s="24" t="s">
        <v>183</v>
      </c>
      <c r="AU430" s="24" t="s">
        <v>87</v>
      </c>
    </row>
    <row r="431" spans="2:47" s="1" customFormat="1" ht="13.5">
      <c r="B431" s="46"/>
      <c r="C431" s="74"/>
      <c r="D431" s="233" t="s">
        <v>295</v>
      </c>
      <c r="E431" s="74"/>
      <c r="F431" s="236" t="s">
        <v>762</v>
      </c>
      <c r="G431" s="74"/>
      <c r="H431" s="74"/>
      <c r="I431" s="191"/>
      <c r="J431" s="74"/>
      <c r="K431" s="74"/>
      <c r="L431" s="72"/>
      <c r="M431" s="235"/>
      <c r="N431" s="47"/>
      <c r="O431" s="47"/>
      <c r="P431" s="47"/>
      <c r="Q431" s="47"/>
      <c r="R431" s="47"/>
      <c r="S431" s="47"/>
      <c r="T431" s="95"/>
      <c r="AT431" s="24" t="s">
        <v>295</v>
      </c>
      <c r="AU431" s="24" t="s">
        <v>87</v>
      </c>
    </row>
    <row r="432" spans="2:51" s="11" customFormat="1" ht="13.5">
      <c r="B432" s="240"/>
      <c r="C432" s="241"/>
      <c r="D432" s="233" t="s">
        <v>322</v>
      </c>
      <c r="E432" s="242" t="s">
        <v>23</v>
      </c>
      <c r="F432" s="243" t="s">
        <v>1282</v>
      </c>
      <c r="G432" s="241"/>
      <c r="H432" s="244">
        <v>642.06</v>
      </c>
      <c r="I432" s="245"/>
      <c r="J432" s="241"/>
      <c r="K432" s="241"/>
      <c r="L432" s="246"/>
      <c r="M432" s="247"/>
      <c r="N432" s="248"/>
      <c r="O432" s="248"/>
      <c r="P432" s="248"/>
      <c r="Q432" s="248"/>
      <c r="R432" s="248"/>
      <c r="S432" s="248"/>
      <c r="T432" s="249"/>
      <c r="AT432" s="250" t="s">
        <v>322</v>
      </c>
      <c r="AU432" s="250" t="s">
        <v>87</v>
      </c>
      <c r="AV432" s="11" t="s">
        <v>87</v>
      </c>
      <c r="AW432" s="11" t="s">
        <v>39</v>
      </c>
      <c r="AX432" s="11" t="s">
        <v>76</v>
      </c>
      <c r="AY432" s="250" t="s">
        <v>170</v>
      </c>
    </row>
    <row r="433" spans="2:51" s="11" customFormat="1" ht="13.5">
      <c r="B433" s="240"/>
      <c r="C433" s="241"/>
      <c r="D433" s="233" t="s">
        <v>322</v>
      </c>
      <c r="E433" s="242" t="s">
        <v>23</v>
      </c>
      <c r="F433" s="243" t="s">
        <v>1283</v>
      </c>
      <c r="G433" s="241"/>
      <c r="H433" s="244">
        <v>383.68</v>
      </c>
      <c r="I433" s="245"/>
      <c r="J433" s="241"/>
      <c r="K433" s="241"/>
      <c r="L433" s="246"/>
      <c r="M433" s="247"/>
      <c r="N433" s="248"/>
      <c r="O433" s="248"/>
      <c r="P433" s="248"/>
      <c r="Q433" s="248"/>
      <c r="R433" s="248"/>
      <c r="S433" s="248"/>
      <c r="T433" s="249"/>
      <c r="AT433" s="250" t="s">
        <v>322</v>
      </c>
      <c r="AU433" s="250" t="s">
        <v>87</v>
      </c>
      <c r="AV433" s="11" t="s">
        <v>87</v>
      </c>
      <c r="AW433" s="11" t="s">
        <v>39</v>
      </c>
      <c r="AX433" s="11" t="s">
        <v>76</v>
      </c>
      <c r="AY433" s="250" t="s">
        <v>170</v>
      </c>
    </row>
    <row r="434" spans="2:51" s="11" customFormat="1" ht="13.5">
      <c r="B434" s="240"/>
      <c r="C434" s="241"/>
      <c r="D434" s="233" t="s">
        <v>322</v>
      </c>
      <c r="E434" s="242" t="s">
        <v>23</v>
      </c>
      <c r="F434" s="243" t="s">
        <v>1284</v>
      </c>
      <c r="G434" s="241"/>
      <c r="H434" s="244">
        <v>3.19</v>
      </c>
      <c r="I434" s="245"/>
      <c r="J434" s="241"/>
      <c r="K434" s="241"/>
      <c r="L434" s="246"/>
      <c r="M434" s="247"/>
      <c r="N434" s="248"/>
      <c r="O434" s="248"/>
      <c r="P434" s="248"/>
      <c r="Q434" s="248"/>
      <c r="R434" s="248"/>
      <c r="S434" s="248"/>
      <c r="T434" s="249"/>
      <c r="AT434" s="250" t="s">
        <v>322</v>
      </c>
      <c r="AU434" s="250" t="s">
        <v>87</v>
      </c>
      <c r="AV434" s="11" t="s">
        <v>87</v>
      </c>
      <c r="AW434" s="11" t="s">
        <v>39</v>
      </c>
      <c r="AX434" s="11" t="s">
        <v>76</v>
      </c>
      <c r="AY434" s="250" t="s">
        <v>170</v>
      </c>
    </row>
    <row r="435" spans="2:51" s="12" customFormat="1" ht="13.5">
      <c r="B435" s="251"/>
      <c r="C435" s="252"/>
      <c r="D435" s="233" t="s">
        <v>322</v>
      </c>
      <c r="E435" s="253" t="s">
        <v>23</v>
      </c>
      <c r="F435" s="254" t="s">
        <v>392</v>
      </c>
      <c r="G435" s="252"/>
      <c r="H435" s="255">
        <v>1028.93</v>
      </c>
      <c r="I435" s="256"/>
      <c r="J435" s="252"/>
      <c r="K435" s="252"/>
      <c r="L435" s="257"/>
      <c r="M435" s="258"/>
      <c r="N435" s="259"/>
      <c r="O435" s="259"/>
      <c r="P435" s="259"/>
      <c r="Q435" s="259"/>
      <c r="R435" s="259"/>
      <c r="S435" s="259"/>
      <c r="T435" s="260"/>
      <c r="AT435" s="261" t="s">
        <v>322</v>
      </c>
      <c r="AU435" s="261" t="s">
        <v>87</v>
      </c>
      <c r="AV435" s="12" t="s">
        <v>194</v>
      </c>
      <c r="AW435" s="12" t="s">
        <v>39</v>
      </c>
      <c r="AX435" s="12" t="s">
        <v>84</v>
      </c>
      <c r="AY435" s="261" t="s">
        <v>170</v>
      </c>
    </row>
    <row r="436" spans="2:65" s="1" customFormat="1" ht="25.5" customHeight="1">
      <c r="B436" s="46"/>
      <c r="C436" s="221" t="s">
        <v>771</v>
      </c>
      <c r="D436" s="221" t="s">
        <v>176</v>
      </c>
      <c r="E436" s="222" t="s">
        <v>1285</v>
      </c>
      <c r="F436" s="223" t="s">
        <v>1286</v>
      </c>
      <c r="G436" s="224" t="s">
        <v>395</v>
      </c>
      <c r="H436" s="225">
        <v>655.36</v>
      </c>
      <c r="I436" s="226"/>
      <c r="J436" s="227">
        <f>ROUND(I436*H436,2)</f>
        <v>0</v>
      </c>
      <c r="K436" s="223" t="s">
        <v>23</v>
      </c>
      <c r="L436" s="72"/>
      <c r="M436" s="228" t="s">
        <v>23</v>
      </c>
      <c r="N436" s="229" t="s">
        <v>47</v>
      </c>
      <c r="O436" s="47"/>
      <c r="P436" s="230">
        <f>O436*H436</f>
        <v>0</v>
      </c>
      <c r="Q436" s="230">
        <v>0</v>
      </c>
      <c r="R436" s="230">
        <f>Q436*H436</f>
        <v>0</v>
      </c>
      <c r="S436" s="230">
        <v>0</v>
      </c>
      <c r="T436" s="231">
        <f>S436*H436</f>
        <v>0</v>
      </c>
      <c r="AR436" s="24" t="s">
        <v>194</v>
      </c>
      <c r="AT436" s="24" t="s">
        <v>176</v>
      </c>
      <c r="AU436" s="24" t="s">
        <v>87</v>
      </c>
      <c r="AY436" s="24" t="s">
        <v>170</v>
      </c>
      <c r="BE436" s="232">
        <f>IF(N436="základní",J436,0)</f>
        <v>0</v>
      </c>
      <c r="BF436" s="232">
        <f>IF(N436="snížená",J436,0)</f>
        <v>0</v>
      </c>
      <c r="BG436" s="232">
        <f>IF(N436="zákl. přenesená",J436,0)</f>
        <v>0</v>
      </c>
      <c r="BH436" s="232">
        <f>IF(N436="sníž. přenesená",J436,0)</f>
        <v>0</v>
      </c>
      <c r="BI436" s="232">
        <f>IF(N436="nulová",J436,0)</f>
        <v>0</v>
      </c>
      <c r="BJ436" s="24" t="s">
        <v>84</v>
      </c>
      <c r="BK436" s="232">
        <f>ROUND(I436*H436,2)</f>
        <v>0</v>
      </c>
      <c r="BL436" s="24" t="s">
        <v>194</v>
      </c>
      <c r="BM436" s="24" t="s">
        <v>1287</v>
      </c>
    </row>
    <row r="437" spans="2:47" s="1" customFormat="1" ht="13.5">
      <c r="B437" s="46"/>
      <c r="C437" s="74"/>
      <c r="D437" s="233" t="s">
        <v>183</v>
      </c>
      <c r="E437" s="74"/>
      <c r="F437" s="234" t="s">
        <v>1288</v>
      </c>
      <c r="G437" s="74"/>
      <c r="H437" s="74"/>
      <c r="I437" s="191"/>
      <c r="J437" s="74"/>
      <c r="K437" s="74"/>
      <c r="L437" s="72"/>
      <c r="M437" s="235"/>
      <c r="N437" s="47"/>
      <c r="O437" s="47"/>
      <c r="P437" s="47"/>
      <c r="Q437" s="47"/>
      <c r="R437" s="47"/>
      <c r="S437" s="47"/>
      <c r="T437" s="95"/>
      <c r="AT437" s="24" t="s">
        <v>183</v>
      </c>
      <c r="AU437" s="24" t="s">
        <v>87</v>
      </c>
    </row>
    <row r="438" spans="2:47" s="1" customFormat="1" ht="13.5">
      <c r="B438" s="46"/>
      <c r="C438" s="74"/>
      <c r="D438" s="233" t="s">
        <v>295</v>
      </c>
      <c r="E438" s="74"/>
      <c r="F438" s="236" t="s">
        <v>762</v>
      </c>
      <c r="G438" s="74"/>
      <c r="H438" s="74"/>
      <c r="I438" s="191"/>
      <c r="J438" s="74"/>
      <c r="K438" s="74"/>
      <c r="L438" s="72"/>
      <c r="M438" s="235"/>
      <c r="N438" s="47"/>
      <c r="O438" s="47"/>
      <c r="P438" s="47"/>
      <c r="Q438" s="47"/>
      <c r="R438" s="47"/>
      <c r="S438" s="47"/>
      <c r="T438" s="95"/>
      <c r="AT438" s="24" t="s">
        <v>295</v>
      </c>
      <c r="AU438" s="24" t="s">
        <v>87</v>
      </c>
    </row>
    <row r="439" spans="2:51" s="11" customFormat="1" ht="13.5">
      <c r="B439" s="240"/>
      <c r="C439" s="241"/>
      <c r="D439" s="233" t="s">
        <v>322</v>
      </c>
      <c r="E439" s="242" t="s">
        <v>23</v>
      </c>
      <c r="F439" s="243" t="s">
        <v>1289</v>
      </c>
      <c r="G439" s="241"/>
      <c r="H439" s="244">
        <v>655.36</v>
      </c>
      <c r="I439" s="245"/>
      <c r="J439" s="241"/>
      <c r="K439" s="241"/>
      <c r="L439" s="246"/>
      <c r="M439" s="247"/>
      <c r="N439" s="248"/>
      <c r="O439" s="248"/>
      <c r="P439" s="248"/>
      <c r="Q439" s="248"/>
      <c r="R439" s="248"/>
      <c r="S439" s="248"/>
      <c r="T439" s="249"/>
      <c r="AT439" s="250" t="s">
        <v>322</v>
      </c>
      <c r="AU439" s="250" t="s">
        <v>87</v>
      </c>
      <c r="AV439" s="11" t="s">
        <v>87</v>
      </c>
      <c r="AW439" s="11" t="s">
        <v>39</v>
      </c>
      <c r="AX439" s="11" t="s">
        <v>84</v>
      </c>
      <c r="AY439" s="250" t="s">
        <v>170</v>
      </c>
    </row>
    <row r="440" spans="2:65" s="1" customFormat="1" ht="25.5" customHeight="1">
      <c r="B440" s="46"/>
      <c r="C440" s="221" t="s">
        <v>779</v>
      </c>
      <c r="D440" s="221" t="s">
        <v>176</v>
      </c>
      <c r="E440" s="222" t="s">
        <v>766</v>
      </c>
      <c r="F440" s="223" t="s">
        <v>767</v>
      </c>
      <c r="G440" s="224" t="s">
        <v>395</v>
      </c>
      <c r="H440" s="225">
        <v>267.98</v>
      </c>
      <c r="I440" s="226"/>
      <c r="J440" s="227">
        <f>ROUND(I440*H440,2)</f>
        <v>0</v>
      </c>
      <c r="K440" s="223" t="s">
        <v>23</v>
      </c>
      <c r="L440" s="72"/>
      <c r="M440" s="228" t="s">
        <v>23</v>
      </c>
      <c r="N440" s="229" t="s">
        <v>47</v>
      </c>
      <c r="O440" s="47"/>
      <c r="P440" s="230">
        <f>O440*H440</f>
        <v>0</v>
      </c>
      <c r="Q440" s="230">
        <v>0</v>
      </c>
      <c r="R440" s="230">
        <f>Q440*H440</f>
        <v>0</v>
      </c>
      <c r="S440" s="230">
        <v>0</v>
      </c>
      <c r="T440" s="231">
        <f>S440*H440</f>
        <v>0</v>
      </c>
      <c r="AR440" s="24" t="s">
        <v>194</v>
      </c>
      <c r="AT440" s="24" t="s">
        <v>176</v>
      </c>
      <c r="AU440" s="24" t="s">
        <v>87</v>
      </c>
      <c r="AY440" s="24" t="s">
        <v>170</v>
      </c>
      <c r="BE440" s="232">
        <f>IF(N440="základní",J440,0)</f>
        <v>0</v>
      </c>
      <c r="BF440" s="232">
        <f>IF(N440="snížená",J440,0)</f>
        <v>0</v>
      </c>
      <c r="BG440" s="232">
        <f>IF(N440="zákl. přenesená",J440,0)</f>
        <v>0</v>
      </c>
      <c r="BH440" s="232">
        <f>IF(N440="sníž. přenesená",J440,0)</f>
        <v>0</v>
      </c>
      <c r="BI440" s="232">
        <f>IF(N440="nulová",J440,0)</f>
        <v>0</v>
      </c>
      <c r="BJ440" s="24" t="s">
        <v>84</v>
      </c>
      <c r="BK440" s="232">
        <f>ROUND(I440*H440,2)</f>
        <v>0</v>
      </c>
      <c r="BL440" s="24" t="s">
        <v>194</v>
      </c>
      <c r="BM440" s="24" t="s">
        <v>1290</v>
      </c>
    </row>
    <row r="441" spans="2:47" s="1" customFormat="1" ht="13.5">
      <c r="B441" s="46"/>
      <c r="C441" s="74"/>
      <c r="D441" s="233" t="s">
        <v>183</v>
      </c>
      <c r="E441" s="74"/>
      <c r="F441" s="234" t="s">
        <v>769</v>
      </c>
      <c r="G441" s="74"/>
      <c r="H441" s="74"/>
      <c r="I441" s="191"/>
      <c r="J441" s="74"/>
      <c r="K441" s="74"/>
      <c r="L441" s="72"/>
      <c r="M441" s="235"/>
      <c r="N441" s="47"/>
      <c r="O441" s="47"/>
      <c r="P441" s="47"/>
      <c r="Q441" s="47"/>
      <c r="R441" s="47"/>
      <c r="S441" s="47"/>
      <c r="T441" s="95"/>
      <c r="AT441" s="24" t="s">
        <v>183</v>
      </c>
      <c r="AU441" s="24" t="s">
        <v>87</v>
      </c>
    </row>
    <row r="442" spans="2:47" s="1" customFormat="1" ht="13.5">
      <c r="B442" s="46"/>
      <c r="C442" s="74"/>
      <c r="D442" s="233" t="s">
        <v>295</v>
      </c>
      <c r="E442" s="74"/>
      <c r="F442" s="236" t="s">
        <v>762</v>
      </c>
      <c r="G442" s="74"/>
      <c r="H442" s="74"/>
      <c r="I442" s="191"/>
      <c r="J442" s="74"/>
      <c r="K442" s="74"/>
      <c r="L442" s="72"/>
      <c r="M442" s="235"/>
      <c r="N442" s="47"/>
      <c r="O442" s="47"/>
      <c r="P442" s="47"/>
      <c r="Q442" s="47"/>
      <c r="R442" s="47"/>
      <c r="S442" s="47"/>
      <c r="T442" s="95"/>
      <c r="AT442" s="24" t="s">
        <v>295</v>
      </c>
      <c r="AU442" s="24" t="s">
        <v>87</v>
      </c>
    </row>
    <row r="443" spans="2:51" s="11" customFormat="1" ht="13.5">
      <c r="B443" s="240"/>
      <c r="C443" s="241"/>
      <c r="D443" s="233" t="s">
        <v>322</v>
      </c>
      <c r="E443" s="242" t="s">
        <v>23</v>
      </c>
      <c r="F443" s="243" t="s">
        <v>1291</v>
      </c>
      <c r="G443" s="241"/>
      <c r="H443" s="244">
        <v>245.44</v>
      </c>
      <c r="I443" s="245"/>
      <c r="J443" s="241"/>
      <c r="K443" s="241"/>
      <c r="L443" s="246"/>
      <c r="M443" s="247"/>
      <c r="N443" s="248"/>
      <c r="O443" s="248"/>
      <c r="P443" s="248"/>
      <c r="Q443" s="248"/>
      <c r="R443" s="248"/>
      <c r="S443" s="248"/>
      <c r="T443" s="249"/>
      <c r="AT443" s="250" t="s">
        <v>322</v>
      </c>
      <c r="AU443" s="250" t="s">
        <v>87</v>
      </c>
      <c r="AV443" s="11" t="s">
        <v>87</v>
      </c>
      <c r="AW443" s="11" t="s">
        <v>39</v>
      </c>
      <c r="AX443" s="11" t="s">
        <v>76</v>
      </c>
      <c r="AY443" s="250" t="s">
        <v>170</v>
      </c>
    </row>
    <row r="444" spans="2:51" s="11" customFormat="1" ht="13.5">
      <c r="B444" s="240"/>
      <c r="C444" s="241"/>
      <c r="D444" s="233" t="s">
        <v>322</v>
      </c>
      <c r="E444" s="242" t="s">
        <v>23</v>
      </c>
      <c r="F444" s="243" t="s">
        <v>1292</v>
      </c>
      <c r="G444" s="241"/>
      <c r="H444" s="244">
        <v>22.54</v>
      </c>
      <c r="I444" s="245"/>
      <c r="J444" s="241"/>
      <c r="K444" s="241"/>
      <c r="L444" s="246"/>
      <c r="M444" s="247"/>
      <c r="N444" s="248"/>
      <c r="O444" s="248"/>
      <c r="P444" s="248"/>
      <c r="Q444" s="248"/>
      <c r="R444" s="248"/>
      <c r="S444" s="248"/>
      <c r="T444" s="249"/>
      <c r="AT444" s="250" t="s">
        <v>322</v>
      </c>
      <c r="AU444" s="250" t="s">
        <v>87</v>
      </c>
      <c r="AV444" s="11" t="s">
        <v>87</v>
      </c>
      <c r="AW444" s="11" t="s">
        <v>39</v>
      </c>
      <c r="AX444" s="11" t="s">
        <v>76</v>
      </c>
      <c r="AY444" s="250" t="s">
        <v>170</v>
      </c>
    </row>
    <row r="445" spans="2:51" s="12" customFormat="1" ht="13.5">
      <c r="B445" s="251"/>
      <c r="C445" s="252"/>
      <c r="D445" s="233" t="s">
        <v>322</v>
      </c>
      <c r="E445" s="253" t="s">
        <v>23</v>
      </c>
      <c r="F445" s="254" t="s">
        <v>392</v>
      </c>
      <c r="G445" s="252"/>
      <c r="H445" s="255">
        <v>267.98</v>
      </c>
      <c r="I445" s="256"/>
      <c r="J445" s="252"/>
      <c r="K445" s="252"/>
      <c r="L445" s="257"/>
      <c r="M445" s="258"/>
      <c r="N445" s="259"/>
      <c r="O445" s="259"/>
      <c r="P445" s="259"/>
      <c r="Q445" s="259"/>
      <c r="R445" s="259"/>
      <c r="S445" s="259"/>
      <c r="T445" s="260"/>
      <c r="AT445" s="261" t="s">
        <v>322</v>
      </c>
      <c r="AU445" s="261" t="s">
        <v>87</v>
      </c>
      <c r="AV445" s="12" t="s">
        <v>194</v>
      </c>
      <c r="AW445" s="12" t="s">
        <v>39</v>
      </c>
      <c r="AX445" s="12" t="s">
        <v>84</v>
      </c>
      <c r="AY445" s="261" t="s">
        <v>170</v>
      </c>
    </row>
    <row r="446" spans="2:65" s="1" customFormat="1" ht="25.5" customHeight="1">
      <c r="B446" s="46"/>
      <c r="C446" s="221" t="s">
        <v>790</v>
      </c>
      <c r="D446" s="221" t="s">
        <v>176</v>
      </c>
      <c r="E446" s="222" t="s">
        <v>772</v>
      </c>
      <c r="F446" s="223" t="s">
        <v>773</v>
      </c>
      <c r="G446" s="224" t="s">
        <v>395</v>
      </c>
      <c r="H446" s="225">
        <v>98.195</v>
      </c>
      <c r="I446" s="226"/>
      <c r="J446" s="227">
        <f>ROUND(I446*H446,2)</f>
        <v>0</v>
      </c>
      <c r="K446" s="223" t="s">
        <v>23</v>
      </c>
      <c r="L446" s="72"/>
      <c r="M446" s="228" t="s">
        <v>23</v>
      </c>
      <c r="N446" s="229" t="s">
        <v>47</v>
      </c>
      <c r="O446" s="47"/>
      <c r="P446" s="230">
        <f>O446*H446</f>
        <v>0</v>
      </c>
      <c r="Q446" s="230">
        <v>0</v>
      </c>
      <c r="R446" s="230">
        <f>Q446*H446</f>
        <v>0</v>
      </c>
      <c r="S446" s="230">
        <v>0</v>
      </c>
      <c r="T446" s="231">
        <f>S446*H446</f>
        <v>0</v>
      </c>
      <c r="AR446" s="24" t="s">
        <v>194</v>
      </c>
      <c r="AT446" s="24" t="s">
        <v>176</v>
      </c>
      <c r="AU446" s="24" t="s">
        <v>87</v>
      </c>
      <c r="AY446" s="24" t="s">
        <v>170</v>
      </c>
      <c r="BE446" s="232">
        <f>IF(N446="základní",J446,0)</f>
        <v>0</v>
      </c>
      <c r="BF446" s="232">
        <f>IF(N446="snížená",J446,0)</f>
        <v>0</v>
      </c>
      <c r="BG446" s="232">
        <f>IF(N446="zákl. přenesená",J446,0)</f>
        <v>0</v>
      </c>
      <c r="BH446" s="232">
        <f>IF(N446="sníž. přenesená",J446,0)</f>
        <v>0</v>
      </c>
      <c r="BI446" s="232">
        <f>IF(N446="nulová",J446,0)</f>
        <v>0</v>
      </c>
      <c r="BJ446" s="24" t="s">
        <v>84</v>
      </c>
      <c r="BK446" s="232">
        <f>ROUND(I446*H446,2)</f>
        <v>0</v>
      </c>
      <c r="BL446" s="24" t="s">
        <v>194</v>
      </c>
      <c r="BM446" s="24" t="s">
        <v>1293</v>
      </c>
    </row>
    <row r="447" spans="2:47" s="1" customFormat="1" ht="13.5">
      <c r="B447" s="46"/>
      <c r="C447" s="74"/>
      <c r="D447" s="233" t="s">
        <v>183</v>
      </c>
      <c r="E447" s="74"/>
      <c r="F447" s="234" t="s">
        <v>775</v>
      </c>
      <c r="G447" s="74"/>
      <c r="H447" s="74"/>
      <c r="I447" s="191"/>
      <c r="J447" s="74"/>
      <c r="K447" s="74"/>
      <c r="L447" s="72"/>
      <c r="M447" s="235"/>
      <c r="N447" s="47"/>
      <c r="O447" s="47"/>
      <c r="P447" s="47"/>
      <c r="Q447" s="47"/>
      <c r="R447" s="47"/>
      <c r="S447" s="47"/>
      <c r="T447" s="95"/>
      <c r="AT447" s="24" t="s">
        <v>183</v>
      </c>
      <c r="AU447" s="24" t="s">
        <v>87</v>
      </c>
    </row>
    <row r="448" spans="2:47" s="1" customFormat="1" ht="13.5">
      <c r="B448" s="46"/>
      <c r="C448" s="74"/>
      <c r="D448" s="233" t="s">
        <v>295</v>
      </c>
      <c r="E448" s="74"/>
      <c r="F448" s="236" t="s">
        <v>776</v>
      </c>
      <c r="G448" s="74"/>
      <c r="H448" s="74"/>
      <c r="I448" s="191"/>
      <c r="J448" s="74"/>
      <c r="K448" s="74"/>
      <c r="L448" s="72"/>
      <c r="M448" s="235"/>
      <c r="N448" s="47"/>
      <c r="O448" s="47"/>
      <c r="P448" s="47"/>
      <c r="Q448" s="47"/>
      <c r="R448" s="47"/>
      <c r="S448" s="47"/>
      <c r="T448" s="95"/>
      <c r="AT448" s="24" t="s">
        <v>295</v>
      </c>
      <c r="AU448" s="24" t="s">
        <v>87</v>
      </c>
    </row>
    <row r="449" spans="2:47" s="1" customFormat="1" ht="13.5">
      <c r="B449" s="46"/>
      <c r="C449" s="74"/>
      <c r="D449" s="233" t="s">
        <v>184</v>
      </c>
      <c r="E449" s="74"/>
      <c r="F449" s="236" t="s">
        <v>777</v>
      </c>
      <c r="G449" s="74"/>
      <c r="H449" s="74"/>
      <c r="I449" s="191"/>
      <c r="J449" s="74"/>
      <c r="K449" s="74"/>
      <c r="L449" s="72"/>
      <c r="M449" s="235"/>
      <c r="N449" s="47"/>
      <c r="O449" s="47"/>
      <c r="P449" s="47"/>
      <c r="Q449" s="47"/>
      <c r="R449" s="47"/>
      <c r="S449" s="47"/>
      <c r="T449" s="95"/>
      <c r="AT449" s="24" t="s">
        <v>184</v>
      </c>
      <c r="AU449" s="24" t="s">
        <v>87</v>
      </c>
    </row>
    <row r="450" spans="2:51" s="11" customFormat="1" ht="13.5">
      <c r="B450" s="240"/>
      <c r="C450" s="241"/>
      <c r="D450" s="233" t="s">
        <v>322</v>
      </c>
      <c r="E450" s="242" t="s">
        <v>23</v>
      </c>
      <c r="F450" s="243" t="s">
        <v>1294</v>
      </c>
      <c r="G450" s="241"/>
      <c r="H450" s="244">
        <v>98.195</v>
      </c>
      <c r="I450" s="245"/>
      <c r="J450" s="241"/>
      <c r="K450" s="241"/>
      <c r="L450" s="246"/>
      <c r="M450" s="247"/>
      <c r="N450" s="248"/>
      <c r="O450" s="248"/>
      <c r="P450" s="248"/>
      <c r="Q450" s="248"/>
      <c r="R450" s="248"/>
      <c r="S450" s="248"/>
      <c r="T450" s="249"/>
      <c r="AT450" s="250" t="s">
        <v>322</v>
      </c>
      <c r="AU450" s="250" t="s">
        <v>87</v>
      </c>
      <c r="AV450" s="11" t="s">
        <v>87</v>
      </c>
      <c r="AW450" s="11" t="s">
        <v>39</v>
      </c>
      <c r="AX450" s="11" t="s">
        <v>84</v>
      </c>
      <c r="AY450" s="250" t="s">
        <v>170</v>
      </c>
    </row>
    <row r="451" spans="2:65" s="1" customFormat="1" ht="25.5" customHeight="1">
      <c r="B451" s="46"/>
      <c r="C451" s="221" t="s">
        <v>798</v>
      </c>
      <c r="D451" s="221" t="s">
        <v>176</v>
      </c>
      <c r="E451" s="222" t="s">
        <v>780</v>
      </c>
      <c r="F451" s="223" t="s">
        <v>781</v>
      </c>
      <c r="G451" s="224" t="s">
        <v>395</v>
      </c>
      <c r="H451" s="225">
        <v>204.604</v>
      </c>
      <c r="I451" s="226"/>
      <c r="J451" s="227">
        <f>ROUND(I451*H451,2)</f>
        <v>0</v>
      </c>
      <c r="K451" s="223" t="s">
        <v>23</v>
      </c>
      <c r="L451" s="72"/>
      <c r="M451" s="228" t="s">
        <v>23</v>
      </c>
      <c r="N451" s="229" t="s">
        <v>47</v>
      </c>
      <c r="O451" s="47"/>
      <c r="P451" s="230">
        <f>O451*H451</f>
        <v>0</v>
      </c>
      <c r="Q451" s="230">
        <v>0</v>
      </c>
      <c r="R451" s="230">
        <f>Q451*H451</f>
        <v>0</v>
      </c>
      <c r="S451" s="230">
        <v>0</v>
      </c>
      <c r="T451" s="231">
        <f>S451*H451</f>
        <v>0</v>
      </c>
      <c r="AR451" s="24" t="s">
        <v>194</v>
      </c>
      <c r="AT451" s="24" t="s">
        <v>176</v>
      </c>
      <c r="AU451" s="24" t="s">
        <v>87</v>
      </c>
      <c r="AY451" s="24" t="s">
        <v>170</v>
      </c>
      <c r="BE451" s="232">
        <f>IF(N451="základní",J451,0)</f>
        <v>0</v>
      </c>
      <c r="BF451" s="232">
        <f>IF(N451="snížená",J451,0)</f>
        <v>0</v>
      </c>
      <c r="BG451" s="232">
        <f>IF(N451="zákl. přenesená",J451,0)</f>
        <v>0</v>
      </c>
      <c r="BH451" s="232">
        <f>IF(N451="sníž. přenesená",J451,0)</f>
        <v>0</v>
      </c>
      <c r="BI451" s="232">
        <f>IF(N451="nulová",J451,0)</f>
        <v>0</v>
      </c>
      <c r="BJ451" s="24" t="s">
        <v>84</v>
      </c>
      <c r="BK451" s="232">
        <f>ROUND(I451*H451,2)</f>
        <v>0</v>
      </c>
      <c r="BL451" s="24" t="s">
        <v>194</v>
      </c>
      <c r="BM451" s="24" t="s">
        <v>1295</v>
      </c>
    </row>
    <row r="452" spans="2:47" s="1" customFormat="1" ht="13.5">
      <c r="B452" s="46"/>
      <c r="C452" s="74"/>
      <c r="D452" s="233" t="s">
        <v>183</v>
      </c>
      <c r="E452" s="74"/>
      <c r="F452" s="234" t="s">
        <v>783</v>
      </c>
      <c r="G452" s="74"/>
      <c r="H452" s="74"/>
      <c r="I452" s="191"/>
      <c r="J452" s="74"/>
      <c r="K452" s="74"/>
      <c r="L452" s="72"/>
      <c r="M452" s="235"/>
      <c r="N452" s="47"/>
      <c r="O452" s="47"/>
      <c r="P452" s="47"/>
      <c r="Q452" s="47"/>
      <c r="R452" s="47"/>
      <c r="S452" s="47"/>
      <c r="T452" s="95"/>
      <c r="AT452" s="24" t="s">
        <v>183</v>
      </c>
      <c r="AU452" s="24" t="s">
        <v>87</v>
      </c>
    </row>
    <row r="453" spans="2:47" s="1" customFormat="1" ht="13.5">
      <c r="B453" s="46"/>
      <c r="C453" s="74"/>
      <c r="D453" s="233" t="s">
        <v>295</v>
      </c>
      <c r="E453" s="74"/>
      <c r="F453" s="236" t="s">
        <v>776</v>
      </c>
      <c r="G453" s="74"/>
      <c r="H453" s="74"/>
      <c r="I453" s="191"/>
      <c r="J453" s="74"/>
      <c r="K453" s="74"/>
      <c r="L453" s="72"/>
      <c r="M453" s="235"/>
      <c r="N453" s="47"/>
      <c r="O453" s="47"/>
      <c r="P453" s="47"/>
      <c r="Q453" s="47"/>
      <c r="R453" s="47"/>
      <c r="S453" s="47"/>
      <c r="T453" s="95"/>
      <c r="AT453" s="24" t="s">
        <v>295</v>
      </c>
      <c r="AU453" s="24" t="s">
        <v>87</v>
      </c>
    </row>
    <row r="454" spans="2:47" s="1" customFormat="1" ht="13.5">
      <c r="B454" s="46"/>
      <c r="C454" s="74"/>
      <c r="D454" s="233" t="s">
        <v>184</v>
      </c>
      <c r="E454" s="74"/>
      <c r="F454" s="236" t="s">
        <v>784</v>
      </c>
      <c r="G454" s="74"/>
      <c r="H454" s="74"/>
      <c r="I454" s="191"/>
      <c r="J454" s="74"/>
      <c r="K454" s="74"/>
      <c r="L454" s="72"/>
      <c r="M454" s="235"/>
      <c r="N454" s="47"/>
      <c r="O454" s="47"/>
      <c r="P454" s="47"/>
      <c r="Q454" s="47"/>
      <c r="R454" s="47"/>
      <c r="S454" s="47"/>
      <c r="T454" s="95"/>
      <c r="AT454" s="24" t="s">
        <v>184</v>
      </c>
      <c r="AU454" s="24" t="s">
        <v>87</v>
      </c>
    </row>
    <row r="455" spans="2:51" s="11" customFormat="1" ht="13.5">
      <c r="B455" s="240"/>
      <c r="C455" s="241"/>
      <c r="D455" s="233" t="s">
        <v>322</v>
      </c>
      <c r="E455" s="242" t="s">
        <v>23</v>
      </c>
      <c r="F455" s="243" t="s">
        <v>1296</v>
      </c>
      <c r="G455" s="241"/>
      <c r="H455" s="244">
        <v>4</v>
      </c>
      <c r="I455" s="245"/>
      <c r="J455" s="241"/>
      <c r="K455" s="241"/>
      <c r="L455" s="246"/>
      <c r="M455" s="247"/>
      <c r="N455" s="248"/>
      <c r="O455" s="248"/>
      <c r="P455" s="248"/>
      <c r="Q455" s="248"/>
      <c r="R455" s="248"/>
      <c r="S455" s="248"/>
      <c r="T455" s="249"/>
      <c r="AT455" s="250" t="s">
        <v>322</v>
      </c>
      <c r="AU455" s="250" t="s">
        <v>87</v>
      </c>
      <c r="AV455" s="11" t="s">
        <v>87</v>
      </c>
      <c r="AW455" s="11" t="s">
        <v>39</v>
      </c>
      <c r="AX455" s="11" t="s">
        <v>76</v>
      </c>
      <c r="AY455" s="250" t="s">
        <v>170</v>
      </c>
    </row>
    <row r="456" spans="2:51" s="11" customFormat="1" ht="13.5">
      <c r="B456" s="240"/>
      <c r="C456" s="241"/>
      <c r="D456" s="233" t="s">
        <v>322</v>
      </c>
      <c r="E456" s="242" t="s">
        <v>23</v>
      </c>
      <c r="F456" s="243" t="s">
        <v>1297</v>
      </c>
      <c r="G456" s="241"/>
      <c r="H456" s="244">
        <v>47.9</v>
      </c>
      <c r="I456" s="245"/>
      <c r="J456" s="241"/>
      <c r="K456" s="241"/>
      <c r="L456" s="246"/>
      <c r="M456" s="247"/>
      <c r="N456" s="248"/>
      <c r="O456" s="248"/>
      <c r="P456" s="248"/>
      <c r="Q456" s="248"/>
      <c r="R456" s="248"/>
      <c r="S456" s="248"/>
      <c r="T456" s="249"/>
      <c r="AT456" s="250" t="s">
        <v>322</v>
      </c>
      <c r="AU456" s="250" t="s">
        <v>87</v>
      </c>
      <c r="AV456" s="11" t="s">
        <v>87</v>
      </c>
      <c r="AW456" s="11" t="s">
        <v>39</v>
      </c>
      <c r="AX456" s="11" t="s">
        <v>76</v>
      </c>
      <c r="AY456" s="250" t="s">
        <v>170</v>
      </c>
    </row>
    <row r="457" spans="2:51" s="11" customFormat="1" ht="13.5">
      <c r="B457" s="240"/>
      <c r="C457" s="241"/>
      <c r="D457" s="233" t="s">
        <v>322</v>
      </c>
      <c r="E457" s="242" t="s">
        <v>23</v>
      </c>
      <c r="F457" s="243" t="s">
        <v>1298</v>
      </c>
      <c r="G457" s="241"/>
      <c r="H457" s="244">
        <v>152.52</v>
      </c>
      <c r="I457" s="245"/>
      <c r="J457" s="241"/>
      <c r="K457" s="241"/>
      <c r="L457" s="246"/>
      <c r="M457" s="247"/>
      <c r="N457" s="248"/>
      <c r="O457" s="248"/>
      <c r="P457" s="248"/>
      <c r="Q457" s="248"/>
      <c r="R457" s="248"/>
      <c r="S457" s="248"/>
      <c r="T457" s="249"/>
      <c r="AT457" s="250" t="s">
        <v>322</v>
      </c>
      <c r="AU457" s="250" t="s">
        <v>87</v>
      </c>
      <c r="AV457" s="11" t="s">
        <v>87</v>
      </c>
      <c r="AW457" s="11" t="s">
        <v>39</v>
      </c>
      <c r="AX457" s="11" t="s">
        <v>76</v>
      </c>
      <c r="AY457" s="250" t="s">
        <v>170</v>
      </c>
    </row>
    <row r="458" spans="2:51" s="11" customFormat="1" ht="13.5">
      <c r="B458" s="240"/>
      <c r="C458" s="241"/>
      <c r="D458" s="233" t="s">
        <v>322</v>
      </c>
      <c r="E458" s="242" t="s">
        <v>23</v>
      </c>
      <c r="F458" s="243" t="s">
        <v>1299</v>
      </c>
      <c r="G458" s="241"/>
      <c r="H458" s="244">
        <v>0.164</v>
      </c>
      <c r="I458" s="245"/>
      <c r="J458" s="241"/>
      <c r="K458" s="241"/>
      <c r="L458" s="246"/>
      <c r="M458" s="247"/>
      <c r="N458" s="248"/>
      <c r="O458" s="248"/>
      <c r="P458" s="248"/>
      <c r="Q458" s="248"/>
      <c r="R458" s="248"/>
      <c r="S458" s="248"/>
      <c r="T458" s="249"/>
      <c r="AT458" s="250" t="s">
        <v>322</v>
      </c>
      <c r="AU458" s="250" t="s">
        <v>87</v>
      </c>
      <c r="AV458" s="11" t="s">
        <v>87</v>
      </c>
      <c r="AW458" s="11" t="s">
        <v>39</v>
      </c>
      <c r="AX458" s="11" t="s">
        <v>76</v>
      </c>
      <c r="AY458" s="250" t="s">
        <v>170</v>
      </c>
    </row>
    <row r="459" spans="2:51" s="11" customFormat="1" ht="13.5">
      <c r="B459" s="240"/>
      <c r="C459" s="241"/>
      <c r="D459" s="233" t="s">
        <v>322</v>
      </c>
      <c r="E459" s="242" t="s">
        <v>23</v>
      </c>
      <c r="F459" s="243" t="s">
        <v>1300</v>
      </c>
      <c r="G459" s="241"/>
      <c r="H459" s="244">
        <v>0.02</v>
      </c>
      <c r="I459" s="245"/>
      <c r="J459" s="241"/>
      <c r="K459" s="241"/>
      <c r="L459" s="246"/>
      <c r="M459" s="247"/>
      <c r="N459" s="248"/>
      <c r="O459" s="248"/>
      <c r="P459" s="248"/>
      <c r="Q459" s="248"/>
      <c r="R459" s="248"/>
      <c r="S459" s="248"/>
      <c r="T459" s="249"/>
      <c r="AT459" s="250" t="s">
        <v>322</v>
      </c>
      <c r="AU459" s="250" t="s">
        <v>87</v>
      </c>
      <c r="AV459" s="11" t="s">
        <v>87</v>
      </c>
      <c r="AW459" s="11" t="s">
        <v>39</v>
      </c>
      <c r="AX459" s="11" t="s">
        <v>76</v>
      </c>
      <c r="AY459" s="250" t="s">
        <v>170</v>
      </c>
    </row>
    <row r="460" spans="2:51" s="12" customFormat="1" ht="13.5">
      <c r="B460" s="251"/>
      <c r="C460" s="252"/>
      <c r="D460" s="233" t="s">
        <v>322</v>
      </c>
      <c r="E460" s="253" t="s">
        <v>23</v>
      </c>
      <c r="F460" s="254" t="s">
        <v>392</v>
      </c>
      <c r="G460" s="252"/>
      <c r="H460" s="255">
        <v>204.604</v>
      </c>
      <c r="I460" s="256"/>
      <c r="J460" s="252"/>
      <c r="K460" s="252"/>
      <c r="L460" s="257"/>
      <c r="M460" s="258"/>
      <c r="N460" s="259"/>
      <c r="O460" s="259"/>
      <c r="P460" s="259"/>
      <c r="Q460" s="259"/>
      <c r="R460" s="259"/>
      <c r="S460" s="259"/>
      <c r="T460" s="260"/>
      <c r="AT460" s="261" t="s">
        <v>322</v>
      </c>
      <c r="AU460" s="261" t="s">
        <v>87</v>
      </c>
      <c r="AV460" s="12" t="s">
        <v>194</v>
      </c>
      <c r="AW460" s="12" t="s">
        <v>39</v>
      </c>
      <c r="AX460" s="12" t="s">
        <v>84</v>
      </c>
      <c r="AY460" s="261" t="s">
        <v>170</v>
      </c>
    </row>
    <row r="461" spans="2:65" s="1" customFormat="1" ht="16.5" customHeight="1">
      <c r="B461" s="46"/>
      <c r="C461" s="221" t="s">
        <v>806</v>
      </c>
      <c r="D461" s="221" t="s">
        <v>176</v>
      </c>
      <c r="E461" s="222" t="s">
        <v>791</v>
      </c>
      <c r="F461" s="223" t="s">
        <v>792</v>
      </c>
      <c r="G461" s="224" t="s">
        <v>395</v>
      </c>
      <c r="H461" s="225">
        <v>0.008</v>
      </c>
      <c r="I461" s="226"/>
      <c r="J461" s="227">
        <f>ROUND(I461*H461,2)</f>
        <v>0</v>
      </c>
      <c r="K461" s="223" t="s">
        <v>180</v>
      </c>
      <c r="L461" s="72"/>
      <c r="M461" s="228" t="s">
        <v>23</v>
      </c>
      <c r="N461" s="229" t="s">
        <v>47</v>
      </c>
      <c r="O461" s="47"/>
      <c r="P461" s="230">
        <f>O461*H461</f>
        <v>0</v>
      </c>
      <c r="Q461" s="230">
        <v>0</v>
      </c>
      <c r="R461" s="230">
        <f>Q461*H461</f>
        <v>0</v>
      </c>
      <c r="S461" s="230">
        <v>0</v>
      </c>
      <c r="T461" s="231">
        <f>S461*H461</f>
        <v>0</v>
      </c>
      <c r="AR461" s="24" t="s">
        <v>194</v>
      </c>
      <c r="AT461" s="24" t="s">
        <v>176</v>
      </c>
      <c r="AU461" s="24" t="s">
        <v>87</v>
      </c>
      <c r="AY461" s="24" t="s">
        <v>170</v>
      </c>
      <c r="BE461" s="232">
        <f>IF(N461="základní",J461,0)</f>
        <v>0</v>
      </c>
      <c r="BF461" s="232">
        <f>IF(N461="snížená",J461,0)</f>
        <v>0</v>
      </c>
      <c r="BG461" s="232">
        <f>IF(N461="zákl. přenesená",J461,0)</f>
        <v>0</v>
      </c>
      <c r="BH461" s="232">
        <f>IF(N461="sníž. přenesená",J461,0)</f>
        <v>0</v>
      </c>
      <c r="BI461" s="232">
        <f>IF(N461="nulová",J461,0)</f>
        <v>0</v>
      </c>
      <c r="BJ461" s="24" t="s">
        <v>84</v>
      </c>
      <c r="BK461" s="232">
        <f>ROUND(I461*H461,2)</f>
        <v>0</v>
      </c>
      <c r="BL461" s="24" t="s">
        <v>194</v>
      </c>
      <c r="BM461" s="24" t="s">
        <v>1301</v>
      </c>
    </row>
    <row r="462" spans="2:47" s="1" customFormat="1" ht="13.5">
      <c r="B462" s="46"/>
      <c r="C462" s="74"/>
      <c r="D462" s="233" t="s">
        <v>183</v>
      </c>
      <c r="E462" s="74"/>
      <c r="F462" s="234" t="s">
        <v>794</v>
      </c>
      <c r="G462" s="74"/>
      <c r="H462" s="74"/>
      <c r="I462" s="191"/>
      <c r="J462" s="74"/>
      <c r="K462" s="74"/>
      <c r="L462" s="72"/>
      <c r="M462" s="235"/>
      <c r="N462" s="47"/>
      <c r="O462" s="47"/>
      <c r="P462" s="47"/>
      <c r="Q462" s="47"/>
      <c r="R462" s="47"/>
      <c r="S462" s="47"/>
      <c r="T462" s="95"/>
      <c r="AT462" s="24" t="s">
        <v>183</v>
      </c>
      <c r="AU462" s="24" t="s">
        <v>87</v>
      </c>
    </row>
    <row r="463" spans="2:47" s="1" customFormat="1" ht="13.5">
      <c r="B463" s="46"/>
      <c r="C463" s="74"/>
      <c r="D463" s="233" t="s">
        <v>295</v>
      </c>
      <c r="E463" s="74"/>
      <c r="F463" s="236" t="s">
        <v>795</v>
      </c>
      <c r="G463" s="74"/>
      <c r="H463" s="74"/>
      <c r="I463" s="191"/>
      <c r="J463" s="74"/>
      <c r="K463" s="74"/>
      <c r="L463" s="72"/>
      <c r="M463" s="235"/>
      <c r="N463" s="47"/>
      <c r="O463" s="47"/>
      <c r="P463" s="47"/>
      <c r="Q463" s="47"/>
      <c r="R463" s="47"/>
      <c r="S463" s="47"/>
      <c r="T463" s="95"/>
      <c r="AT463" s="24" t="s">
        <v>295</v>
      </c>
      <c r="AU463" s="24" t="s">
        <v>87</v>
      </c>
    </row>
    <row r="464" spans="2:47" s="1" customFormat="1" ht="13.5">
      <c r="B464" s="46"/>
      <c r="C464" s="74"/>
      <c r="D464" s="233" t="s">
        <v>184</v>
      </c>
      <c r="E464" s="74"/>
      <c r="F464" s="236" t="s">
        <v>796</v>
      </c>
      <c r="G464" s="74"/>
      <c r="H464" s="74"/>
      <c r="I464" s="191"/>
      <c r="J464" s="74"/>
      <c r="K464" s="74"/>
      <c r="L464" s="72"/>
      <c r="M464" s="235"/>
      <c r="N464" s="47"/>
      <c r="O464" s="47"/>
      <c r="P464" s="47"/>
      <c r="Q464" s="47"/>
      <c r="R464" s="47"/>
      <c r="S464" s="47"/>
      <c r="T464" s="95"/>
      <c r="AT464" s="24" t="s">
        <v>184</v>
      </c>
      <c r="AU464" s="24" t="s">
        <v>87</v>
      </c>
    </row>
    <row r="465" spans="2:51" s="11" customFormat="1" ht="13.5">
      <c r="B465" s="240"/>
      <c r="C465" s="241"/>
      <c r="D465" s="233" t="s">
        <v>322</v>
      </c>
      <c r="E465" s="242" t="s">
        <v>23</v>
      </c>
      <c r="F465" s="243" t="s">
        <v>1302</v>
      </c>
      <c r="G465" s="241"/>
      <c r="H465" s="244">
        <v>0.008</v>
      </c>
      <c r="I465" s="245"/>
      <c r="J465" s="241"/>
      <c r="K465" s="241"/>
      <c r="L465" s="246"/>
      <c r="M465" s="247"/>
      <c r="N465" s="248"/>
      <c r="O465" s="248"/>
      <c r="P465" s="248"/>
      <c r="Q465" s="248"/>
      <c r="R465" s="248"/>
      <c r="S465" s="248"/>
      <c r="T465" s="249"/>
      <c r="AT465" s="250" t="s">
        <v>322</v>
      </c>
      <c r="AU465" s="250" t="s">
        <v>87</v>
      </c>
      <c r="AV465" s="11" t="s">
        <v>87</v>
      </c>
      <c r="AW465" s="11" t="s">
        <v>39</v>
      </c>
      <c r="AX465" s="11" t="s">
        <v>84</v>
      </c>
      <c r="AY465" s="250" t="s">
        <v>170</v>
      </c>
    </row>
    <row r="466" spans="2:65" s="1" customFormat="1" ht="16.5" customHeight="1">
      <c r="B466" s="46"/>
      <c r="C466" s="221" t="s">
        <v>815</v>
      </c>
      <c r="D466" s="221" t="s">
        <v>176</v>
      </c>
      <c r="E466" s="222" t="s">
        <v>799</v>
      </c>
      <c r="F466" s="223" t="s">
        <v>800</v>
      </c>
      <c r="G466" s="224" t="s">
        <v>395</v>
      </c>
      <c r="H466" s="225">
        <v>52.064</v>
      </c>
      <c r="I466" s="226"/>
      <c r="J466" s="227">
        <f>ROUND(I466*H466,2)</f>
        <v>0</v>
      </c>
      <c r="K466" s="223" t="s">
        <v>180</v>
      </c>
      <c r="L466" s="72"/>
      <c r="M466" s="228" t="s">
        <v>23</v>
      </c>
      <c r="N466" s="229" t="s">
        <v>47</v>
      </c>
      <c r="O466" s="47"/>
      <c r="P466" s="230">
        <f>O466*H466</f>
        <v>0</v>
      </c>
      <c r="Q466" s="230">
        <v>0</v>
      </c>
      <c r="R466" s="230">
        <f>Q466*H466</f>
        <v>0</v>
      </c>
      <c r="S466" s="230">
        <v>0</v>
      </c>
      <c r="T466" s="231">
        <f>S466*H466</f>
        <v>0</v>
      </c>
      <c r="AR466" s="24" t="s">
        <v>194</v>
      </c>
      <c r="AT466" s="24" t="s">
        <v>176</v>
      </c>
      <c r="AU466" s="24" t="s">
        <v>87</v>
      </c>
      <c r="AY466" s="24" t="s">
        <v>170</v>
      </c>
      <c r="BE466" s="232">
        <f>IF(N466="základní",J466,0)</f>
        <v>0</v>
      </c>
      <c r="BF466" s="232">
        <f>IF(N466="snížená",J466,0)</f>
        <v>0</v>
      </c>
      <c r="BG466" s="232">
        <f>IF(N466="zákl. přenesená",J466,0)</f>
        <v>0</v>
      </c>
      <c r="BH466" s="232">
        <f>IF(N466="sníž. přenesená",J466,0)</f>
        <v>0</v>
      </c>
      <c r="BI466" s="232">
        <f>IF(N466="nulová",J466,0)</f>
        <v>0</v>
      </c>
      <c r="BJ466" s="24" t="s">
        <v>84</v>
      </c>
      <c r="BK466" s="232">
        <f>ROUND(I466*H466,2)</f>
        <v>0</v>
      </c>
      <c r="BL466" s="24" t="s">
        <v>194</v>
      </c>
      <c r="BM466" s="24" t="s">
        <v>1303</v>
      </c>
    </row>
    <row r="467" spans="2:47" s="1" customFormat="1" ht="13.5">
      <c r="B467" s="46"/>
      <c r="C467" s="74"/>
      <c r="D467" s="233" t="s">
        <v>183</v>
      </c>
      <c r="E467" s="74"/>
      <c r="F467" s="234" t="s">
        <v>802</v>
      </c>
      <c r="G467" s="74"/>
      <c r="H467" s="74"/>
      <c r="I467" s="191"/>
      <c r="J467" s="74"/>
      <c r="K467" s="74"/>
      <c r="L467" s="72"/>
      <c r="M467" s="235"/>
      <c r="N467" s="47"/>
      <c r="O467" s="47"/>
      <c r="P467" s="47"/>
      <c r="Q467" s="47"/>
      <c r="R467" s="47"/>
      <c r="S467" s="47"/>
      <c r="T467" s="95"/>
      <c r="AT467" s="24" t="s">
        <v>183</v>
      </c>
      <c r="AU467" s="24" t="s">
        <v>87</v>
      </c>
    </row>
    <row r="468" spans="2:47" s="1" customFormat="1" ht="13.5">
      <c r="B468" s="46"/>
      <c r="C468" s="74"/>
      <c r="D468" s="233" t="s">
        <v>295</v>
      </c>
      <c r="E468" s="74"/>
      <c r="F468" s="236" t="s">
        <v>803</v>
      </c>
      <c r="G468" s="74"/>
      <c r="H468" s="74"/>
      <c r="I468" s="191"/>
      <c r="J468" s="74"/>
      <c r="K468" s="74"/>
      <c r="L468" s="72"/>
      <c r="M468" s="235"/>
      <c r="N468" s="47"/>
      <c r="O468" s="47"/>
      <c r="P468" s="47"/>
      <c r="Q468" s="47"/>
      <c r="R468" s="47"/>
      <c r="S468" s="47"/>
      <c r="T468" s="95"/>
      <c r="AT468" s="24" t="s">
        <v>295</v>
      </c>
      <c r="AU468" s="24" t="s">
        <v>87</v>
      </c>
    </row>
    <row r="469" spans="2:47" s="1" customFormat="1" ht="13.5">
      <c r="B469" s="46"/>
      <c r="C469" s="74"/>
      <c r="D469" s="233" t="s">
        <v>184</v>
      </c>
      <c r="E469" s="74"/>
      <c r="F469" s="236" t="s">
        <v>804</v>
      </c>
      <c r="G469" s="74"/>
      <c r="H469" s="74"/>
      <c r="I469" s="191"/>
      <c r="J469" s="74"/>
      <c r="K469" s="74"/>
      <c r="L469" s="72"/>
      <c r="M469" s="235"/>
      <c r="N469" s="47"/>
      <c r="O469" s="47"/>
      <c r="P469" s="47"/>
      <c r="Q469" s="47"/>
      <c r="R469" s="47"/>
      <c r="S469" s="47"/>
      <c r="T469" s="95"/>
      <c r="AT469" s="24" t="s">
        <v>184</v>
      </c>
      <c r="AU469" s="24" t="s">
        <v>87</v>
      </c>
    </row>
    <row r="470" spans="2:51" s="11" customFormat="1" ht="13.5">
      <c r="B470" s="240"/>
      <c r="C470" s="241"/>
      <c r="D470" s="233" t="s">
        <v>322</v>
      </c>
      <c r="E470" s="242" t="s">
        <v>23</v>
      </c>
      <c r="F470" s="243" t="s">
        <v>1296</v>
      </c>
      <c r="G470" s="241"/>
      <c r="H470" s="244">
        <v>4</v>
      </c>
      <c r="I470" s="245"/>
      <c r="J470" s="241"/>
      <c r="K470" s="241"/>
      <c r="L470" s="246"/>
      <c r="M470" s="247"/>
      <c r="N470" s="248"/>
      <c r="O470" s="248"/>
      <c r="P470" s="248"/>
      <c r="Q470" s="248"/>
      <c r="R470" s="248"/>
      <c r="S470" s="248"/>
      <c r="T470" s="249"/>
      <c r="AT470" s="250" t="s">
        <v>322</v>
      </c>
      <c r="AU470" s="250" t="s">
        <v>87</v>
      </c>
      <c r="AV470" s="11" t="s">
        <v>87</v>
      </c>
      <c r="AW470" s="11" t="s">
        <v>39</v>
      </c>
      <c r="AX470" s="11" t="s">
        <v>76</v>
      </c>
      <c r="AY470" s="250" t="s">
        <v>170</v>
      </c>
    </row>
    <row r="471" spans="2:51" s="11" customFormat="1" ht="13.5">
      <c r="B471" s="240"/>
      <c r="C471" s="241"/>
      <c r="D471" s="233" t="s">
        <v>322</v>
      </c>
      <c r="E471" s="242" t="s">
        <v>23</v>
      </c>
      <c r="F471" s="243" t="s">
        <v>1304</v>
      </c>
      <c r="G471" s="241"/>
      <c r="H471" s="244">
        <v>47.9</v>
      </c>
      <c r="I471" s="245"/>
      <c r="J471" s="241"/>
      <c r="K471" s="241"/>
      <c r="L471" s="246"/>
      <c r="M471" s="247"/>
      <c r="N471" s="248"/>
      <c r="O471" s="248"/>
      <c r="P471" s="248"/>
      <c r="Q471" s="248"/>
      <c r="R471" s="248"/>
      <c r="S471" s="248"/>
      <c r="T471" s="249"/>
      <c r="AT471" s="250" t="s">
        <v>322</v>
      </c>
      <c r="AU471" s="250" t="s">
        <v>87</v>
      </c>
      <c r="AV471" s="11" t="s">
        <v>87</v>
      </c>
      <c r="AW471" s="11" t="s">
        <v>39</v>
      </c>
      <c r="AX471" s="11" t="s">
        <v>76</v>
      </c>
      <c r="AY471" s="250" t="s">
        <v>170</v>
      </c>
    </row>
    <row r="472" spans="2:51" s="11" customFormat="1" ht="13.5">
      <c r="B472" s="240"/>
      <c r="C472" s="241"/>
      <c r="D472" s="233" t="s">
        <v>322</v>
      </c>
      <c r="E472" s="242" t="s">
        <v>23</v>
      </c>
      <c r="F472" s="243" t="s">
        <v>1299</v>
      </c>
      <c r="G472" s="241"/>
      <c r="H472" s="244">
        <v>0.164</v>
      </c>
      <c r="I472" s="245"/>
      <c r="J472" s="241"/>
      <c r="K472" s="241"/>
      <c r="L472" s="246"/>
      <c r="M472" s="247"/>
      <c r="N472" s="248"/>
      <c r="O472" s="248"/>
      <c r="P472" s="248"/>
      <c r="Q472" s="248"/>
      <c r="R472" s="248"/>
      <c r="S472" s="248"/>
      <c r="T472" s="249"/>
      <c r="AT472" s="250" t="s">
        <v>322</v>
      </c>
      <c r="AU472" s="250" t="s">
        <v>87</v>
      </c>
      <c r="AV472" s="11" t="s">
        <v>87</v>
      </c>
      <c r="AW472" s="11" t="s">
        <v>39</v>
      </c>
      <c r="AX472" s="11" t="s">
        <v>76</v>
      </c>
      <c r="AY472" s="250" t="s">
        <v>170</v>
      </c>
    </row>
    <row r="473" spans="2:51" s="12" customFormat="1" ht="13.5">
      <c r="B473" s="251"/>
      <c r="C473" s="252"/>
      <c r="D473" s="233" t="s">
        <v>322</v>
      </c>
      <c r="E473" s="253" t="s">
        <v>23</v>
      </c>
      <c r="F473" s="254" t="s">
        <v>392</v>
      </c>
      <c r="G473" s="252"/>
      <c r="H473" s="255">
        <v>52.064</v>
      </c>
      <c r="I473" s="256"/>
      <c r="J473" s="252"/>
      <c r="K473" s="252"/>
      <c r="L473" s="257"/>
      <c r="M473" s="258"/>
      <c r="N473" s="259"/>
      <c r="O473" s="259"/>
      <c r="P473" s="259"/>
      <c r="Q473" s="259"/>
      <c r="R473" s="259"/>
      <c r="S473" s="259"/>
      <c r="T473" s="260"/>
      <c r="AT473" s="261" t="s">
        <v>322</v>
      </c>
      <c r="AU473" s="261" t="s">
        <v>87</v>
      </c>
      <c r="AV473" s="12" t="s">
        <v>194</v>
      </c>
      <c r="AW473" s="12" t="s">
        <v>39</v>
      </c>
      <c r="AX473" s="12" t="s">
        <v>84</v>
      </c>
      <c r="AY473" s="261" t="s">
        <v>170</v>
      </c>
    </row>
    <row r="474" spans="2:65" s="1" customFormat="1" ht="16.5" customHeight="1">
      <c r="B474" s="46"/>
      <c r="C474" s="221" t="s">
        <v>821</v>
      </c>
      <c r="D474" s="221" t="s">
        <v>176</v>
      </c>
      <c r="E474" s="222" t="s">
        <v>807</v>
      </c>
      <c r="F474" s="223" t="s">
        <v>808</v>
      </c>
      <c r="G474" s="224" t="s">
        <v>395</v>
      </c>
      <c r="H474" s="225">
        <v>1028.93</v>
      </c>
      <c r="I474" s="226"/>
      <c r="J474" s="227">
        <f>ROUND(I474*H474,2)</f>
        <v>0</v>
      </c>
      <c r="K474" s="223" t="s">
        <v>180</v>
      </c>
      <c r="L474" s="72"/>
      <c r="M474" s="228" t="s">
        <v>23</v>
      </c>
      <c r="N474" s="229" t="s">
        <v>47</v>
      </c>
      <c r="O474" s="47"/>
      <c r="P474" s="230">
        <f>O474*H474</f>
        <v>0</v>
      </c>
      <c r="Q474" s="230">
        <v>0</v>
      </c>
      <c r="R474" s="230">
        <f>Q474*H474</f>
        <v>0</v>
      </c>
      <c r="S474" s="230">
        <v>0</v>
      </c>
      <c r="T474" s="231">
        <f>S474*H474</f>
        <v>0</v>
      </c>
      <c r="AR474" s="24" t="s">
        <v>194</v>
      </c>
      <c r="AT474" s="24" t="s">
        <v>176</v>
      </c>
      <c r="AU474" s="24" t="s">
        <v>87</v>
      </c>
      <c r="AY474" s="24" t="s">
        <v>170</v>
      </c>
      <c r="BE474" s="232">
        <f>IF(N474="základní",J474,0)</f>
        <v>0</v>
      </c>
      <c r="BF474" s="232">
        <f>IF(N474="snížená",J474,0)</f>
        <v>0</v>
      </c>
      <c r="BG474" s="232">
        <f>IF(N474="zákl. přenesená",J474,0)</f>
        <v>0</v>
      </c>
      <c r="BH474" s="232">
        <f>IF(N474="sníž. přenesená",J474,0)</f>
        <v>0</v>
      </c>
      <c r="BI474" s="232">
        <f>IF(N474="nulová",J474,0)</f>
        <v>0</v>
      </c>
      <c r="BJ474" s="24" t="s">
        <v>84</v>
      </c>
      <c r="BK474" s="232">
        <f>ROUND(I474*H474,2)</f>
        <v>0</v>
      </c>
      <c r="BL474" s="24" t="s">
        <v>194</v>
      </c>
      <c r="BM474" s="24" t="s">
        <v>1305</v>
      </c>
    </row>
    <row r="475" spans="2:47" s="1" customFormat="1" ht="13.5">
      <c r="B475" s="46"/>
      <c r="C475" s="74"/>
      <c r="D475" s="233" t="s">
        <v>183</v>
      </c>
      <c r="E475" s="74"/>
      <c r="F475" s="234" t="s">
        <v>810</v>
      </c>
      <c r="G475" s="74"/>
      <c r="H475" s="74"/>
      <c r="I475" s="191"/>
      <c r="J475" s="74"/>
      <c r="K475" s="74"/>
      <c r="L475" s="72"/>
      <c r="M475" s="235"/>
      <c r="N475" s="47"/>
      <c r="O475" s="47"/>
      <c r="P475" s="47"/>
      <c r="Q475" s="47"/>
      <c r="R475" s="47"/>
      <c r="S475" s="47"/>
      <c r="T475" s="95"/>
      <c r="AT475" s="24" t="s">
        <v>183</v>
      </c>
      <c r="AU475" s="24" t="s">
        <v>87</v>
      </c>
    </row>
    <row r="476" spans="2:47" s="1" customFormat="1" ht="13.5">
      <c r="B476" s="46"/>
      <c r="C476" s="74"/>
      <c r="D476" s="233" t="s">
        <v>295</v>
      </c>
      <c r="E476" s="74"/>
      <c r="F476" s="236" t="s">
        <v>803</v>
      </c>
      <c r="G476" s="74"/>
      <c r="H476" s="74"/>
      <c r="I476" s="191"/>
      <c r="J476" s="74"/>
      <c r="K476" s="74"/>
      <c r="L476" s="72"/>
      <c r="M476" s="235"/>
      <c r="N476" s="47"/>
      <c r="O476" s="47"/>
      <c r="P476" s="47"/>
      <c r="Q476" s="47"/>
      <c r="R476" s="47"/>
      <c r="S476" s="47"/>
      <c r="T476" s="95"/>
      <c r="AT476" s="24" t="s">
        <v>295</v>
      </c>
      <c r="AU476" s="24" t="s">
        <v>87</v>
      </c>
    </row>
    <row r="477" spans="2:47" s="1" customFormat="1" ht="13.5">
      <c r="B477" s="46"/>
      <c r="C477" s="74"/>
      <c r="D477" s="233" t="s">
        <v>184</v>
      </c>
      <c r="E477" s="74"/>
      <c r="F477" s="236" t="s">
        <v>1306</v>
      </c>
      <c r="G477" s="74"/>
      <c r="H477" s="74"/>
      <c r="I477" s="191"/>
      <c r="J477" s="74"/>
      <c r="K477" s="74"/>
      <c r="L477" s="72"/>
      <c r="M477" s="235"/>
      <c r="N477" s="47"/>
      <c r="O477" s="47"/>
      <c r="P477" s="47"/>
      <c r="Q477" s="47"/>
      <c r="R477" s="47"/>
      <c r="S477" s="47"/>
      <c r="T477" s="95"/>
      <c r="AT477" s="24" t="s">
        <v>184</v>
      </c>
      <c r="AU477" s="24" t="s">
        <v>87</v>
      </c>
    </row>
    <row r="478" spans="2:51" s="11" customFormat="1" ht="13.5">
      <c r="B478" s="240"/>
      <c r="C478" s="241"/>
      <c r="D478" s="233" t="s">
        <v>322</v>
      </c>
      <c r="E478" s="242" t="s">
        <v>23</v>
      </c>
      <c r="F478" s="243" t="s">
        <v>1282</v>
      </c>
      <c r="G478" s="241"/>
      <c r="H478" s="244">
        <v>642.06</v>
      </c>
      <c r="I478" s="245"/>
      <c r="J478" s="241"/>
      <c r="K478" s="241"/>
      <c r="L478" s="246"/>
      <c r="M478" s="247"/>
      <c r="N478" s="248"/>
      <c r="O478" s="248"/>
      <c r="P478" s="248"/>
      <c r="Q478" s="248"/>
      <c r="R478" s="248"/>
      <c r="S478" s="248"/>
      <c r="T478" s="249"/>
      <c r="AT478" s="250" t="s">
        <v>322</v>
      </c>
      <c r="AU478" s="250" t="s">
        <v>87</v>
      </c>
      <c r="AV478" s="11" t="s">
        <v>87</v>
      </c>
      <c r="AW478" s="11" t="s">
        <v>39</v>
      </c>
      <c r="AX478" s="11" t="s">
        <v>76</v>
      </c>
      <c r="AY478" s="250" t="s">
        <v>170</v>
      </c>
    </row>
    <row r="479" spans="2:51" s="11" customFormat="1" ht="13.5">
      <c r="B479" s="240"/>
      <c r="C479" s="241"/>
      <c r="D479" s="233" t="s">
        <v>322</v>
      </c>
      <c r="E479" s="242" t="s">
        <v>23</v>
      </c>
      <c r="F479" s="243" t="s">
        <v>1283</v>
      </c>
      <c r="G479" s="241"/>
      <c r="H479" s="244">
        <v>383.68</v>
      </c>
      <c r="I479" s="245"/>
      <c r="J479" s="241"/>
      <c r="K479" s="241"/>
      <c r="L479" s="246"/>
      <c r="M479" s="247"/>
      <c r="N479" s="248"/>
      <c r="O479" s="248"/>
      <c r="P479" s="248"/>
      <c r="Q479" s="248"/>
      <c r="R479" s="248"/>
      <c r="S479" s="248"/>
      <c r="T479" s="249"/>
      <c r="AT479" s="250" t="s">
        <v>322</v>
      </c>
      <c r="AU479" s="250" t="s">
        <v>87</v>
      </c>
      <c r="AV479" s="11" t="s">
        <v>87</v>
      </c>
      <c r="AW479" s="11" t="s">
        <v>39</v>
      </c>
      <c r="AX479" s="11" t="s">
        <v>76</v>
      </c>
      <c r="AY479" s="250" t="s">
        <v>170</v>
      </c>
    </row>
    <row r="480" spans="2:51" s="11" customFormat="1" ht="13.5">
      <c r="B480" s="240"/>
      <c r="C480" s="241"/>
      <c r="D480" s="233" t="s">
        <v>322</v>
      </c>
      <c r="E480" s="242" t="s">
        <v>23</v>
      </c>
      <c r="F480" s="243" t="s">
        <v>1284</v>
      </c>
      <c r="G480" s="241"/>
      <c r="H480" s="244">
        <v>3.19</v>
      </c>
      <c r="I480" s="245"/>
      <c r="J480" s="241"/>
      <c r="K480" s="241"/>
      <c r="L480" s="246"/>
      <c r="M480" s="247"/>
      <c r="N480" s="248"/>
      <c r="O480" s="248"/>
      <c r="P480" s="248"/>
      <c r="Q480" s="248"/>
      <c r="R480" s="248"/>
      <c r="S480" s="248"/>
      <c r="T480" s="249"/>
      <c r="AT480" s="250" t="s">
        <v>322</v>
      </c>
      <c r="AU480" s="250" t="s">
        <v>87</v>
      </c>
      <c r="AV480" s="11" t="s">
        <v>87</v>
      </c>
      <c r="AW480" s="11" t="s">
        <v>39</v>
      </c>
      <c r="AX480" s="11" t="s">
        <v>76</v>
      </c>
      <c r="AY480" s="250" t="s">
        <v>170</v>
      </c>
    </row>
    <row r="481" spans="2:51" s="12" customFormat="1" ht="13.5">
      <c r="B481" s="251"/>
      <c r="C481" s="252"/>
      <c r="D481" s="233" t="s">
        <v>322</v>
      </c>
      <c r="E481" s="253" t="s">
        <v>23</v>
      </c>
      <c r="F481" s="254" t="s">
        <v>392</v>
      </c>
      <c r="G481" s="252"/>
      <c r="H481" s="255">
        <v>1028.93</v>
      </c>
      <c r="I481" s="256"/>
      <c r="J481" s="252"/>
      <c r="K481" s="252"/>
      <c r="L481" s="257"/>
      <c r="M481" s="258"/>
      <c r="N481" s="259"/>
      <c r="O481" s="259"/>
      <c r="P481" s="259"/>
      <c r="Q481" s="259"/>
      <c r="R481" s="259"/>
      <c r="S481" s="259"/>
      <c r="T481" s="260"/>
      <c r="AT481" s="261" t="s">
        <v>322</v>
      </c>
      <c r="AU481" s="261" t="s">
        <v>87</v>
      </c>
      <c r="AV481" s="12" t="s">
        <v>194</v>
      </c>
      <c r="AW481" s="12" t="s">
        <v>39</v>
      </c>
      <c r="AX481" s="12" t="s">
        <v>84</v>
      </c>
      <c r="AY481" s="261" t="s">
        <v>170</v>
      </c>
    </row>
    <row r="482" spans="2:63" s="10" customFormat="1" ht="29.85" customHeight="1">
      <c r="B482" s="205"/>
      <c r="C482" s="206"/>
      <c r="D482" s="207" t="s">
        <v>75</v>
      </c>
      <c r="E482" s="219" t="s">
        <v>813</v>
      </c>
      <c r="F482" s="219" t="s">
        <v>814</v>
      </c>
      <c r="G482" s="206"/>
      <c r="H482" s="206"/>
      <c r="I482" s="209"/>
      <c r="J482" s="220">
        <f>BK482</f>
        <v>0</v>
      </c>
      <c r="K482" s="206"/>
      <c r="L482" s="211"/>
      <c r="M482" s="212"/>
      <c r="N482" s="213"/>
      <c r="O482" s="213"/>
      <c r="P482" s="214">
        <f>SUM(P483:P488)</f>
        <v>0</v>
      </c>
      <c r="Q482" s="213"/>
      <c r="R482" s="214">
        <f>SUM(R483:R488)</f>
        <v>0</v>
      </c>
      <c r="S482" s="213"/>
      <c r="T482" s="215">
        <f>SUM(T483:T488)</f>
        <v>0</v>
      </c>
      <c r="AR482" s="216" t="s">
        <v>84</v>
      </c>
      <c r="AT482" s="217" t="s">
        <v>75</v>
      </c>
      <c r="AU482" s="217" t="s">
        <v>84</v>
      </c>
      <c r="AY482" s="216" t="s">
        <v>170</v>
      </c>
      <c r="BK482" s="218">
        <f>SUM(BK483:BK488)</f>
        <v>0</v>
      </c>
    </row>
    <row r="483" spans="2:65" s="1" customFormat="1" ht="25.5" customHeight="1">
      <c r="B483" s="46"/>
      <c r="C483" s="221" t="s">
        <v>828</v>
      </c>
      <c r="D483" s="221" t="s">
        <v>176</v>
      </c>
      <c r="E483" s="222" t="s">
        <v>816</v>
      </c>
      <c r="F483" s="223" t="s">
        <v>817</v>
      </c>
      <c r="G483" s="224" t="s">
        <v>395</v>
      </c>
      <c r="H483" s="225">
        <v>1203.99</v>
      </c>
      <c r="I483" s="226"/>
      <c r="J483" s="227">
        <f>ROUND(I483*H483,2)</f>
        <v>0</v>
      </c>
      <c r="K483" s="223" t="s">
        <v>180</v>
      </c>
      <c r="L483" s="72"/>
      <c r="M483" s="228" t="s">
        <v>23</v>
      </c>
      <c r="N483" s="229" t="s">
        <v>47</v>
      </c>
      <c r="O483" s="47"/>
      <c r="P483" s="230">
        <f>O483*H483</f>
        <v>0</v>
      </c>
      <c r="Q483" s="230">
        <v>0</v>
      </c>
      <c r="R483" s="230">
        <f>Q483*H483</f>
        <v>0</v>
      </c>
      <c r="S483" s="230">
        <v>0</v>
      </c>
      <c r="T483" s="231">
        <f>S483*H483</f>
        <v>0</v>
      </c>
      <c r="AR483" s="24" t="s">
        <v>194</v>
      </c>
      <c r="AT483" s="24" t="s">
        <v>176</v>
      </c>
      <c r="AU483" s="24" t="s">
        <v>87</v>
      </c>
      <c r="AY483" s="24" t="s">
        <v>170</v>
      </c>
      <c r="BE483" s="232">
        <f>IF(N483="základní",J483,0)</f>
        <v>0</v>
      </c>
      <c r="BF483" s="232">
        <f>IF(N483="snížená",J483,0)</f>
        <v>0</v>
      </c>
      <c r="BG483" s="232">
        <f>IF(N483="zákl. přenesená",J483,0)</f>
        <v>0</v>
      </c>
      <c r="BH483" s="232">
        <f>IF(N483="sníž. přenesená",J483,0)</f>
        <v>0</v>
      </c>
      <c r="BI483" s="232">
        <f>IF(N483="nulová",J483,0)</f>
        <v>0</v>
      </c>
      <c r="BJ483" s="24" t="s">
        <v>84</v>
      </c>
      <c r="BK483" s="232">
        <f>ROUND(I483*H483,2)</f>
        <v>0</v>
      </c>
      <c r="BL483" s="24" t="s">
        <v>194</v>
      </c>
      <c r="BM483" s="24" t="s">
        <v>1307</v>
      </c>
    </row>
    <row r="484" spans="2:47" s="1" customFormat="1" ht="13.5">
      <c r="B484" s="46"/>
      <c r="C484" s="74"/>
      <c r="D484" s="233" t="s">
        <v>183</v>
      </c>
      <c r="E484" s="74"/>
      <c r="F484" s="234" t="s">
        <v>819</v>
      </c>
      <c r="G484" s="74"/>
      <c r="H484" s="74"/>
      <c r="I484" s="191"/>
      <c r="J484" s="74"/>
      <c r="K484" s="74"/>
      <c r="L484" s="72"/>
      <c r="M484" s="235"/>
      <c r="N484" s="47"/>
      <c r="O484" s="47"/>
      <c r="P484" s="47"/>
      <c r="Q484" s="47"/>
      <c r="R484" s="47"/>
      <c r="S484" s="47"/>
      <c r="T484" s="95"/>
      <c r="AT484" s="24" t="s">
        <v>183</v>
      </c>
      <c r="AU484" s="24" t="s">
        <v>87</v>
      </c>
    </row>
    <row r="485" spans="2:47" s="1" customFormat="1" ht="13.5">
      <c r="B485" s="46"/>
      <c r="C485" s="74"/>
      <c r="D485" s="233" t="s">
        <v>295</v>
      </c>
      <c r="E485" s="74"/>
      <c r="F485" s="236" t="s">
        <v>820</v>
      </c>
      <c r="G485" s="74"/>
      <c r="H485" s="74"/>
      <c r="I485" s="191"/>
      <c r="J485" s="74"/>
      <c r="K485" s="74"/>
      <c r="L485" s="72"/>
      <c r="M485" s="235"/>
      <c r="N485" s="47"/>
      <c r="O485" s="47"/>
      <c r="P485" s="47"/>
      <c r="Q485" s="47"/>
      <c r="R485" s="47"/>
      <c r="S485" s="47"/>
      <c r="T485" s="95"/>
      <c r="AT485" s="24" t="s">
        <v>295</v>
      </c>
      <c r="AU485" s="24" t="s">
        <v>87</v>
      </c>
    </row>
    <row r="486" spans="2:65" s="1" customFormat="1" ht="25.5" customHeight="1">
      <c r="B486" s="46"/>
      <c r="C486" s="221" t="s">
        <v>831</v>
      </c>
      <c r="D486" s="221" t="s">
        <v>176</v>
      </c>
      <c r="E486" s="222" t="s">
        <v>822</v>
      </c>
      <c r="F486" s="223" t="s">
        <v>823</v>
      </c>
      <c r="G486" s="224" t="s">
        <v>395</v>
      </c>
      <c r="H486" s="225">
        <v>1203.99</v>
      </c>
      <c r="I486" s="226"/>
      <c r="J486" s="227">
        <f>ROUND(I486*H486,2)</f>
        <v>0</v>
      </c>
      <c r="K486" s="223" t="s">
        <v>180</v>
      </c>
      <c r="L486" s="72"/>
      <c r="M486" s="228" t="s">
        <v>23</v>
      </c>
      <c r="N486" s="229" t="s">
        <v>47</v>
      </c>
      <c r="O486" s="47"/>
      <c r="P486" s="230">
        <f>O486*H486</f>
        <v>0</v>
      </c>
      <c r="Q486" s="230">
        <v>0</v>
      </c>
      <c r="R486" s="230">
        <f>Q486*H486</f>
        <v>0</v>
      </c>
      <c r="S486" s="230">
        <v>0</v>
      </c>
      <c r="T486" s="231">
        <f>S486*H486</f>
        <v>0</v>
      </c>
      <c r="AR486" s="24" t="s">
        <v>194</v>
      </c>
      <c r="AT486" s="24" t="s">
        <v>176</v>
      </c>
      <c r="AU486" s="24" t="s">
        <v>87</v>
      </c>
      <c r="AY486" s="24" t="s">
        <v>170</v>
      </c>
      <c r="BE486" s="232">
        <f>IF(N486="základní",J486,0)</f>
        <v>0</v>
      </c>
      <c r="BF486" s="232">
        <f>IF(N486="snížená",J486,0)</f>
        <v>0</v>
      </c>
      <c r="BG486" s="232">
        <f>IF(N486="zákl. přenesená",J486,0)</f>
        <v>0</v>
      </c>
      <c r="BH486" s="232">
        <f>IF(N486="sníž. přenesená",J486,0)</f>
        <v>0</v>
      </c>
      <c r="BI486" s="232">
        <f>IF(N486="nulová",J486,0)</f>
        <v>0</v>
      </c>
      <c r="BJ486" s="24" t="s">
        <v>84</v>
      </c>
      <c r="BK486" s="232">
        <f>ROUND(I486*H486,2)</f>
        <v>0</v>
      </c>
      <c r="BL486" s="24" t="s">
        <v>194</v>
      </c>
      <c r="BM486" s="24" t="s">
        <v>1308</v>
      </c>
    </row>
    <row r="487" spans="2:47" s="1" customFormat="1" ht="13.5">
      <c r="B487" s="46"/>
      <c r="C487" s="74"/>
      <c r="D487" s="233" t="s">
        <v>183</v>
      </c>
      <c r="E487" s="74"/>
      <c r="F487" s="234" t="s">
        <v>825</v>
      </c>
      <c r="G487" s="74"/>
      <c r="H487" s="74"/>
      <c r="I487" s="191"/>
      <c r="J487" s="74"/>
      <c r="K487" s="74"/>
      <c r="L487" s="72"/>
      <c r="M487" s="235"/>
      <c r="N487" s="47"/>
      <c r="O487" s="47"/>
      <c r="P487" s="47"/>
      <c r="Q487" s="47"/>
      <c r="R487" s="47"/>
      <c r="S487" s="47"/>
      <c r="T487" s="95"/>
      <c r="AT487" s="24" t="s">
        <v>183</v>
      </c>
      <c r="AU487" s="24" t="s">
        <v>87</v>
      </c>
    </row>
    <row r="488" spans="2:47" s="1" customFormat="1" ht="13.5">
      <c r="B488" s="46"/>
      <c r="C488" s="74"/>
      <c r="D488" s="233" t="s">
        <v>295</v>
      </c>
      <c r="E488" s="74"/>
      <c r="F488" s="236" t="s">
        <v>820</v>
      </c>
      <c r="G488" s="74"/>
      <c r="H488" s="74"/>
      <c r="I488" s="191"/>
      <c r="J488" s="74"/>
      <c r="K488" s="74"/>
      <c r="L488" s="72"/>
      <c r="M488" s="235"/>
      <c r="N488" s="47"/>
      <c r="O488" s="47"/>
      <c r="P488" s="47"/>
      <c r="Q488" s="47"/>
      <c r="R488" s="47"/>
      <c r="S488" s="47"/>
      <c r="T488" s="95"/>
      <c r="AT488" s="24" t="s">
        <v>295</v>
      </c>
      <c r="AU488" s="24" t="s">
        <v>87</v>
      </c>
    </row>
    <row r="489" spans="2:63" s="10" customFormat="1" ht="37.4" customHeight="1">
      <c r="B489" s="205"/>
      <c r="C489" s="206"/>
      <c r="D489" s="207" t="s">
        <v>75</v>
      </c>
      <c r="E489" s="208" t="s">
        <v>826</v>
      </c>
      <c r="F489" s="208" t="s">
        <v>827</v>
      </c>
      <c r="G489" s="206"/>
      <c r="H489" s="206"/>
      <c r="I489" s="209"/>
      <c r="J489" s="210">
        <f>BK489</f>
        <v>0</v>
      </c>
      <c r="K489" s="206"/>
      <c r="L489" s="211"/>
      <c r="M489" s="212"/>
      <c r="N489" s="213"/>
      <c r="O489" s="213"/>
      <c r="P489" s="214">
        <f>SUM(P490:P516)</f>
        <v>0</v>
      </c>
      <c r="Q489" s="213"/>
      <c r="R489" s="214">
        <f>SUM(R490:R516)</f>
        <v>0.7524748800000001</v>
      </c>
      <c r="S489" s="213"/>
      <c r="T489" s="215">
        <f>SUM(T490:T516)</f>
        <v>0</v>
      </c>
      <c r="AR489" s="216" t="s">
        <v>84</v>
      </c>
      <c r="AT489" s="217" t="s">
        <v>75</v>
      </c>
      <c r="AU489" s="217" t="s">
        <v>76</v>
      </c>
      <c r="AY489" s="216" t="s">
        <v>170</v>
      </c>
      <c r="BK489" s="218">
        <f>SUM(BK490:BK516)</f>
        <v>0</v>
      </c>
    </row>
    <row r="490" spans="2:65" s="1" customFormat="1" ht="25.5" customHeight="1">
      <c r="B490" s="46"/>
      <c r="C490" s="221" t="s">
        <v>835</v>
      </c>
      <c r="D490" s="221" t="s">
        <v>176</v>
      </c>
      <c r="E490" s="222" t="s">
        <v>290</v>
      </c>
      <c r="F490" s="223" t="s">
        <v>291</v>
      </c>
      <c r="G490" s="224" t="s">
        <v>292</v>
      </c>
      <c r="H490" s="225">
        <v>742.22</v>
      </c>
      <c r="I490" s="226"/>
      <c r="J490" s="227">
        <f>ROUND(I490*H490,2)</f>
        <v>0</v>
      </c>
      <c r="K490" s="223" t="s">
        <v>180</v>
      </c>
      <c r="L490" s="72"/>
      <c r="M490" s="228" t="s">
        <v>23</v>
      </c>
      <c r="N490" s="229" t="s">
        <v>47</v>
      </c>
      <c r="O490" s="47"/>
      <c r="P490" s="230">
        <f>O490*H490</f>
        <v>0</v>
      </c>
      <c r="Q490" s="230">
        <v>0</v>
      </c>
      <c r="R490" s="230">
        <f>Q490*H490</f>
        <v>0</v>
      </c>
      <c r="S490" s="230">
        <v>0</v>
      </c>
      <c r="T490" s="231">
        <f>S490*H490</f>
        <v>0</v>
      </c>
      <c r="AR490" s="24" t="s">
        <v>194</v>
      </c>
      <c r="AT490" s="24" t="s">
        <v>176</v>
      </c>
      <c r="AU490" s="24" t="s">
        <v>84</v>
      </c>
      <c r="AY490" s="24" t="s">
        <v>170</v>
      </c>
      <c r="BE490" s="232">
        <f>IF(N490="základní",J490,0)</f>
        <v>0</v>
      </c>
      <c r="BF490" s="232">
        <f>IF(N490="snížená",J490,0)</f>
        <v>0</v>
      </c>
      <c r="BG490" s="232">
        <f>IF(N490="zákl. přenesená",J490,0)</f>
        <v>0</v>
      </c>
      <c r="BH490" s="232">
        <f>IF(N490="sníž. přenesená",J490,0)</f>
        <v>0</v>
      </c>
      <c r="BI490" s="232">
        <f>IF(N490="nulová",J490,0)</f>
        <v>0</v>
      </c>
      <c r="BJ490" s="24" t="s">
        <v>84</v>
      </c>
      <c r="BK490" s="232">
        <f>ROUND(I490*H490,2)</f>
        <v>0</v>
      </c>
      <c r="BL490" s="24" t="s">
        <v>194</v>
      </c>
      <c r="BM490" s="24" t="s">
        <v>1309</v>
      </c>
    </row>
    <row r="491" spans="2:47" s="1" customFormat="1" ht="13.5">
      <c r="B491" s="46"/>
      <c r="C491" s="74"/>
      <c r="D491" s="233" t="s">
        <v>183</v>
      </c>
      <c r="E491" s="74"/>
      <c r="F491" s="234" t="s">
        <v>294</v>
      </c>
      <c r="G491" s="74"/>
      <c r="H491" s="74"/>
      <c r="I491" s="191"/>
      <c r="J491" s="74"/>
      <c r="K491" s="74"/>
      <c r="L491" s="72"/>
      <c r="M491" s="235"/>
      <c r="N491" s="47"/>
      <c r="O491" s="47"/>
      <c r="P491" s="47"/>
      <c r="Q491" s="47"/>
      <c r="R491" s="47"/>
      <c r="S491" s="47"/>
      <c r="T491" s="95"/>
      <c r="AT491" s="24" t="s">
        <v>183</v>
      </c>
      <c r="AU491" s="24" t="s">
        <v>84</v>
      </c>
    </row>
    <row r="492" spans="2:47" s="1" customFormat="1" ht="13.5">
      <c r="B492" s="46"/>
      <c r="C492" s="74"/>
      <c r="D492" s="233" t="s">
        <v>295</v>
      </c>
      <c r="E492" s="74"/>
      <c r="F492" s="236" t="s">
        <v>296</v>
      </c>
      <c r="G492" s="74"/>
      <c r="H492" s="74"/>
      <c r="I492" s="191"/>
      <c r="J492" s="74"/>
      <c r="K492" s="74"/>
      <c r="L492" s="72"/>
      <c r="M492" s="235"/>
      <c r="N492" s="47"/>
      <c r="O492" s="47"/>
      <c r="P492" s="47"/>
      <c r="Q492" s="47"/>
      <c r="R492" s="47"/>
      <c r="S492" s="47"/>
      <c r="T492" s="95"/>
      <c r="AT492" s="24" t="s">
        <v>295</v>
      </c>
      <c r="AU492" s="24" t="s">
        <v>84</v>
      </c>
    </row>
    <row r="493" spans="2:47" s="1" customFormat="1" ht="13.5">
      <c r="B493" s="46"/>
      <c r="C493" s="74"/>
      <c r="D493" s="233" t="s">
        <v>184</v>
      </c>
      <c r="E493" s="74"/>
      <c r="F493" s="236" t="s">
        <v>833</v>
      </c>
      <c r="G493" s="74"/>
      <c r="H493" s="74"/>
      <c r="I493" s="191"/>
      <c r="J493" s="74"/>
      <c r="K493" s="74"/>
      <c r="L493" s="72"/>
      <c r="M493" s="235"/>
      <c r="N493" s="47"/>
      <c r="O493" s="47"/>
      <c r="P493" s="47"/>
      <c r="Q493" s="47"/>
      <c r="R493" s="47"/>
      <c r="S493" s="47"/>
      <c r="T493" s="95"/>
      <c r="AT493" s="24" t="s">
        <v>184</v>
      </c>
      <c r="AU493" s="24" t="s">
        <v>84</v>
      </c>
    </row>
    <row r="494" spans="2:51" s="11" customFormat="1" ht="13.5">
      <c r="B494" s="240"/>
      <c r="C494" s="241"/>
      <c r="D494" s="233" t="s">
        <v>322</v>
      </c>
      <c r="E494" s="242" t="s">
        <v>23</v>
      </c>
      <c r="F494" s="243" t="s">
        <v>1310</v>
      </c>
      <c r="G494" s="241"/>
      <c r="H494" s="244">
        <v>742.22</v>
      </c>
      <c r="I494" s="245"/>
      <c r="J494" s="241"/>
      <c r="K494" s="241"/>
      <c r="L494" s="246"/>
      <c r="M494" s="247"/>
      <c r="N494" s="248"/>
      <c r="O494" s="248"/>
      <c r="P494" s="248"/>
      <c r="Q494" s="248"/>
      <c r="R494" s="248"/>
      <c r="S494" s="248"/>
      <c r="T494" s="249"/>
      <c r="AT494" s="250" t="s">
        <v>322</v>
      </c>
      <c r="AU494" s="250" t="s">
        <v>84</v>
      </c>
      <c r="AV494" s="11" t="s">
        <v>87</v>
      </c>
      <c r="AW494" s="11" t="s">
        <v>39</v>
      </c>
      <c r="AX494" s="11" t="s">
        <v>84</v>
      </c>
      <c r="AY494" s="250" t="s">
        <v>170</v>
      </c>
    </row>
    <row r="495" spans="2:65" s="1" customFormat="1" ht="25.5" customHeight="1">
      <c r="B495" s="46"/>
      <c r="C495" s="221" t="s">
        <v>838</v>
      </c>
      <c r="D495" s="221" t="s">
        <v>176</v>
      </c>
      <c r="E495" s="222" t="s">
        <v>297</v>
      </c>
      <c r="F495" s="223" t="s">
        <v>298</v>
      </c>
      <c r="G495" s="224" t="s">
        <v>292</v>
      </c>
      <c r="H495" s="225">
        <v>742.22</v>
      </c>
      <c r="I495" s="226"/>
      <c r="J495" s="227">
        <f>ROUND(I495*H495,2)</f>
        <v>0</v>
      </c>
      <c r="K495" s="223" t="s">
        <v>180</v>
      </c>
      <c r="L495" s="72"/>
      <c r="M495" s="228" t="s">
        <v>23</v>
      </c>
      <c r="N495" s="229" t="s">
        <v>47</v>
      </c>
      <c r="O495" s="47"/>
      <c r="P495" s="230">
        <f>O495*H495</f>
        <v>0</v>
      </c>
      <c r="Q495" s="230">
        <v>0</v>
      </c>
      <c r="R495" s="230">
        <f>Q495*H495</f>
        <v>0</v>
      </c>
      <c r="S495" s="230">
        <v>0</v>
      </c>
      <c r="T495" s="231">
        <f>S495*H495</f>
        <v>0</v>
      </c>
      <c r="AR495" s="24" t="s">
        <v>194</v>
      </c>
      <c r="AT495" s="24" t="s">
        <v>176</v>
      </c>
      <c r="AU495" s="24" t="s">
        <v>84</v>
      </c>
      <c r="AY495" s="24" t="s">
        <v>170</v>
      </c>
      <c r="BE495" s="232">
        <f>IF(N495="základní",J495,0)</f>
        <v>0</v>
      </c>
      <c r="BF495" s="232">
        <f>IF(N495="snížená",J495,0)</f>
        <v>0</v>
      </c>
      <c r="BG495" s="232">
        <f>IF(N495="zákl. přenesená",J495,0)</f>
        <v>0</v>
      </c>
      <c r="BH495" s="232">
        <f>IF(N495="sníž. přenesená",J495,0)</f>
        <v>0</v>
      </c>
      <c r="BI495" s="232">
        <f>IF(N495="nulová",J495,0)</f>
        <v>0</v>
      </c>
      <c r="BJ495" s="24" t="s">
        <v>84</v>
      </c>
      <c r="BK495" s="232">
        <f>ROUND(I495*H495,2)</f>
        <v>0</v>
      </c>
      <c r="BL495" s="24" t="s">
        <v>194</v>
      </c>
      <c r="BM495" s="24" t="s">
        <v>1311</v>
      </c>
    </row>
    <row r="496" spans="2:47" s="1" customFormat="1" ht="13.5">
      <c r="B496" s="46"/>
      <c r="C496" s="74"/>
      <c r="D496" s="233" t="s">
        <v>183</v>
      </c>
      <c r="E496" s="74"/>
      <c r="F496" s="234" t="s">
        <v>300</v>
      </c>
      <c r="G496" s="74"/>
      <c r="H496" s="74"/>
      <c r="I496" s="191"/>
      <c r="J496" s="74"/>
      <c r="K496" s="74"/>
      <c r="L496" s="72"/>
      <c r="M496" s="235"/>
      <c r="N496" s="47"/>
      <c r="O496" s="47"/>
      <c r="P496" s="47"/>
      <c r="Q496" s="47"/>
      <c r="R496" s="47"/>
      <c r="S496" s="47"/>
      <c r="T496" s="95"/>
      <c r="AT496" s="24" t="s">
        <v>183</v>
      </c>
      <c r="AU496" s="24" t="s">
        <v>84</v>
      </c>
    </row>
    <row r="497" spans="2:47" s="1" customFormat="1" ht="13.5">
      <c r="B497" s="46"/>
      <c r="C497" s="74"/>
      <c r="D497" s="233" t="s">
        <v>295</v>
      </c>
      <c r="E497" s="74"/>
      <c r="F497" s="236" t="s">
        <v>296</v>
      </c>
      <c r="G497" s="74"/>
      <c r="H497" s="74"/>
      <c r="I497" s="191"/>
      <c r="J497" s="74"/>
      <c r="K497" s="74"/>
      <c r="L497" s="72"/>
      <c r="M497" s="235"/>
      <c r="N497" s="47"/>
      <c r="O497" s="47"/>
      <c r="P497" s="47"/>
      <c r="Q497" s="47"/>
      <c r="R497" s="47"/>
      <c r="S497" s="47"/>
      <c r="T497" s="95"/>
      <c r="AT497" s="24" t="s">
        <v>295</v>
      </c>
      <c r="AU497" s="24" t="s">
        <v>84</v>
      </c>
    </row>
    <row r="498" spans="2:47" s="1" customFormat="1" ht="13.5">
      <c r="B498" s="46"/>
      <c r="C498" s="74"/>
      <c r="D498" s="233" t="s">
        <v>184</v>
      </c>
      <c r="E498" s="74"/>
      <c r="F498" s="236" t="s">
        <v>840</v>
      </c>
      <c r="G498" s="74"/>
      <c r="H498" s="74"/>
      <c r="I498" s="191"/>
      <c r="J498" s="74"/>
      <c r="K498" s="74"/>
      <c r="L498" s="72"/>
      <c r="M498" s="235"/>
      <c r="N498" s="47"/>
      <c r="O498" s="47"/>
      <c r="P498" s="47"/>
      <c r="Q498" s="47"/>
      <c r="R498" s="47"/>
      <c r="S498" s="47"/>
      <c r="T498" s="95"/>
      <c r="AT498" s="24" t="s">
        <v>184</v>
      </c>
      <c r="AU498" s="24" t="s">
        <v>84</v>
      </c>
    </row>
    <row r="499" spans="2:65" s="1" customFormat="1" ht="25.5" customHeight="1">
      <c r="B499" s="46"/>
      <c r="C499" s="221" t="s">
        <v>841</v>
      </c>
      <c r="D499" s="221" t="s">
        <v>176</v>
      </c>
      <c r="E499" s="222" t="s">
        <v>384</v>
      </c>
      <c r="F499" s="223" t="s">
        <v>385</v>
      </c>
      <c r="G499" s="224" t="s">
        <v>292</v>
      </c>
      <c r="H499" s="225">
        <v>742.22</v>
      </c>
      <c r="I499" s="226"/>
      <c r="J499" s="227">
        <f>ROUND(I499*H499,2)</f>
        <v>0</v>
      </c>
      <c r="K499" s="223" t="s">
        <v>23</v>
      </c>
      <c r="L499" s="72"/>
      <c r="M499" s="228" t="s">
        <v>23</v>
      </c>
      <c r="N499" s="229" t="s">
        <v>47</v>
      </c>
      <c r="O499" s="47"/>
      <c r="P499" s="230">
        <f>O499*H499</f>
        <v>0</v>
      </c>
      <c r="Q499" s="230">
        <v>0</v>
      </c>
      <c r="R499" s="230">
        <f>Q499*H499</f>
        <v>0</v>
      </c>
      <c r="S499" s="230">
        <v>0</v>
      </c>
      <c r="T499" s="231">
        <f>S499*H499</f>
        <v>0</v>
      </c>
      <c r="AR499" s="24" t="s">
        <v>194</v>
      </c>
      <c r="AT499" s="24" t="s">
        <v>176</v>
      </c>
      <c r="AU499" s="24" t="s">
        <v>84</v>
      </c>
      <c r="AY499" s="24" t="s">
        <v>170</v>
      </c>
      <c r="BE499" s="232">
        <f>IF(N499="základní",J499,0)</f>
        <v>0</v>
      </c>
      <c r="BF499" s="232">
        <f>IF(N499="snížená",J499,0)</f>
        <v>0</v>
      </c>
      <c r="BG499" s="232">
        <f>IF(N499="zákl. přenesená",J499,0)</f>
        <v>0</v>
      </c>
      <c r="BH499" s="232">
        <f>IF(N499="sníž. přenesená",J499,0)</f>
        <v>0</v>
      </c>
      <c r="BI499" s="232">
        <f>IF(N499="nulová",J499,0)</f>
        <v>0</v>
      </c>
      <c r="BJ499" s="24" t="s">
        <v>84</v>
      </c>
      <c r="BK499" s="232">
        <f>ROUND(I499*H499,2)</f>
        <v>0</v>
      </c>
      <c r="BL499" s="24" t="s">
        <v>194</v>
      </c>
      <c r="BM499" s="24" t="s">
        <v>1312</v>
      </c>
    </row>
    <row r="500" spans="2:47" s="1" customFormat="1" ht="13.5">
      <c r="B500" s="46"/>
      <c r="C500" s="74"/>
      <c r="D500" s="233" t="s">
        <v>183</v>
      </c>
      <c r="E500" s="74"/>
      <c r="F500" s="234" t="s">
        <v>387</v>
      </c>
      <c r="G500" s="74"/>
      <c r="H500" s="74"/>
      <c r="I500" s="191"/>
      <c r="J500" s="74"/>
      <c r="K500" s="74"/>
      <c r="L500" s="72"/>
      <c r="M500" s="235"/>
      <c r="N500" s="47"/>
      <c r="O500" s="47"/>
      <c r="P500" s="47"/>
      <c r="Q500" s="47"/>
      <c r="R500" s="47"/>
      <c r="S500" s="47"/>
      <c r="T500" s="95"/>
      <c r="AT500" s="24" t="s">
        <v>183</v>
      </c>
      <c r="AU500" s="24" t="s">
        <v>84</v>
      </c>
    </row>
    <row r="501" spans="2:47" s="1" customFormat="1" ht="13.5">
      <c r="B501" s="46"/>
      <c r="C501" s="74"/>
      <c r="D501" s="233" t="s">
        <v>295</v>
      </c>
      <c r="E501" s="74"/>
      <c r="F501" s="236" t="s">
        <v>388</v>
      </c>
      <c r="G501" s="74"/>
      <c r="H501" s="74"/>
      <c r="I501" s="191"/>
      <c r="J501" s="74"/>
      <c r="K501" s="74"/>
      <c r="L501" s="72"/>
      <c r="M501" s="235"/>
      <c r="N501" s="47"/>
      <c r="O501" s="47"/>
      <c r="P501" s="47"/>
      <c r="Q501" s="47"/>
      <c r="R501" s="47"/>
      <c r="S501" s="47"/>
      <c r="T501" s="95"/>
      <c r="AT501" s="24" t="s">
        <v>295</v>
      </c>
      <c r="AU501" s="24" t="s">
        <v>84</v>
      </c>
    </row>
    <row r="502" spans="2:47" s="1" customFormat="1" ht="13.5">
      <c r="B502" s="46"/>
      <c r="C502" s="74"/>
      <c r="D502" s="233" t="s">
        <v>184</v>
      </c>
      <c r="E502" s="74"/>
      <c r="F502" s="236" t="s">
        <v>830</v>
      </c>
      <c r="G502" s="74"/>
      <c r="H502" s="74"/>
      <c r="I502" s="191"/>
      <c r="J502" s="74"/>
      <c r="K502" s="74"/>
      <c r="L502" s="72"/>
      <c r="M502" s="235"/>
      <c r="N502" s="47"/>
      <c r="O502" s="47"/>
      <c r="P502" s="47"/>
      <c r="Q502" s="47"/>
      <c r="R502" s="47"/>
      <c r="S502" s="47"/>
      <c r="T502" s="95"/>
      <c r="AT502" s="24" t="s">
        <v>184</v>
      </c>
      <c r="AU502" s="24" t="s">
        <v>84</v>
      </c>
    </row>
    <row r="503" spans="2:65" s="1" customFormat="1" ht="16.5" customHeight="1">
      <c r="B503" s="46"/>
      <c r="C503" s="221" t="s">
        <v>847</v>
      </c>
      <c r="D503" s="221" t="s">
        <v>176</v>
      </c>
      <c r="E503" s="222" t="s">
        <v>393</v>
      </c>
      <c r="F503" s="223" t="s">
        <v>394</v>
      </c>
      <c r="G503" s="224" t="s">
        <v>395</v>
      </c>
      <c r="H503" s="225">
        <v>1410.218</v>
      </c>
      <c r="I503" s="226"/>
      <c r="J503" s="227">
        <f>ROUND(I503*H503,2)</f>
        <v>0</v>
      </c>
      <c r="K503" s="223" t="s">
        <v>180</v>
      </c>
      <c r="L503" s="72"/>
      <c r="M503" s="228" t="s">
        <v>23</v>
      </c>
      <c r="N503" s="229" t="s">
        <v>47</v>
      </c>
      <c r="O503" s="47"/>
      <c r="P503" s="230">
        <f>O503*H503</f>
        <v>0</v>
      </c>
      <c r="Q503" s="230">
        <v>0</v>
      </c>
      <c r="R503" s="230">
        <f>Q503*H503</f>
        <v>0</v>
      </c>
      <c r="S503" s="230">
        <v>0</v>
      </c>
      <c r="T503" s="231">
        <f>S503*H503</f>
        <v>0</v>
      </c>
      <c r="AR503" s="24" t="s">
        <v>194</v>
      </c>
      <c r="AT503" s="24" t="s">
        <v>176</v>
      </c>
      <c r="AU503" s="24" t="s">
        <v>84</v>
      </c>
      <c r="AY503" s="24" t="s">
        <v>170</v>
      </c>
      <c r="BE503" s="232">
        <f>IF(N503="základní",J503,0)</f>
        <v>0</v>
      </c>
      <c r="BF503" s="232">
        <f>IF(N503="snížená",J503,0)</f>
        <v>0</v>
      </c>
      <c r="BG503" s="232">
        <f>IF(N503="zákl. přenesená",J503,0)</f>
        <v>0</v>
      </c>
      <c r="BH503" s="232">
        <f>IF(N503="sníž. přenesená",J503,0)</f>
        <v>0</v>
      </c>
      <c r="BI503" s="232">
        <f>IF(N503="nulová",J503,0)</f>
        <v>0</v>
      </c>
      <c r="BJ503" s="24" t="s">
        <v>84</v>
      </c>
      <c r="BK503" s="232">
        <f>ROUND(I503*H503,2)</f>
        <v>0</v>
      </c>
      <c r="BL503" s="24" t="s">
        <v>194</v>
      </c>
      <c r="BM503" s="24" t="s">
        <v>1313</v>
      </c>
    </row>
    <row r="504" spans="2:47" s="1" customFormat="1" ht="13.5">
      <c r="B504" s="46"/>
      <c r="C504" s="74"/>
      <c r="D504" s="233" t="s">
        <v>183</v>
      </c>
      <c r="E504" s="74"/>
      <c r="F504" s="234" t="s">
        <v>397</v>
      </c>
      <c r="G504" s="74"/>
      <c r="H504" s="74"/>
      <c r="I504" s="191"/>
      <c r="J504" s="74"/>
      <c r="K504" s="74"/>
      <c r="L504" s="72"/>
      <c r="M504" s="235"/>
      <c r="N504" s="47"/>
      <c r="O504" s="47"/>
      <c r="P504" s="47"/>
      <c r="Q504" s="47"/>
      <c r="R504" s="47"/>
      <c r="S504" s="47"/>
      <c r="T504" s="95"/>
      <c r="AT504" s="24" t="s">
        <v>183</v>
      </c>
      <c r="AU504" s="24" t="s">
        <v>84</v>
      </c>
    </row>
    <row r="505" spans="2:47" s="1" customFormat="1" ht="13.5">
      <c r="B505" s="46"/>
      <c r="C505" s="74"/>
      <c r="D505" s="233" t="s">
        <v>295</v>
      </c>
      <c r="E505" s="74"/>
      <c r="F505" s="236" t="s">
        <v>398</v>
      </c>
      <c r="G505" s="74"/>
      <c r="H505" s="74"/>
      <c r="I505" s="191"/>
      <c r="J505" s="74"/>
      <c r="K505" s="74"/>
      <c r="L505" s="72"/>
      <c r="M505" s="235"/>
      <c r="N505" s="47"/>
      <c r="O505" s="47"/>
      <c r="P505" s="47"/>
      <c r="Q505" s="47"/>
      <c r="R505" s="47"/>
      <c r="S505" s="47"/>
      <c r="T505" s="95"/>
      <c r="AT505" s="24" t="s">
        <v>295</v>
      </c>
      <c r="AU505" s="24" t="s">
        <v>84</v>
      </c>
    </row>
    <row r="506" spans="2:47" s="1" customFormat="1" ht="13.5">
      <c r="B506" s="46"/>
      <c r="C506" s="74"/>
      <c r="D506" s="233" t="s">
        <v>184</v>
      </c>
      <c r="E506" s="74"/>
      <c r="F506" s="236" t="s">
        <v>833</v>
      </c>
      <c r="G506" s="74"/>
      <c r="H506" s="74"/>
      <c r="I506" s="191"/>
      <c r="J506" s="74"/>
      <c r="K506" s="74"/>
      <c r="L506" s="72"/>
      <c r="M506" s="235"/>
      <c r="N506" s="47"/>
      <c r="O506" s="47"/>
      <c r="P506" s="47"/>
      <c r="Q506" s="47"/>
      <c r="R506" s="47"/>
      <c r="S506" s="47"/>
      <c r="T506" s="95"/>
      <c r="AT506" s="24" t="s">
        <v>184</v>
      </c>
      <c r="AU506" s="24" t="s">
        <v>84</v>
      </c>
    </row>
    <row r="507" spans="2:51" s="11" customFormat="1" ht="13.5">
      <c r="B507" s="240"/>
      <c r="C507" s="241"/>
      <c r="D507" s="233" t="s">
        <v>322</v>
      </c>
      <c r="E507" s="242" t="s">
        <v>23</v>
      </c>
      <c r="F507" s="243" t="s">
        <v>1314</v>
      </c>
      <c r="G507" s="241"/>
      <c r="H507" s="244">
        <v>1410.218</v>
      </c>
      <c r="I507" s="245"/>
      <c r="J507" s="241"/>
      <c r="K507" s="241"/>
      <c r="L507" s="246"/>
      <c r="M507" s="247"/>
      <c r="N507" s="248"/>
      <c r="O507" s="248"/>
      <c r="P507" s="248"/>
      <c r="Q507" s="248"/>
      <c r="R507" s="248"/>
      <c r="S507" s="248"/>
      <c r="T507" s="249"/>
      <c r="AT507" s="250" t="s">
        <v>322</v>
      </c>
      <c r="AU507" s="250" t="s">
        <v>84</v>
      </c>
      <c r="AV507" s="11" t="s">
        <v>87</v>
      </c>
      <c r="AW507" s="11" t="s">
        <v>39</v>
      </c>
      <c r="AX507" s="11" t="s">
        <v>84</v>
      </c>
      <c r="AY507" s="250" t="s">
        <v>170</v>
      </c>
    </row>
    <row r="508" spans="2:65" s="1" customFormat="1" ht="16.5" customHeight="1">
      <c r="B508" s="46"/>
      <c r="C508" s="221" t="s">
        <v>857</v>
      </c>
      <c r="D508" s="221" t="s">
        <v>176</v>
      </c>
      <c r="E508" s="222" t="s">
        <v>842</v>
      </c>
      <c r="F508" s="223" t="s">
        <v>843</v>
      </c>
      <c r="G508" s="224" t="s">
        <v>219</v>
      </c>
      <c r="H508" s="225">
        <v>2968.88</v>
      </c>
      <c r="I508" s="226"/>
      <c r="J508" s="227">
        <f>ROUND(I508*H508,2)</f>
        <v>0</v>
      </c>
      <c r="K508" s="223" t="s">
        <v>23</v>
      </c>
      <c r="L508" s="72"/>
      <c r="M508" s="228" t="s">
        <v>23</v>
      </c>
      <c r="N508" s="229" t="s">
        <v>47</v>
      </c>
      <c r="O508" s="47"/>
      <c r="P508" s="230">
        <f>O508*H508</f>
        <v>0</v>
      </c>
      <c r="Q508" s="230">
        <v>0</v>
      </c>
      <c r="R508" s="230">
        <f>Q508*H508</f>
        <v>0</v>
      </c>
      <c r="S508" s="230">
        <v>0</v>
      </c>
      <c r="T508" s="231">
        <f>S508*H508</f>
        <v>0</v>
      </c>
      <c r="AR508" s="24" t="s">
        <v>194</v>
      </c>
      <c r="AT508" s="24" t="s">
        <v>176</v>
      </c>
      <c r="AU508" s="24" t="s">
        <v>84</v>
      </c>
      <c r="AY508" s="24" t="s">
        <v>170</v>
      </c>
      <c r="BE508" s="232">
        <f>IF(N508="základní",J508,0)</f>
        <v>0</v>
      </c>
      <c r="BF508" s="232">
        <f>IF(N508="snížená",J508,0)</f>
        <v>0</v>
      </c>
      <c r="BG508" s="232">
        <f>IF(N508="zákl. přenesená",J508,0)</f>
        <v>0</v>
      </c>
      <c r="BH508" s="232">
        <f>IF(N508="sníž. přenesená",J508,0)</f>
        <v>0</v>
      </c>
      <c r="BI508" s="232">
        <f>IF(N508="nulová",J508,0)</f>
        <v>0</v>
      </c>
      <c r="BJ508" s="24" t="s">
        <v>84</v>
      </c>
      <c r="BK508" s="232">
        <f>ROUND(I508*H508,2)</f>
        <v>0</v>
      </c>
      <c r="BL508" s="24" t="s">
        <v>194</v>
      </c>
      <c r="BM508" s="24" t="s">
        <v>1315</v>
      </c>
    </row>
    <row r="509" spans="2:47" s="1" customFormat="1" ht="13.5">
      <c r="B509" s="46"/>
      <c r="C509" s="74"/>
      <c r="D509" s="233" t="s">
        <v>183</v>
      </c>
      <c r="E509" s="74"/>
      <c r="F509" s="234" t="s">
        <v>845</v>
      </c>
      <c r="G509" s="74"/>
      <c r="H509" s="74"/>
      <c r="I509" s="191"/>
      <c r="J509" s="74"/>
      <c r="K509" s="74"/>
      <c r="L509" s="72"/>
      <c r="M509" s="235"/>
      <c r="N509" s="47"/>
      <c r="O509" s="47"/>
      <c r="P509" s="47"/>
      <c r="Q509" s="47"/>
      <c r="R509" s="47"/>
      <c r="S509" s="47"/>
      <c r="T509" s="95"/>
      <c r="AT509" s="24" t="s">
        <v>183</v>
      </c>
      <c r="AU509" s="24" t="s">
        <v>84</v>
      </c>
    </row>
    <row r="510" spans="2:47" s="1" customFormat="1" ht="13.5">
      <c r="B510" s="46"/>
      <c r="C510" s="74"/>
      <c r="D510" s="233" t="s">
        <v>184</v>
      </c>
      <c r="E510" s="74"/>
      <c r="F510" s="236" t="s">
        <v>833</v>
      </c>
      <c r="G510" s="74"/>
      <c r="H510" s="74"/>
      <c r="I510" s="191"/>
      <c r="J510" s="74"/>
      <c r="K510" s="74"/>
      <c r="L510" s="72"/>
      <c r="M510" s="235"/>
      <c r="N510" s="47"/>
      <c r="O510" s="47"/>
      <c r="P510" s="47"/>
      <c r="Q510" s="47"/>
      <c r="R510" s="47"/>
      <c r="S510" s="47"/>
      <c r="T510" s="95"/>
      <c r="AT510" s="24" t="s">
        <v>184</v>
      </c>
      <c r="AU510" s="24" t="s">
        <v>84</v>
      </c>
    </row>
    <row r="511" spans="2:51" s="11" customFormat="1" ht="13.5">
      <c r="B511" s="240"/>
      <c r="C511" s="241"/>
      <c r="D511" s="233" t="s">
        <v>322</v>
      </c>
      <c r="E511" s="242" t="s">
        <v>23</v>
      </c>
      <c r="F511" s="243" t="s">
        <v>1316</v>
      </c>
      <c r="G511" s="241"/>
      <c r="H511" s="244">
        <v>2968.88</v>
      </c>
      <c r="I511" s="245"/>
      <c r="J511" s="241"/>
      <c r="K511" s="241"/>
      <c r="L511" s="246"/>
      <c r="M511" s="247"/>
      <c r="N511" s="248"/>
      <c r="O511" s="248"/>
      <c r="P511" s="248"/>
      <c r="Q511" s="248"/>
      <c r="R511" s="248"/>
      <c r="S511" s="248"/>
      <c r="T511" s="249"/>
      <c r="AT511" s="250" t="s">
        <v>322</v>
      </c>
      <c r="AU511" s="250" t="s">
        <v>84</v>
      </c>
      <c r="AV511" s="11" t="s">
        <v>87</v>
      </c>
      <c r="AW511" s="11" t="s">
        <v>39</v>
      </c>
      <c r="AX511" s="11" t="s">
        <v>84</v>
      </c>
      <c r="AY511" s="250" t="s">
        <v>170</v>
      </c>
    </row>
    <row r="512" spans="2:65" s="1" customFormat="1" ht="25.5" customHeight="1">
      <c r="B512" s="46"/>
      <c r="C512" s="221" t="s">
        <v>864</v>
      </c>
      <c r="D512" s="221" t="s">
        <v>176</v>
      </c>
      <c r="E512" s="222" t="s">
        <v>848</v>
      </c>
      <c r="F512" s="223" t="s">
        <v>849</v>
      </c>
      <c r="G512" s="224" t="s">
        <v>219</v>
      </c>
      <c r="H512" s="225">
        <v>2090.208</v>
      </c>
      <c r="I512" s="226"/>
      <c r="J512" s="227">
        <f>ROUND(I512*H512,2)</f>
        <v>0</v>
      </c>
      <c r="K512" s="223" t="s">
        <v>180</v>
      </c>
      <c r="L512" s="72"/>
      <c r="M512" s="228" t="s">
        <v>23</v>
      </c>
      <c r="N512" s="229" t="s">
        <v>47</v>
      </c>
      <c r="O512" s="47"/>
      <c r="P512" s="230">
        <f>O512*H512</f>
        <v>0</v>
      </c>
      <c r="Q512" s="230">
        <v>0.00036</v>
      </c>
      <c r="R512" s="230">
        <f>Q512*H512</f>
        <v>0.7524748800000001</v>
      </c>
      <c r="S512" s="230">
        <v>0</v>
      </c>
      <c r="T512" s="231">
        <f>S512*H512</f>
        <v>0</v>
      </c>
      <c r="AR512" s="24" t="s">
        <v>194</v>
      </c>
      <c r="AT512" s="24" t="s">
        <v>176</v>
      </c>
      <c r="AU512" s="24" t="s">
        <v>84</v>
      </c>
      <c r="AY512" s="24" t="s">
        <v>170</v>
      </c>
      <c r="BE512" s="232">
        <f>IF(N512="základní",J512,0)</f>
        <v>0</v>
      </c>
      <c r="BF512" s="232">
        <f>IF(N512="snížená",J512,0)</f>
        <v>0</v>
      </c>
      <c r="BG512" s="232">
        <f>IF(N512="zákl. přenesená",J512,0)</f>
        <v>0</v>
      </c>
      <c r="BH512" s="232">
        <f>IF(N512="sníž. přenesená",J512,0)</f>
        <v>0</v>
      </c>
      <c r="BI512" s="232">
        <f>IF(N512="nulová",J512,0)</f>
        <v>0</v>
      </c>
      <c r="BJ512" s="24" t="s">
        <v>84</v>
      </c>
      <c r="BK512" s="232">
        <f>ROUND(I512*H512,2)</f>
        <v>0</v>
      </c>
      <c r="BL512" s="24" t="s">
        <v>194</v>
      </c>
      <c r="BM512" s="24" t="s">
        <v>1317</v>
      </c>
    </row>
    <row r="513" spans="2:47" s="1" customFormat="1" ht="13.5">
      <c r="B513" s="46"/>
      <c r="C513" s="74"/>
      <c r="D513" s="233" t="s">
        <v>183</v>
      </c>
      <c r="E513" s="74"/>
      <c r="F513" s="234" t="s">
        <v>851</v>
      </c>
      <c r="G513" s="74"/>
      <c r="H513" s="74"/>
      <c r="I513" s="191"/>
      <c r="J513" s="74"/>
      <c r="K513" s="74"/>
      <c r="L513" s="72"/>
      <c r="M513" s="235"/>
      <c r="N513" s="47"/>
      <c r="O513" s="47"/>
      <c r="P513" s="47"/>
      <c r="Q513" s="47"/>
      <c r="R513" s="47"/>
      <c r="S513" s="47"/>
      <c r="T513" s="95"/>
      <c r="AT513" s="24" t="s">
        <v>183</v>
      </c>
      <c r="AU513" s="24" t="s">
        <v>84</v>
      </c>
    </row>
    <row r="514" spans="2:47" s="1" customFormat="1" ht="13.5">
      <c r="B514" s="46"/>
      <c r="C514" s="74"/>
      <c r="D514" s="233" t="s">
        <v>295</v>
      </c>
      <c r="E514" s="74"/>
      <c r="F514" s="236" t="s">
        <v>852</v>
      </c>
      <c r="G514" s="74"/>
      <c r="H514" s="74"/>
      <c r="I514" s="191"/>
      <c r="J514" s="74"/>
      <c r="K514" s="74"/>
      <c r="L514" s="72"/>
      <c r="M514" s="235"/>
      <c r="N514" s="47"/>
      <c r="O514" s="47"/>
      <c r="P514" s="47"/>
      <c r="Q514" s="47"/>
      <c r="R514" s="47"/>
      <c r="S514" s="47"/>
      <c r="T514" s="95"/>
      <c r="AT514" s="24" t="s">
        <v>295</v>
      </c>
      <c r="AU514" s="24" t="s">
        <v>84</v>
      </c>
    </row>
    <row r="515" spans="2:47" s="1" customFormat="1" ht="13.5">
      <c r="B515" s="46"/>
      <c r="C515" s="74"/>
      <c r="D515" s="233" t="s">
        <v>184</v>
      </c>
      <c r="E515" s="74"/>
      <c r="F515" s="236" t="s">
        <v>853</v>
      </c>
      <c r="G515" s="74"/>
      <c r="H515" s="74"/>
      <c r="I515" s="191"/>
      <c r="J515" s="74"/>
      <c r="K515" s="74"/>
      <c r="L515" s="72"/>
      <c r="M515" s="235"/>
      <c r="N515" s="47"/>
      <c r="O515" s="47"/>
      <c r="P515" s="47"/>
      <c r="Q515" s="47"/>
      <c r="R515" s="47"/>
      <c r="S515" s="47"/>
      <c r="T515" s="95"/>
      <c r="AT515" s="24" t="s">
        <v>184</v>
      </c>
      <c r="AU515" s="24" t="s">
        <v>84</v>
      </c>
    </row>
    <row r="516" spans="2:51" s="11" customFormat="1" ht="13.5">
      <c r="B516" s="240"/>
      <c r="C516" s="241"/>
      <c r="D516" s="233" t="s">
        <v>322</v>
      </c>
      <c r="E516" s="242" t="s">
        <v>23</v>
      </c>
      <c r="F516" s="243" t="s">
        <v>1318</v>
      </c>
      <c r="G516" s="241"/>
      <c r="H516" s="244">
        <v>2090.208</v>
      </c>
      <c r="I516" s="245"/>
      <c r="J516" s="241"/>
      <c r="K516" s="241"/>
      <c r="L516" s="246"/>
      <c r="M516" s="247"/>
      <c r="N516" s="248"/>
      <c r="O516" s="248"/>
      <c r="P516" s="248"/>
      <c r="Q516" s="248"/>
      <c r="R516" s="248"/>
      <c r="S516" s="248"/>
      <c r="T516" s="249"/>
      <c r="AT516" s="250" t="s">
        <v>322</v>
      </c>
      <c r="AU516" s="250" t="s">
        <v>84</v>
      </c>
      <c r="AV516" s="11" t="s">
        <v>87</v>
      </c>
      <c r="AW516" s="11" t="s">
        <v>39</v>
      </c>
      <c r="AX516" s="11" t="s">
        <v>84</v>
      </c>
      <c r="AY516" s="250" t="s">
        <v>170</v>
      </c>
    </row>
    <row r="517" spans="2:63" s="10" customFormat="1" ht="37.4" customHeight="1">
      <c r="B517" s="205"/>
      <c r="C517" s="206"/>
      <c r="D517" s="207" t="s">
        <v>75</v>
      </c>
      <c r="E517" s="208" t="s">
        <v>855</v>
      </c>
      <c r="F517" s="208" t="s">
        <v>856</v>
      </c>
      <c r="G517" s="206"/>
      <c r="H517" s="206"/>
      <c r="I517" s="209"/>
      <c r="J517" s="210">
        <f>BK517</f>
        <v>0</v>
      </c>
      <c r="K517" s="206"/>
      <c r="L517" s="211"/>
      <c r="M517" s="212"/>
      <c r="N517" s="213"/>
      <c r="O517" s="213"/>
      <c r="P517" s="214">
        <f>SUM(P518:P686)</f>
        <v>0</v>
      </c>
      <c r="Q517" s="213"/>
      <c r="R517" s="214">
        <f>SUM(R518:R686)</f>
        <v>528.6849709999999</v>
      </c>
      <c r="S517" s="213"/>
      <c r="T517" s="215">
        <f>SUM(T518:T686)</f>
        <v>0</v>
      </c>
      <c r="AR517" s="216" t="s">
        <v>84</v>
      </c>
      <c r="AT517" s="217" t="s">
        <v>75</v>
      </c>
      <c r="AU517" s="217" t="s">
        <v>76</v>
      </c>
      <c r="AY517" s="216" t="s">
        <v>170</v>
      </c>
      <c r="BK517" s="218">
        <f>SUM(BK518:BK686)</f>
        <v>0</v>
      </c>
    </row>
    <row r="518" spans="2:65" s="1" customFormat="1" ht="16.5" customHeight="1">
      <c r="B518" s="46"/>
      <c r="C518" s="262" t="s">
        <v>869</v>
      </c>
      <c r="D518" s="262" t="s">
        <v>858</v>
      </c>
      <c r="E518" s="263" t="s">
        <v>935</v>
      </c>
      <c r="F518" s="264" t="s">
        <v>936</v>
      </c>
      <c r="G518" s="265" t="s">
        <v>292</v>
      </c>
      <c r="H518" s="266">
        <v>31.528</v>
      </c>
      <c r="I518" s="267"/>
      <c r="J518" s="268">
        <f>ROUND(I518*H518,2)</f>
        <v>0</v>
      </c>
      <c r="K518" s="264" t="s">
        <v>23</v>
      </c>
      <c r="L518" s="269"/>
      <c r="M518" s="270" t="s">
        <v>23</v>
      </c>
      <c r="N518" s="271" t="s">
        <v>47</v>
      </c>
      <c r="O518" s="47"/>
      <c r="P518" s="230">
        <f>O518*H518</f>
        <v>0</v>
      </c>
      <c r="Q518" s="230">
        <v>0</v>
      </c>
      <c r="R518" s="230">
        <f>Q518*H518</f>
        <v>0</v>
      </c>
      <c r="S518" s="230">
        <v>0</v>
      </c>
      <c r="T518" s="231">
        <f>S518*H518</f>
        <v>0</v>
      </c>
      <c r="AR518" s="24" t="s">
        <v>211</v>
      </c>
      <c r="AT518" s="24" t="s">
        <v>858</v>
      </c>
      <c r="AU518" s="24" t="s">
        <v>84</v>
      </c>
      <c r="AY518" s="24" t="s">
        <v>170</v>
      </c>
      <c r="BE518" s="232">
        <f>IF(N518="základní",J518,0)</f>
        <v>0</v>
      </c>
      <c r="BF518" s="232">
        <f>IF(N518="snížená",J518,0)</f>
        <v>0</v>
      </c>
      <c r="BG518" s="232">
        <f>IF(N518="zákl. přenesená",J518,0)</f>
        <v>0</v>
      </c>
      <c r="BH518" s="232">
        <f>IF(N518="sníž. přenesená",J518,0)</f>
        <v>0</v>
      </c>
      <c r="BI518" s="232">
        <f>IF(N518="nulová",J518,0)</f>
        <v>0</v>
      </c>
      <c r="BJ518" s="24" t="s">
        <v>84</v>
      </c>
      <c r="BK518" s="232">
        <f>ROUND(I518*H518,2)</f>
        <v>0</v>
      </c>
      <c r="BL518" s="24" t="s">
        <v>194</v>
      </c>
      <c r="BM518" s="24" t="s">
        <v>1319</v>
      </c>
    </row>
    <row r="519" spans="2:47" s="1" customFormat="1" ht="13.5">
      <c r="B519" s="46"/>
      <c r="C519" s="74"/>
      <c r="D519" s="233" t="s">
        <v>183</v>
      </c>
      <c r="E519" s="74"/>
      <c r="F519" s="234" t="s">
        <v>938</v>
      </c>
      <c r="G519" s="74"/>
      <c r="H519" s="74"/>
      <c r="I519" s="191"/>
      <c r="J519" s="74"/>
      <c r="K519" s="74"/>
      <c r="L519" s="72"/>
      <c r="M519" s="235"/>
      <c r="N519" s="47"/>
      <c r="O519" s="47"/>
      <c r="P519" s="47"/>
      <c r="Q519" s="47"/>
      <c r="R519" s="47"/>
      <c r="S519" s="47"/>
      <c r="T519" s="95"/>
      <c r="AT519" s="24" t="s">
        <v>183</v>
      </c>
      <c r="AU519" s="24" t="s">
        <v>84</v>
      </c>
    </row>
    <row r="520" spans="2:47" s="1" customFormat="1" ht="13.5">
      <c r="B520" s="46"/>
      <c r="C520" s="74"/>
      <c r="D520" s="233" t="s">
        <v>184</v>
      </c>
      <c r="E520" s="74"/>
      <c r="F520" s="236" t="s">
        <v>939</v>
      </c>
      <c r="G520" s="74"/>
      <c r="H520" s="74"/>
      <c r="I520" s="191"/>
      <c r="J520" s="74"/>
      <c r="K520" s="74"/>
      <c r="L520" s="72"/>
      <c r="M520" s="235"/>
      <c r="N520" s="47"/>
      <c r="O520" s="47"/>
      <c r="P520" s="47"/>
      <c r="Q520" s="47"/>
      <c r="R520" s="47"/>
      <c r="S520" s="47"/>
      <c r="T520" s="95"/>
      <c r="AT520" s="24" t="s">
        <v>184</v>
      </c>
      <c r="AU520" s="24" t="s">
        <v>84</v>
      </c>
    </row>
    <row r="521" spans="2:51" s="11" customFormat="1" ht="13.5">
      <c r="B521" s="240"/>
      <c r="C521" s="241"/>
      <c r="D521" s="233" t="s">
        <v>322</v>
      </c>
      <c r="E521" s="242" t="s">
        <v>23</v>
      </c>
      <c r="F521" s="243" t="s">
        <v>1320</v>
      </c>
      <c r="G521" s="241"/>
      <c r="H521" s="244">
        <v>31.528</v>
      </c>
      <c r="I521" s="245"/>
      <c r="J521" s="241"/>
      <c r="K521" s="241"/>
      <c r="L521" s="246"/>
      <c r="M521" s="247"/>
      <c r="N521" s="248"/>
      <c r="O521" s="248"/>
      <c r="P521" s="248"/>
      <c r="Q521" s="248"/>
      <c r="R521" s="248"/>
      <c r="S521" s="248"/>
      <c r="T521" s="249"/>
      <c r="AT521" s="250" t="s">
        <v>322</v>
      </c>
      <c r="AU521" s="250" t="s">
        <v>84</v>
      </c>
      <c r="AV521" s="11" t="s">
        <v>87</v>
      </c>
      <c r="AW521" s="11" t="s">
        <v>39</v>
      </c>
      <c r="AX521" s="11" t="s">
        <v>84</v>
      </c>
      <c r="AY521" s="250" t="s">
        <v>170</v>
      </c>
    </row>
    <row r="522" spans="2:65" s="1" customFormat="1" ht="16.5" customHeight="1">
      <c r="B522" s="46"/>
      <c r="C522" s="262" t="s">
        <v>874</v>
      </c>
      <c r="D522" s="262" t="s">
        <v>858</v>
      </c>
      <c r="E522" s="263" t="s">
        <v>1012</v>
      </c>
      <c r="F522" s="264" t="s">
        <v>1013</v>
      </c>
      <c r="G522" s="265" t="s">
        <v>304</v>
      </c>
      <c r="H522" s="266">
        <v>21</v>
      </c>
      <c r="I522" s="267"/>
      <c r="J522" s="268">
        <f>ROUND(I522*H522,2)</f>
        <v>0</v>
      </c>
      <c r="K522" s="264" t="s">
        <v>23</v>
      </c>
      <c r="L522" s="269"/>
      <c r="M522" s="270" t="s">
        <v>23</v>
      </c>
      <c r="N522" s="271" t="s">
        <v>47</v>
      </c>
      <c r="O522" s="47"/>
      <c r="P522" s="230">
        <f>O522*H522</f>
        <v>0</v>
      </c>
      <c r="Q522" s="230">
        <v>0</v>
      </c>
      <c r="R522" s="230">
        <f>Q522*H522</f>
        <v>0</v>
      </c>
      <c r="S522" s="230">
        <v>0</v>
      </c>
      <c r="T522" s="231">
        <f>S522*H522</f>
        <v>0</v>
      </c>
      <c r="AR522" s="24" t="s">
        <v>211</v>
      </c>
      <c r="AT522" s="24" t="s">
        <v>858</v>
      </c>
      <c r="AU522" s="24" t="s">
        <v>84</v>
      </c>
      <c r="AY522" s="24" t="s">
        <v>170</v>
      </c>
      <c r="BE522" s="232">
        <f>IF(N522="základní",J522,0)</f>
        <v>0</v>
      </c>
      <c r="BF522" s="232">
        <f>IF(N522="snížená",J522,0)</f>
        <v>0</v>
      </c>
      <c r="BG522" s="232">
        <f>IF(N522="zákl. přenesená",J522,0)</f>
        <v>0</v>
      </c>
      <c r="BH522" s="232">
        <f>IF(N522="sníž. přenesená",J522,0)</f>
        <v>0</v>
      </c>
      <c r="BI522" s="232">
        <f>IF(N522="nulová",J522,0)</f>
        <v>0</v>
      </c>
      <c r="BJ522" s="24" t="s">
        <v>84</v>
      </c>
      <c r="BK522" s="232">
        <f>ROUND(I522*H522,2)</f>
        <v>0</v>
      </c>
      <c r="BL522" s="24" t="s">
        <v>194</v>
      </c>
      <c r="BM522" s="24" t="s">
        <v>1321</v>
      </c>
    </row>
    <row r="523" spans="2:47" s="1" customFormat="1" ht="13.5">
      <c r="B523" s="46"/>
      <c r="C523" s="74"/>
      <c r="D523" s="233" t="s">
        <v>183</v>
      </c>
      <c r="E523" s="74"/>
      <c r="F523" s="234" t="s">
        <v>1013</v>
      </c>
      <c r="G523" s="74"/>
      <c r="H523" s="74"/>
      <c r="I523" s="191"/>
      <c r="J523" s="74"/>
      <c r="K523" s="74"/>
      <c r="L523" s="72"/>
      <c r="M523" s="235"/>
      <c r="N523" s="47"/>
      <c r="O523" s="47"/>
      <c r="P523" s="47"/>
      <c r="Q523" s="47"/>
      <c r="R523" s="47"/>
      <c r="S523" s="47"/>
      <c r="T523" s="95"/>
      <c r="AT523" s="24" t="s">
        <v>183</v>
      </c>
      <c r="AU523" s="24" t="s">
        <v>84</v>
      </c>
    </row>
    <row r="524" spans="2:47" s="1" customFormat="1" ht="13.5">
      <c r="B524" s="46"/>
      <c r="C524" s="74"/>
      <c r="D524" s="233" t="s">
        <v>184</v>
      </c>
      <c r="E524" s="74"/>
      <c r="F524" s="236" t="s">
        <v>1322</v>
      </c>
      <c r="G524" s="74"/>
      <c r="H524" s="74"/>
      <c r="I524" s="191"/>
      <c r="J524" s="74"/>
      <c r="K524" s="74"/>
      <c r="L524" s="72"/>
      <c r="M524" s="235"/>
      <c r="N524" s="47"/>
      <c r="O524" s="47"/>
      <c r="P524" s="47"/>
      <c r="Q524" s="47"/>
      <c r="R524" s="47"/>
      <c r="S524" s="47"/>
      <c r="T524" s="95"/>
      <c r="AT524" s="24" t="s">
        <v>184</v>
      </c>
      <c r="AU524" s="24" t="s">
        <v>84</v>
      </c>
    </row>
    <row r="525" spans="2:65" s="1" customFormat="1" ht="16.5" customHeight="1">
      <c r="B525" s="46"/>
      <c r="C525" s="262" t="s">
        <v>879</v>
      </c>
      <c r="D525" s="262" t="s">
        <v>858</v>
      </c>
      <c r="E525" s="263" t="s">
        <v>870</v>
      </c>
      <c r="F525" s="264" t="s">
        <v>871</v>
      </c>
      <c r="G525" s="265" t="s">
        <v>304</v>
      </c>
      <c r="H525" s="266">
        <v>2</v>
      </c>
      <c r="I525" s="267"/>
      <c r="J525" s="268">
        <f>ROUND(I525*H525,2)</f>
        <v>0</v>
      </c>
      <c r="K525" s="264" t="s">
        <v>180</v>
      </c>
      <c r="L525" s="269"/>
      <c r="M525" s="270" t="s">
        <v>23</v>
      </c>
      <c r="N525" s="271" t="s">
        <v>47</v>
      </c>
      <c r="O525" s="47"/>
      <c r="P525" s="230">
        <f>O525*H525</f>
        <v>0</v>
      </c>
      <c r="Q525" s="230">
        <v>0.004</v>
      </c>
      <c r="R525" s="230">
        <f>Q525*H525</f>
        <v>0.008</v>
      </c>
      <c r="S525" s="230">
        <v>0</v>
      </c>
      <c r="T525" s="231">
        <f>S525*H525</f>
        <v>0</v>
      </c>
      <c r="AR525" s="24" t="s">
        <v>211</v>
      </c>
      <c r="AT525" s="24" t="s">
        <v>858</v>
      </c>
      <c r="AU525" s="24" t="s">
        <v>84</v>
      </c>
      <c r="AY525" s="24" t="s">
        <v>170</v>
      </c>
      <c r="BE525" s="232">
        <f>IF(N525="základní",J525,0)</f>
        <v>0</v>
      </c>
      <c r="BF525" s="232">
        <f>IF(N525="snížená",J525,0)</f>
        <v>0</v>
      </c>
      <c r="BG525" s="232">
        <f>IF(N525="zákl. přenesená",J525,0)</f>
        <v>0</v>
      </c>
      <c r="BH525" s="232">
        <f>IF(N525="sníž. přenesená",J525,0)</f>
        <v>0</v>
      </c>
      <c r="BI525" s="232">
        <f>IF(N525="nulová",J525,0)</f>
        <v>0</v>
      </c>
      <c r="BJ525" s="24" t="s">
        <v>84</v>
      </c>
      <c r="BK525" s="232">
        <f>ROUND(I525*H525,2)</f>
        <v>0</v>
      </c>
      <c r="BL525" s="24" t="s">
        <v>194</v>
      </c>
      <c r="BM525" s="24" t="s">
        <v>1323</v>
      </c>
    </row>
    <row r="526" spans="2:47" s="1" customFormat="1" ht="13.5">
      <c r="B526" s="46"/>
      <c r="C526" s="74"/>
      <c r="D526" s="233" t="s">
        <v>183</v>
      </c>
      <c r="E526" s="74"/>
      <c r="F526" s="234" t="s">
        <v>871</v>
      </c>
      <c r="G526" s="74"/>
      <c r="H526" s="74"/>
      <c r="I526" s="191"/>
      <c r="J526" s="74"/>
      <c r="K526" s="74"/>
      <c r="L526" s="72"/>
      <c r="M526" s="235"/>
      <c r="N526" s="47"/>
      <c r="O526" s="47"/>
      <c r="P526" s="47"/>
      <c r="Q526" s="47"/>
      <c r="R526" s="47"/>
      <c r="S526" s="47"/>
      <c r="T526" s="95"/>
      <c r="AT526" s="24" t="s">
        <v>183</v>
      </c>
      <c r="AU526" s="24" t="s">
        <v>84</v>
      </c>
    </row>
    <row r="527" spans="2:47" s="1" customFormat="1" ht="13.5">
      <c r="B527" s="46"/>
      <c r="C527" s="74"/>
      <c r="D527" s="233" t="s">
        <v>184</v>
      </c>
      <c r="E527" s="74"/>
      <c r="F527" s="236" t="s">
        <v>1324</v>
      </c>
      <c r="G527" s="74"/>
      <c r="H527" s="74"/>
      <c r="I527" s="191"/>
      <c r="J527" s="74"/>
      <c r="K527" s="74"/>
      <c r="L527" s="72"/>
      <c r="M527" s="235"/>
      <c r="N527" s="47"/>
      <c r="O527" s="47"/>
      <c r="P527" s="47"/>
      <c r="Q527" s="47"/>
      <c r="R527" s="47"/>
      <c r="S527" s="47"/>
      <c r="T527" s="95"/>
      <c r="AT527" s="24" t="s">
        <v>184</v>
      </c>
      <c r="AU527" s="24" t="s">
        <v>84</v>
      </c>
    </row>
    <row r="528" spans="2:51" s="11" customFormat="1" ht="13.5">
      <c r="B528" s="240"/>
      <c r="C528" s="241"/>
      <c r="D528" s="233" t="s">
        <v>322</v>
      </c>
      <c r="E528" s="242" t="s">
        <v>23</v>
      </c>
      <c r="F528" s="243" t="s">
        <v>1325</v>
      </c>
      <c r="G528" s="241"/>
      <c r="H528" s="244">
        <v>2</v>
      </c>
      <c r="I528" s="245"/>
      <c r="J528" s="241"/>
      <c r="K528" s="241"/>
      <c r="L528" s="246"/>
      <c r="M528" s="247"/>
      <c r="N528" s="248"/>
      <c r="O528" s="248"/>
      <c r="P528" s="248"/>
      <c r="Q528" s="248"/>
      <c r="R528" s="248"/>
      <c r="S528" s="248"/>
      <c r="T528" s="249"/>
      <c r="AT528" s="250" t="s">
        <v>322</v>
      </c>
      <c r="AU528" s="250" t="s">
        <v>84</v>
      </c>
      <c r="AV528" s="11" t="s">
        <v>87</v>
      </c>
      <c r="AW528" s="11" t="s">
        <v>39</v>
      </c>
      <c r="AX528" s="11" t="s">
        <v>84</v>
      </c>
      <c r="AY528" s="250" t="s">
        <v>170</v>
      </c>
    </row>
    <row r="529" spans="2:65" s="1" customFormat="1" ht="16.5" customHeight="1">
      <c r="B529" s="46"/>
      <c r="C529" s="262" t="s">
        <v>884</v>
      </c>
      <c r="D529" s="262" t="s">
        <v>858</v>
      </c>
      <c r="E529" s="263" t="s">
        <v>885</v>
      </c>
      <c r="F529" s="264" t="s">
        <v>886</v>
      </c>
      <c r="G529" s="265" t="s">
        <v>304</v>
      </c>
      <c r="H529" s="266">
        <v>16</v>
      </c>
      <c r="I529" s="267"/>
      <c r="J529" s="268">
        <f>ROUND(I529*H529,2)</f>
        <v>0</v>
      </c>
      <c r="K529" s="264" t="s">
        <v>180</v>
      </c>
      <c r="L529" s="269"/>
      <c r="M529" s="270" t="s">
        <v>23</v>
      </c>
      <c r="N529" s="271" t="s">
        <v>47</v>
      </c>
      <c r="O529" s="47"/>
      <c r="P529" s="230">
        <f>O529*H529</f>
        <v>0</v>
      </c>
      <c r="Q529" s="230">
        <v>0.0025</v>
      </c>
      <c r="R529" s="230">
        <f>Q529*H529</f>
        <v>0.04</v>
      </c>
      <c r="S529" s="230">
        <v>0</v>
      </c>
      <c r="T529" s="231">
        <f>S529*H529</f>
        <v>0</v>
      </c>
      <c r="AR529" s="24" t="s">
        <v>211</v>
      </c>
      <c r="AT529" s="24" t="s">
        <v>858</v>
      </c>
      <c r="AU529" s="24" t="s">
        <v>84</v>
      </c>
      <c r="AY529" s="24" t="s">
        <v>170</v>
      </c>
      <c r="BE529" s="232">
        <f>IF(N529="základní",J529,0)</f>
        <v>0</v>
      </c>
      <c r="BF529" s="232">
        <f>IF(N529="snížená",J529,0)</f>
        <v>0</v>
      </c>
      <c r="BG529" s="232">
        <f>IF(N529="zákl. přenesená",J529,0)</f>
        <v>0</v>
      </c>
      <c r="BH529" s="232">
        <f>IF(N529="sníž. přenesená",J529,0)</f>
        <v>0</v>
      </c>
      <c r="BI529" s="232">
        <f>IF(N529="nulová",J529,0)</f>
        <v>0</v>
      </c>
      <c r="BJ529" s="24" t="s">
        <v>84</v>
      </c>
      <c r="BK529" s="232">
        <f>ROUND(I529*H529,2)</f>
        <v>0</v>
      </c>
      <c r="BL529" s="24" t="s">
        <v>194</v>
      </c>
      <c r="BM529" s="24" t="s">
        <v>1326</v>
      </c>
    </row>
    <row r="530" spans="2:47" s="1" customFormat="1" ht="13.5">
      <c r="B530" s="46"/>
      <c r="C530" s="74"/>
      <c r="D530" s="233" t="s">
        <v>183</v>
      </c>
      <c r="E530" s="74"/>
      <c r="F530" s="234" t="s">
        <v>886</v>
      </c>
      <c r="G530" s="74"/>
      <c r="H530" s="74"/>
      <c r="I530" s="191"/>
      <c r="J530" s="74"/>
      <c r="K530" s="74"/>
      <c r="L530" s="72"/>
      <c r="M530" s="235"/>
      <c r="N530" s="47"/>
      <c r="O530" s="47"/>
      <c r="P530" s="47"/>
      <c r="Q530" s="47"/>
      <c r="R530" s="47"/>
      <c r="S530" s="47"/>
      <c r="T530" s="95"/>
      <c r="AT530" s="24" t="s">
        <v>183</v>
      </c>
      <c r="AU530" s="24" t="s">
        <v>84</v>
      </c>
    </row>
    <row r="531" spans="2:47" s="1" customFormat="1" ht="13.5">
      <c r="B531" s="46"/>
      <c r="C531" s="74"/>
      <c r="D531" s="233" t="s">
        <v>184</v>
      </c>
      <c r="E531" s="74"/>
      <c r="F531" s="236" t="s">
        <v>1324</v>
      </c>
      <c r="G531" s="74"/>
      <c r="H531" s="74"/>
      <c r="I531" s="191"/>
      <c r="J531" s="74"/>
      <c r="K531" s="74"/>
      <c r="L531" s="72"/>
      <c r="M531" s="235"/>
      <c r="N531" s="47"/>
      <c r="O531" s="47"/>
      <c r="P531" s="47"/>
      <c r="Q531" s="47"/>
      <c r="R531" s="47"/>
      <c r="S531" s="47"/>
      <c r="T531" s="95"/>
      <c r="AT531" s="24" t="s">
        <v>184</v>
      </c>
      <c r="AU531" s="24" t="s">
        <v>84</v>
      </c>
    </row>
    <row r="532" spans="2:51" s="11" customFormat="1" ht="13.5">
      <c r="B532" s="240"/>
      <c r="C532" s="241"/>
      <c r="D532" s="233" t="s">
        <v>322</v>
      </c>
      <c r="E532" s="242" t="s">
        <v>23</v>
      </c>
      <c r="F532" s="243" t="s">
        <v>1327</v>
      </c>
      <c r="G532" s="241"/>
      <c r="H532" s="244">
        <v>16</v>
      </c>
      <c r="I532" s="245"/>
      <c r="J532" s="241"/>
      <c r="K532" s="241"/>
      <c r="L532" s="246"/>
      <c r="M532" s="247"/>
      <c r="N532" s="248"/>
      <c r="O532" s="248"/>
      <c r="P532" s="248"/>
      <c r="Q532" s="248"/>
      <c r="R532" s="248"/>
      <c r="S532" s="248"/>
      <c r="T532" s="249"/>
      <c r="AT532" s="250" t="s">
        <v>322</v>
      </c>
      <c r="AU532" s="250" t="s">
        <v>84</v>
      </c>
      <c r="AV532" s="11" t="s">
        <v>87</v>
      </c>
      <c r="AW532" s="11" t="s">
        <v>39</v>
      </c>
      <c r="AX532" s="11" t="s">
        <v>84</v>
      </c>
      <c r="AY532" s="250" t="s">
        <v>170</v>
      </c>
    </row>
    <row r="533" spans="2:65" s="1" customFormat="1" ht="16.5" customHeight="1">
      <c r="B533" s="46"/>
      <c r="C533" s="262" t="s">
        <v>889</v>
      </c>
      <c r="D533" s="262" t="s">
        <v>858</v>
      </c>
      <c r="E533" s="263" t="s">
        <v>1328</v>
      </c>
      <c r="F533" s="264" t="s">
        <v>1329</v>
      </c>
      <c r="G533" s="265" t="s">
        <v>304</v>
      </c>
      <c r="H533" s="266">
        <v>2</v>
      </c>
      <c r="I533" s="267"/>
      <c r="J533" s="268">
        <f>ROUND(I533*H533,2)</f>
        <v>0</v>
      </c>
      <c r="K533" s="264" t="s">
        <v>180</v>
      </c>
      <c r="L533" s="269"/>
      <c r="M533" s="270" t="s">
        <v>23</v>
      </c>
      <c r="N533" s="271" t="s">
        <v>47</v>
      </c>
      <c r="O533" s="47"/>
      <c r="P533" s="230">
        <f>O533*H533</f>
        <v>0</v>
      </c>
      <c r="Q533" s="230">
        <v>0.0036</v>
      </c>
      <c r="R533" s="230">
        <f>Q533*H533</f>
        <v>0.0072</v>
      </c>
      <c r="S533" s="230">
        <v>0</v>
      </c>
      <c r="T533" s="231">
        <f>S533*H533</f>
        <v>0</v>
      </c>
      <c r="AR533" s="24" t="s">
        <v>211</v>
      </c>
      <c r="AT533" s="24" t="s">
        <v>858</v>
      </c>
      <c r="AU533" s="24" t="s">
        <v>84</v>
      </c>
      <c r="AY533" s="24" t="s">
        <v>170</v>
      </c>
      <c r="BE533" s="232">
        <f>IF(N533="základní",J533,0)</f>
        <v>0</v>
      </c>
      <c r="BF533" s="232">
        <f>IF(N533="snížená",J533,0)</f>
        <v>0</v>
      </c>
      <c r="BG533" s="232">
        <f>IF(N533="zákl. přenesená",J533,0)</f>
        <v>0</v>
      </c>
      <c r="BH533" s="232">
        <f>IF(N533="sníž. přenesená",J533,0)</f>
        <v>0</v>
      </c>
      <c r="BI533" s="232">
        <f>IF(N533="nulová",J533,0)</f>
        <v>0</v>
      </c>
      <c r="BJ533" s="24" t="s">
        <v>84</v>
      </c>
      <c r="BK533" s="232">
        <f>ROUND(I533*H533,2)</f>
        <v>0</v>
      </c>
      <c r="BL533" s="24" t="s">
        <v>194</v>
      </c>
      <c r="BM533" s="24" t="s">
        <v>1330</v>
      </c>
    </row>
    <row r="534" spans="2:47" s="1" customFormat="1" ht="13.5">
      <c r="B534" s="46"/>
      <c r="C534" s="74"/>
      <c r="D534" s="233" t="s">
        <v>183</v>
      </c>
      <c r="E534" s="74"/>
      <c r="F534" s="234" t="s">
        <v>1329</v>
      </c>
      <c r="G534" s="74"/>
      <c r="H534" s="74"/>
      <c r="I534" s="191"/>
      <c r="J534" s="74"/>
      <c r="K534" s="74"/>
      <c r="L534" s="72"/>
      <c r="M534" s="235"/>
      <c r="N534" s="47"/>
      <c r="O534" s="47"/>
      <c r="P534" s="47"/>
      <c r="Q534" s="47"/>
      <c r="R534" s="47"/>
      <c r="S534" s="47"/>
      <c r="T534" s="95"/>
      <c r="AT534" s="24" t="s">
        <v>183</v>
      </c>
      <c r="AU534" s="24" t="s">
        <v>84</v>
      </c>
    </row>
    <row r="535" spans="2:47" s="1" customFormat="1" ht="13.5">
      <c r="B535" s="46"/>
      <c r="C535" s="74"/>
      <c r="D535" s="233" t="s">
        <v>184</v>
      </c>
      <c r="E535" s="74"/>
      <c r="F535" s="236" t="s">
        <v>1324</v>
      </c>
      <c r="G535" s="74"/>
      <c r="H535" s="74"/>
      <c r="I535" s="191"/>
      <c r="J535" s="74"/>
      <c r="K535" s="74"/>
      <c r="L535" s="72"/>
      <c r="M535" s="235"/>
      <c r="N535" s="47"/>
      <c r="O535" s="47"/>
      <c r="P535" s="47"/>
      <c r="Q535" s="47"/>
      <c r="R535" s="47"/>
      <c r="S535" s="47"/>
      <c r="T535" s="95"/>
      <c r="AT535" s="24" t="s">
        <v>184</v>
      </c>
      <c r="AU535" s="24" t="s">
        <v>84</v>
      </c>
    </row>
    <row r="536" spans="2:51" s="11" customFormat="1" ht="13.5">
      <c r="B536" s="240"/>
      <c r="C536" s="241"/>
      <c r="D536" s="233" t="s">
        <v>322</v>
      </c>
      <c r="E536" s="242" t="s">
        <v>23</v>
      </c>
      <c r="F536" s="243" t="s">
        <v>1331</v>
      </c>
      <c r="G536" s="241"/>
      <c r="H536" s="244">
        <v>2</v>
      </c>
      <c r="I536" s="245"/>
      <c r="J536" s="241"/>
      <c r="K536" s="241"/>
      <c r="L536" s="246"/>
      <c r="M536" s="247"/>
      <c r="N536" s="248"/>
      <c r="O536" s="248"/>
      <c r="P536" s="248"/>
      <c r="Q536" s="248"/>
      <c r="R536" s="248"/>
      <c r="S536" s="248"/>
      <c r="T536" s="249"/>
      <c r="AT536" s="250" t="s">
        <v>322</v>
      </c>
      <c r="AU536" s="250" t="s">
        <v>84</v>
      </c>
      <c r="AV536" s="11" t="s">
        <v>87</v>
      </c>
      <c r="AW536" s="11" t="s">
        <v>39</v>
      </c>
      <c r="AX536" s="11" t="s">
        <v>84</v>
      </c>
      <c r="AY536" s="250" t="s">
        <v>170</v>
      </c>
    </row>
    <row r="537" spans="2:65" s="1" customFormat="1" ht="16.5" customHeight="1">
      <c r="B537" s="46"/>
      <c r="C537" s="262" t="s">
        <v>894</v>
      </c>
      <c r="D537" s="262" t="s">
        <v>858</v>
      </c>
      <c r="E537" s="263" t="s">
        <v>865</v>
      </c>
      <c r="F537" s="264" t="s">
        <v>866</v>
      </c>
      <c r="G537" s="265" t="s">
        <v>304</v>
      </c>
      <c r="H537" s="266">
        <v>1</v>
      </c>
      <c r="I537" s="267"/>
      <c r="J537" s="268">
        <f>ROUND(I537*H537,2)</f>
        <v>0</v>
      </c>
      <c r="K537" s="264" t="s">
        <v>180</v>
      </c>
      <c r="L537" s="269"/>
      <c r="M537" s="270" t="s">
        <v>23</v>
      </c>
      <c r="N537" s="271" t="s">
        <v>47</v>
      </c>
      <c r="O537" s="47"/>
      <c r="P537" s="230">
        <f>O537*H537</f>
        <v>0</v>
      </c>
      <c r="Q537" s="230">
        <v>0.0026</v>
      </c>
      <c r="R537" s="230">
        <f>Q537*H537</f>
        <v>0.0026</v>
      </c>
      <c r="S537" s="230">
        <v>0</v>
      </c>
      <c r="T537" s="231">
        <f>S537*H537</f>
        <v>0</v>
      </c>
      <c r="AR537" s="24" t="s">
        <v>211</v>
      </c>
      <c r="AT537" s="24" t="s">
        <v>858</v>
      </c>
      <c r="AU537" s="24" t="s">
        <v>84</v>
      </c>
      <c r="AY537" s="24" t="s">
        <v>170</v>
      </c>
      <c r="BE537" s="232">
        <f>IF(N537="základní",J537,0)</f>
        <v>0</v>
      </c>
      <c r="BF537" s="232">
        <f>IF(N537="snížená",J537,0)</f>
        <v>0</v>
      </c>
      <c r="BG537" s="232">
        <f>IF(N537="zákl. přenesená",J537,0)</f>
        <v>0</v>
      </c>
      <c r="BH537" s="232">
        <f>IF(N537="sníž. přenesená",J537,0)</f>
        <v>0</v>
      </c>
      <c r="BI537" s="232">
        <f>IF(N537="nulová",J537,0)</f>
        <v>0</v>
      </c>
      <c r="BJ537" s="24" t="s">
        <v>84</v>
      </c>
      <c r="BK537" s="232">
        <f>ROUND(I537*H537,2)</f>
        <v>0</v>
      </c>
      <c r="BL537" s="24" t="s">
        <v>194</v>
      </c>
      <c r="BM537" s="24" t="s">
        <v>1332</v>
      </c>
    </row>
    <row r="538" spans="2:47" s="1" customFormat="1" ht="13.5">
      <c r="B538" s="46"/>
      <c r="C538" s="74"/>
      <c r="D538" s="233" t="s">
        <v>183</v>
      </c>
      <c r="E538" s="74"/>
      <c r="F538" s="234" t="s">
        <v>866</v>
      </c>
      <c r="G538" s="74"/>
      <c r="H538" s="74"/>
      <c r="I538" s="191"/>
      <c r="J538" s="74"/>
      <c r="K538" s="74"/>
      <c r="L538" s="72"/>
      <c r="M538" s="235"/>
      <c r="N538" s="47"/>
      <c r="O538" s="47"/>
      <c r="P538" s="47"/>
      <c r="Q538" s="47"/>
      <c r="R538" s="47"/>
      <c r="S538" s="47"/>
      <c r="T538" s="95"/>
      <c r="AT538" s="24" t="s">
        <v>183</v>
      </c>
      <c r="AU538" s="24" t="s">
        <v>84</v>
      </c>
    </row>
    <row r="539" spans="2:47" s="1" customFormat="1" ht="13.5">
      <c r="B539" s="46"/>
      <c r="C539" s="74"/>
      <c r="D539" s="233" t="s">
        <v>184</v>
      </c>
      <c r="E539" s="74"/>
      <c r="F539" s="236" t="s">
        <v>1324</v>
      </c>
      <c r="G539" s="74"/>
      <c r="H539" s="74"/>
      <c r="I539" s="191"/>
      <c r="J539" s="74"/>
      <c r="K539" s="74"/>
      <c r="L539" s="72"/>
      <c r="M539" s="235"/>
      <c r="N539" s="47"/>
      <c r="O539" s="47"/>
      <c r="P539" s="47"/>
      <c r="Q539" s="47"/>
      <c r="R539" s="47"/>
      <c r="S539" s="47"/>
      <c r="T539" s="95"/>
      <c r="AT539" s="24" t="s">
        <v>184</v>
      </c>
      <c r="AU539" s="24" t="s">
        <v>84</v>
      </c>
    </row>
    <row r="540" spans="2:51" s="11" customFormat="1" ht="13.5">
      <c r="B540" s="240"/>
      <c r="C540" s="241"/>
      <c r="D540" s="233" t="s">
        <v>322</v>
      </c>
      <c r="E540" s="242" t="s">
        <v>23</v>
      </c>
      <c r="F540" s="243" t="s">
        <v>1333</v>
      </c>
      <c r="G540" s="241"/>
      <c r="H540" s="244">
        <v>1</v>
      </c>
      <c r="I540" s="245"/>
      <c r="J540" s="241"/>
      <c r="K540" s="241"/>
      <c r="L540" s="246"/>
      <c r="M540" s="247"/>
      <c r="N540" s="248"/>
      <c r="O540" s="248"/>
      <c r="P540" s="248"/>
      <c r="Q540" s="248"/>
      <c r="R540" s="248"/>
      <c r="S540" s="248"/>
      <c r="T540" s="249"/>
      <c r="AT540" s="250" t="s">
        <v>322</v>
      </c>
      <c r="AU540" s="250" t="s">
        <v>84</v>
      </c>
      <c r="AV540" s="11" t="s">
        <v>87</v>
      </c>
      <c r="AW540" s="11" t="s">
        <v>39</v>
      </c>
      <c r="AX540" s="11" t="s">
        <v>84</v>
      </c>
      <c r="AY540" s="250" t="s">
        <v>170</v>
      </c>
    </row>
    <row r="541" spans="2:65" s="1" customFormat="1" ht="16.5" customHeight="1">
      <c r="B541" s="46"/>
      <c r="C541" s="262" t="s">
        <v>900</v>
      </c>
      <c r="D541" s="262" t="s">
        <v>858</v>
      </c>
      <c r="E541" s="263" t="s">
        <v>1334</v>
      </c>
      <c r="F541" s="264" t="s">
        <v>1335</v>
      </c>
      <c r="G541" s="265" t="s">
        <v>304</v>
      </c>
      <c r="H541" s="266">
        <v>1</v>
      </c>
      <c r="I541" s="267"/>
      <c r="J541" s="268">
        <f>ROUND(I541*H541,2)</f>
        <v>0</v>
      </c>
      <c r="K541" s="264" t="s">
        <v>180</v>
      </c>
      <c r="L541" s="269"/>
      <c r="M541" s="270" t="s">
        <v>23</v>
      </c>
      <c r="N541" s="271" t="s">
        <v>47</v>
      </c>
      <c r="O541" s="47"/>
      <c r="P541" s="230">
        <f>O541*H541</f>
        <v>0</v>
      </c>
      <c r="Q541" s="230">
        <v>0.006</v>
      </c>
      <c r="R541" s="230">
        <f>Q541*H541</f>
        <v>0.006</v>
      </c>
      <c r="S541" s="230">
        <v>0</v>
      </c>
      <c r="T541" s="231">
        <f>S541*H541</f>
        <v>0</v>
      </c>
      <c r="AR541" s="24" t="s">
        <v>211</v>
      </c>
      <c r="AT541" s="24" t="s">
        <v>858</v>
      </c>
      <c r="AU541" s="24" t="s">
        <v>84</v>
      </c>
      <c r="AY541" s="24" t="s">
        <v>170</v>
      </c>
      <c r="BE541" s="232">
        <f>IF(N541="základní",J541,0)</f>
        <v>0</v>
      </c>
      <c r="BF541" s="232">
        <f>IF(N541="snížená",J541,0)</f>
        <v>0</v>
      </c>
      <c r="BG541" s="232">
        <f>IF(N541="zákl. přenesená",J541,0)</f>
        <v>0</v>
      </c>
      <c r="BH541" s="232">
        <f>IF(N541="sníž. přenesená",J541,0)</f>
        <v>0</v>
      </c>
      <c r="BI541" s="232">
        <f>IF(N541="nulová",J541,0)</f>
        <v>0</v>
      </c>
      <c r="BJ541" s="24" t="s">
        <v>84</v>
      </c>
      <c r="BK541" s="232">
        <f>ROUND(I541*H541,2)</f>
        <v>0</v>
      </c>
      <c r="BL541" s="24" t="s">
        <v>194</v>
      </c>
      <c r="BM541" s="24" t="s">
        <v>1336</v>
      </c>
    </row>
    <row r="542" spans="2:47" s="1" customFormat="1" ht="13.5">
      <c r="B542" s="46"/>
      <c r="C542" s="74"/>
      <c r="D542" s="233" t="s">
        <v>183</v>
      </c>
      <c r="E542" s="74"/>
      <c r="F542" s="234" t="s">
        <v>1335</v>
      </c>
      <c r="G542" s="74"/>
      <c r="H542" s="74"/>
      <c r="I542" s="191"/>
      <c r="J542" s="74"/>
      <c r="K542" s="74"/>
      <c r="L542" s="72"/>
      <c r="M542" s="235"/>
      <c r="N542" s="47"/>
      <c r="O542" s="47"/>
      <c r="P542" s="47"/>
      <c r="Q542" s="47"/>
      <c r="R542" s="47"/>
      <c r="S542" s="47"/>
      <c r="T542" s="95"/>
      <c r="AT542" s="24" t="s">
        <v>183</v>
      </c>
      <c r="AU542" s="24" t="s">
        <v>84</v>
      </c>
    </row>
    <row r="543" spans="2:47" s="1" customFormat="1" ht="13.5">
      <c r="B543" s="46"/>
      <c r="C543" s="74"/>
      <c r="D543" s="233" t="s">
        <v>184</v>
      </c>
      <c r="E543" s="74"/>
      <c r="F543" s="236" t="s">
        <v>1324</v>
      </c>
      <c r="G543" s="74"/>
      <c r="H543" s="74"/>
      <c r="I543" s="191"/>
      <c r="J543" s="74"/>
      <c r="K543" s="74"/>
      <c r="L543" s="72"/>
      <c r="M543" s="235"/>
      <c r="N543" s="47"/>
      <c r="O543" s="47"/>
      <c r="P543" s="47"/>
      <c r="Q543" s="47"/>
      <c r="R543" s="47"/>
      <c r="S543" s="47"/>
      <c r="T543" s="95"/>
      <c r="AT543" s="24" t="s">
        <v>184</v>
      </c>
      <c r="AU543" s="24" t="s">
        <v>84</v>
      </c>
    </row>
    <row r="544" spans="2:51" s="11" customFormat="1" ht="13.5">
      <c r="B544" s="240"/>
      <c r="C544" s="241"/>
      <c r="D544" s="233" t="s">
        <v>322</v>
      </c>
      <c r="E544" s="242" t="s">
        <v>23</v>
      </c>
      <c r="F544" s="243" t="s">
        <v>1337</v>
      </c>
      <c r="G544" s="241"/>
      <c r="H544" s="244">
        <v>1</v>
      </c>
      <c r="I544" s="245"/>
      <c r="J544" s="241"/>
      <c r="K544" s="241"/>
      <c r="L544" s="246"/>
      <c r="M544" s="247"/>
      <c r="N544" s="248"/>
      <c r="O544" s="248"/>
      <c r="P544" s="248"/>
      <c r="Q544" s="248"/>
      <c r="R544" s="248"/>
      <c r="S544" s="248"/>
      <c r="T544" s="249"/>
      <c r="AT544" s="250" t="s">
        <v>322</v>
      </c>
      <c r="AU544" s="250" t="s">
        <v>84</v>
      </c>
      <c r="AV544" s="11" t="s">
        <v>87</v>
      </c>
      <c r="AW544" s="11" t="s">
        <v>39</v>
      </c>
      <c r="AX544" s="11" t="s">
        <v>84</v>
      </c>
      <c r="AY544" s="250" t="s">
        <v>170</v>
      </c>
    </row>
    <row r="545" spans="2:65" s="1" customFormat="1" ht="16.5" customHeight="1">
      <c r="B545" s="46"/>
      <c r="C545" s="262" t="s">
        <v>906</v>
      </c>
      <c r="D545" s="262" t="s">
        <v>858</v>
      </c>
      <c r="E545" s="263" t="s">
        <v>901</v>
      </c>
      <c r="F545" s="264" t="s">
        <v>902</v>
      </c>
      <c r="G545" s="265" t="s">
        <v>340</v>
      </c>
      <c r="H545" s="266">
        <v>390.638</v>
      </c>
      <c r="I545" s="267"/>
      <c r="J545" s="268">
        <f>ROUND(I545*H545,2)</f>
        <v>0</v>
      </c>
      <c r="K545" s="264" t="s">
        <v>180</v>
      </c>
      <c r="L545" s="269"/>
      <c r="M545" s="270" t="s">
        <v>23</v>
      </c>
      <c r="N545" s="271" t="s">
        <v>47</v>
      </c>
      <c r="O545" s="47"/>
      <c r="P545" s="230">
        <f>O545*H545</f>
        <v>0</v>
      </c>
      <c r="Q545" s="230">
        <v>0.125</v>
      </c>
      <c r="R545" s="230">
        <f>Q545*H545</f>
        <v>48.82975</v>
      </c>
      <c r="S545" s="230">
        <v>0</v>
      </c>
      <c r="T545" s="231">
        <f>S545*H545</f>
        <v>0</v>
      </c>
      <c r="AR545" s="24" t="s">
        <v>211</v>
      </c>
      <c r="AT545" s="24" t="s">
        <v>858</v>
      </c>
      <c r="AU545" s="24" t="s">
        <v>84</v>
      </c>
      <c r="AY545" s="24" t="s">
        <v>170</v>
      </c>
      <c r="BE545" s="232">
        <f>IF(N545="základní",J545,0)</f>
        <v>0</v>
      </c>
      <c r="BF545" s="232">
        <f>IF(N545="snížená",J545,0)</f>
        <v>0</v>
      </c>
      <c r="BG545" s="232">
        <f>IF(N545="zákl. přenesená",J545,0)</f>
        <v>0</v>
      </c>
      <c r="BH545" s="232">
        <f>IF(N545="sníž. přenesená",J545,0)</f>
        <v>0</v>
      </c>
      <c r="BI545" s="232">
        <f>IF(N545="nulová",J545,0)</f>
        <v>0</v>
      </c>
      <c r="BJ545" s="24" t="s">
        <v>84</v>
      </c>
      <c r="BK545" s="232">
        <f>ROUND(I545*H545,2)</f>
        <v>0</v>
      </c>
      <c r="BL545" s="24" t="s">
        <v>194</v>
      </c>
      <c r="BM545" s="24" t="s">
        <v>1338</v>
      </c>
    </row>
    <row r="546" spans="2:47" s="1" customFormat="1" ht="13.5">
      <c r="B546" s="46"/>
      <c r="C546" s="74"/>
      <c r="D546" s="233" t="s">
        <v>183</v>
      </c>
      <c r="E546" s="74"/>
      <c r="F546" s="234" t="s">
        <v>902</v>
      </c>
      <c r="G546" s="74"/>
      <c r="H546" s="74"/>
      <c r="I546" s="191"/>
      <c r="J546" s="74"/>
      <c r="K546" s="74"/>
      <c r="L546" s="72"/>
      <c r="M546" s="235"/>
      <c r="N546" s="47"/>
      <c r="O546" s="47"/>
      <c r="P546" s="47"/>
      <c r="Q546" s="47"/>
      <c r="R546" s="47"/>
      <c r="S546" s="47"/>
      <c r="T546" s="95"/>
      <c r="AT546" s="24" t="s">
        <v>183</v>
      </c>
      <c r="AU546" s="24" t="s">
        <v>84</v>
      </c>
    </row>
    <row r="547" spans="2:47" s="1" customFormat="1" ht="13.5">
      <c r="B547" s="46"/>
      <c r="C547" s="74"/>
      <c r="D547" s="233" t="s">
        <v>184</v>
      </c>
      <c r="E547" s="74"/>
      <c r="F547" s="236" t="s">
        <v>904</v>
      </c>
      <c r="G547" s="74"/>
      <c r="H547" s="74"/>
      <c r="I547" s="191"/>
      <c r="J547" s="74"/>
      <c r="K547" s="74"/>
      <c r="L547" s="72"/>
      <c r="M547" s="235"/>
      <c r="N547" s="47"/>
      <c r="O547" s="47"/>
      <c r="P547" s="47"/>
      <c r="Q547" s="47"/>
      <c r="R547" s="47"/>
      <c r="S547" s="47"/>
      <c r="T547" s="95"/>
      <c r="AT547" s="24" t="s">
        <v>184</v>
      </c>
      <c r="AU547" s="24" t="s">
        <v>84</v>
      </c>
    </row>
    <row r="548" spans="2:51" s="11" customFormat="1" ht="13.5">
      <c r="B548" s="240"/>
      <c r="C548" s="241"/>
      <c r="D548" s="233" t="s">
        <v>322</v>
      </c>
      <c r="E548" s="242" t="s">
        <v>23</v>
      </c>
      <c r="F548" s="243" t="s">
        <v>1339</v>
      </c>
      <c r="G548" s="241"/>
      <c r="H548" s="244">
        <v>390.638</v>
      </c>
      <c r="I548" s="245"/>
      <c r="J548" s="241"/>
      <c r="K548" s="241"/>
      <c r="L548" s="246"/>
      <c r="M548" s="247"/>
      <c r="N548" s="248"/>
      <c r="O548" s="248"/>
      <c r="P548" s="248"/>
      <c r="Q548" s="248"/>
      <c r="R548" s="248"/>
      <c r="S548" s="248"/>
      <c r="T548" s="249"/>
      <c r="AT548" s="250" t="s">
        <v>322</v>
      </c>
      <c r="AU548" s="250" t="s">
        <v>84</v>
      </c>
      <c r="AV548" s="11" t="s">
        <v>87</v>
      </c>
      <c r="AW548" s="11" t="s">
        <v>39</v>
      </c>
      <c r="AX548" s="11" t="s">
        <v>84</v>
      </c>
      <c r="AY548" s="250" t="s">
        <v>170</v>
      </c>
    </row>
    <row r="549" spans="2:65" s="1" customFormat="1" ht="16.5" customHeight="1">
      <c r="B549" s="46"/>
      <c r="C549" s="262" t="s">
        <v>912</v>
      </c>
      <c r="D549" s="262" t="s">
        <v>858</v>
      </c>
      <c r="E549" s="263" t="s">
        <v>1340</v>
      </c>
      <c r="F549" s="264" t="s">
        <v>1341</v>
      </c>
      <c r="G549" s="265" t="s">
        <v>340</v>
      </c>
      <c r="H549" s="266">
        <v>7.979</v>
      </c>
      <c r="I549" s="267"/>
      <c r="J549" s="268">
        <f>ROUND(I549*H549,2)</f>
        <v>0</v>
      </c>
      <c r="K549" s="264" t="s">
        <v>180</v>
      </c>
      <c r="L549" s="269"/>
      <c r="M549" s="270" t="s">
        <v>23</v>
      </c>
      <c r="N549" s="271" t="s">
        <v>47</v>
      </c>
      <c r="O549" s="47"/>
      <c r="P549" s="230">
        <f>O549*H549</f>
        <v>0</v>
      </c>
      <c r="Q549" s="230">
        <v>0.125</v>
      </c>
      <c r="R549" s="230">
        <f>Q549*H549</f>
        <v>0.997375</v>
      </c>
      <c r="S549" s="230">
        <v>0</v>
      </c>
      <c r="T549" s="231">
        <f>S549*H549</f>
        <v>0</v>
      </c>
      <c r="AR549" s="24" t="s">
        <v>211</v>
      </c>
      <c r="AT549" s="24" t="s">
        <v>858</v>
      </c>
      <c r="AU549" s="24" t="s">
        <v>84</v>
      </c>
      <c r="AY549" s="24" t="s">
        <v>170</v>
      </c>
      <c r="BE549" s="232">
        <f>IF(N549="základní",J549,0)</f>
        <v>0</v>
      </c>
      <c r="BF549" s="232">
        <f>IF(N549="snížená",J549,0)</f>
        <v>0</v>
      </c>
      <c r="BG549" s="232">
        <f>IF(N549="zákl. přenesená",J549,0)</f>
        <v>0</v>
      </c>
      <c r="BH549" s="232">
        <f>IF(N549="sníž. přenesená",J549,0)</f>
        <v>0</v>
      </c>
      <c r="BI549" s="232">
        <f>IF(N549="nulová",J549,0)</f>
        <v>0</v>
      </c>
      <c r="BJ549" s="24" t="s">
        <v>84</v>
      </c>
      <c r="BK549" s="232">
        <f>ROUND(I549*H549,2)</f>
        <v>0</v>
      </c>
      <c r="BL549" s="24" t="s">
        <v>194</v>
      </c>
      <c r="BM549" s="24" t="s">
        <v>1342</v>
      </c>
    </row>
    <row r="550" spans="2:47" s="1" customFormat="1" ht="13.5">
      <c r="B550" s="46"/>
      <c r="C550" s="74"/>
      <c r="D550" s="233" t="s">
        <v>183</v>
      </c>
      <c r="E550" s="74"/>
      <c r="F550" s="234" t="s">
        <v>1341</v>
      </c>
      <c r="G550" s="74"/>
      <c r="H550" s="74"/>
      <c r="I550" s="191"/>
      <c r="J550" s="74"/>
      <c r="K550" s="74"/>
      <c r="L550" s="72"/>
      <c r="M550" s="235"/>
      <c r="N550" s="47"/>
      <c r="O550" s="47"/>
      <c r="P550" s="47"/>
      <c r="Q550" s="47"/>
      <c r="R550" s="47"/>
      <c r="S550" s="47"/>
      <c r="T550" s="95"/>
      <c r="AT550" s="24" t="s">
        <v>183</v>
      </c>
      <c r="AU550" s="24" t="s">
        <v>84</v>
      </c>
    </row>
    <row r="551" spans="2:51" s="11" customFormat="1" ht="13.5">
      <c r="B551" s="240"/>
      <c r="C551" s="241"/>
      <c r="D551" s="233" t="s">
        <v>322</v>
      </c>
      <c r="E551" s="242" t="s">
        <v>23</v>
      </c>
      <c r="F551" s="243" t="s">
        <v>1343</v>
      </c>
      <c r="G551" s="241"/>
      <c r="H551" s="244">
        <v>7.979</v>
      </c>
      <c r="I551" s="245"/>
      <c r="J551" s="241"/>
      <c r="K551" s="241"/>
      <c r="L551" s="246"/>
      <c r="M551" s="247"/>
      <c r="N551" s="248"/>
      <c r="O551" s="248"/>
      <c r="P551" s="248"/>
      <c r="Q551" s="248"/>
      <c r="R551" s="248"/>
      <c r="S551" s="248"/>
      <c r="T551" s="249"/>
      <c r="AT551" s="250" t="s">
        <v>322</v>
      </c>
      <c r="AU551" s="250" t="s">
        <v>84</v>
      </c>
      <c r="AV551" s="11" t="s">
        <v>87</v>
      </c>
      <c r="AW551" s="11" t="s">
        <v>39</v>
      </c>
      <c r="AX551" s="11" t="s">
        <v>84</v>
      </c>
      <c r="AY551" s="250" t="s">
        <v>170</v>
      </c>
    </row>
    <row r="552" spans="2:65" s="1" customFormat="1" ht="16.5" customHeight="1">
      <c r="B552" s="46"/>
      <c r="C552" s="262" t="s">
        <v>916</v>
      </c>
      <c r="D552" s="262" t="s">
        <v>858</v>
      </c>
      <c r="E552" s="263" t="s">
        <v>1344</v>
      </c>
      <c r="F552" s="264" t="s">
        <v>1345</v>
      </c>
      <c r="G552" s="265" t="s">
        <v>340</v>
      </c>
      <c r="H552" s="266">
        <v>167.044</v>
      </c>
      <c r="I552" s="267"/>
      <c r="J552" s="268">
        <f>ROUND(I552*H552,2)</f>
        <v>0</v>
      </c>
      <c r="K552" s="264" t="s">
        <v>180</v>
      </c>
      <c r="L552" s="269"/>
      <c r="M552" s="270" t="s">
        <v>23</v>
      </c>
      <c r="N552" s="271" t="s">
        <v>47</v>
      </c>
      <c r="O552" s="47"/>
      <c r="P552" s="230">
        <f>O552*H552</f>
        <v>0</v>
      </c>
      <c r="Q552" s="230">
        <v>0.125</v>
      </c>
      <c r="R552" s="230">
        <f>Q552*H552</f>
        <v>20.8805</v>
      </c>
      <c r="S552" s="230">
        <v>0</v>
      </c>
      <c r="T552" s="231">
        <f>S552*H552</f>
        <v>0</v>
      </c>
      <c r="AR552" s="24" t="s">
        <v>211</v>
      </c>
      <c r="AT552" s="24" t="s">
        <v>858</v>
      </c>
      <c r="AU552" s="24" t="s">
        <v>84</v>
      </c>
      <c r="AY552" s="24" t="s">
        <v>170</v>
      </c>
      <c r="BE552" s="232">
        <f>IF(N552="základní",J552,0)</f>
        <v>0</v>
      </c>
      <c r="BF552" s="232">
        <f>IF(N552="snížená",J552,0)</f>
        <v>0</v>
      </c>
      <c r="BG552" s="232">
        <f>IF(N552="zákl. přenesená",J552,0)</f>
        <v>0</v>
      </c>
      <c r="BH552" s="232">
        <f>IF(N552="sníž. přenesená",J552,0)</f>
        <v>0</v>
      </c>
      <c r="BI552" s="232">
        <f>IF(N552="nulová",J552,0)</f>
        <v>0</v>
      </c>
      <c r="BJ552" s="24" t="s">
        <v>84</v>
      </c>
      <c r="BK552" s="232">
        <f>ROUND(I552*H552,2)</f>
        <v>0</v>
      </c>
      <c r="BL552" s="24" t="s">
        <v>194</v>
      </c>
      <c r="BM552" s="24" t="s">
        <v>1346</v>
      </c>
    </row>
    <row r="553" spans="2:47" s="1" customFormat="1" ht="13.5">
      <c r="B553" s="46"/>
      <c r="C553" s="74"/>
      <c r="D553" s="233" t="s">
        <v>183</v>
      </c>
      <c r="E553" s="74"/>
      <c r="F553" s="234" t="s">
        <v>1345</v>
      </c>
      <c r="G553" s="74"/>
      <c r="H553" s="74"/>
      <c r="I553" s="191"/>
      <c r="J553" s="74"/>
      <c r="K553" s="74"/>
      <c r="L553" s="72"/>
      <c r="M553" s="235"/>
      <c r="N553" s="47"/>
      <c r="O553" s="47"/>
      <c r="P553" s="47"/>
      <c r="Q553" s="47"/>
      <c r="R553" s="47"/>
      <c r="S553" s="47"/>
      <c r="T553" s="95"/>
      <c r="AT553" s="24" t="s">
        <v>183</v>
      </c>
      <c r="AU553" s="24" t="s">
        <v>84</v>
      </c>
    </row>
    <row r="554" spans="2:51" s="11" customFormat="1" ht="13.5">
      <c r="B554" s="240"/>
      <c r="C554" s="241"/>
      <c r="D554" s="233" t="s">
        <v>322</v>
      </c>
      <c r="E554" s="242" t="s">
        <v>23</v>
      </c>
      <c r="F554" s="243" t="s">
        <v>1347</v>
      </c>
      <c r="G554" s="241"/>
      <c r="H554" s="244">
        <v>167.044</v>
      </c>
      <c r="I554" s="245"/>
      <c r="J554" s="241"/>
      <c r="K554" s="241"/>
      <c r="L554" s="246"/>
      <c r="M554" s="247"/>
      <c r="N554" s="248"/>
      <c r="O554" s="248"/>
      <c r="P554" s="248"/>
      <c r="Q554" s="248"/>
      <c r="R554" s="248"/>
      <c r="S554" s="248"/>
      <c r="T554" s="249"/>
      <c r="AT554" s="250" t="s">
        <v>322</v>
      </c>
      <c r="AU554" s="250" t="s">
        <v>84</v>
      </c>
      <c r="AV554" s="11" t="s">
        <v>87</v>
      </c>
      <c r="AW554" s="11" t="s">
        <v>39</v>
      </c>
      <c r="AX554" s="11" t="s">
        <v>84</v>
      </c>
      <c r="AY554" s="250" t="s">
        <v>170</v>
      </c>
    </row>
    <row r="555" spans="2:65" s="1" customFormat="1" ht="16.5" customHeight="1">
      <c r="B555" s="46"/>
      <c r="C555" s="262" t="s">
        <v>921</v>
      </c>
      <c r="D555" s="262" t="s">
        <v>858</v>
      </c>
      <c r="E555" s="263" t="s">
        <v>1348</v>
      </c>
      <c r="F555" s="264" t="s">
        <v>1349</v>
      </c>
      <c r="G555" s="265" t="s">
        <v>340</v>
      </c>
      <c r="H555" s="266">
        <v>14.645</v>
      </c>
      <c r="I555" s="267"/>
      <c r="J555" s="268">
        <f>ROUND(I555*H555,2)</f>
        <v>0</v>
      </c>
      <c r="K555" s="264" t="s">
        <v>180</v>
      </c>
      <c r="L555" s="269"/>
      <c r="M555" s="270" t="s">
        <v>23</v>
      </c>
      <c r="N555" s="271" t="s">
        <v>47</v>
      </c>
      <c r="O555" s="47"/>
      <c r="P555" s="230">
        <f>O555*H555</f>
        <v>0</v>
      </c>
      <c r="Q555" s="230">
        <v>0.125</v>
      </c>
      <c r="R555" s="230">
        <f>Q555*H555</f>
        <v>1.830625</v>
      </c>
      <c r="S555" s="230">
        <v>0</v>
      </c>
      <c r="T555" s="231">
        <f>S555*H555</f>
        <v>0</v>
      </c>
      <c r="AR555" s="24" t="s">
        <v>211</v>
      </c>
      <c r="AT555" s="24" t="s">
        <v>858</v>
      </c>
      <c r="AU555" s="24" t="s">
        <v>84</v>
      </c>
      <c r="AY555" s="24" t="s">
        <v>170</v>
      </c>
      <c r="BE555" s="232">
        <f>IF(N555="základní",J555,0)</f>
        <v>0</v>
      </c>
      <c r="BF555" s="232">
        <f>IF(N555="snížená",J555,0)</f>
        <v>0</v>
      </c>
      <c r="BG555" s="232">
        <f>IF(N555="zákl. přenesená",J555,0)</f>
        <v>0</v>
      </c>
      <c r="BH555" s="232">
        <f>IF(N555="sníž. přenesená",J555,0)</f>
        <v>0</v>
      </c>
      <c r="BI555" s="232">
        <f>IF(N555="nulová",J555,0)</f>
        <v>0</v>
      </c>
      <c r="BJ555" s="24" t="s">
        <v>84</v>
      </c>
      <c r="BK555" s="232">
        <f>ROUND(I555*H555,2)</f>
        <v>0</v>
      </c>
      <c r="BL555" s="24" t="s">
        <v>194</v>
      </c>
      <c r="BM555" s="24" t="s">
        <v>1350</v>
      </c>
    </row>
    <row r="556" spans="2:47" s="1" customFormat="1" ht="13.5">
      <c r="B556" s="46"/>
      <c r="C556" s="74"/>
      <c r="D556" s="233" t="s">
        <v>183</v>
      </c>
      <c r="E556" s="74"/>
      <c r="F556" s="234" t="s">
        <v>1349</v>
      </c>
      <c r="G556" s="74"/>
      <c r="H556" s="74"/>
      <c r="I556" s="191"/>
      <c r="J556" s="74"/>
      <c r="K556" s="74"/>
      <c r="L556" s="72"/>
      <c r="M556" s="235"/>
      <c r="N556" s="47"/>
      <c r="O556" s="47"/>
      <c r="P556" s="47"/>
      <c r="Q556" s="47"/>
      <c r="R556" s="47"/>
      <c r="S556" s="47"/>
      <c r="T556" s="95"/>
      <c r="AT556" s="24" t="s">
        <v>183</v>
      </c>
      <c r="AU556" s="24" t="s">
        <v>84</v>
      </c>
    </row>
    <row r="557" spans="2:51" s="11" customFormat="1" ht="13.5">
      <c r="B557" s="240"/>
      <c r="C557" s="241"/>
      <c r="D557" s="233" t="s">
        <v>322</v>
      </c>
      <c r="E557" s="242" t="s">
        <v>23</v>
      </c>
      <c r="F557" s="243" t="s">
        <v>1351</v>
      </c>
      <c r="G557" s="241"/>
      <c r="H557" s="244">
        <v>14.645</v>
      </c>
      <c r="I557" s="245"/>
      <c r="J557" s="241"/>
      <c r="K557" s="241"/>
      <c r="L557" s="246"/>
      <c r="M557" s="247"/>
      <c r="N557" s="248"/>
      <c r="O557" s="248"/>
      <c r="P557" s="248"/>
      <c r="Q557" s="248"/>
      <c r="R557" s="248"/>
      <c r="S557" s="248"/>
      <c r="T557" s="249"/>
      <c r="AT557" s="250" t="s">
        <v>322</v>
      </c>
      <c r="AU557" s="250" t="s">
        <v>84</v>
      </c>
      <c r="AV557" s="11" t="s">
        <v>87</v>
      </c>
      <c r="AW557" s="11" t="s">
        <v>39</v>
      </c>
      <c r="AX557" s="11" t="s">
        <v>84</v>
      </c>
      <c r="AY557" s="250" t="s">
        <v>170</v>
      </c>
    </row>
    <row r="558" spans="2:65" s="1" customFormat="1" ht="16.5" customHeight="1">
      <c r="B558" s="46"/>
      <c r="C558" s="262" t="s">
        <v>925</v>
      </c>
      <c r="D558" s="262" t="s">
        <v>858</v>
      </c>
      <c r="E558" s="263" t="s">
        <v>1352</v>
      </c>
      <c r="F558" s="264" t="s">
        <v>1353</v>
      </c>
      <c r="G558" s="265" t="s">
        <v>1354</v>
      </c>
      <c r="H558" s="266">
        <v>39.269</v>
      </c>
      <c r="I558" s="267"/>
      <c r="J558" s="268">
        <f>ROUND(I558*H558,2)</f>
        <v>0</v>
      </c>
      <c r="K558" s="264" t="s">
        <v>180</v>
      </c>
      <c r="L558" s="269"/>
      <c r="M558" s="270" t="s">
        <v>23</v>
      </c>
      <c r="N558" s="271" t="s">
        <v>47</v>
      </c>
      <c r="O558" s="47"/>
      <c r="P558" s="230">
        <f>O558*H558</f>
        <v>0</v>
      </c>
      <c r="Q558" s="230">
        <v>0.001</v>
      </c>
      <c r="R558" s="230">
        <f>Q558*H558</f>
        <v>0.039269</v>
      </c>
      <c r="S558" s="230">
        <v>0</v>
      </c>
      <c r="T558" s="231">
        <f>S558*H558</f>
        <v>0</v>
      </c>
      <c r="AR558" s="24" t="s">
        <v>211</v>
      </c>
      <c r="AT558" s="24" t="s">
        <v>858</v>
      </c>
      <c r="AU558" s="24" t="s">
        <v>84</v>
      </c>
      <c r="AY558" s="24" t="s">
        <v>170</v>
      </c>
      <c r="BE558" s="232">
        <f>IF(N558="základní",J558,0)</f>
        <v>0</v>
      </c>
      <c r="BF558" s="232">
        <f>IF(N558="snížená",J558,0)</f>
        <v>0</v>
      </c>
      <c r="BG558" s="232">
        <f>IF(N558="zákl. přenesená",J558,0)</f>
        <v>0</v>
      </c>
      <c r="BH558" s="232">
        <f>IF(N558="sníž. přenesená",J558,0)</f>
        <v>0</v>
      </c>
      <c r="BI558" s="232">
        <f>IF(N558="nulová",J558,0)</f>
        <v>0</v>
      </c>
      <c r="BJ558" s="24" t="s">
        <v>84</v>
      </c>
      <c r="BK558" s="232">
        <f>ROUND(I558*H558,2)</f>
        <v>0</v>
      </c>
      <c r="BL558" s="24" t="s">
        <v>194</v>
      </c>
      <c r="BM558" s="24" t="s">
        <v>1355</v>
      </c>
    </row>
    <row r="559" spans="2:47" s="1" customFormat="1" ht="13.5">
      <c r="B559" s="46"/>
      <c r="C559" s="74"/>
      <c r="D559" s="233" t="s">
        <v>183</v>
      </c>
      <c r="E559" s="74"/>
      <c r="F559" s="234" t="s">
        <v>1356</v>
      </c>
      <c r="G559" s="74"/>
      <c r="H559" s="74"/>
      <c r="I559" s="191"/>
      <c r="J559" s="74"/>
      <c r="K559" s="74"/>
      <c r="L559" s="72"/>
      <c r="M559" s="235"/>
      <c r="N559" s="47"/>
      <c r="O559" s="47"/>
      <c r="P559" s="47"/>
      <c r="Q559" s="47"/>
      <c r="R559" s="47"/>
      <c r="S559" s="47"/>
      <c r="T559" s="95"/>
      <c r="AT559" s="24" t="s">
        <v>183</v>
      </c>
      <c r="AU559" s="24" t="s">
        <v>84</v>
      </c>
    </row>
    <row r="560" spans="2:47" s="1" customFormat="1" ht="13.5">
      <c r="B560" s="46"/>
      <c r="C560" s="74"/>
      <c r="D560" s="233" t="s">
        <v>184</v>
      </c>
      <c r="E560" s="74"/>
      <c r="F560" s="236" t="s">
        <v>1357</v>
      </c>
      <c r="G560" s="74"/>
      <c r="H560" s="74"/>
      <c r="I560" s="191"/>
      <c r="J560" s="74"/>
      <c r="K560" s="74"/>
      <c r="L560" s="72"/>
      <c r="M560" s="235"/>
      <c r="N560" s="47"/>
      <c r="O560" s="47"/>
      <c r="P560" s="47"/>
      <c r="Q560" s="47"/>
      <c r="R560" s="47"/>
      <c r="S560" s="47"/>
      <c r="T560" s="95"/>
      <c r="AT560" s="24" t="s">
        <v>184</v>
      </c>
      <c r="AU560" s="24" t="s">
        <v>84</v>
      </c>
    </row>
    <row r="561" spans="2:51" s="11" customFormat="1" ht="13.5">
      <c r="B561" s="240"/>
      <c r="C561" s="241"/>
      <c r="D561" s="233" t="s">
        <v>322</v>
      </c>
      <c r="E561" s="242" t="s">
        <v>23</v>
      </c>
      <c r="F561" s="243" t="s">
        <v>1358</v>
      </c>
      <c r="G561" s="241"/>
      <c r="H561" s="244">
        <v>39.269</v>
      </c>
      <c r="I561" s="245"/>
      <c r="J561" s="241"/>
      <c r="K561" s="241"/>
      <c r="L561" s="246"/>
      <c r="M561" s="247"/>
      <c r="N561" s="248"/>
      <c r="O561" s="248"/>
      <c r="P561" s="248"/>
      <c r="Q561" s="248"/>
      <c r="R561" s="248"/>
      <c r="S561" s="248"/>
      <c r="T561" s="249"/>
      <c r="AT561" s="250" t="s">
        <v>322</v>
      </c>
      <c r="AU561" s="250" t="s">
        <v>84</v>
      </c>
      <c r="AV561" s="11" t="s">
        <v>87</v>
      </c>
      <c r="AW561" s="11" t="s">
        <v>39</v>
      </c>
      <c r="AX561" s="11" t="s">
        <v>84</v>
      </c>
      <c r="AY561" s="250" t="s">
        <v>170</v>
      </c>
    </row>
    <row r="562" spans="2:65" s="1" customFormat="1" ht="16.5" customHeight="1">
      <c r="B562" s="46"/>
      <c r="C562" s="262" t="s">
        <v>930</v>
      </c>
      <c r="D562" s="262" t="s">
        <v>858</v>
      </c>
      <c r="E562" s="263" t="s">
        <v>1359</v>
      </c>
      <c r="F562" s="264" t="s">
        <v>1360</v>
      </c>
      <c r="G562" s="265" t="s">
        <v>340</v>
      </c>
      <c r="H562" s="266">
        <v>27</v>
      </c>
      <c r="I562" s="267"/>
      <c r="J562" s="268">
        <f>ROUND(I562*H562,2)</f>
        <v>0</v>
      </c>
      <c r="K562" s="264" t="s">
        <v>23</v>
      </c>
      <c r="L562" s="269"/>
      <c r="M562" s="270" t="s">
        <v>23</v>
      </c>
      <c r="N562" s="271" t="s">
        <v>47</v>
      </c>
      <c r="O562" s="47"/>
      <c r="P562" s="230">
        <f>O562*H562</f>
        <v>0</v>
      </c>
      <c r="Q562" s="230">
        <v>0</v>
      </c>
      <c r="R562" s="230">
        <f>Q562*H562</f>
        <v>0</v>
      </c>
      <c r="S562" s="230">
        <v>0</v>
      </c>
      <c r="T562" s="231">
        <f>S562*H562</f>
        <v>0</v>
      </c>
      <c r="AR562" s="24" t="s">
        <v>211</v>
      </c>
      <c r="AT562" s="24" t="s">
        <v>858</v>
      </c>
      <c r="AU562" s="24" t="s">
        <v>84</v>
      </c>
      <c r="AY562" s="24" t="s">
        <v>170</v>
      </c>
      <c r="BE562" s="232">
        <f>IF(N562="základní",J562,0)</f>
        <v>0</v>
      </c>
      <c r="BF562" s="232">
        <f>IF(N562="snížená",J562,0)</f>
        <v>0</v>
      </c>
      <c r="BG562" s="232">
        <f>IF(N562="zákl. přenesená",J562,0)</f>
        <v>0</v>
      </c>
      <c r="BH562" s="232">
        <f>IF(N562="sníž. přenesená",J562,0)</f>
        <v>0</v>
      </c>
      <c r="BI562" s="232">
        <f>IF(N562="nulová",J562,0)</f>
        <v>0</v>
      </c>
      <c r="BJ562" s="24" t="s">
        <v>84</v>
      </c>
      <c r="BK562" s="232">
        <f>ROUND(I562*H562,2)</f>
        <v>0</v>
      </c>
      <c r="BL562" s="24" t="s">
        <v>194</v>
      </c>
      <c r="BM562" s="24" t="s">
        <v>1361</v>
      </c>
    </row>
    <row r="563" spans="2:47" s="1" customFormat="1" ht="13.5">
      <c r="B563" s="46"/>
      <c r="C563" s="74"/>
      <c r="D563" s="233" t="s">
        <v>183</v>
      </c>
      <c r="E563" s="74"/>
      <c r="F563" s="234" t="s">
        <v>1362</v>
      </c>
      <c r="G563" s="74"/>
      <c r="H563" s="74"/>
      <c r="I563" s="191"/>
      <c r="J563" s="74"/>
      <c r="K563" s="74"/>
      <c r="L563" s="72"/>
      <c r="M563" s="235"/>
      <c r="N563" s="47"/>
      <c r="O563" s="47"/>
      <c r="P563" s="47"/>
      <c r="Q563" s="47"/>
      <c r="R563" s="47"/>
      <c r="S563" s="47"/>
      <c r="T563" s="95"/>
      <c r="AT563" s="24" t="s">
        <v>183</v>
      </c>
      <c r="AU563" s="24" t="s">
        <v>84</v>
      </c>
    </row>
    <row r="564" spans="2:47" s="1" customFormat="1" ht="13.5">
      <c r="B564" s="46"/>
      <c r="C564" s="74"/>
      <c r="D564" s="233" t="s">
        <v>184</v>
      </c>
      <c r="E564" s="74"/>
      <c r="F564" s="236" t="s">
        <v>1363</v>
      </c>
      <c r="G564" s="74"/>
      <c r="H564" s="74"/>
      <c r="I564" s="191"/>
      <c r="J564" s="74"/>
      <c r="K564" s="74"/>
      <c r="L564" s="72"/>
      <c r="M564" s="235"/>
      <c r="N564" s="47"/>
      <c r="O564" s="47"/>
      <c r="P564" s="47"/>
      <c r="Q564" s="47"/>
      <c r="R564" s="47"/>
      <c r="S564" s="47"/>
      <c r="T564" s="95"/>
      <c r="AT564" s="24" t="s">
        <v>184</v>
      </c>
      <c r="AU564" s="24" t="s">
        <v>84</v>
      </c>
    </row>
    <row r="565" spans="2:65" s="1" customFormat="1" ht="16.5" customHeight="1">
      <c r="B565" s="46"/>
      <c r="C565" s="262" t="s">
        <v>934</v>
      </c>
      <c r="D565" s="262" t="s">
        <v>858</v>
      </c>
      <c r="E565" s="263" t="s">
        <v>1364</v>
      </c>
      <c r="F565" s="264" t="s">
        <v>1365</v>
      </c>
      <c r="G565" s="265" t="s">
        <v>340</v>
      </c>
      <c r="H565" s="266">
        <v>76.78</v>
      </c>
      <c r="I565" s="267"/>
      <c r="J565" s="268">
        <f>ROUND(I565*H565,2)</f>
        <v>0</v>
      </c>
      <c r="K565" s="264" t="s">
        <v>23</v>
      </c>
      <c r="L565" s="269"/>
      <c r="M565" s="270" t="s">
        <v>23</v>
      </c>
      <c r="N565" s="271" t="s">
        <v>47</v>
      </c>
      <c r="O565" s="47"/>
      <c r="P565" s="230">
        <f>O565*H565</f>
        <v>0</v>
      </c>
      <c r="Q565" s="230">
        <v>0.15</v>
      </c>
      <c r="R565" s="230">
        <f>Q565*H565</f>
        <v>11.517</v>
      </c>
      <c r="S565" s="230">
        <v>0</v>
      </c>
      <c r="T565" s="231">
        <f>S565*H565</f>
        <v>0</v>
      </c>
      <c r="AR565" s="24" t="s">
        <v>211</v>
      </c>
      <c r="AT565" s="24" t="s">
        <v>858</v>
      </c>
      <c r="AU565" s="24" t="s">
        <v>84</v>
      </c>
      <c r="AY565" s="24" t="s">
        <v>170</v>
      </c>
      <c r="BE565" s="232">
        <f>IF(N565="základní",J565,0)</f>
        <v>0</v>
      </c>
      <c r="BF565" s="232">
        <f>IF(N565="snížená",J565,0)</f>
        <v>0</v>
      </c>
      <c r="BG565" s="232">
        <f>IF(N565="zákl. přenesená",J565,0)</f>
        <v>0</v>
      </c>
      <c r="BH565" s="232">
        <f>IF(N565="sníž. přenesená",J565,0)</f>
        <v>0</v>
      </c>
      <c r="BI565" s="232">
        <f>IF(N565="nulová",J565,0)</f>
        <v>0</v>
      </c>
      <c r="BJ565" s="24" t="s">
        <v>84</v>
      </c>
      <c r="BK565" s="232">
        <f>ROUND(I565*H565,2)</f>
        <v>0</v>
      </c>
      <c r="BL565" s="24" t="s">
        <v>194</v>
      </c>
      <c r="BM565" s="24" t="s">
        <v>1366</v>
      </c>
    </row>
    <row r="566" spans="2:47" s="1" customFormat="1" ht="13.5">
      <c r="B566" s="46"/>
      <c r="C566" s="74"/>
      <c r="D566" s="233" t="s">
        <v>183</v>
      </c>
      <c r="E566" s="74"/>
      <c r="F566" s="234" t="s">
        <v>1367</v>
      </c>
      <c r="G566" s="74"/>
      <c r="H566" s="74"/>
      <c r="I566" s="191"/>
      <c r="J566" s="74"/>
      <c r="K566" s="74"/>
      <c r="L566" s="72"/>
      <c r="M566" s="235"/>
      <c r="N566" s="47"/>
      <c r="O566" s="47"/>
      <c r="P566" s="47"/>
      <c r="Q566" s="47"/>
      <c r="R566" s="47"/>
      <c r="S566" s="47"/>
      <c r="T566" s="95"/>
      <c r="AT566" s="24" t="s">
        <v>183</v>
      </c>
      <c r="AU566" s="24" t="s">
        <v>84</v>
      </c>
    </row>
    <row r="567" spans="2:47" s="1" customFormat="1" ht="13.5">
      <c r="B567" s="46"/>
      <c r="C567" s="74"/>
      <c r="D567" s="233" t="s">
        <v>184</v>
      </c>
      <c r="E567" s="74"/>
      <c r="F567" s="236" t="s">
        <v>904</v>
      </c>
      <c r="G567" s="74"/>
      <c r="H567" s="74"/>
      <c r="I567" s="191"/>
      <c r="J567" s="74"/>
      <c r="K567" s="74"/>
      <c r="L567" s="72"/>
      <c r="M567" s="235"/>
      <c r="N567" s="47"/>
      <c r="O567" s="47"/>
      <c r="P567" s="47"/>
      <c r="Q567" s="47"/>
      <c r="R567" s="47"/>
      <c r="S567" s="47"/>
      <c r="T567" s="95"/>
      <c r="AT567" s="24" t="s">
        <v>184</v>
      </c>
      <c r="AU567" s="24" t="s">
        <v>84</v>
      </c>
    </row>
    <row r="568" spans="2:51" s="11" customFormat="1" ht="13.5">
      <c r="B568" s="240"/>
      <c r="C568" s="241"/>
      <c r="D568" s="233" t="s">
        <v>322</v>
      </c>
      <c r="E568" s="242" t="s">
        <v>23</v>
      </c>
      <c r="F568" s="243" t="s">
        <v>1368</v>
      </c>
      <c r="G568" s="241"/>
      <c r="H568" s="244">
        <v>76.78</v>
      </c>
      <c r="I568" s="245"/>
      <c r="J568" s="241"/>
      <c r="K568" s="241"/>
      <c r="L568" s="246"/>
      <c r="M568" s="247"/>
      <c r="N568" s="248"/>
      <c r="O568" s="248"/>
      <c r="P568" s="248"/>
      <c r="Q568" s="248"/>
      <c r="R568" s="248"/>
      <c r="S568" s="248"/>
      <c r="T568" s="249"/>
      <c r="AT568" s="250" t="s">
        <v>322</v>
      </c>
      <c r="AU568" s="250" t="s">
        <v>84</v>
      </c>
      <c r="AV568" s="11" t="s">
        <v>87</v>
      </c>
      <c r="AW568" s="11" t="s">
        <v>39</v>
      </c>
      <c r="AX568" s="11" t="s">
        <v>84</v>
      </c>
      <c r="AY568" s="250" t="s">
        <v>170</v>
      </c>
    </row>
    <row r="569" spans="2:65" s="1" customFormat="1" ht="16.5" customHeight="1">
      <c r="B569" s="46"/>
      <c r="C569" s="262" t="s">
        <v>941</v>
      </c>
      <c r="D569" s="262" t="s">
        <v>858</v>
      </c>
      <c r="E569" s="263" t="s">
        <v>1017</v>
      </c>
      <c r="F569" s="264" t="s">
        <v>1018</v>
      </c>
      <c r="G569" s="265" t="s">
        <v>395</v>
      </c>
      <c r="H569" s="266">
        <v>2.516</v>
      </c>
      <c r="I569" s="267"/>
      <c r="J569" s="268">
        <f>ROUND(I569*H569,2)</f>
        <v>0</v>
      </c>
      <c r="K569" s="264" t="s">
        <v>180</v>
      </c>
      <c r="L569" s="269"/>
      <c r="M569" s="270" t="s">
        <v>23</v>
      </c>
      <c r="N569" s="271" t="s">
        <v>47</v>
      </c>
      <c r="O569" s="47"/>
      <c r="P569" s="230">
        <f>O569*H569</f>
        <v>0</v>
      </c>
      <c r="Q569" s="230">
        <v>1</v>
      </c>
      <c r="R569" s="230">
        <f>Q569*H569</f>
        <v>2.516</v>
      </c>
      <c r="S569" s="230">
        <v>0</v>
      </c>
      <c r="T569" s="231">
        <f>S569*H569</f>
        <v>0</v>
      </c>
      <c r="AR569" s="24" t="s">
        <v>211</v>
      </c>
      <c r="AT569" s="24" t="s">
        <v>858</v>
      </c>
      <c r="AU569" s="24" t="s">
        <v>84</v>
      </c>
      <c r="AY569" s="24" t="s">
        <v>170</v>
      </c>
      <c r="BE569" s="232">
        <f>IF(N569="základní",J569,0)</f>
        <v>0</v>
      </c>
      <c r="BF569" s="232">
        <f>IF(N569="snížená",J569,0)</f>
        <v>0</v>
      </c>
      <c r="BG569" s="232">
        <f>IF(N569="zákl. přenesená",J569,0)</f>
        <v>0</v>
      </c>
      <c r="BH569" s="232">
        <f>IF(N569="sníž. přenesená",J569,0)</f>
        <v>0</v>
      </c>
      <c r="BI569" s="232">
        <f>IF(N569="nulová",J569,0)</f>
        <v>0</v>
      </c>
      <c r="BJ569" s="24" t="s">
        <v>84</v>
      </c>
      <c r="BK569" s="232">
        <f>ROUND(I569*H569,2)</f>
        <v>0</v>
      </c>
      <c r="BL569" s="24" t="s">
        <v>194</v>
      </c>
      <c r="BM569" s="24" t="s">
        <v>1369</v>
      </c>
    </row>
    <row r="570" spans="2:47" s="1" customFormat="1" ht="13.5">
      <c r="B570" s="46"/>
      <c r="C570" s="74"/>
      <c r="D570" s="233" t="s">
        <v>183</v>
      </c>
      <c r="E570" s="74"/>
      <c r="F570" s="234" t="s">
        <v>1018</v>
      </c>
      <c r="G570" s="74"/>
      <c r="H570" s="74"/>
      <c r="I570" s="191"/>
      <c r="J570" s="74"/>
      <c r="K570" s="74"/>
      <c r="L570" s="72"/>
      <c r="M570" s="235"/>
      <c r="N570" s="47"/>
      <c r="O570" s="47"/>
      <c r="P570" s="47"/>
      <c r="Q570" s="47"/>
      <c r="R570" s="47"/>
      <c r="S570" s="47"/>
      <c r="T570" s="95"/>
      <c r="AT570" s="24" t="s">
        <v>183</v>
      </c>
      <c r="AU570" s="24" t="s">
        <v>84</v>
      </c>
    </row>
    <row r="571" spans="2:47" s="1" customFormat="1" ht="13.5">
      <c r="B571" s="46"/>
      <c r="C571" s="74"/>
      <c r="D571" s="233" t="s">
        <v>184</v>
      </c>
      <c r="E571" s="74"/>
      <c r="F571" s="236" t="s">
        <v>1020</v>
      </c>
      <c r="G571" s="74"/>
      <c r="H571" s="74"/>
      <c r="I571" s="191"/>
      <c r="J571" s="74"/>
      <c r="K571" s="74"/>
      <c r="L571" s="72"/>
      <c r="M571" s="235"/>
      <c r="N571" s="47"/>
      <c r="O571" s="47"/>
      <c r="P571" s="47"/>
      <c r="Q571" s="47"/>
      <c r="R571" s="47"/>
      <c r="S571" s="47"/>
      <c r="T571" s="95"/>
      <c r="AT571" s="24" t="s">
        <v>184</v>
      </c>
      <c r="AU571" s="24" t="s">
        <v>84</v>
      </c>
    </row>
    <row r="572" spans="2:51" s="11" customFormat="1" ht="13.5">
      <c r="B572" s="240"/>
      <c r="C572" s="241"/>
      <c r="D572" s="233" t="s">
        <v>322</v>
      </c>
      <c r="E572" s="242" t="s">
        <v>23</v>
      </c>
      <c r="F572" s="243" t="s">
        <v>1370</v>
      </c>
      <c r="G572" s="241"/>
      <c r="H572" s="244">
        <v>8.396</v>
      </c>
      <c r="I572" s="245"/>
      <c r="J572" s="241"/>
      <c r="K572" s="241"/>
      <c r="L572" s="246"/>
      <c r="M572" s="247"/>
      <c r="N572" s="248"/>
      <c r="O572" s="248"/>
      <c r="P572" s="248"/>
      <c r="Q572" s="248"/>
      <c r="R572" s="248"/>
      <c r="S572" s="248"/>
      <c r="T572" s="249"/>
      <c r="AT572" s="250" t="s">
        <v>322</v>
      </c>
      <c r="AU572" s="250" t="s">
        <v>84</v>
      </c>
      <c r="AV572" s="11" t="s">
        <v>87</v>
      </c>
      <c r="AW572" s="11" t="s">
        <v>39</v>
      </c>
      <c r="AX572" s="11" t="s">
        <v>76</v>
      </c>
      <c r="AY572" s="250" t="s">
        <v>170</v>
      </c>
    </row>
    <row r="573" spans="2:51" s="11" customFormat="1" ht="13.5">
      <c r="B573" s="240"/>
      <c r="C573" s="241"/>
      <c r="D573" s="233" t="s">
        <v>322</v>
      </c>
      <c r="E573" s="242" t="s">
        <v>23</v>
      </c>
      <c r="F573" s="243" t="s">
        <v>1371</v>
      </c>
      <c r="G573" s="241"/>
      <c r="H573" s="244">
        <v>-5.88</v>
      </c>
      <c r="I573" s="245"/>
      <c r="J573" s="241"/>
      <c r="K573" s="241"/>
      <c r="L573" s="246"/>
      <c r="M573" s="247"/>
      <c r="N573" s="248"/>
      <c r="O573" s="248"/>
      <c r="P573" s="248"/>
      <c r="Q573" s="248"/>
      <c r="R573" s="248"/>
      <c r="S573" s="248"/>
      <c r="T573" s="249"/>
      <c r="AT573" s="250" t="s">
        <v>322</v>
      </c>
      <c r="AU573" s="250" t="s">
        <v>84</v>
      </c>
      <c r="AV573" s="11" t="s">
        <v>87</v>
      </c>
      <c r="AW573" s="11" t="s">
        <v>39</v>
      </c>
      <c r="AX573" s="11" t="s">
        <v>76</v>
      </c>
      <c r="AY573" s="250" t="s">
        <v>170</v>
      </c>
    </row>
    <row r="574" spans="2:51" s="12" customFormat="1" ht="13.5">
      <c r="B574" s="251"/>
      <c r="C574" s="252"/>
      <c r="D574" s="233" t="s">
        <v>322</v>
      </c>
      <c r="E574" s="253" t="s">
        <v>23</v>
      </c>
      <c r="F574" s="254" t="s">
        <v>392</v>
      </c>
      <c r="G574" s="252"/>
      <c r="H574" s="255">
        <v>2.516</v>
      </c>
      <c r="I574" s="256"/>
      <c r="J574" s="252"/>
      <c r="K574" s="252"/>
      <c r="L574" s="257"/>
      <c r="M574" s="258"/>
      <c r="N574" s="259"/>
      <c r="O574" s="259"/>
      <c r="P574" s="259"/>
      <c r="Q574" s="259"/>
      <c r="R574" s="259"/>
      <c r="S574" s="259"/>
      <c r="T574" s="260"/>
      <c r="AT574" s="261" t="s">
        <v>322</v>
      </c>
      <c r="AU574" s="261" t="s">
        <v>84</v>
      </c>
      <c r="AV574" s="12" t="s">
        <v>194</v>
      </c>
      <c r="AW574" s="12" t="s">
        <v>39</v>
      </c>
      <c r="AX574" s="12" t="s">
        <v>84</v>
      </c>
      <c r="AY574" s="261" t="s">
        <v>170</v>
      </c>
    </row>
    <row r="575" spans="2:65" s="1" customFormat="1" ht="16.5" customHeight="1">
      <c r="B575" s="46"/>
      <c r="C575" s="262" t="s">
        <v>947</v>
      </c>
      <c r="D575" s="262" t="s">
        <v>858</v>
      </c>
      <c r="E575" s="263" t="s">
        <v>1372</v>
      </c>
      <c r="F575" s="264" t="s">
        <v>1373</v>
      </c>
      <c r="G575" s="265" t="s">
        <v>340</v>
      </c>
      <c r="H575" s="266">
        <v>1606.213</v>
      </c>
      <c r="I575" s="267"/>
      <c r="J575" s="268">
        <f>ROUND(I575*H575,2)</f>
        <v>0</v>
      </c>
      <c r="K575" s="264" t="s">
        <v>180</v>
      </c>
      <c r="L575" s="269"/>
      <c r="M575" s="270" t="s">
        <v>23</v>
      </c>
      <c r="N575" s="271" t="s">
        <v>47</v>
      </c>
      <c r="O575" s="47"/>
      <c r="P575" s="230">
        <f>O575*H575</f>
        <v>0</v>
      </c>
      <c r="Q575" s="230">
        <v>0.046</v>
      </c>
      <c r="R575" s="230">
        <f>Q575*H575</f>
        <v>73.885798</v>
      </c>
      <c r="S575" s="230">
        <v>0</v>
      </c>
      <c r="T575" s="231">
        <f>S575*H575</f>
        <v>0</v>
      </c>
      <c r="AR575" s="24" t="s">
        <v>211</v>
      </c>
      <c r="AT575" s="24" t="s">
        <v>858</v>
      </c>
      <c r="AU575" s="24" t="s">
        <v>84</v>
      </c>
      <c r="AY575" s="24" t="s">
        <v>170</v>
      </c>
      <c r="BE575" s="232">
        <f>IF(N575="základní",J575,0)</f>
        <v>0</v>
      </c>
      <c r="BF575" s="232">
        <f>IF(N575="snížená",J575,0)</f>
        <v>0</v>
      </c>
      <c r="BG575" s="232">
        <f>IF(N575="zákl. přenesená",J575,0)</f>
        <v>0</v>
      </c>
      <c r="BH575" s="232">
        <f>IF(N575="sníž. přenesená",J575,0)</f>
        <v>0</v>
      </c>
      <c r="BI575" s="232">
        <f>IF(N575="nulová",J575,0)</f>
        <v>0</v>
      </c>
      <c r="BJ575" s="24" t="s">
        <v>84</v>
      </c>
      <c r="BK575" s="232">
        <f>ROUND(I575*H575,2)</f>
        <v>0</v>
      </c>
      <c r="BL575" s="24" t="s">
        <v>194</v>
      </c>
      <c r="BM575" s="24" t="s">
        <v>1374</v>
      </c>
    </row>
    <row r="576" spans="2:47" s="1" customFormat="1" ht="13.5">
      <c r="B576" s="46"/>
      <c r="C576" s="74"/>
      <c r="D576" s="233" t="s">
        <v>183</v>
      </c>
      <c r="E576" s="74"/>
      <c r="F576" s="234" t="s">
        <v>1373</v>
      </c>
      <c r="G576" s="74"/>
      <c r="H576" s="74"/>
      <c r="I576" s="191"/>
      <c r="J576" s="74"/>
      <c r="K576" s="74"/>
      <c r="L576" s="72"/>
      <c r="M576" s="235"/>
      <c r="N576" s="47"/>
      <c r="O576" s="47"/>
      <c r="P576" s="47"/>
      <c r="Q576" s="47"/>
      <c r="R576" s="47"/>
      <c r="S576" s="47"/>
      <c r="T576" s="95"/>
      <c r="AT576" s="24" t="s">
        <v>183</v>
      </c>
      <c r="AU576" s="24" t="s">
        <v>84</v>
      </c>
    </row>
    <row r="577" spans="2:47" s="1" customFormat="1" ht="13.5">
      <c r="B577" s="46"/>
      <c r="C577" s="74"/>
      <c r="D577" s="233" t="s">
        <v>184</v>
      </c>
      <c r="E577" s="74"/>
      <c r="F577" s="236" t="s">
        <v>1375</v>
      </c>
      <c r="G577" s="74"/>
      <c r="H577" s="74"/>
      <c r="I577" s="191"/>
      <c r="J577" s="74"/>
      <c r="K577" s="74"/>
      <c r="L577" s="72"/>
      <c r="M577" s="235"/>
      <c r="N577" s="47"/>
      <c r="O577" s="47"/>
      <c r="P577" s="47"/>
      <c r="Q577" s="47"/>
      <c r="R577" s="47"/>
      <c r="S577" s="47"/>
      <c r="T577" s="95"/>
      <c r="AT577" s="24" t="s">
        <v>184</v>
      </c>
      <c r="AU577" s="24" t="s">
        <v>84</v>
      </c>
    </row>
    <row r="578" spans="2:51" s="11" customFormat="1" ht="13.5">
      <c r="B578" s="240"/>
      <c r="C578" s="241"/>
      <c r="D578" s="233" t="s">
        <v>322</v>
      </c>
      <c r="E578" s="242" t="s">
        <v>23</v>
      </c>
      <c r="F578" s="243" t="s">
        <v>1376</v>
      </c>
      <c r="G578" s="241"/>
      <c r="H578" s="244">
        <v>1606.213</v>
      </c>
      <c r="I578" s="245"/>
      <c r="J578" s="241"/>
      <c r="K578" s="241"/>
      <c r="L578" s="246"/>
      <c r="M578" s="247"/>
      <c r="N578" s="248"/>
      <c r="O578" s="248"/>
      <c r="P578" s="248"/>
      <c r="Q578" s="248"/>
      <c r="R578" s="248"/>
      <c r="S578" s="248"/>
      <c r="T578" s="249"/>
      <c r="AT578" s="250" t="s">
        <v>322</v>
      </c>
      <c r="AU578" s="250" t="s">
        <v>84</v>
      </c>
      <c r="AV578" s="11" t="s">
        <v>87</v>
      </c>
      <c r="AW578" s="11" t="s">
        <v>39</v>
      </c>
      <c r="AX578" s="11" t="s">
        <v>84</v>
      </c>
      <c r="AY578" s="250" t="s">
        <v>170</v>
      </c>
    </row>
    <row r="579" spans="2:65" s="1" customFormat="1" ht="16.5" customHeight="1">
      <c r="B579" s="46"/>
      <c r="C579" s="262" t="s">
        <v>952</v>
      </c>
      <c r="D579" s="262" t="s">
        <v>858</v>
      </c>
      <c r="E579" s="263" t="s">
        <v>1377</v>
      </c>
      <c r="F579" s="264" t="s">
        <v>1378</v>
      </c>
      <c r="G579" s="265" t="s">
        <v>1245</v>
      </c>
      <c r="H579" s="266">
        <v>1.994</v>
      </c>
      <c r="I579" s="267"/>
      <c r="J579" s="268">
        <f>ROUND(I579*H579,2)</f>
        <v>0</v>
      </c>
      <c r="K579" s="264" t="s">
        <v>23</v>
      </c>
      <c r="L579" s="269"/>
      <c r="M579" s="270" t="s">
        <v>23</v>
      </c>
      <c r="N579" s="271" t="s">
        <v>47</v>
      </c>
      <c r="O579" s="47"/>
      <c r="P579" s="230">
        <f>O579*H579</f>
        <v>0</v>
      </c>
      <c r="Q579" s="230">
        <v>0.046</v>
      </c>
      <c r="R579" s="230">
        <f>Q579*H579</f>
        <v>0.091724</v>
      </c>
      <c r="S579" s="230">
        <v>0</v>
      </c>
      <c r="T579" s="231">
        <f>S579*H579</f>
        <v>0</v>
      </c>
      <c r="AR579" s="24" t="s">
        <v>211</v>
      </c>
      <c r="AT579" s="24" t="s">
        <v>858</v>
      </c>
      <c r="AU579" s="24" t="s">
        <v>84</v>
      </c>
      <c r="AY579" s="24" t="s">
        <v>170</v>
      </c>
      <c r="BE579" s="232">
        <f>IF(N579="základní",J579,0)</f>
        <v>0</v>
      </c>
      <c r="BF579" s="232">
        <f>IF(N579="snížená",J579,0)</f>
        <v>0</v>
      </c>
      <c r="BG579" s="232">
        <f>IF(N579="zákl. přenesená",J579,0)</f>
        <v>0</v>
      </c>
      <c r="BH579" s="232">
        <f>IF(N579="sníž. přenesená",J579,0)</f>
        <v>0</v>
      </c>
      <c r="BI579" s="232">
        <f>IF(N579="nulová",J579,0)</f>
        <v>0</v>
      </c>
      <c r="BJ579" s="24" t="s">
        <v>84</v>
      </c>
      <c r="BK579" s="232">
        <f>ROUND(I579*H579,2)</f>
        <v>0</v>
      </c>
      <c r="BL579" s="24" t="s">
        <v>194</v>
      </c>
      <c r="BM579" s="24" t="s">
        <v>1379</v>
      </c>
    </row>
    <row r="580" spans="2:47" s="1" customFormat="1" ht="13.5">
      <c r="B580" s="46"/>
      <c r="C580" s="74"/>
      <c r="D580" s="233" t="s">
        <v>183</v>
      </c>
      <c r="E580" s="74"/>
      <c r="F580" s="234" t="s">
        <v>1378</v>
      </c>
      <c r="G580" s="74"/>
      <c r="H580" s="74"/>
      <c r="I580" s="191"/>
      <c r="J580" s="74"/>
      <c r="K580" s="74"/>
      <c r="L580" s="72"/>
      <c r="M580" s="235"/>
      <c r="N580" s="47"/>
      <c r="O580" s="47"/>
      <c r="P580" s="47"/>
      <c r="Q580" s="47"/>
      <c r="R580" s="47"/>
      <c r="S580" s="47"/>
      <c r="T580" s="95"/>
      <c r="AT580" s="24" t="s">
        <v>183</v>
      </c>
      <c r="AU580" s="24" t="s">
        <v>84</v>
      </c>
    </row>
    <row r="581" spans="2:47" s="1" customFormat="1" ht="13.5">
      <c r="B581" s="46"/>
      <c r="C581" s="74"/>
      <c r="D581" s="233" t="s">
        <v>184</v>
      </c>
      <c r="E581" s="74"/>
      <c r="F581" s="236" t="s">
        <v>1375</v>
      </c>
      <c r="G581" s="74"/>
      <c r="H581" s="74"/>
      <c r="I581" s="191"/>
      <c r="J581" s="74"/>
      <c r="K581" s="74"/>
      <c r="L581" s="72"/>
      <c r="M581" s="235"/>
      <c r="N581" s="47"/>
      <c r="O581" s="47"/>
      <c r="P581" s="47"/>
      <c r="Q581" s="47"/>
      <c r="R581" s="47"/>
      <c r="S581" s="47"/>
      <c r="T581" s="95"/>
      <c r="AT581" s="24" t="s">
        <v>184</v>
      </c>
      <c r="AU581" s="24" t="s">
        <v>84</v>
      </c>
    </row>
    <row r="582" spans="2:51" s="11" customFormat="1" ht="13.5">
      <c r="B582" s="240"/>
      <c r="C582" s="241"/>
      <c r="D582" s="233" t="s">
        <v>322</v>
      </c>
      <c r="E582" s="242" t="s">
        <v>23</v>
      </c>
      <c r="F582" s="243" t="s">
        <v>1380</v>
      </c>
      <c r="G582" s="241"/>
      <c r="H582" s="244">
        <v>1.994</v>
      </c>
      <c r="I582" s="245"/>
      <c r="J582" s="241"/>
      <c r="K582" s="241"/>
      <c r="L582" s="246"/>
      <c r="M582" s="247"/>
      <c r="N582" s="248"/>
      <c r="O582" s="248"/>
      <c r="P582" s="248"/>
      <c r="Q582" s="248"/>
      <c r="R582" s="248"/>
      <c r="S582" s="248"/>
      <c r="T582" s="249"/>
      <c r="AT582" s="250" t="s">
        <v>322</v>
      </c>
      <c r="AU582" s="250" t="s">
        <v>84</v>
      </c>
      <c r="AV582" s="11" t="s">
        <v>87</v>
      </c>
      <c r="AW582" s="11" t="s">
        <v>39</v>
      </c>
      <c r="AX582" s="11" t="s">
        <v>84</v>
      </c>
      <c r="AY582" s="250" t="s">
        <v>170</v>
      </c>
    </row>
    <row r="583" spans="2:65" s="1" customFormat="1" ht="16.5" customHeight="1">
      <c r="B583" s="46"/>
      <c r="C583" s="262" t="s">
        <v>957</v>
      </c>
      <c r="D583" s="262" t="s">
        <v>858</v>
      </c>
      <c r="E583" s="263" t="s">
        <v>1381</v>
      </c>
      <c r="F583" s="264" t="s">
        <v>1382</v>
      </c>
      <c r="G583" s="265" t="s">
        <v>1245</v>
      </c>
      <c r="H583" s="266">
        <v>23.372</v>
      </c>
      <c r="I583" s="267"/>
      <c r="J583" s="268">
        <f>ROUND(I583*H583,2)</f>
        <v>0</v>
      </c>
      <c r="K583" s="264" t="s">
        <v>23</v>
      </c>
      <c r="L583" s="269"/>
      <c r="M583" s="270" t="s">
        <v>23</v>
      </c>
      <c r="N583" s="271" t="s">
        <v>47</v>
      </c>
      <c r="O583" s="47"/>
      <c r="P583" s="230">
        <f>O583*H583</f>
        <v>0</v>
      </c>
      <c r="Q583" s="230">
        <v>0.046</v>
      </c>
      <c r="R583" s="230">
        <f>Q583*H583</f>
        <v>1.075112</v>
      </c>
      <c r="S583" s="230">
        <v>0</v>
      </c>
      <c r="T583" s="231">
        <f>S583*H583</f>
        <v>0</v>
      </c>
      <c r="AR583" s="24" t="s">
        <v>211</v>
      </c>
      <c r="AT583" s="24" t="s">
        <v>858</v>
      </c>
      <c r="AU583" s="24" t="s">
        <v>84</v>
      </c>
      <c r="AY583" s="24" t="s">
        <v>170</v>
      </c>
      <c r="BE583" s="232">
        <f>IF(N583="základní",J583,0)</f>
        <v>0</v>
      </c>
      <c r="BF583" s="232">
        <f>IF(N583="snížená",J583,0)</f>
        <v>0</v>
      </c>
      <c r="BG583" s="232">
        <f>IF(N583="zákl. přenesená",J583,0)</f>
        <v>0</v>
      </c>
      <c r="BH583" s="232">
        <f>IF(N583="sníž. přenesená",J583,0)</f>
        <v>0</v>
      </c>
      <c r="BI583" s="232">
        <f>IF(N583="nulová",J583,0)</f>
        <v>0</v>
      </c>
      <c r="BJ583" s="24" t="s">
        <v>84</v>
      </c>
      <c r="BK583" s="232">
        <f>ROUND(I583*H583,2)</f>
        <v>0</v>
      </c>
      <c r="BL583" s="24" t="s">
        <v>194</v>
      </c>
      <c r="BM583" s="24" t="s">
        <v>1383</v>
      </c>
    </row>
    <row r="584" spans="2:47" s="1" customFormat="1" ht="13.5">
      <c r="B584" s="46"/>
      <c r="C584" s="74"/>
      <c r="D584" s="233" t="s">
        <v>183</v>
      </c>
      <c r="E584" s="74"/>
      <c r="F584" s="234" t="s">
        <v>1382</v>
      </c>
      <c r="G584" s="74"/>
      <c r="H584" s="74"/>
      <c r="I584" s="191"/>
      <c r="J584" s="74"/>
      <c r="K584" s="74"/>
      <c r="L584" s="72"/>
      <c r="M584" s="235"/>
      <c r="N584" s="47"/>
      <c r="O584" s="47"/>
      <c r="P584" s="47"/>
      <c r="Q584" s="47"/>
      <c r="R584" s="47"/>
      <c r="S584" s="47"/>
      <c r="T584" s="95"/>
      <c r="AT584" s="24" t="s">
        <v>183</v>
      </c>
      <c r="AU584" s="24" t="s">
        <v>84</v>
      </c>
    </row>
    <row r="585" spans="2:47" s="1" customFormat="1" ht="13.5">
      <c r="B585" s="46"/>
      <c r="C585" s="74"/>
      <c r="D585" s="233" t="s">
        <v>184</v>
      </c>
      <c r="E585" s="74"/>
      <c r="F585" s="236" t="s">
        <v>1375</v>
      </c>
      <c r="G585" s="74"/>
      <c r="H585" s="74"/>
      <c r="I585" s="191"/>
      <c r="J585" s="74"/>
      <c r="K585" s="74"/>
      <c r="L585" s="72"/>
      <c r="M585" s="235"/>
      <c r="N585" s="47"/>
      <c r="O585" s="47"/>
      <c r="P585" s="47"/>
      <c r="Q585" s="47"/>
      <c r="R585" s="47"/>
      <c r="S585" s="47"/>
      <c r="T585" s="95"/>
      <c r="AT585" s="24" t="s">
        <v>184</v>
      </c>
      <c r="AU585" s="24" t="s">
        <v>84</v>
      </c>
    </row>
    <row r="586" spans="2:51" s="11" customFormat="1" ht="13.5">
      <c r="B586" s="240"/>
      <c r="C586" s="241"/>
      <c r="D586" s="233" t="s">
        <v>322</v>
      </c>
      <c r="E586" s="242" t="s">
        <v>23</v>
      </c>
      <c r="F586" s="243" t="s">
        <v>1384</v>
      </c>
      <c r="G586" s="241"/>
      <c r="H586" s="244">
        <v>23.372</v>
      </c>
      <c r="I586" s="245"/>
      <c r="J586" s="241"/>
      <c r="K586" s="241"/>
      <c r="L586" s="246"/>
      <c r="M586" s="247"/>
      <c r="N586" s="248"/>
      <c r="O586" s="248"/>
      <c r="P586" s="248"/>
      <c r="Q586" s="248"/>
      <c r="R586" s="248"/>
      <c r="S586" s="248"/>
      <c r="T586" s="249"/>
      <c r="AT586" s="250" t="s">
        <v>322</v>
      </c>
      <c r="AU586" s="250" t="s">
        <v>84</v>
      </c>
      <c r="AV586" s="11" t="s">
        <v>87</v>
      </c>
      <c r="AW586" s="11" t="s">
        <v>39</v>
      </c>
      <c r="AX586" s="11" t="s">
        <v>84</v>
      </c>
      <c r="AY586" s="250" t="s">
        <v>170</v>
      </c>
    </row>
    <row r="587" spans="2:65" s="1" customFormat="1" ht="16.5" customHeight="1">
      <c r="B587" s="46"/>
      <c r="C587" s="262" t="s">
        <v>963</v>
      </c>
      <c r="D587" s="262" t="s">
        <v>858</v>
      </c>
      <c r="E587" s="263" t="s">
        <v>1024</v>
      </c>
      <c r="F587" s="264" t="s">
        <v>1025</v>
      </c>
      <c r="G587" s="265" t="s">
        <v>304</v>
      </c>
      <c r="H587" s="266">
        <v>11.11</v>
      </c>
      <c r="I587" s="267"/>
      <c r="J587" s="268">
        <f>ROUND(I587*H587,2)</f>
        <v>0</v>
      </c>
      <c r="K587" s="264" t="s">
        <v>180</v>
      </c>
      <c r="L587" s="269"/>
      <c r="M587" s="270" t="s">
        <v>23</v>
      </c>
      <c r="N587" s="271" t="s">
        <v>47</v>
      </c>
      <c r="O587" s="47"/>
      <c r="P587" s="230">
        <f>O587*H587</f>
        <v>0</v>
      </c>
      <c r="Q587" s="230">
        <v>0.072</v>
      </c>
      <c r="R587" s="230">
        <f>Q587*H587</f>
        <v>0.7999199999999999</v>
      </c>
      <c r="S587" s="230">
        <v>0</v>
      </c>
      <c r="T587" s="231">
        <f>S587*H587</f>
        <v>0</v>
      </c>
      <c r="AR587" s="24" t="s">
        <v>211</v>
      </c>
      <c r="AT587" s="24" t="s">
        <v>858</v>
      </c>
      <c r="AU587" s="24" t="s">
        <v>84</v>
      </c>
      <c r="AY587" s="24" t="s">
        <v>170</v>
      </c>
      <c r="BE587" s="232">
        <f>IF(N587="základní",J587,0)</f>
        <v>0</v>
      </c>
      <c r="BF587" s="232">
        <f>IF(N587="snížená",J587,0)</f>
        <v>0</v>
      </c>
      <c r="BG587" s="232">
        <f>IF(N587="zákl. přenesená",J587,0)</f>
        <v>0</v>
      </c>
      <c r="BH587" s="232">
        <f>IF(N587="sníž. přenesená",J587,0)</f>
        <v>0</v>
      </c>
      <c r="BI587" s="232">
        <f>IF(N587="nulová",J587,0)</f>
        <v>0</v>
      </c>
      <c r="BJ587" s="24" t="s">
        <v>84</v>
      </c>
      <c r="BK587" s="232">
        <f>ROUND(I587*H587,2)</f>
        <v>0</v>
      </c>
      <c r="BL587" s="24" t="s">
        <v>194</v>
      </c>
      <c r="BM587" s="24" t="s">
        <v>1385</v>
      </c>
    </row>
    <row r="588" spans="2:47" s="1" customFormat="1" ht="13.5">
      <c r="B588" s="46"/>
      <c r="C588" s="74"/>
      <c r="D588" s="233" t="s">
        <v>183</v>
      </c>
      <c r="E588" s="74"/>
      <c r="F588" s="234" t="s">
        <v>1027</v>
      </c>
      <c r="G588" s="74"/>
      <c r="H588" s="74"/>
      <c r="I588" s="191"/>
      <c r="J588" s="74"/>
      <c r="K588" s="74"/>
      <c r="L588" s="72"/>
      <c r="M588" s="235"/>
      <c r="N588" s="47"/>
      <c r="O588" s="47"/>
      <c r="P588" s="47"/>
      <c r="Q588" s="47"/>
      <c r="R588" s="47"/>
      <c r="S588" s="47"/>
      <c r="T588" s="95"/>
      <c r="AT588" s="24" t="s">
        <v>183</v>
      </c>
      <c r="AU588" s="24" t="s">
        <v>84</v>
      </c>
    </row>
    <row r="589" spans="2:47" s="1" customFormat="1" ht="13.5">
      <c r="B589" s="46"/>
      <c r="C589" s="74"/>
      <c r="D589" s="233" t="s">
        <v>184</v>
      </c>
      <c r="E589" s="74"/>
      <c r="F589" s="236" t="s">
        <v>1386</v>
      </c>
      <c r="G589" s="74"/>
      <c r="H589" s="74"/>
      <c r="I589" s="191"/>
      <c r="J589" s="74"/>
      <c r="K589" s="74"/>
      <c r="L589" s="72"/>
      <c r="M589" s="235"/>
      <c r="N589" s="47"/>
      <c r="O589" s="47"/>
      <c r="P589" s="47"/>
      <c r="Q589" s="47"/>
      <c r="R589" s="47"/>
      <c r="S589" s="47"/>
      <c r="T589" s="95"/>
      <c r="AT589" s="24" t="s">
        <v>184</v>
      </c>
      <c r="AU589" s="24" t="s">
        <v>84</v>
      </c>
    </row>
    <row r="590" spans="2:51" s="11" customFormat="1" ht="13.5">
      <c r="B590" s="240"/>
      <c r="C590" s="241"/>
      <c r="D590" s="233" t="s">
        <v>322</v>
      </c>
      <c r="E590" s="242" t="s">
        <v>23</v>
      </c>
      <c r="F590" s="243" t="s">
        <v>1387</v>
      </c>
      <c r="G590" s="241"/>
      <c r="H590" s="244">
        <v>11.11</v>
      </c>
      <c r="I590" s="245"/>
      <c r="J590" s="241"/>
      <c r="K590" s="241"/>
      <c r="L590" s="246"/>
      <c r="M590" s="247"/>
      <c r="N590" s="248"/>
      <c r="O590" s="248"/>
      <c r="P590" s="248"/>
      <c r="Q590" s="248"/>
      <c r="R590" s="248"/>
      <c r="S590" s="248"/>
      <c r="T590" s="249"/>
      <c r="AT590" s="250" t="s">
        <v>322</v>
      </c>
      <c r="AU590" s="250" t="s">
        <v>84</v>
      </c>
      <c r="AV590" s="11" t="s">
        <v>87</v>
      </c>
      <c r="AW590" s="11" t="s">
        <v>39</v>
      </c>
      <c r="AX590" s="11" t="s">
        <v>84</v>
      </c>
      <c r="AY590" s="250" t="s">
        <v>170</v>
      </c>
    </row>
    <row r="591" spans="2:65" s="1" customFormat="1" ht="16.5" customHeight="1">
      <c r="B591" s="46"/>
      <c r="C591" s="262" t="s">
        <v>968</v>
      </c>
      <c r="D591" s="262" t="s">
        <v>858</v>
      </c>
      <c r="E591" s="263" t="s">
        <v>907</v>
      </c>
      <c r="F591" s="264" t="s">
        <v>908</v>
      </c>
      <c r="G591" s="265" t="s">
        <v>304</v>
      </c>
      <c r="H591" s="266">
        <v>11.11</v>
      </c>
      <c r="I591" s="267"/>
      <c r="J591" s="268">
        <f>ROUND(I591*H591,2)</f>
        <v>0</v>
      </c>
      <c r="K591" s="264" t="s">
        <v>180</v>
      </c>
      <c r="L591" s="269"/>
      <c r="M591" s="270" t="s">
        <v>23</v>
      </c>
      <c r="N591" s="271" t="s">
        <v>47</v>
      </c>
      <c r="O591" s="47"/>
      <c r="P591" s="230">
        <f>O591*H591</f>
        <v>0</v>
      </c>
      <c r="Q591" s="230">
        <v>0.057</v>
      </c>
      <c r="R591" s="230">
        <f>Q591*H591</f>
        <v>0.63327</v>
      </c>
      <c r="S591" s="230">
        <v>0</v>
      </c>
      <c r="T591" s="231">
        <f>S591*H591</f>
        <v>0</v>
      </c>
      <c r="AR591" s="24" t="s">
        <v>211</v>
      </c>
      <c r="AT591" s="24" t="s">
        <v>858</v>
      </c>
      <c r="AU591" s="24" t="s">
        <v>84</v>
      </c>
      <c r="AY591" s="24" t="s">
        <v>170</v>
      </c>
      <c r="BE591" s="232">
        <f>IF(N591="základní",J591,0)</f>
        <v>0</v>
      </c>
      <c r="BF591" s="232">
        <f>IF(N591="snížená",J591,0)</f>
        <v>0</v>
      </c>
      <c r="BG591" s="232">
        <f>IF(N591="zákl. přenesená",J591,0)</f>
        <v>0</v>
      </c>
      <c r="BH591" s="232">
        <f>IF(N591="sníž. přenesená",J591,0)</f>
        <v>0</v>
      </c>
      <c r="BI591" s="232">
        <f>IF(N591="nulová",J591,0)</f>
        <v>0</v>
      </c>
      <c r="BJ591" s="24" t="s">
        <v>84</v>
      </c>
      <c r="BK591" s="232">
        <f>ROUND(I591*H591,2)</f>
        <v>0</v>
      </c>
      <c r="BL591" s="24" t="s">
        <v>194</v>
      </c>
      <c r="BM591" s="24" t="s">
        <v>1388</v>
      </c>
    </row>
    <row r="592" spans="2:47" s="1" customFormat="1" ht="13.5">
      <c r="B592" s="46"/>
      <c r="C592" s="74"/>
      <c r="D592" s="233" t="s">
        <v>183</v>
      </c>
      <c r="E592" s="74"/>
      <c r="F592" s="234" t="s">
        <v>908</v>
      </c>
      <c r="G592" s="74"/>
      <c r="H592" s="74"/>
      <c r="I592" s="191"/>
      <c r="J592" s="74"/>
      <c r="K592" s="74"/>
      <c r="L592" s="72"/>
      <c r="M592" s="235"/>
      <c r="N592" s="47"/>
      <c r="O592" s="47"/>
      <c r="P592" s="47"/>
      <c r="Q592" s="47"/>
      <c r="R592" s="47"/>
      <c r="S592" s="47"/>
      <c r="T592" s="95"/>
      <c r="AT592" s="24" t="s">
        <v>183</v>
      </c>
      <c r="AU592" s="24" t="s">
        <v>84</v>
      </c>
    </row>
    <row r="593" spans="2:47" s="1" customFormat="1" ht="13.5">
      <c r="B593" s="46"/>
      <c r="C593" s="74"/>
      <c r="D593" s="233" t="s">
        <v>184</v>
      </c>
      <c r="E593" s="74"/>
      <c r="F593" s="236" t="s">
        <v>1386</v>
      </c>
      <c r="G593" s="74"/>
      <c r="H593" s="74"/>
      <c r="I593" s="191"/>
      <c r="J593" s="74"/>
      <c r="K593" s="74"/>
      <c r="L593" s="72"/>
      <c r="M593" s="235"/>
      <c r="N593" s="47"/>
      <c r="O593" s="47"/>
      <c r="P593" s="47"/>
      <c r="Q593" s="47"/>
      <c r="R593" s="47"/>
      <c r="S593" s="47"/>
      <c r="T593" s="95"/>
      <c r="AT593" s="24" t="s">
        <v>184</v>
      </c>
      <c r="AU593" s="24" t="s">
        <v>84</v>
      </c>
    </row>
    <row r="594" spans="2:51" s="11" customFormat="1" ht="13.5">
      <c r="B594" s="240"/>
      <c r="C594" s="241"/>
      <c r="D594" s="233" t="s">
        <v>322</v>
      </c>
      <c r="E594" s="242" t="s">
        <v>23</v>
      </c>
      <c r="F594" s="243" t="s">
        <v>1389</v>
      </c>
      <c r="G594" s="241"/>
      <c r="H594" s="244">
        <v>11.11</v>
      </c>
      <c r="I594" s="245"/>
      <c r="J594" s="241"/>
      <c r="K594" s="241"/>
      <c r="L594" s="246"/>
      <c r="M594" s="247"/>
      <c r="N594" s="248"/>
      <c r="O594" s="248"/>
      <c r="P594" s="248"/>
      <c r="Q594" s="248"/>
      <c r="R594" s="248"/>
      <c r="S594" s="248"/>
      <c r="T594" s="249"/>
      <c r="AT594" s="250" t="s">
        <v>322</v>
      </c>
      <c r="AU594" s="250" t="s">
        <v>84</v>
      </c>
      <c r="AV594" s="11" t="s">
        <v>87</v>
      </c>
      <c r="AW594" s="11" t="s">
        <v>39</v>
      </c>
      <c r="AX594" s="11" t="s">
        <v>84</v>
      </c>
      <c r="AY594" s="250" t="s">
        <v>170</v>
      </c>
    </row>
    <row r="595" spans="2:65" s="1" customFormat="1" ht="25.5" customHeight="1">
      <c r="B595" s="46"/>
      <c r="C595" s="262" t="s">
        <v>974</v>
      </c>
      <c r="D595" s="262" t="s">
        <v>858</v>
      </c>
      <c r="E595" s="263" t="s">
        <v>913</v>
      </c>
      <c r="F595" s="264" t="s">
        <v>914</v>
      </c>
      <c r="G595" s="265" t="s">
        <v>304</v>
      </c>
      <c r="H595" s="266">
        <v>11.11</v>
      </c>
      <c r="I595" s="267"/>
      <c r="J595" s="268">
        <f>ROUND(I595*H595,2)</f>
        <v>0</v>
      </c>
      <c r="K595" s="264" t="s">
        <v>23</v>
      </c>
      <c r="L595" s="269"/>
      <c r="M595" s="270" t="s">
        <v>23</v>
      </c>
      <c r="N595" s="271" t="s">
        <v>47</v>
      </c>
      <c r="O595" s="47"/>
      <c r="P595" s="230">
        <f>O595*H595</f>
        <v>0</v>
      </c>
      <c r="Q595" s="230">
        <v>0.057</v>
      </c>
      <c r="R595" s="230">
        <f>Q595*H595</f>
        <v>0.63327</v>
      </c>
      <c r="S595" s="230">
        <v>0</v>
      </c>
      <c r="T595" s="231">
        <f>S595*H595</f>
        <v>0</v>
      </c>
      <c r="AR595" s="24" t="s">
        <v>211</v>
      </c>
      <c r="AT595" s="24" t="s">
        <v>858</v>
      </c>
      <c r="AU595" s="24" t="s">
        <v>84</v>
      </c>
      <c r="AY595" s="24" t="s">
        <v>170</v>
      </c>
      <c r="BE595" s="232">
        <f>IF(N595="základní",J595,0)</f>
        <v>0</v>
      </c>
      <c r="BF595" s="232">
        <f>IF(N595="snížená",J595,0)</f>
        <v>0</v>
      </c>
      <c r="BG595" s="232">
        <f>IF(N595="zákl. přenesená",J595,0)</f>
        <v>0</v>
      </c>
      <c r="BH595" s="232">
        <f>IF(N595="sníž. přenesená",J595,0)</f>
        <v>0</v>
      </c>
      <c r="BI595" s="232">
        <f>IF(N595="nulová",J595,0)</f>
        <v>0</v>
      </c>
      <c r="BJ595" s="24" t="s">
        <v>84</v>
      </c>
      <c r="BK595" s="232">
        <f>ROUND(I595*H595,2)</f>
        <v>0</v>
      </c>
      <c r="BL595" s="24" t="s">
        <v>194</v>
      </c>
      <c r="BM595" s="24" t="s">
        <v>1390</v>
      </c>
    </row>
    <row r="596" spans="2:47" s="1" customFormat="1" ht="13.5">
      <c r="B596" s="46"/>
      <c r="C596" s="74"/>
      <c r="D596" s="233" t="s">
        <v>183</v>
      </c>
      <c r="E596" s="74"/>
      <c r="F596" s="234" t="s">
        <v>914</v>
      </c>
      <c r="G596" s="74"/>
      <c r="H596" s="74"/>
      <c r="I596" s="191"/>
      <c r="J596" s="74"/>
      <c r="K596" s="74"/>
      <c r="L596" s="72"/>
      <c r="M596" s="235"/>
      <c r="N596" s="47"/>
      <c r="O596" s="47"/>
      <c r="P596" s="47"/>
      <c r="Q596" s="47"/>
      <c r="R596" s="47"/>
      <c r="S596" s="47"/>
      <c r="T596" s="95"/>
      <c r="AT596" s="24" t="s">
        <v>183</v>
      </c>
      <c r="AU596" s="24" t="s">
        <v>84</v>
      </c>
    </row>
    <row r="597" spans="2:47" s="1" customFormat="1" ht="13.5">
      <c r="B597" s="46"/>
      <c r="C597" s="74"/>
      <c r="D597" s="233" t="s">
        <v>184</v>
      </c>
      <c r="E597" s="74"/>
      <c r="F597" s="236" t="s">
        <v>1386</v>
      </c>
      <c r="G597" s="74"/>
      <c r="H597" s="74"/>
      <c r="I597" s="191"/>
      <c r="J597" s="74"/>
      <c r="K597" s="74"/>
      <c r="L597" s="72"/>
      <c r="M597" s="235"/>
      <c r="N597" s="47"/>
      <c r="O597" s="47"/>
      <c r="P597" s="47"/>
      <c r="Q597" s="47"/>
      <c r="R597" s="47"/>
      <c r="S597" s="47"/>
      <c r="T597" s="95"/>
      <c r="AT597" s="24" t="s">
        <v>184</v>
      </c>
      <c r="AU597" s="24" t="s">
        <v>84</v>
      </c>
    </row>
    <row r="598" spans="2:51" s="11" customFormat="1" ht="13.5">
      <c r="B598" s="240"/>
      <c r="C598" s="241"/>
      <c r="D598" s="233" t="s">
        <v>322</v>
      </c>
      <c r="E598" s="242" t="s">
        <v>23</v>
      </c>
      <c r="F598" s="243" t="s">
        <v>1389</v>
      </c>
      <c r="G598" s="241"/>
      <c r="H598" s="244">
        <v>11.11</v>
      </c>
      <c r="I598" s="245"/>
      <c r="J598" s="241"/>
      <c r="K598" s="241"/>
      <c r="L598" s="246"/>
      <c r="M598" s="247"/>
      <c r="N598" s="248"/>
      <c r="O598" s="248"/>
      <c r="P598" s="248"/>
      <c r="Q598" s="248"/>
      <c r="R598" s="248"/>
      <c r="S598" s="248"/>
      <c r="T598" s="249"/>
      <c r="AT598" s="250" t="s">
        <v>322</v>
      </c>
      <c r="AU598" s="250" t="s">
        <v>84</v>
      </c>
      <c r="AV598" s="11" t="s">
        <v>87</v>
      </c>
      <c r="AW598" s="11" t="s">
        <v>39</v>
      </c>
      <c r="AX598" s="11" t="s">
        <v>84</v>
      </c>
      <c r="AY598" s="250" t="s">
        <v>170</v>
      </c>
    </row>
    <row r="599" spans="2:65" s="1" customFormat="1" ht="16.5" customHeight="1">
      <c r="B599" s="46"/>
      <c r="C599" s="262" t="s">
        <v>979</v>
      </c>
      <c r="D599" s="262" t="s">
        <v>858</v>
      </c>
      <c r="E599" s="263" t="s">
        <v>917</v>
      </c>
      <c r="F599" s="264" t="s">
        <v>918</v>
      </c>
      <c r="G599" s="265" t="s">
        <v>304</v>
      </c>
      <c r="H599" s="266">
        <v>11.11</v>
      </c>
      <c r="I599" s="267"/>
      <c r="J599" s="268">
        <f>ROUND(I599*H599,2)</f>
        <v>0</v>
      </c>
      <c r="K599" s="264" t="s">
        <v>180</v>
      </c>
      <c r="L599" s="269"/>
      <c r="M599" s="270" t="s">
        <v>23</v>
      </c>
      <c r="N599" s="271" t="s">
        <v>47</v>
      </c>
      <c r="O599" s="47"/>
      <c r="P599" s="230">
        <f>O599*H599</f>
        <v>0</v>
      </c>
      <c r="Q599" s="230">
        <v>0.061</v>
      </c>
      <c r="R599" s="230">
        <f>Q599*H599</f>
        <v>0.6777099999999999</v>
      </c>
      <c r="S599" s="230">
        <v>0</v>
      </c>
      <c r="T599" s="231">
        <f>S599*H599</f>
        <v>0</v>
      </c>
      <c r="AR599" s="24" t="s">
        <v>211</v>
      </c>
      <c r="AT599" s="24" t="s">
        <v>858</v>
      </c>
      <c r="AU599" s="24" t="s">
        <v>84</v>
      </c>
      <c r="AY599" s="24" t="s">
        <v>170</v>
      </c>
      <c r="BE599" s="232">
        <f>IF(N599="základní",J599,0)</f>
        <v>0</v>
      </c>
      <c r="BF599" s="232">
        <f>IF(N599="snížená",J599,0)</f>
        <v>0</v>
      </c>
      <c r="BG599" s="232">
        <f>IF(N599="zákl. přenesená",J599,0)</f>
        <v>0</v>
      </c>
      <c r="BH599" s="232">
        <f>IF(N599="sníž. přenesená",J599,0)</f>
        <v>0</v>
      </c>
      <c r="BI599" s="232">
        <f>IF(N599="nulová",J599,0)</f>
        <v>0</v>
      </c>
      <c r="BJ599" s="24" t="s">
        <v>84</v>
      </c>
      <c r="BK599" s="232">
        <f>ROUND(I599*H599,2)</f>
        <v>0</v>
      </c>
      <c r="BL599" s="24" t="s">
        <v>194</v>
      </c>
      <c r="BM599" s="24" t="s">
        <v>1391</v>
      </c>
    </row>
    <row r="600" spans="2:47" s="1" customFormat="1" ht="13.5">
      <c r="B600" s="46"/>
      <c r="C600" s="74"/>
      <c r="D600" s="233" t="s">
        <v>183</v>
      </c>
      <c r="E600" s="74"/>
      <c r="F600" s="234" t="s">
        <v>918</v>
      </c>
      <c r="G600" s="74"/>
      <c r="H600" s="74"/>
      <c r="I600" s="191"/>
      <c r="J600" s="74"/>
      <c r="K600" s="74"/>
      <c r="L600" s="72"/>
      <c r="M600" s="235"/>
      <c r="N600" s="47"/>
      <c r="O600" s="47"/>
      <c r="P600" s="47"/>
      <c r="Q600" s="47"/>
      <c r="R600" s="47"/>
      <c r="S600" s="47"/>
      <c r="T600" s="95"/>
      <c r="AT600" s="24" t="s">
        <v>183</v>
      </c>
      <c r="AU600" s="24" t="s">
        <v>84</v>
      </c>
    </row>
    <row r="601" spans="2:47" s="1" customFormat="1" ht="13.5">
      <c r="B601" s="46"/>
      <c r="C601" s="74"/>
      <c r="D601" s="233" t="s">
        <v>184</v>
      </c>
      <c r="E601" s="74"/>
      <c r="F601" s="236" t="s">
        <v>1386</v>
      </c>
      <c r="G601" s="74"/>
      <c r="H601" s="74"/>
      <c r="I601" s="191"/>
      <c r="J601" s="74"/>
      <c r="K601" s="74"/>
      <c r="L601" s="72"/>
      <c r="M601" s="235"/>
      <c r="N601" s="47"/>
      <c r="O601" s="47"/>
      <c r="P601" s="47"/>
      <c r="Q601" s="47"/>
      <c r="R601" s="47"/>
      <c r="S601" s="47"/>
      <c r="T601" s="95"/>
      <c r="AT601" s="24" t="s">
        <v>184</v>
      </c>
      <c r="AU601" s="24" t="s">
        <v>84</v>
      </c>
    </row>
    <row r="602" spans="2:51" s="11" customFormat="1" ht="13.5">
      <c r="B602" s="240"/>
      <c r="C602" s="241"/>
      <c r="D602" s="233" t="s">
        <v>322</v>
      </c>
      <c r="E602" s="242" t="s">
        <v>23</v>
      </c>
      <c r="F602" s="243" t="s">
        <v>1389</v>
      </c>
      <c r="G602" s="241"/>
      <c r="H602" s="244">
        <v>11.11</v>
      </c>
      <c r="I602" s="245"/>
      <c r="J602" s="241"/>
      <c r="K602" s="241"/>
      <c r="L602" s="246"/>
      <c r="M602" s="247"/>
      <c r="N602" s="248"/>
      <c r="O602" s="248"/>
      <c r="P602" s="248"/>
      <c r="Q602" s="248"/>
      <c r="R602" s="248"/>
      <c r="S602" s="248"/>
      <c r="T602" s="249"/>
      <c r="AT602" s="250" t="s">
        <v>322</v>
      </c>
      <c r="AU602" s="250" t="s">
        <v>84</v>
      </c>
      <c r="AV602" s="11" t="s">
        <v>87</v>
      </c>
      <c r="AW602" s="11" t="s">
        <v>39</v>
      </c>
      <c r="AX602" s="11" t="s">
        <v>84</v>
      </c>
      <c r="AY602" s="250" t="s">
        <v>170</v>
      </c>
    </row>
    <row r="603" spans="2:65" s="1" customFormat="1" ht="16.5" customHeight="1">
      <c r="B603" s="46"/>
      <c r="C603" s="262" t="s">
        <v>985</v>
      </c>
      <c r="D603" s="262" t="s">
        <v>858</v>
      </c>
      <c r="E603" s="263" t="s">
        <v>922</v>
      </c>
      <c r="F603" s="264" t="s">
        <v>923</v>
      </c>
      <c r="G603" s="265" t="s">
        <v>304</v>
      </c>
      <c r="H603" s="266">
        <v>11.11</v>
      </c>
      <c r="I603" s="267"/>
      <c r="J603" s="268">
        <f>ROUND(I603*H603,2)</f>
        <v>0</v>
      </c>
      <c r="K603" s="264" t="s">
        <v>23</v>
      </c>
      <c r="L603" s="269"/>
      <c r="M603" s="270" t="s">
        <v>23</v>
      </c>
      <c r="N603" s="271" t="s">
        <v>47</v>
      </c>
      <c r="O603" s="47"/>
      <c r="P603" s="230">
        <f>O603*H603</f>
        <v>0</v>
      </c>
      <c r="Q603" s="230">
        <v>0.027</v>
      </c>
      <c r="R603" s="230">
        <f>Q603*H603</f>
        <v>0.29996999999999996</v>
      </c>
      <c r="S603" s="230">
        <v>0</v>
      </c>
      <c r="T603" s="231">
        <f>S603*H603</f>
        <v>0</v>
      </c>
      <c r="AR603" s="24" t="s">
        <v>211</v>
      </c>
      <c r="AT603" s="24" t="s">
        <v>858</v>
      </c>
      <c r="AU603" s="24" t="s">
        <v>84</v>
      </c>
      <c r="AY603" s="24" t="s">
        <v>170</v>
      </c>
      <c r="BE603" s="232">
        <f>IF(N603="základní",J603,0)</f>
        <v>0</v>
      </c>
      <c r="BF603" s="232">
        <f>IF(N603="snížená",J603,0)</f>
        <v>0</v>
      </c>
      <c r="BG603" s="232">
        <f>IF(N603="zákl. přenesená",J603,0)</f>
        <v>0</v>
      </c>
      <c r="BH603" s="232">
        <f>IF(N603="sníž. přenesená",J603,0)</f>
        <v>0</v>
      </c>
      <c r="BI603" s="232">
        <f>IF(N603="nulová",J603,0)</f>
        <v>0</v>
      </c>
      <c r="BJ603" s="24" t="s">
        <v>84</v>
      </c>
      <c r="BK603" s="232">
        <f>ROUND(I603*H603,2)</f>
        <v>0</v>
      </c>
      <c r="BL603" s="24" t="s">
        <v>194</v>
      </c>
      <c r="BM603" s="24" t="s">
        <v>1392</v>
      </c>
    </row>
    <row r="604" spans="2:47" s="1" customFormat="1" ht="13.5">
      <c r="B604" s="46"/>
      <c r="C604" s="74"/>
      <c r="D604" s="233" t="s">
        <v>183</v>
      </c>
      <c r="E604" s="74"/>
      <c r="F604" s="234" t="s">
        <v>923</v>
      </c>
      <c r="G604" s="74"/>
      <c r="H604" s="74"/>
      <c r="I604" s="191"/>
      <c r="J604" s="74"/>
      <c r="K604" s="74"/>
      <c r="L604" s="72"/>
      <c r="M604" s="235"/>
      <c r="N604" s="47"/>
      <c r="O604" s="47"/>
      <c r="P604" s="47"/>
      <c r="Q604" s="47"/>
      <c r="R604" s="47"/>
      <c r="S604" s="47"/>
      <c r="T604" s="95"/>
      <c r="AT604" s="24" t="s">
        <v>183</v>
      </c>
      <c r="AU604" s="24" t="s">
        <v>84</v>
      </c>
    </row>
    <row r="605" spans="2:47" s="1" customFormat="1" ht="13.5">
      <c r="B605" s="46"/>
      <c r="C605" s="74"/>
      <c r="D605" s="233" t="s">
        <v>184</v>
      </c>
      <c r="E605" s="74"/>
      <c r="F605" s="236" t="s">
        <v>1386</v>
      </c>
      <c r="G605" s="74"/>
      <c r="H605" s="74"/>
      <c r="I605" s="191"/>
      <c r="J605" s="74"/>
      <c r="K605" s="74"/>
      <c r="L605" s="72"/>
      <c r="M605" s="235"/>
      <c r="N605" s="47"/>
      <c r="O605" s="47"/>
      <c r="P605" s="47"/>
      <c r="Q605" s="47"/>
      <c r="R605" s="47"/>
      <c r="S605" s="47"/>
      <c r="T605" s="95"/>
      <c r="AT605" s="24" t="s">
        <v>184</v>
      </c>
      <c r="AU605" s="24" t="s">
        <v>84</v>
      </c>
    </row>
    <row r="606" spans="2:51" s="11" customFormat="1" ht="13.5">
      <c r="B606" s="240"/>
      <c r="C606" s="241"/>
      <c r="D606" s="233" t="s">
        <v>322</v>
      </c>
      <c r="E606" s="242" t="s">
        <v>23</v>
      </c>
      <c r="F606" s="243" t="s">
        <v>1389</v>
      </c>
      <c r="G606" s="241"/>
      <c r="H606" s="244">
        <v>11.11</v>
      </c>
      <c r="I606" s="245"/>
      <c r="J606" s="241"/>
      <c r="K606" s="241"/>
      <c r="L606" s="246"/>
      <c r="M606" s="247"/>
      <c r="N606" s="248"/>
      <c r="O606" s="248"/>
      <c r="P606" s="248"/>
      <c r="Q606" s="248"/>
      <c r="R606" s="248"/>
      <c r="S606" s="248"/>
      <c r="T606" s="249"/>
      <c r="AT606" s="250" t="s">
        <v>322</v>
      </c>
      <c r="AU606" s="250" t="s">
        <v>84</v>
      </c>
      <c r="AV606" s="11" t="s">
        <v>87</v>
      </c>
      <c r="AW606" s="11" t="s">
        <v>39</v>
      </c>
      <c r="AX606" s="11" t="s">
        <v>84</v>
      </c>
      <c r="AY606" s="250" t="s">
        <v>170</v>
      </c>
    </row>
    <row r="607" spans="2:65" s="1" customFormat="1" ht="16.5" customHeight="1">
      <c r="B607" s="46"/>
      <c r="C607" s="262" t="s">
        <v>990</v>
      </c>
      <c r="D607" s="262" t="s">
        <v>858</v>
      </c>
      <c r="E607" s="263" t="s">
        <v>926</v>
      </c>
      <c r="F607" s="264" t="s">
        <v>927</v>
      </c>
      <c r="G607" s="265" t="s">
        <v>304</v>
      </c>
      <c r="H607" s="266">
        <v>11</v>
      </c>
      <c r="I607" s="267"/>
      <c r="J607" s="268">
        <f>ROUND(I607*H607,2)</f>
        <v>0</v>
      </c>
      <c r="K607" s="264" t="s">
        <v>180</v>
      </c>
      <c r="L607" s="269"/>
      <c r="M607" s="270" t="s">
        <v>23</v>
      </c>
      <c r="N607" s="271" t="s">
        <v>47</v>
      </c>
      <c r="O607" s="47"/>
      <c r="P607" s="230">
        <f>O607*H607</f>
        <v>0</v>
      </c>
      <c r="Q607" s="230">
        <v>0.004</v>
      </c>
      <c r="R607" s="230">
        <f>Q607*H607</f>
        <v>0.044</v>
      </c>
      <c r="S607" s="230">
        <v>0</v>
      </c>
      <c r="T607" s="231">
        <f>S607*H607</f>
        <v>0</v>
      </c>
      <c r="AR607" s="24" t="s">
        <v>211</v>
      </c>
      <c r="AT607" s="24" t="s">
        <v>858</v>
      </c>
      <c r="AU607" s="24" t="s">
        <v>84</v>
      </c>
      <c r="AY607" s="24" t="s">
        <v>170</v>
      </c>
      <c r="BE607" s="232">
        <f>IF(N607="základní",J607,0)</f>
        <v>0</v>
      </c>
      <c r="BF607" s="232">
        <f>IF(N607="snížená",J607,0)</f>
        <v>0</v>
      </c>
      <c r="BG607" s="232">
        <f>IF(N607="zákl. přenesená",J607,0)</f>
        <v>0</v>
      </c>
      <c r="BH607" s="232">
        <f>IF(N607="sníž. přenesená",J607,0)</f>
        <v>0</v>
      </c>
      <c r="BI607" s="232">
        <f>IF(N607="nulová",J607,0)</f>
        <v>0</v>
      </c>
      <c r="BJ607" s="24" t="s">
        <v>84</v>
      </c>
      <c r="BK607" s="232">
        <f>ROUND(I607*H607,2)</f>
        <v>0</v>
      </c>
      <c r="BL607" s="24" t="s">
        <v>194</v>
      </c>
      <c r="BM607" s="24" t="s">
        <v>1393</v>
      </c>
    </row>
    <row r="608" spans="2:47" s="1" customFormat="1" ht="13.5">
      <c r="B608" s="46"/>
      <c r="C608" s="74"/>
      <c r="D608" s="233" t="s">
        <v>183</v>
      </c>
      <c r="E608" s="74"/>
      <c r="F608" s="234" t="s">
        <v>927</v>
      </c>
      <c r="G608" s="74"/>
      <c r="H608" s="74"/>
      <c r="I608" s="191"/>
      <c r="J608" s="74"/>
      <c r="K608" s="74"/>
      <c r="L608" s="72"/>
      <c r="M608" s="235"/>
      <c r="N608" s="47"/>
      <c r="O608" s="47"/>
      <c r="P608" s="47"/>
      <c r="Q608" s="47"/>
      <c r="R608" s="47"/>
      <c r="S608" s="47"/>
      <c r="T608" s="95"/>
      <c r="AT608" s="24" t="s">
        <v>183</v>
      </c>
      <c r="AU608" s="24" t="s">
        <v>84</v>
      </c>
    </row>
    <row r="609" spans="2:47" s="1" customFormat="1" ht="13.5">
      <c r="B609" s="46"/>
      <c r="C609" s="74"/>
      <c r="D609" s="233" t="s">
        <v>184</v>
      </c>
      <c r="E609" s="74"/>
      <c r="F609" s="236" t="s">
        <v>1394</v>
      </c>
      <c r="G609" s="74"/>
      <c r="H609" s="74"/>
      <c r="I609" s="191"/>
      <c r="J609" s="74"/>
      <c r="K609" s="74"/>
      <c r="L609" s="72"/>
      <c r="M609" s="235"/>
      <c r="N609" s="47"/>
      <c r="O609" s="47"/>
      <c r="P609" s="47"/>
      <c r="Q609" s="47"/>
      <c r="R609" s="47"/>
      <c r="S609" s="47"/>
      <c r="T609" s="95"/>
      <c r="AT609" s="24" t="s">
        <v>184</v>
      </c>
      <c r="AU609" s="24" t="s">
        <v>84</v>
      </c>
    </row>
    <row r="610" spans="2:65" s="1" customFormat="1" ht="16.5" customHeight="1">
      <c r="B610" s="46"/>
      <c r="C610" s="262" t="s">
        <v>995</v>
      </c>
      <c r="D610" s="262" t="s">
        <v>858</v>
      </c>
      <c r="E610" s="263" t="s">
        <v>931</v>
      </c>
      <c r="F610" s="264" t="s">
        <v>932</v>
      </c>
      <c r="G610" s="265" t="s">
        <v>304</v>
      </c>
      <c r="H610" s="266">
        <v>11</v>
      </c>
      <c r="I610" s="267"/>
      <c r="J610" s="268">
        <f>ROUND(I610*H610,2)</f>
        <v>0</v>
      </c>
      <c r="K610" s="264" t="s">
        <v>23</v>
      </c>
      <c r="L610" s="269"/>
      <c r="M610" s="270" t="s">
        <v>23</v>
      </c>
      <c r="N610" s="271" t="s">
        <v>47</v>
      </c>
      <c r="O610" s="47"/>
      <c r="P610" s="230">
        <f>O610*H610</f>
        <v>0</v>
      </c>
      <c r="Q610" s="230">
        <v>0.0435</v>
      </c>
      <c r="R610" s="230">
        <f>Q610*H610</f>
        <v>0.4785</v>
      </c>
      <c r="S610" s="230">
        <v>0</v>
      </c>
      <c r="T610" s="231">
        <f>S610*H610</f>
        <v>0</v>
      </c>
      <c r="AR610" s="24" t="s">
        <v>211</v>
      </c>
      <c r="AT610" s="24" t="s">
        <v>858</v>
      </c>
      <c r="AU610" s="24" t="s">
        <v>84</v>
      </c>
      <c r="AY610" s="24" t="s">
        <v>170</v>
      </c>
      <c r="BE610" s="232">
        <f>IF(N610="základní",J610,0)</f>
        <v>0</v>
      </c>
      <c r="BF610" s="232">
        <f>IF(N610="snížená",J610,0)</f>
        <v>0</v>
      </c>
      <c r="BG610" s="232">
        <f>IF(N610="zákl. přenesená",J610,0)</f>
        <v>0</v>
      </c>
      <c r="BH610" s="232">
        <f>IF(N610="sníž. přenesená",J610,0)</f>
        <v>0</v>
      </c>
      <c r="BI610" s="232">
        <f>IF(N610="nulová",J610,0)</f>
        <v>0</v>
      </c>
      <c r="BJ610" s="24" t="s">
        <v>84</v>
      </c>
      <c r="BK610" s="232">
        <f>ROUND(I610*H610,2)</f>
        <v>0</v>
      </c>
      <c r="BL610" s="24" t="s">
        <v>194</v>
      </c>
      <c r="BM610" s="24" t="s">
        <v>1395</v>
      </c>
    </row>
    <row r="611" spans="2:47" s="1" customFormat="1" ht="13.5">
      <c r="B611" s="46"/>
      <c r="C611" s="74"/>
      <c r="D611" s="233" t="s">
        <v>183</v>
      </c>
      <c r="E611" s="74"/>
      <c r="F611" s="234" t="s">
        <v>932</v>
      </c>
      <c r="G611" s="74"/>
      <c r="H611" s="74"/>
      <c r="I611" s="191"/>
      <c r="J611" s="74"/>
      <c r="K611" s="74"/>
      <c r="L611" s="72"/>
      <c r="M611" s="235"/>
      <c r="N611" s="47"/>
      <c r="O611" s="47"/>
      <c r="P611" s="47"/>
      <c r="Q611" s="47"/>
      <c r="R611" s="47"/>
      <c r="S611" s="47"/>
      <c r="T611" s="95"/>
      <c r="AT611" s="24" t="s">
        <v>183</v>
      </c>
      <c r="AU611" s="24" t="s">
        <v>84</v>
      </c>
    </row>
    <row r="612" spans="2:47" s="1" customFormat="1" ht="13.5">
      <c r="B612" s="46"/>
      <c r="C612" s="74"/>
      <c r="D612" s="233" t="s">
        <v>184</v>
      </c>
      <c r="E612" s="74"/>
      <c r="F612" s="236" t="s">
        <v>1394</v>
      </c>
      <c r="G612" s="74"/>
      <c r="H612" s="74"/>
      <c r="I612" s="191"/>
      <c r="J612" s="74"/>
      <c r="K612" s="74"/>
      <c r="L612" s="72"/>
      <c r="M612" s="235"/>
      <c r="N612" s="47"/>
      <c r="O612" s="47"/>
      <c r="P612" s="47"/>
      <c r="Q612" s="47"/>
      <c r="R612" s="47"/>
      <c r="S612" s="47"/>
      <c r="T612" s="95"/>
      <c r="AT612" s="24" t="s">
        <v>184</v>
      </c>
      <c r="AU612" s="24" t="s">
        <v>84</v>
      </c>
    </row>
    <row r="613" spans="2:65" s="1" customFormat="1" ht="16.5" customHeight="1">
      <c r="B613" s="46"/>
      <c r="C613" s="262" t="s">
        <v>1000</v>
      </c>
      <c r="D613" s="262" t="s">
        <v>858</v>
      </c>
      <c r="E613" s="263" t="s">
        <v>942</v>
      </c>
      <c r="F613" s="264" t="s">
        <v>943</v>
      </c>
      <c r="G613" s="265" t="s">
        <v>304</v>
      </c>
      <c r="H613" s="266">
        <v>13.26</v>
      </c>
      <c r="I613" s="267"/>
      <c r="J613" s="268">
        <f>ROUND(I613*H613,2)</f>
        <v>0</v>
      </c>
      <c r="K613" s="264" t="s">
        <v>23</v>
      </c>
      <c r="L613" s="269"/>
      <c r="M613" s="270" t="s">
        <v>23</v>
      </c>
      <c r="N613" s="271" t="s">
        <v>47</v>
      </c>
      <c r="O613" s="47"/>
      <c r="P613" s="230">
        <f>O613*H613</f>
        <v>0</v>
      </c>
      <c r="Q613" s="230">
        <v>0.001</v>
      </c>
      <c r="R613" s="230">
        <f>Q613*H613</f>
        <v>0.01326</v>
      </c>
      <c r="S613" s="230">
        <v>0</v>
      </c>
      <c r="T613" s="231">
        <f>S613*H613</f>
        <v>0</v>
      </c>
      <c r="AR613" s="24" t="s">
        <v>211</v>
      </c>
      <c r="AT613" s="24" t="s">
        <v>858</v>
      </c>
      <c r="AU613" s="24" t="s">
        <v>84</v>
      </c>
      <c r="AY613" s="24" t="s">
        <v>170</v>
      </c>
      <c r="BE613" s="232">
        <f>IF(N613="základní",J613,0)</f>
        <v>0</v>
      </c>
      <c r="BF613" s="232">
        <f>IF(N613="snížená",J613,0)</f>
        <v>0</v>
      </c>
      <c r="BG613" s="232">
        <f>IF(N613="zákl. přenesená",J613,0)</f>
        <v>0</v>
      </c>
      <c r="BH613" s="232">
        <f>IF(N613="sníž. přenesená",J613,0)</f>
        <v>0</v>
      </c>
      <c r="BI613" s="232">
        <f>IF(N613="nulová",J613,0)</f>
        <v>0</v>
      </c>
      <c r="BJ613" s="24" t="s">
        <v>84</v>
      </c>
      <c r="BK613" s="232">
        <f>ROUND(I613*H613,2)</f>
        <v>0</v>
      </c>
      <c r="BL613" s="24" t="s">
        <v>194</v>
      </c>
      <c r="BM613" s="24" t="s">
        <v>1396</v>
      </c>
    </row>
    <row r="614" spans="2:47" s="1" customFormat="1" ht="13.5">
      <c r="B614" s="46"/>
      <c r="C614" s="74"/>
      <c r="D614" s="233" t="s">
        <v>183</v>
      </c>
      <c r="E614" s="74"/>
      <c r="F614" s="234" t="s">
        <v>943</v>
      </c>
      <c r="G614" s="74"/>
      <c r="H614" s="74"/>
      <c r="I614" s="191"/>
      <c r="J614" s="74"/>
      <c r="K614" s="74"/>
      <c r="L614" s="72"/>
      <c r="M614" s="235"/>
      <c r="N614" s="47"/>
      <c r="O614" s="47"/>
      <c r="P614" s="47"/>
      <c r="Q614" s="47"/>
      <c r="R614" s="47"/>
      <c r="S614" s="47"/>
      <c r="T614" s="95"/>
      <c r="AT614" s="24" t="s">
        <v>183</v>
      </c>
      <c r="AU614" s="24" t="s">
        <v>84</v>
      </c>
    </row>
    <row r="615" spans="2:47" s="1" customFormat="1" ht="13.5">
      <c r="B615" s="46"/>
      <c r="C615" s="74"/>
      <c r="D615" s="233" t="s">
        <v>184</v>
      </c>
      <c r="E615" s="74"/>
      <c r="F615" s="236" t="s">
        <v>945</v>
      </c>
      <c r="G615" s="74"/>
      <c r="H615" s="74"/>
      <c r="I615" s="191"/>
      <c r="J615" s="74"/>
      <c r="K615" s="74"/>
      <c r="L615" s="72"/>
      <c r="M615" s="235"/>
      <c r="N615" s="47"/>
      <c r="O615" s="47"/>
      <c r="P615" s="47"/>
      <c r="Q615" s="47"/>
      <c r="R615" s="47"/>
      <c r="S615" s="47"/>
      <c r="T615" s="95"/>
      <c r="AT615" s="24" t="s">
        <v>184</v>
      </c>
      <c r="AU615" s="24" t="s">
        <v>84</v>
      </c>
    </row>
    <row r="616" spans="2:51" s="11" customFormat="1" ht="13.5">
      <c r="B616" s="240"/>
      <c r="C616" s="241"/>
      <c r="D616" s="233" t="s">
        <v>322</v>
      </c>
      <c r="E616" s="242" t="s">
        <v>23</v>
      </c>
      <c r="F616" s="243" t="s">
        <v>1397</v>
      </c>
      <c r="G616" s="241"/>
      <c r="H616" s="244">
        <v>13.26</v>
      </c>
      <c r="I616" s="245"/>
      <c r="J616" s="241"/>
      <c r="K616" s="241"/>
      <c r="L616" s="246"/>
      <c r="M616" s="247"/>
      <c r="N616" s="248"/>
      <c r="O616" s="248"/>
      <c r="P616" s="248"/>
      <c r="Q616" s="248"/>
      <c r="R616" s="248"/>
      <c r="S616" s="248"/>
      <c r="T616" s="249"/>
      <c r="AT616" s="250" t="s">
        <v>322</v>
      </c>
      <c r="AU616" s="250" t="s">
        <v>84</v>
      </c>
      <c r="AV616" s="11" t="s">
        <v>87</v>
      </c>
      <c r="AW616" s="11" t="s">
        <v>39</v>
      </c>
      <c r="AX616" s="11" t="s">
        <v>84</v>
      </c>
      <c r="AY616" s="250" t="s">
        <v>170</v>
      </c>
    </row>
    <row r="617" spans="2:65" s="1" customFormat="1" ht="16.5" customHeight="1">
      <c r="B617" s="46"/>
      <c r="C617" s="262" t="s">
        <v>1006</v>
      </c>
      <c r="D617" s="262" t="s">
        <v>858</v>
      </c>
      <c r="E617" s="263" t="s">
        <v>953</v>
      </c>
      <c r="F617" s="264" t="s">
        <v>954</v>
      </c>
      <c r="G617" s="265" t="s">
        <v>304</v>
      </c>
      <c r="H617" s="266">
        <v>9.18</v>
      </c>
      <c r="I617" s="267"/>
      <c r="J617" s="268">
        <f>ROUND(I617*H617,2)</f>
        <v>0</v>
      </c>
      <c r="K617" s="264" t="s">
        <v>23</v>
      </c>
      <c r="L617" s="269"/>
      <c r="M617" s="270" t="s">
        <v>23</v>
      </c>
      <c r="N617" s="271" t="s">
        <v>47</v>
      </c>
      <c r="O617" s="47"/>
      <c r="P617" s="230">
        <f>O617*H617</f>
        <v>0</v>
      </c>
      <c r="Q617" s="230">
        <v>0.001</v>
      </c>
      <c r="R617" s="230">
        <f>Q617*H617</f>
        <v>0.00918</v>
      </c>
      <c r="S617" s="230">
        <v>0</v>
      </c>
      <c r="T617" s="231">
        <f>S617*H617</f>
        <v>0</v>
      </c>
      <c r="AR617" s="24" t="s">
        <v>211</v>
      </c>
      <c r="AT617" s="24" t="s">
        <v>858</v>
      </c>
      <c r="AU617" s="24" t="s">
        <v>84</v>
      </c>
      <c r="AY617" s="24" t="s">
        <v>170</v>
      </c>
      <c r="BE617" s="232">
        <f>IF(N617="základní",J617,0)</f>
        <v>0</v>
      </c>
      <c r="BF617" s="232">
        <f>IF(N617="snížená",J617,0)</f>
        <v>0</v>
      </c>
      <c r="BG617" s="232">
        <f>IF(N617="zákl. přenesená",J617,0)</f>
        <v>0</v>
      </c>
      <c r="BH617" s="232">
        <f>IF(N617="sníž. přenesená",J617,0)</f>
        <v>0</v>
      </c>
      <c r="BI617" s="232">
        <f>IF(N617="nulová",J617,0)</f>
        <v>0</v>
      </c>
      <c r="BJ617" s="24" t="s">
        <v>84</v>
      </c>
      <c r="BK617" s="232">
        <f>ROUND(I617*H617,2)</f>
        <v>0</v>
      </c>
      <c r="BL617" s="24" t="s">
        <v>194</v>
      </c>
      <c r="BM617" s="24" t="s">
        <v>1398</v>
      </c>
    </row>
    <row r="618" spans="2:47" s="1" customFormat="1" ht="13.5">
      <c r="B618" s="46"/>
      <c r="C618" s="74"/>
      <c r="D618" s="233" t="s">
        <v>183</v>
      </c>
      <c r="E618" s="74"/>
      <c r="F618" s="234" t="s">
        <v>954</v>
      </c>
      <c r="G618" s="74"/>
      <c r="H618" s="74"/>
      <c r="I618" s="191"/>
      <c r="J618" s="74"/>
      <c r="K618" s="74"/>
      <c r="L618" s="72"/>
      <c r="M618" s="235"/>
      <c r="N618" s="47"/>
      <c r="O618" s="47"/>
      <c r="P618" s="47"/>
      <c r="Q618" s="47"/>
      <c r="R618" s="47"/>
      <c r="S618" s="47"/>
      <c r="T618" s="95"/>
      <c r="AT618" s="24" t="s">
        <v>183</v>
      </c>
      <c r="AU618" s="24" t="s">
        <v>84</v>
      </c>
    </row>
    <row r="619" spans="2:47" s="1" customFormat="1" ht="13.5">
      <c r="B619" s="46"/>
      <c r="C619" s="74"/>
      <c r="D619" s="233" t="s">
        <v>184</v>
      </c>
      <c r="E619" s="74"/>
      <c r="F619" s="236" t="s">
        <v>945</v>
      </c>
      <c r="G619" s="74"/>
      <c r="H619" s="74"/>
      <c r="I619" s="191"/>
      <c r="J619" s="74"/>
      <c r="K619" s="74"/>
      <c r="L619" s="72"/>
      <c r="M619" s="235"/>
      <c r="N619" s="47"/>
      <c r="O619" s="47"/>
      <c r="P619" s="47"/>
      <c r="Q619" s="47"/>
      <c r="R619" s="47"/>
      <c r="S619" s="47"/>
      <c r="T619" s="95"/>
      <c r="AT619" s="24" t="s">
        <v>184</v>
      </c>
      <c r="AU619" s="24" t="s">
        <v>84</v>
      </c>
    </row>
    <row r="620" spans="2:51" s="11" customFormat="1" ht="13.5">
      <c r="B620" s="240"/>
      <c r="C620" s="241"/>
      <c r="D620" s="233" t="s">
        <v>322</v>
      </c>
      <c r="E620" s="242" t="s">
        <v>23</v>
      </c>
      <c r="F620" s="243" t="s">
        <v>1399</v>
      </c>
      <c r="G620" s="241"/>
      <c r="H620" s="244">
        <v>9.18</v>
      </c>
      <c r="I620" s="245"/>
      <c r="J620" s="241"/>
      <c r="K620" s="241"/>
      <c r="L620" s="246"/>
      <c r="M620" s="247"/>
      <c r="N620" s="248"/>
      <c r="O620" s="248"/>
      <c r="P620" s="248"/>
      <c r="Q620" s="248"/>
      <c r="R620" s="248"/>
      <c r="S620" s="248"/>
      <c r="T620" s="249"/>
      <c r="AT620" s="250" t="s">
        <v>322</v>
      </c>
      <c r="AU620" s="250" t="s">
        <v>84</v>
      </c>
      <c r="AV620" s="11" t="s">
        <v>87</v>
      </c>
      <c r="AW620" s="11" t="s">
        <v>39</v>
      </c>
      <c r="AX620" s="11" t="s">
        <v>84</v>
      </c>
      <c r="AY620" s="250" t="s">
        <v>170</v>
      </c>
    </row>
    <row r="621" spans="2:65" s="1" customFormat="1" ht="16.5" customHeight="1">
      <c r="B621" s="46"/>
      <c r="C621" s="262" t="s">
        <v>1011</v>
      </c>
      <c r="D621" s="262" t="s">
        <v>858</v>
      </c>
      <c r="E621" s="263" t="s">
        <v>958</v>
      </c>
      <c r="F621" s="264" t="s">
        <v>959</v>
      </c>
      <c r="G621" s="265" t="s">
        <v>304</v>
      </c>
      <c r="H621" s="266">
        <v>9.18</v>
      </c>
      <c r="I621" s="267"/>
      <c r="J621" s="268">
        <f>ROUND(I621*H621,2)</f>
        <v>0</v>
      </c>
      <c r="K621" s="264" t="s">
        <v>23</v>
      </c>
      <c r="L621" s="269"/>
      <c r="M621" s="270" t="s">
        <v>23</v>
      </c>
      <c r="N621" s="271" t="s">
        <v>47</v>
      </c>
      <c r="O621" s="47"/>
      <c r="P621" s="230">
        <f>O621*H621</f>
        <v>0</v>
      </c>
      <c r="Q621" s="230">
        <v>0.001</v>
      </c>
      <c r="R621" s="230">
        <f>Q621*H621</f>
        <v>0.00918</v>
      </c>
      <c r="S621" s="230">
        <v>0</v>
      </c>
      <c r="T621" s="231">
        <f>S621*H621</f>
        <v>0</v>
      </c>
      <c r="AR621" s="24" t="s">
        <v>211</v>
      </c>
      <c r="AT621" s="24" t="s">
        <v>858</v>
      </c>
      <c r="AU621" s="24" t="s">
        <v>84</v>
      </c>
      <c r="AY621" s="24" t="s">
        <v>170</v>
      </c>
      <c r="BE621" s="232">
        <f>IF(N621="základní",J621,0)</f>
        <v>0</v>
      </c>
      <c r="BF621" s="232">
        <f>IF(N621="snížená",J621,0)</f>
        <v>0</v>
      </c>
      <c r="BG621" s="232">
        <f>IF(N621="zákl. přenesená",J621,0)</f>
        <v>0</v>
      </c>
      <c r="BH621" s="232">
        <f>IF(N621="sníž. přenesená",J621,0)</f>
        <v>0</v>
      </c>
      <c r="BI621" s="232">
        <f>IF(N621="nulová",J621,0)</f>
        <v>0</v>
      </c>
      <c r="BJ621" s="24" t="s">
        <v>84</v>
      </c>
      <c r="BK621" s="232">
        <f>ROUND(I621*H621,2)</f>
        <v>0</v>
      </c>
      <c r="BL621" s="24" t="s">
        <v>194</v>
      </c>
      <c r="BM621" s="24" t="s">
        <v>1400</v>
      </c>
    </row>
    <row r="622" spans="2:47" s="1" customFormat="1" ht="13.5">
      <c r="B622" s="46"/>
      <c r="C622" s="74"/>
      <c r="D622" s="233" t="s">
        <v>183</v>
      </c>
      <c r="E622" s="74"/>
      <c r="F622" s="234" t="s">
        <v>959</v>
      </c>
      <c r="G622" s="74"/>
      <c r="H622" s="74"/>
      <c r="I622" s="191"/>
      <c r="J622" s="74"/>
      <c r="K622" s="74"/>
      <c r="L622" s="72"/>
      <c r="M622" s="235"/>
      <c r="N622" s="47"/>
      <c r="O622" s="47"/>
      <c r="P622" s="47"/>
      <c r="Q622" s="47"/>
      <c r="R622" s="47"/>
      <c r="S622" s="47"/>
      <c r="T622" s="95"/>
      <c r="AT622" s="24" t="s">
        <v>183</v>
      </c>
      <c r="AU622" s="24" t="s">
        <v>84</v>
      </c>
    </row>
    <row r="623" spans="2:47" s="1" customFormat="1" ht="13.5">
      <c r="B623" s="46"/>
      <c r="C623" s="74"/>
      <c r="D623" s="233" t="s">
        <v>184</v>
      </c>
      <c r="E623" s="74"/>
      <c r="F623" s="236" t="s">
        <v>961</v>
      </c>
      <c r="G623" s="74"/>
      <c r="H623" s="74"/>
      <c r="I623" s="191"/>
      <c r="J623" s="74"/>
      <c r="K623" s="74"/>
      <c r="L623" s="72"/>
      <c r="M623" s="235"/>
      <c r="N623" s="47"/>
      <c r="O623" s="47"/>
      <c r="P623" s="47"/>
      <c r="Q623" s="47"/>
      <c r="R623" s="47"/>
      <c r="S623" s="47"/>
      <c r="T623" s="95"/>
      <c r="AT623" s="24" t="s">
        <v>184</v>
      </c>
      <c r="AU623" s="24" t="s">
        <v>84</v>
      </c>
    </row>
    <row r="624" spans="2:51" s="11" customFormat="1" ht="13.5">
      <c r="B624" s="240"/>
      <c r="C624" s="241"/>
      <c r="D624" s="233" t="s">
        <v>322</v>
      </c>
      <c r="E624" s="242" t="s">
        <v>23</v>
      </c>
      <c r="F624" s="243" t="s">
        <v>1399</v>
      </c>
      <c r="G624" s="241"/>
      <c r="H624" s="244">
        <v>9.18</v>
      </c>
      <c r="I624" s="245"/>
      <c r="J624" s="241"/>
      <c r="K624" s="241"/>
      <c r="L624" s="246"/>
      <c r="M624" s="247"/>
      <c r="N624" s="248"/>
      <c r="O624" s="248"/>
      <c r="P624" s="248"/>
      <c r="Q624" s="248"/>
      <c r="R624" s="248"/>
      <c r="S624" s="248"/>
      <c r="T624" s="249"/>
      <c r="AT624" s="250" t="s">
        <v>322</v>
      </c>
      <c r="AU624" s="250" t="s">
        <v>84</v>
      </c>
      <c r="AV624" s="11" t="s">
        <v>87</v>
      </c>
      <c r="AW624" s="11" t="s">
        <v>39</v>
      </c>
      <c r="AX624" s="11" t="s">
        <v>84</v>
      </c>
      <c r="AY624" s="250" t="s">
        <v>170</v>
      </c>
    </row>
    <row r="625" spans="2:65" s="1" customFormat="1" ht="16.5" customHeight="1">
      <c r="B625" s="46"/>
      <c r="C625" s="262" t="s">
        <v>1016</v>
      </c>
      <c r="D625" s="262" t="s">
        <v>858</v>
      </c>
      <c r="E625" s="263" t="s">
        <v>964</v>
      </c>
      <c r="F625" s="264" t="s">
        <v>965</v>
      </c>
      <c r="G625" s="265" t="s">
        <v>304</v>
      </c>
      <c r="H625" s="266">
        <v>9.18</v>
      </c>
      <c r="I625" s="267"/>
      <c r="J625" s="268">
        <f>ROUND(I625*H625,2)</f>
        <v>0</v>
      </c>
      <c r="K625" s="264" t="s">
        <v>23</v>
      </c>
      <c r="L625" s="269"/>
      <c r="M625" s="270" t="s">
        <v>23</v>
      </c>
      <c r="N625" s="271" t="s">
        <v>47</v>
      </c>
      <c r="O625" s="47"/>
      <c r="P625" s="230">
        <f>O625*H625</f>
        <v>0</v>
      </c>
      <c r="Q625" s="230">
        <v>0.001</v>
      </c>
      <c r="R625" s="230">
        <f>Q625*H625</f>
        <v>0.00918</v>
      </c>
      <c r="S625" s="230">
        <v>0</v>
      </c>
      <c r="T625" s="231">
        <f>S625*H625</f>
        <v>0</v>
      </c>
      <c r="AR625" s="24" t="s">
        <v>211</v>
      </c>
      <c r="AT625" s="24" t="s">
        <v>858</v>
      </c>
      <c r="AU625" s="24" t="s">
        <v>84</v>
      </c>
      <c r="AY625" s="24" t="s">
        <v>170</v>
      </c>
      <c r="BE625" s="232">
        <f>IF(N625="základní",J625,0)</f>
        <v>0</v>
      </c>
      <c r="BF625" s="232">
        <f>IF(N625="snížená",J625,0)</f>
        <v>0</v>
      </c>
      <c r="BG625" s="232">
        <f>IF(N625="zákl. přenesená",J625,0)</f>
        <v>0</v>
      </c>
      <c r="BH625" s="232">
        <f>IF(N625="sníž. přenesená",J625,0)</f>
        <v>0</v>
      </c>
      <c r="BI625" s="232">
        <f>IF(N625="nulová",J625,0)</f>
        <v>0</v>
      </c>
      <c r="BJ625" s="24" t="s">
        <v>84</v>
      </c>
      <c r="BK625" s="232">
        <f>ROUND(I625*H625,2)</f>
        <v>0</v>
      </c>
      <c r="BL625" s="24" t="s">
        <v>194</v>
      </c>
      <c r="BM625" s="24" t="s">
        <v>1401</v>
      </c>
    </row>
    <row r="626" spans="2:47" s="1" customFormat="1" ht="13.5">
      <c r="B626" s="46"/>
      <c r="C626" s="74"/>
      <c r="D626" s="233" t="s">
        <v>183</v>
      </c>
      <c r="E626" s="74"/>
      <c r="F626" s="234" t="s">
        <v>965</v>
      </c>
      <c r="G626" s="74"/>
      <c r="H626" s="74"/>
      <c r="I626" s="191"/>
      <c r="J626" s="74"/>
      <c r="K626" s="74"/>
      <c r="L626" s="72"/>
      <c r="M626" s="235"/>
      <c r="N626" s="47"/>
      <c r="O626" s="47"/>
      <c r="P626" s="47"/>
      <c r="Q626" s="47"/>
      <c r="R626" s="47"/>
      <c r="S626" s="47"/>
      <c r="T626" s="95"/>
      <c r="AT626" s="24" t="s">
        <v>183</v>
      </c>
      <c r="AU626" s="24" t="s">
        <v>84</v>
      </c>
    </row>
    <row r="627" spans="2:47" s="1" customFormat="1" ht="13.5">
      <c r="B627" s="46"/>
      <c r="C627" s="74"/>
      <c r="D627" s="233" t="s">
        <v>184</v>
      </c>
      <c r="E627" s="74"/>
      <c r="F627" s="236" t="s">
        <v>961</v>
      </c>
      <c r="G627" s="74"/>
      <c r="H627" s="74"/>
      <c r="I627" s="191"/>
      <c r="J627" s="74"/>
      <c r="K627" s="74"/>
      <c r="L627" s="72"/>
      <c r="M627" s="235"/>
      <c r="N627" s="47"/>
      <c r="O627" s="47"/>
      <c r="P627" s="47"/>
      <c r="Q627" s="47"/>
      <c r="R627" s="47"/>
      <c r="S627" s="47"/>
      <c r="T627" s="95"/>
      <c r="AT627" s="24" t="s">
        <v>184</v>
      </c>
      <c r="AU627" s="24" t="s">
        <v>84</v>
      </c>
    </row>
    <row r="628" spans="2:51" s="11" customFormat="1" ht="13.5">
      <c r="B628" s="240"/>
      <c r="C628" s="241"/>
      <c r="D628" s="233" t="s">
        <v>322</v>
      </c>
      <c r="E628" s="242" t="s">
        <v>23</v>
      </c>
      <c r="F628" s="243" t="s">
        <v>1399</v>
      </c>
      <c r="G628" s="241"/>
      <c r="H628" s="244">
        <v>9.18</v>
      </c>
      <c r="I628" s="245"/>
      <c r="J628" s="241"/>
      <c r="K628" s="241"/>
      <c r="L628" s="246"/>
      <c r="M628" s="247"/>
      <c r="N628" s="248"/>
      <c r="O628" s="248"/>
      <c r="P628" s="248"/>
      <c r="Q628" s="248"/>
      <c r="R628" s="248"/>
      <c r="S628" s="248"/>
      <c r="T628" s="249"/>
      <c r="AT628" s="250" t="s">
        <v>322</v>
      </c>
      <c r="AU628" s="250" t="s">
        <v>84</v>
      </c>
      <c r="AV628" s="11" t="s">
        <v>87</v>
      </c>
      <c r="AW628" s="11" t="s">
        <v>39</v>
      </c>
      <c r="AX628" s="11" t="s">
        <v>84</v>
      </c>
      <c r="AY628" s="250" t="s">
        <v>170</v>
      </c>
    </row>
    <row r="629" spans="2:65" s="1" customFormat="1" ht="16.5" customHeight="1">
      <c r="B629" s="46"/>
      <c r="C629" s="262" t="s">
        <v>1023</v>
      </c>
      <c r="D629" s="262" t="s">
        <v>858</v>
      </c>
      <c r="E629" s="263" t="s">
        <v>975</v>
      </c>
      <c r="F629" s="264" t="s">
        <v>976</v>
      </c>
      <c r="G629" s="265" t="s">
        <v>304</v>
      </c>
      <c r="H629" s="266">
        <v>9.18</v>
      </c>
      <c r="I629" s="267"/>
      <c r="J629" s="268">
        <f>ROUND(I629*H629,2)</f>
        <v>0</v>
      </c>
      <c r="K629" s="264" t="s">
        <v>23</v>
      </c>
      <c r="L629" s="269"/>
      <c r="M629" s="270" t="s">
        <v>23</v>
      </c>
      <c r="N629" s="271" t="s">
        <v>47</v>
      </c>
      <c r="O629" s="47"/>
      <c r="P629" s="230">
        <f>O629*H629</f>
        <v>0</v>
      </c>
      <c r="Q629" s="230">
        <v>0.001</v>
      </c>
      <c r="R629" s="230">
        <f>Q629*H629</f>
        <v>0.00918</v>
      </c>
      <c r="S629" s="230">
        <v>0</v>
      </c>
      <c r="T629" s="231">
        <f>S629*H629</f>
        <v>0</v>
      </c>
      <c r="AR629" s="24" t="s">
        <v>211</v>
      </c>
      <c r="AT629" s="24" t="s">
        <v>858</v>
      </c>
      <c r="AU629" s="24" t="s">
        <v>84</v>
      </c>
      <c r="AY629" s="24" t="s">
        <v>170</v>
      </c>
      <c r="BE629" s="232">
        <f>IF(N629="základní",J629,0)</f>
        <v>0</v>
      </c>
      <c r="BF629" s="232">
        <f>IF(N629="snížená",J629,0)</f>
        <v>0</v>
      </c>
      <c r="BG629" s="232">
        <f>IF(N629="zákl. přenesená",J629,0)</f>
        <v>0</v>
      </c>
      <c r="BH629" s="232">
        <f>IF(N629="sníž. přenesená",J629,0)</f>
        <v>0</v>
      </c>
      <c r="BI629" s="232">
        <f>IF(N629="nulová",J629,0)</f>
        <v>0</v>
      </c>
      <c r="BJ629" s="24" t="s">
        <v>84</v>
      </c>
      <c r="BK629" s="232">
        <f>ROUND(I629*H629,2)</f>
        <v>0</v>
      </c>
      <c r="BL629" s="24" t="s">
        <v>194</v>
      </c>
      <c r="BM629" s="24" t="s">
        <v>1402</v>
      </c>
    </row>
    <row r="630" spans="2:47" s="1" customFormat="1" ht="13.5">
      <c r="B630" s="46"/>
      <c r="C630" s="74"/>
      <c r="D630" s="233" t="s">
        <v>183</v>
      </c>
      <c r="E630" s="74"/>
      <c r="F630" s="234" t="s">
        <v>976</v>
      </c>
      <c r="G630" s="74"/>
      <c r="H630" s="74"/>
      <c r="I630" s="191"/>
      <c r="J630" s="74"/>
      <c r="K630" s="74"/>
      <c r="L630" s="72"/>
      <c r="M630" s="235"/>
      <c r="N630" s="47"/>
      <c r="O630" s="47"/>
      <c r="P630" s="47"/>
      <c r="Q630" s="47"/>
      <c r="R630" s="47"/>
      <c r="S630" s="47"/>
      <c r="T630" s="95"/>
      <c r="AT630" s="24" t="s">
        <v>183</v>
      </c>
      <c r="AU630" s="24" t="s">
        <v>84</v>
      </c>
    </row>
    <row r="631" spans="2:47" s="1" customFormat="1" ht="13.5">
      <c r="B631" s="46"/>
      <c r="C631" s="74"/>
      <c r="D631" s="233" t="s">
        <v>184</v>
      </c>
      <c r="E631" s="74"/>
      <c r="F631" s="236" t="s">
        <v>978</v>
      </c>
      <c r="G631" s="74"/>
      <c r="H631" s="74"/>
      <c r="I631" s="191"/>
      <c r="J631" s="74"/>
      <c r="K631" s="74"/>
      <c r="L631" s="72"/>
      <c r="M631" s="235"/>
      <c r="N631" s="47"/>
      <c r="O631" s="47"/>
      <c r="P631" s="47"/>
      <c r="Q631" s="47"/>
      <c r="R631" s="47"/>
      <c r="S631" s="47"/>
      <c r="T631" s="95"/>
      <c r="AT631" s="24" t="s">
        <v>184</v>
      </c>
      <c r="AU631" s="24" t="s">
        <v>84</v>
      </c>
    </row>
    <row r="632" spans="2:51" s="11" customFormat="1" ht="13.5">
      <c r="B632" s="240"/>
      <c r="C632" s="241"/>
      <c r="D632" s="233" t="s">
        <v>322</v>
      </c>
      <c r="E632" s="242" t="s">
        <v>23</v>
      </c>
      <c r="F632" s="243" t="s">
        <v>1399</v>
      </c>
      <c r="G632" s="241"/>
      <c r="H632" s="244">
        <v>9.18</v>
      </c>
      <c r="I632" s="245"/>
      <c r="J632" s="241"/>
      <c r="K632" s="241"/>
      <c r="L632" s="246"/>
      <c r="M632" s="247"/>
      <c r="N632" s="248"/>
      <c r="O632" s="248"/>
      <c r="P632" s="248"/>
      <c r="Q632" s="248"/>
      <c r="R632" s="248"/>
      <c r="S632" s="248"/>
      <c r="T632" s="249"/>
      <c r="AT632" s="250" t="s">
        <v>322</v>
      </c>
      <c r="AU632" s="250" t="s">
        <v>84</v>
      </c>
      <c r="AV632" s="11" t="s">
        <v>87</v>
      </c>
      <c r="AW632" s="11" t="s">
        <v>39</v>
      </c>
      <c r="AX632" s="11" t="s">
        <v>84</v>
      </c>
      <c r="AY632" s="250" t="s">
        <v>170</v>
      </c>
    </row>
    <row r="633" spans="2:65" s="1" customFormat="1" ht="16.5" customHeight="1">
      <c r="B633" s="46"/>
      <c r="C633" s="262" t="s">
        <v>1029</v>
      </c>
      <c r="D633" s="262" t="s">
        <v>858</v>
      </c>
      <c r="E633" s="263" t="s">
        <v>980</v>
      </c>
      <c r="F633" s="264" t="s">
        <v>981</v>
      </c>
      <c r="G633" s="265" t="s">
        <v>304</v>
      </c>
      <c r="H633" s="266">
        <v>9.18</v>
      </c>
      <c r="I633" s="267"/>
      <c r="J633" s="268">
        <f>ROUND(I633*H633,2)</f>
        <v>0</v>
      </c>
      <c r="K633" s="264" t="s">
        <v>23</v>
      </c>
      <c r="L633" s="269"/>
      <c r="M633" s="270" t="s">
        <v>23</v>
      </c>
      <c r="N633" s="271" t="s">
        <v>47</v>
      </c>
      <c r="O633" s="47"/>
      <c r="P633" s="230">
        <f>O633*H633</f>
        <v>0</v>
      </c>
      <c r="Q633" s="230">
        <v>0</v>
      </c>
      <c r="R633" s="230">
        <f>Q633*H633</f>
        <v>0</v>
      </c>
      <c r="S633" s="230">
        <v>0</v>
      </c>
      <c r="T633" s="231">
        <f>S633*H633</f>
        <v>0</v>
      </c>
      <c r="AR633" s="24" t="s">
        <v>211</v>
      </c>
      <c r="AT633" s="24" t="s">
        <v>858</v>
      </c>
      <c r="AU633" s="24" t="s">
        <v>84</v>
      </c>
      <c r="AY633" s="24" t="s">
        <v>170</v>
      </c>
      <c r="BE633" s="232">
        <f>IF(N633="základní",J633,0)</f>
        <v>0</v>
      </c>
      <c r="BF633" s="232">
        <f>IF(N633="snížená",J633,0)</f>
        <v>0</v>
      </c>
      <c r="BG633" s="232">
        <f>IF(N633="zákl. přenesená",J633,0)</f>
        <v>0</v>
      </c>
      <c r="BH633" s="232">
        <f>IF(N633="sníž. přenesená",J633,0)</f>
        <v>0</v>
      </c>
      <c r="BI633" s="232">
        <f>IF(N633="nulová",J633,0)</f>
        <v>0</v>
      </c>
      <c r="BJ633" s="24" t="s">
        <v>84</v>
      </c>
      <c r="BK633" s="232">
        <f>ROUND(I633*H633,2)</f>
        <v>0</v>
      </c>
      <c r="BL633" s="24" t="s">
        <v>194</v>
      </c>
      <c r="BM633" s="24" t="s">
        <v>1403</v>
      </c>
    </row>
    <row r="634" spans="2:47" s="1" customFormat="1" ht="13.5">
      <c r="B634" s="46"/>
      <c r="C634" s="74"/>
      <c r="D634" s="233" t="s">
        <v>183</v>
      </c>
      <c r="E634" s="74"/>
      <c r="F634" s="234" t="s">
        <v>981</v>
      </c>
      <c r="G634" s="74"/>
      <c r="H634" s="74"/>
      <c r="I634" s="191"/>
      <c r="J634" s="74"/>
      <c r="K634" s="74"/>
      <c r="L634" s="72"/>
      <c r="M634" s="235"/>
      <c r="N634" s="47"/>
      <c r="O634" s="47"/>
      <c r="P634" s="47"/>
      <c r="Q634" s="47"/>
      <c r="R634" s="47"/>
      <c r="S634" s="47"/>
      <c r="T634" s="95"/>
      <c r="AT634" s="24" t="s">
        <v>183</v>
      </c>
      <c r="AU634" s="24" t="s">
        <v>84</v>
      </c>
    </row>
    <row r="635" spans="2:47" s="1" customFormat="1" ht="13.5">
      <c r="B635" s="46"/>
      <c r="C635" s="74"/>
      <c r="D635" s="233" t="s">
        <v>184</v>
      </c>
      <c r="E635" s="74"/>
      <c r="F635" s="236" t="s">
        <v>983</v>
      </c>
      <c r="G635" s="74"/>
      <c r="H635" s="74"/>
      <c r="I635" s="191"/>
      <c r="J635" s="74"/>
      <c r="K635" s="74"/>
      <c r="L635" s="72"/>
      <c r="M635" s="235"/>
      <c r="N635" s="47"/>
      <c r="O635" s="47"/>
      <c r="P635" s="47"/>
      <c r="Q635" s="47"/>
      <c r="R635" s="47"/>
      <c r="S635" s="47"/>
      <c r="T635" s="95"/>
      <c r="AT635" s="24" t="s">
        <v>184</v>
      </c>
      <c r="AU635" s="24" t="s">
        <v>84</v>
      </c>
    </row>
    <row r="636" spans="2:51" s="11" customFormat="1" ht="13.5">
      <c r="B636" s="240"/>
      <c r="C636" s="241"/>
      <c r="D636" s="233" t="s">
        <v>322</v>
      </c>
      <c r="E636" s="242" t="s">
        <v>23</v>
      </c>
      <c r="F636" s="243" t="s">
        <v>1399</v>
      </c>
      <c r="G636" s="241"/>
      <c r="H636" s="244">
        <v>9.18</v>
      </c>
      <c r="I636" s="245"/>
      <c r="J636" s="241"/>
      <c r="K636" s="241"/>
      <c r="L636" s="246"/>
      <c r="M636" s="247"/>
      <c r="N636" s="248"/>
      <c r="O636" s="248"/>
      <c r="P636" s="248"/>
      <c r="Q636" s="248"/>
      <c r="R636" s="248"/>
      <c r="S636" s="248"/>
      <c r="T636" s="249"/>
      <c r="AT636" s="250" t="s">
        <v>322</v>
      </c>
      <c r="AU636" s="250" t="s">
        <v>84</v>
      </c>
      <c r="AV636" s="11" t="s">
        <v>87</v>
      </c>
      <c r="AW636" s="11" t="s">
        <v>39</v>
      </c>
      <c r="AX636" s="11" t="s">
        <v>84</v>
      </c>
      <c r="AY636" s="250" t="s">
        <v>170</v>
      </c>
    </row>
    <row r="637" spans="2:65" s="1" customFormat="1" ht="16.5" customHeight="1">
      <c r="B637" s="46"/>
      <c r="C637" s="262" t="s">
        <v>1404</v>
      </c>
      <c r="D637" s="262" t="s">
        <v>858</v>
      </c>
      <c r="E637" s="263" t="s">
        <v>986</v>
      </c>
      <c r="F637" s="264" t="s">
        <v>987</v>
      </c>
      <c r="G637" s="265" t="s">
        <v>304</v>
      </c>
      <c r="H637" s="266">
        <v>8.16</v>
      </c>
      <c r="I637" s="267"/>
      <c r="J637" s="268">
        <f>ROUND(I637*H637,2)</f>
        <v>0</v>
      </c>
      <c r="K637" s="264" t="s">
        <v>23</v>
      </c>
      <c r="L637" s="269"/>
      <c r="M637" s="270" t="s">
        <v>23</v>
      </c>
      <c r="N637" s="271" t="s">
        <v>47</v>
      </c>
      <c r="O637" s="47"/>
      <c r="P637" s="230">
        <f>O637*H637</f>
        <v>0</v>
      </c>
      <c r="Q637" s="230">
        <v>0</v>
      </c>
      <c r="R637" s="230">
        <f>Q637*H637</f>
        <v>0</v>
      </c>
      <c r="S637" s="230">
        <v>0</v>
      </c>
      <c r="T637" s="231">
        <f>S637*H637</f>
        <v>0</v>
      </c>
      <c r="AR637" s="24" t="s">
        <v>211</v>
      </c>
      <c r="AT637" s="24" t="s">
        <v>858</v>
      </c>
      <c r="AU637" s="24" t="s">
        <v>84</v>
      </c>
      <c r="AY637" s="24" t="s">
        <v>170</v>
      </c>
      <c r="BE637" s="232">
        <f>IF(N637="základní",J637,0)</f>
        <v>0</v>
      </c>
      <c r="BF637" s="232">
        <f>IF(N637="snížená",J637,0)</f>
        <v>0</v>
      </c>
      <c r="BG637" s="232">
        <f>IF(N637="zákl. přenesená",J637,0)</f>
        <v>0</v>
      </c>
      <c r="BH637" s="232">
        <f>IF(N637="sníž. přenesená",J637,0)</f>
        <v>0</v>
      </c>
      <c r="BI637" s="232">
        <f>IF(N637="nulová",J637,0)</f>
        <v>0</v>
      </c>
      <c r="BJ637" s="24" t="s">
        <v>84</v>
      </c>
      <c r="BK637" s="232">
        <f>ROUND(I637*H637,2)</f>
        <v>0</v>
      </c>
      <c r="BL637" s="24" t="s">
        <v>194</v>
      </c>
      <c r="BM637" s="24" t="s">
        <v>1405</v>
      </c>
    </row>
    <row r="638" spans="2:47" s="1" customFormat="1" ht="13.5">
      <c r="B638" s="46"/>
      <c r="C638" s="74"/>
      <c r="D638" s="233" t="s">
        <v>183</v>
      </c>
      <c r="E638" s="74"/>
      <c r="F638" s="234" t="s">
        <v>987</v>
      </c>
      <c r="G638" s="74"/>
      <c r="H638" s="74"/>
      <c r="I638" s="191"/>
      <c r="J638" s="74"/>
      <c r="K638" s="74"/>
      <c r="L638" s="72"/>
      <c r="M638" s="235"/>
      <c r="N638" s="47"/>
      <c r="O638" s="47"/>
      <c r="P638" s="47"/>
      <c r="Q638" s="47"/>
      <c r="R638" s="47"/>
      <c r="S638" s="47"/>
      <c r="T638" s="95"/>
      <c r="AT638" s="24" t="s">
        <v>183</v>
      </c>
      <c r="AU638" s="24" t="s">
        <v>84</v>
      </c>
    </row>
    <row r="639" spans="2:47" s="1" customFormat="1" ht="13.5">
      <c r="B639" s="46"/>
      <c r="C639" s="74"/>
      <c r="D639" s="233" t="s">
        <v>184</v>
      </c>
      <c r="E639" s="74"/>
      <c r="F639" s="236" t="s">
        <v>983</v>
      </c>
      <c r="G639" s="74"/>
      <c r="H639" s="74"/>
      <c r="I639" s="191"/>
      <c r="J639" s="74"/>
      <c r="K639" s="74"/>
      <c r="L639" s="72"/>
      <c r="M639" s="235"/>
      <c r="N639" s="47"/>
      <c r="O639" s="47"/>
      <c r="P639" s="47"/>
      <c r="Q639" s="47"/>
      <c r="R639" s="47"/>
      <c r="S639" s="47"/>
      <c r="T639" s="95"/>
      <c r="AT639" s="24" t="s">
        <v>184</v>
      </c>
      <c r="AU639" s="24" t="s">
        <v>84</v>
      </c>
    </row>
    <row r="640" spans="2:51" s="11" customFormat="1" ht="13.5">
      <c r="B640" s="240"/>
      <c r="C640" s="241"/>
      <c r="D640" s="233" t="s">
        <v>322</v>
      </c>
      <c r="E640" s="242" t="s">
        <v>23</v>
      </c>
      <c r="F640" s="243" t="s">
        <v>1005</v>
      </c>
      <c r="G640" s="241"/>
      <c r="H640" s="244">
        <v>8.16</v>
      </c>
      <c r="I640" s="245"/>
      <c r="J640" s="241"/>
      <c r="K640" s="241"/>
      <c r="L640" s="246"/>
      <c r="M640" s="247"/>
      <c r="N640" s="248"/>
      <c r="O640" s="248"/>
      <c r="P640" s="248"/>
      <c r="Q640" s="248"/>
      <c r="R640" s="248"/>
      <c r="S640" s="248"/>
      <c r="T640" s="249"/>
      <c r="AT640" s="250" t="s">
        <v>322</v>
      </c>
      <c r="AU640" s="250" t="s">
        <v>84</v>
      </c>
      <c r="AV640" s="11" t="s">
        <v>87</v>
      </c>
      <c r="AW640" s="11" t="s">
        <v>39</v>
      </c>
      <c r="AX640" s="11" t="s">
        <v>84</v>
      </c>
      <c r="AY640" s="250" t="s">
        <v>170</v>
      </c>
    </row>
    <row r="641" spans="2:65" s="1" customFormat="1" ht="16.5" customHeight="1">
      <c r="B641" s="46"/>
      <c r="C641" s="262" t="s">
        <v>1406</v>
      </c>
      <c r="D641" s="262" t="s">
        <v>858</v>
      </c>
      <c r="E641" s="263" t="s">
        <v>991</v>
      </c>
      <c r="F641" s="264" t="s">
        <v>992</v>
      </c>
      <c r="G641" s="265" t="s">
        <v>304</v>
      </c>
      <c r="H641" s="266">
        <v>10.2</v>
      </c>
      <c r="I641" s="267"/>
      <c r="J641" s="268">
        <f>ROUND(I641*H641,2)</f>
        <v>0</v>
      </c>
      <c r="K641" s="264" t="s">
        <v>23</v>
      </c>
      <c r="L641" s="269"/>
      <c r="M641" s="270" t="s">
        <v>23</v>
      </c>
      <c r="N641" s="271" t="s">
        <v>47</v>
      </c>
      <c r="O641" s="47"/>
      <c r="P641" s="230">
        <f>O641*H641</f>
        <v>0</v>
      </c>
      <c r="Q641" s="230">
        <v>0</v>
      </c>
      <c r="R641" s="230">
        <f>Q641*H641</f>
        <v>0</v>
      </c>
      <c r="S641" s="230">
        <v>0</v>
      </c>
      <c r="T641" s="231">
        <f>S641*H641</f>
        <v>0</v>
      </c>
      <c r="AR641" s="24" t="s">
        <v>211</v>
      </c>
      <c r="AT641" s="24" t="s">
        <v>858</v>
      </c>
      <c r="AU641" s="24" t="s">
        <v>84</v>
      </c>
      <c r="AY641" s="24" t="s">
        <v>170</v>
      </c>
      <c r="BE641" s="232">
        <f>IF(N641="základní",J641,0)</f>
        <v>0</v>
      </c>
      <c r="BF641" s="232">
        <f>IF(N641="snížená",J641,0)</f>
        <v>0</v>
      </c>
      <c r="BG641" s="232">
        <f>IF(N641="zákl. přenesená",J641,0)</f>
        <v>0</v>
      </c>
      <c r="BH641" s="232">
        <f>IF(N641="sníž. přenesená",J641,0)</f>
        <v>0</v>
      </c>
      <c r="BI641" s="232">
        <f>IF(N641="nulová",J641,0)</f>
        <v>0</v>
      </c>
      <c r="BJ641" s="24" t="s">
        <v>84</v>
      </c>
      <c r="BK641" s="232">
        <f>ROUND(I641*H641,2)</f>
        <v>0</v>
      </c>
      <c r="BL641" s="24" t="s">
        <v>194</v>
      </c>
      <c r="BM641" s="24" t="s">
        <v>1407</v>
      </c>
    </row>
    <row r="642" spans="2:47" s="1" customFormat="1" ht="13.5">
      <c r="B642" s="46"/>
      <c r="C642" s="74"/>
      <c r="D642" s="233" t="s">
        <v>183</v>
      </c>
      <c r="E642" s="74"/>
      <c r="F642" s="234" t="s">
        <v>992</v>
      </c>
      <c r="G642" s="74"/>
      <c r="H642" s="74"/>
      <c r="I642" s="191"/>
      <c r="J642" s="74"/>
      <c r="K642" s="74"/>
      <c r="L642" s="72"/>
      <c r="M642" s="235"/>
      <c r="N642" s="47"/>
      <c r="O642" s="47"/>
      <c r="P642" s="47"/>
      <c r="Q642" s="47"/>
      <c r="R642" s="47"/>
      <c r="S642" s="47"/>
      <c r="T642" s="95"/>
      <c r="AT642" s="24" t="s">
        <v>183</v>
      </c>
      <c r="AU642" s="24" t="s">
        <v>84</v>
      </c>
    </row>
    <row r="643" spans="2:47" s="1" customFormat="1" ht="13.5">
      <c r="B643" s="46"/>
      <c r="C643" s="74"/>
      <c r="D643" s="233" t="s">
        <v>184</v>
      </c>
      <c r="E643" s="74"/>
      <c r="F643" s="236" t="s">
        <v>983</v>
      </c>
      <c r="G643" s="74"/>
      <c r="H643" s="74"/>
      <c r="I643" s="191"/>
      <c r="J643" s="74"/>
      <c r="K643" s="74"/>
      <c r="L643" s="72"/>
      <c r="M643" s="235"/>
      <c r="N643" s="47"/>
      <c r="O643" s="47"/>
      <c r="P643" s="47"/>
      <c r="Q643" s="47"/>
      <c r="R643" s="47"/>
      <c r="S643" s="47"/>
      <c r="T643" s="95"/>
      <c r="AT643" s="24" t="s">
        <v>184</v>
      </c>
      <c r="AU643" s="24" t="s">
        <v>84</v>
      </c>
    </row>
    <row r="644" spans="2:51" s="11" customFormat="1" ht="13.5">
      <c r="B644" s="240"/>
      <c r="C644" s="241"/>
      <c r="D644" s="233" t="s">
        <v>322</v>
      </c>
      <c r="E644" s="242" t="s">
        <v>23</v>
      </c>
      <c r="F644" s="243" t="s">
        <v>1408</v>
      </c>
      <c r="G644" s="241"/>
      <c r="H644" s="244">
        <v>10.2</v>
      </c>
      <c r="I644" s="245"/>
      <c r="J644" s="241"/>
      <c r="K644" s="241"/>
      <c r="L644" s="246"/>
      <c r="M644" s="247"/>
      <c r="N644" s="248"/>
      <c r="O644" s="248"/>
      <c r="P644" s="248"/>
      <c r="Q644" s="248"/>
      <c r="R644" s="248"/>
      <c r="S644" s="248"/>
      <c r="T644" s="249"/>
      <c r="AT644" s="250" t="s">
        <v>322</v>
      </c>
      <c r="AU644" s="250" t="s">
        <v>84</v>
      </c>
      <c r="AV644" s="11" t="s">
        <v>87</v>
      </c>
      <c r="AW644" s="11" t="s">
        <v>39</v>
      </c>
      <c r="AX644" s="11" t="s">
        <v>84</v>
      </c>
      <c r="AY644" s="250" t="s">
        <v>170</v>
      </c>
    </row>
    <row r="645" spans="2:65" s="1" customFormat="1" ht="16.5" customHeight="1">
      <c r="B645" s="46"/>
      <c r="C645" s="262" t="s">
        <v>1409</v>
      </c>
      <c r="D645" s="262" t="s">
        <v>858</v>
      </c>
      <c r="E645" s="263" t="s">
        <v>1001</v>
      </c>
      <c r="F645" s="264" t="s">
        <v>1002</v>
      </c>
      <c r="G645" s="265" t="s">
        <v>304</v>
      </c>
      <c r="H645" s="266">
        <v>4.08</v>
      </c>
      <c r="I645" s="267"/>
      <c r="J645" s="268">
        <f>ROUND(I645*H645,2)</f>
        <v>0</v>
      </c>
      <c r="K645" s="264" t="s">
        <v>23</v>
      </c>
      <c r="L645" s="269"/>
      <c r="M645" s="270" t="s">
        <v>23</v>
      </c>
      <c r="N645" s="271" t="s">
        <v>47</v>
      </c>
      <c r="O645" s="47"/>
      <c r="P645" s="230">
        <f>O645*H645</f>
        <v>0</v>
      </c>
      <c r="Q645" s="230">
        <v>0</v>
      </c>
      <c r="R645" s="230">
        <f>Q645*H645</f>
        <v>0</v>
      </c>
      <c r="S645" s="230">
        <v>0</v>
      </c>
      <c r="T645" s="231">
        <f>S645*H645</f>
        <v>0</v>
      </c>
      <c r="AR645" s="24" t="s">
        <v>211</v>
      </c>
      <c r="AT645" s="24" t="s">
        <v>858</v>
      </c>
      <c r="AU645" s="24" t="s">
        <v>84</v>
      </c>
      <c r="AY645" s="24" t="s">
        <v>170</v>
      </c>
      <c r="BE645" s="232">
        <f>IF(N645="základní",J645,0)</f>
        <v>0</v>
      </c>
      <c r="BF645" s="232">
        <f>IF(N645="snížená",J645,0)</f>
        <v>0</v>
      </c>
      <c r="BG645" s="232">
        <f>IF(N645="zákl. přenesená",J645,0)</f>
        <v>0</v>
      </c>
      <c r="BH645" s="232">
        <f>IF(N645="sníž. přenesená",J645,0)</f>
        <v>0</v>
      </c>
      <c r="BI645" s="232">
        <f>IF(N645="nulová",J645,0)</f>
        <v>0</v>
      </c>
      <c r="BJ645" s="24" t="s">
        <v>84</v>
      </c>
      <c r="BK645" s="232">
        <f>ROUND(I645*H645,2)</f>
        <v>0</v>
      </c>
      <c r="BL645" s="24" t="s">
        <v>194</v>
      </c>
      <c r="BM645" s="24" t="s">
        <v>1410</v>
      </c>
    </row>
    <row r="646" spans="2:47" s="1" customFormat="1" ht="13.5">
      <c r="B646" s="46"/>
      <c r="C646" s="74"/>
      <c r="D646" s="233" t="s">
        <v>183</v>
      </c>
      <c r="E646" s="74"/>
      <c r="F646" s="234" t="s">
        <v>1002</v>
      </c>
      <c r="G646" s="74"/>
      <c r="H646" s="74"/>
      <c r="I646" s="191"/>
      <c r="J646" s="74"/>
      <c r="K646" s="74"/>
      <c r="L646" s="72"/>
      <c r="M646" s="235"/>
      <c r="N646" s="47"/>
      <c r="O646" s="47"/>
      <c r="P646" s="47"/>
      <c r="Q646" s="47"/>
      <c r="R646" s="47"/>
      <c r="S646" s="47"/>
      <c r="T646" s="95"/>
      <c r="AT646" s="24" t="s">
        <v>183</v>
      </c>
      <c r="AU646" s="24" t="s">
        <v>84</v>
      </c>
    </row>
    <row r="647" spans="2:47" s="1" customFormat="1" ht="13.5">
      <c r="B647" s="46"/>
      <c r="C647" s="74"/>
      <c r="D647" s="233" t="s">
        <v>184</v>
      </c>
      <c r="E647" s="74"/>
      <c r="F647" s="236" t="s">
        <v>1004</v>
      </c>
      <c r="G647" s="74"/>
      <c r="H647" s="74"/>
      <c r="I647" s="191"/>
      <c r="J647" s="74"/>
      <c r="K647" s="74"/>
      <c r="L647" s="72"/>
      <c r="M647" s="235"/>
      <c r="N647" s="47"/>
      <c r="O647" s="47"/>
      <c r="P647" s="47"/>
      <c r="Q647" s="47"/>
      <c r="R647" s="47"/>
      <c r="S647" s="47"/>
      <c r="T647" s="95"/>
      <c r="AT647" s="24" t="s">
        <v>184</v>
      </c>
      <c r="AU647" s="24" t="s">
        <v>84</v>
      </c>
    </row>
    <row r="648" spans="2:51" s="11" customFormat="1" ht="13.5">
      <c r="B648" s="240"/>
      <c r="C648" s="241"/>
      <c r="D648" s="233" t="s">
        <v>322</v>
      </c>
      <c r="E648" s="242" t="s">
        <v>23</v>
      </c>
      <c r="F648" s="243" t="s">
        <v>1411</v>
      </c>
      <c r="G648" s="241"/>
      <c r="H648" s="244">
        <v>4.08</v>
      </c>
      <c r="I648" s="245"/>
      <c r="J648" s="241"/>
      <c r="K648" s="241"/>
      <c r="L648" s="246"/>
      <c r="M648" s="247"/>
      <c r="N648" s="248"/>
      <c r="O648" s="248"/>
      <c r="P648" s="248"/>
      <c r="Q648" s="248"/>
      <c r="R648" s="248"/>
      <c r="S648" s="248"/>
      <c r="T648" s="249"/>
      <c r="AT648" s="250" t="s">
        <v>322</v>
      </c>
      <c r="AU648" s="250" t="s">
        <v>84</v>
      </c>
      <c r="AV648" s="11" t="s">
        <v>87</v>
      </c>
      <c r="AW648" s="11" t="s">
        <v>39</v>
      </c>
      <c r="AX648" s="11" t="s">
        <v>84</v>
      </c>
      <c r="AY648" s="250" t="s">
        <v>170</v>
      </c>
    </row>
    <row r="649" spans="2:65" s="1" customFormat="1" ht="16.5" customHeight="1">
      <c r="B649" s="46"/>
      <c r="C649" s="262" t="s">
        <v>1412</v>
      </c>
      <c r="D649" s="262" t="s">
        <v>858</v>
      </c>
      <c r="E649" s="263" t="s">
        <v>1030</v>
      </c>
      <c r="F649" s="264" t="s">
        <v>1031</v>
      </c>
      <c r="G649" s="265" t="s">
        <v>304</v>
      </c>
      <c r="H649" s="266">
        <v>11.11</v>
      </c>
      <c r="I649" s="267"/>
      <c r="J649" s="268">
        <f>ROUND(I649*H649,2)</f>
        <v>0</v>
      </c>
      <c r="K649" s="264" t="s">
        <v>23</v>
      </c>
      <c r="L649" s="269"/>
      <c r="M649" s="270" t="s">
        <v>23</v>
      </c>
      <c r="N649" s="271" t="s">
        <v>47</v>
      </c>
      <c r="O649" s="47"/>
      <c r="P649" s="230">
        <f>O649*H649</f>
        <v>0</v>
      </c>
      <c r="Q649" s="230">
        <v>0</v>
      </c>
      <c r="R649" s="230">
        <f>Q649*H649</f>
        <v>0</v>
      </c>
      <c r="S649" s="230">
        <v>0</v>
      </c>
      <c r="T649" s="231">
        <f>S649*H649</f>
        <v>0</v>
      </c>
      <c r="AR649" s="24" t="s">
        <v>1032</v>
      </c>
      <c r="AT649" s="24" t="s">
        <v>858</v>
      </c>
      <c r="AU649" s="24" t="s">
        <v>84</v>
      </c>
      <c r="AY649" s="24" t="s">
        <v>170</v>
      </c>
      <c r="BE649" s="232">
        <f>IF(N649="základní",J649,0)</f>
        <v>0</v>
      </c>
      <c r="BF649" s="232">
        <f>IF(N649="snížená",J649,0)</f>
        <v>0</v>
      </c>
      <c r="BG649" s="232">
        <f>IF(N649="zákl. přenesená",J649,0)</f>
        <v>0</v>
      </c>
      <c r="BH649" s="232">
        <f>IF(N649="sníž. přenesená",J649,0)</f>
        <v>0</v>
      </c>
      <c r="BI649" s="232">
        <f>IF(N649="nulová",J649,0)</f>
        <v>0</v>
      </c>
      <c r="BJ649" s="24" t="s">
        <v>84</v>
      </c>
      <c r="BK649" s="232">
        <f>ROUND(I649*H649,2)</f>
        <v>0</v>
      </c>
      <c r="BL649" s="24" t="s">
        <v>689</v>
      </c>
      <c r="BM649" s="24" t="s">
        <v>1413</v>
      </c>
    </row>
    <row r="650" spans="2:47" s="1" customFormat="1" ht="13.5">
      <c r="B650" s="46"/>
      <c r="C650" s="74"/>
      <c r="D650" s="233" t="s">
        <v>183</v>
      </c>
      <c r="E650" s="74"/>
      <c r="F650" s="234" t="s">
        <v>1031</v>
      </c>
      <c r="G650" s="74"/>
      <c r="H650" s="74"/>
      <c r="I650" s="191"/>
      <c r="J650" s="74"/>
      <c r="K650" s="74"/>
      <c r="L650" s="72"/>
      <c r="M650" s="235"/>
      <c r="N650" s="47"/>
      <c r="O650" s="47"/>
      <c r="P650" s="47"/>
      <c r="Q650" s="47"/>
      <c r="R650" s="47"/>
      <c r="S650" s="47"/>
      <c r="T650" s="95"/>
      <c r="AT650" s="24" t="s">
        <v>183</v>
      </c>
      <c r="AU650" s="24" t="s">
        <v>84</v>
      </c>
    </row>
    <row r="651" spans="2:47" s="1" customFormat="1" ht="13.5">
      <c r="B651" s="46"/>
      <c r="C651" s="74"/>
      <c r="D651" s="233" t="s">
        <v>184</v>
      </c>
      <c r="E651" s="74"/>
      <c r="F651" s="236" t="s">
        <v>1386</v>
      </c>
      <c r="G651" s="74"/>
      <c r="H651" s="74"/>
      <c r="I651" s="191"/>
      <c r="J651" s="74"/>
      <c r="K651" s="74"/>
      <c r="L651" s="72"/>
      <c r="M651" s="235"/>
      <c r="N651" s="47"/>
      <c r="O651" s="47"/>
      <c r="P651" s="47"/>
      <c r="Q651" s="47"/>
      <c r="R651" s="47"/>
      <c r="S651" s="47"/>
      <c r="T651" s="95"/>
      <c r="AT651" s="24" t="s">
        <v>184</v>
      </c>
      <c r="AU651" s="24" t="s">
        <v>84</v>
      </c>
    </row>
    <row r="652" spans="2:51" s="11" customFormat="1" ht="13.5">
      <c r="B652" s="240"/>
      <c r="C652" s="241"/>
      <c r="D652" s="233" t="s">
        <v>322</v>
      </c>
      <c r="E652" s="242" t="s">
        <v>23</v>
      </c>
      <c r="F652" s="243" t="s">
        <v>1387</v>
      </c>
      <c r="G652" s="241"/>
      <c r="H652" s="244">
        <v>11.11</v>
      </c>
      <c r="I652" s="245"/>
      <c r="J652" s="241"/>
      <c r="K652" s="241"/>
      <c r="L652" s="246"/>
      <c r="M652" s="247"/>
      <c r="N652" s="248"/>
      <c r="O652" s="248"/>
      <c r="P652" s="248"/>
      <c r="Q652" s="248"/>
      <c r="R652" s="248"/>
      <c r="S652" s="248"/>
      <c r="T652" s="249"/>
      <c r="AT652" s="250" t="s">
        <v>322</v>
      </c>
      <c r="AU652" s="250" t="s">
        <v>84</v>
      </c>
      <c r="AV652" s="11" t="s">
        <v>87</v>
      </c>
      <c r="AW652" s="11" t="s">
        <v>39</v>
      </c>
      <c r="AX652" s="11" t="s">
        <v>84</v>
      </c>
      <c r="AY652" s="250" t="s">
        <v>170</v>
      </c>
    </row>
    <row r="653" spans="2:65" s="1" customFormat="1" ht="16.5" customHeight="1">
      <c r="B653" s="46"/>
      <c r="C653" s="262" t="s">
        <v>1414</v>
      </c>
      <c r="D653" s="262" t="s">
        <v>858</v>
      </c>
      <c r="E653" s="263" t="s">
        <v>1415</v>
      </c>
      <c r="F653" s="264" t="s">
        <v>1416</v>
      </c>
      <c r="G653" s="265" t="s">
        <v>219</v>
      </c>
      <c r="H653" s="266">
        <v>1504.365</v>
      </c>
      <c r="I653" s="267"/>
      <c r="J653" s="268">
        <f>ROUND(I653*H653,2)</f>
        <v>0</v>
      </c>
      <c r="K653" s="264" t="s">
        <v>180</v>
      </c>
      <c r="L653" s="269"/>
      <c r="M653" s="270" t="s">
        <v>23</v>
      </c>
      <c r="N653" s="271" t="s">
        <v>47</v>
      </c>
      <c r="O653" s="47"/>
      <c r="P653" s="230">
        <f>O653*H653</f>
        <v>0</v>
      </c>
      <c r="Q653" s="230">
        <v>0.131</v>
      </c>
      <c r="R653" s="230">
        <f>Q653*H653</f>
        <v>197.07181500000002</v>
      </c>
      <c r="S653" s="230">
        <v>0</v>
      </c>
      <c r="T653" s="231">
        <f>S653*H653</f>
        <v>0</v>
      </c>
      <c r="AR653" s="24" t="s">
        <v>211</v>
      </c>
      <c r="AT653" s="24" t="s">
        <v>858</v>
      </c>
      <c r="AU653" s="24" t="s">
        <v>84</v>
      </c>
      <c r="AY653" s="24" t="s">
        <v>170</v>
      </c>
      <c r="BE653" s="232">
        <f>IF(N653="základní",J653,0)</f>
        <v>0</v>
      </c>
      <c r="BF653" s="232">
        <f>IF(N653="snížená",J653,0)</f>
        <v>0</v>
      </c>
      <c r="BG653" s="232">
        <f>IF(N653="zákl. přenesená",J653,0)</f>
        <v>0</v>
      </c>
      <c r="BH653" s="232">
        <f>IF(N653="sníž. přenesená",J653,0)</f>
        <v>0</v>
      </c>
      <c r="BI653" s="232">
        <f>IF(N653="nulová",J653,0)</f>
        <v>0</v>
      </c>
      <c r="BJ653" s="24" t="s">
        <v>84</v>
      </c>
      <c r="BK653" s="232">
        <f>ROUND(I653*H653,2)</f>
        <v>0</v>
      </c>
      <c r="BL653" s="24" t="s">
        <v>194</v>
      </c>
      <c r="BM653" s="24" t="s">
        <v>1417</v>
      </c>
    </row>
    <row r="654" spans="2:47" s="1" customFormat="1" ht="13.5">
      <c r="B654" s="46"/>
      <c r="C654" s="74"/>
      <c r="D654" s="233" t="s">
        <v>183</v>
      </c>
      <c r="E654" s="74"/>
      <c r="F654" s="234" t="s">
        <v>1416</v>
      </c>
      <c r="G654" s="74"/>
      <c r="H654" s="74"/>
      <c r="I654" s="191"/>
      <c r="J654" s="74"/>
      <c r="K654" s="74"/>
      <c r="L654" s="72"/>
      <c r="M654" s="235"/>
      <c r="N654" s="47"/>
      <c r="O654" s="47"/>
      <c r="P654" s="47"/>
      <c r="Q654" s="47"/>
      <c r="R654" s="47"/>
      <c r="S654" s="47"/>
      <c r="T654" s="95"/>
      <c r="AT654" s="24" t="s">
        <v>183</v>
      </c>
      <c r="AU654" s="24" t="s">
        <v>84</v>
      </c>
    </row>
    <row r="655" spans="2:51" s="11" customFormat="1" ht="13.5">
      <c r="B655" s="240"/>
      <c r="C655" s="241"/>
      <c r="D655" s="233" t="s">
        <v>322</v>
      </c>
      <c r="E655" s="242" t="s">
        <v>23</v>
      </c>
      <c r="F655" s="243" t="s">
        <v>1418</v>
      </c>
      <c r="G655" s="241"/>
      <c r="H655" s="244">
        <v>1504.365</v>
      </c>
      <c r="I655" s="245"/>
      <c r="J655" s="241"/>
      <c r="K655" s="241"/>
      <c r="L655" s="246"/>
      <c r="M655" s="247"/>
      <c r="N655" s="248"/>
      <c r="O655" s="248"/>
      <c r="P655" s="248"/>
      <c r="Q655" s="248"/>
      <c r="R655" s="248"/>
      <c r="S655" s="248"/>
      <c r="T655" s="249"/>
      <c r="AT655" s="250" t="s">
        <v>322</v>
      </c>
      <c r="AU655" s="250" t="s">
        <v>84</v>
      </c>
      <c r="AV655" s="11" t="s">
        <v>87</v>
      </c>
      <c r="AW655" s="11" t="s">
        <v>39</v>
      </c>
      <c r="AX655" s="11" t="s">
        <v>84</v>
      </c>
      <c r="AY655" s="250" t="s">
        <v>170</v>
      </c>
    </row>
    <row r="656" spans="2:65" s="1" customFormat="1" ht="16.5" customHeight="1">
      <c r="B656" s="46"/>
      <c r="C656" s="262" t="s">
        <v>1419</v>
      </c>
      <c r="D656" s="262" t="s">
        <v>858</v>
      </c>
      <c r="E656" s="263" t="s">
        <v>1420</v>
      </c>
      <c r="F656" s="264" t="s">
        <v>1421</v>
      </c>
      <c r="G656" s="265" t="s">
        <v>219</v>
      </c>
      <c r="H656" s="266">
        <v>133.775</v>
      </c>
      <c r="I656" s="267"/>
      <c r="J656" s="268">
        <f>ROUND(I656*H656,2)</f>
        <v>0</v>
      </c>
      <c r="K656" s="264" t="s">
        <v>180</v>
      </c>
      <c r="L656" s="269"/>
      <c r="M656" s="270" t="s">
        <v>23</v>
      </c>
      <c r="N656" s="271" t="s">
        <v>47</v>
      </c>
      <c r="O656" s="47"/>
      <c r="P656" s="230">
        <f>O656*H656</f>
        <v>0</v>
      </c>
      <c r="Q656" s="230">
        <v>0.131</v>
      </c>
      <c r="R656" s="230">
        <f>Q656*H656</f>
        <v>17.524525</v>
      </c>
      <c r="S656" s="230">
        <v>0</v>
      </c>
      <c r="T656" s="231">
        <f>S656*H656</f>
        <v>0</v>
      </c>
      <c r="AR656" s="24" t="s">
        <v>211</v>
      </c>
      <c r="AT656" s="24" t="s">
        <v>858</v>
      </c>
      <c r="AU656" s="24" t="s">
        <v>84</v>
      </c>
      <c r="AY656" s="24" t="s">
        <v>170</v>
      </c>
      <c r="BE656" s="232">
        <f>IF(N656="základní",J656,0)</f>
        <v>0</v>
      </c>
      <c r="BF656" s="232">
        <f>IF(N656="snížená",J656,0)</f>
        <v>0</v>
      </c>
      <c r="BG656" s="232">
        <f>IF(N656="zákl. přenesená",J656,0)</f>
        <v>0</v>
      </c>
      <c r="BH656" s="232">
        <f>IF(N656="sníž. přenesená",J656,0)</f>
        <v>0</v>
      </c>
      <c r="BI656" s="232">
        <f>IF(N656="nulová",J656,0)</f>
        <v>0</v>
      </c>
      <c r="BJ656" s="24" t="s">
        <v>84</v>
      </c>
      <c r="BK656" s="232">
        <f>ROUND(I656*H656,2)</f>
        <v>0</v>
      </c>
      <c r="BL656" s="24" t="s">
        <v>194</v>
      </c>
      <c r="BM656" s="24" t="s">
        <v>1422</v>
      </c>
    </row>
    <row r="657" spans="2:47" s="1" customFormat="1" ht="13.5">
      <c r="B657" s="46"/>
      <c r="C657" s="74"/>
      <c r="D657" s="233" t="s">
        <v>183</v>
      </c>
      <c r="E657" s="74"/>
      <c r="F657" s="234" t="s">
        <v>1421</v>
      </c>
      <c r="G657" s="74"/>
      <c r="H657" s="74"/>
      <c r="I657" s="191"/>
      <c r="J657" s="74"/>
      <c r="K657" s="74"/>
      <c r="L657" s="72"/>
      <c r="M657" s="235"/>
      <c r="N657" s="47"/>
      <c r="O657" s="47"/>
      <c r="P657" s="47"/>
      <c r="Q657" s="47"/>
      <c r="R657" s="47"/>
      <c r="S657" s="47"/>
      <c r="T657" s="95"/>
      <c r="AT657" s="24" t="s">
        <v>183</v>
      </c>
      <c r="AU657" s="24" t="s">
        <v>84</v>
      </c>
    </row>
    <row r="658" spans="2:47" s="1" customFormat="1" ht="13.5">
      <c r="B658" s="46"/>
      <c r="C658" s="74"/>
      <c r="D658" s="233" t="s">
        <v>184</v>
      </c>
      <c r="E658" s="74"/>
      <c r="F658" s="236" t="s">
        <v>1423</v>
      </c>
      <c r="G658" s="74"/>
      <c r="H658" s="74"/>
      <c r="I658" s="191"/>
      <c r="J658" s="74"/>
      <c r="K658" s="74"/>
      <c r="L658" s="72"/>
      <c r="M658" s="235"/>
      <c r="N658" s="47"/>
      <c r="O658" s="47"/>
      <c r="P658" s="47"/>
      <c r="Q658" s="47"/>
      <c r="R658" s="47"/>
      <c r="S658" s="47"/>
      <c r="T658" s="95"/>
      <c r="AT658" s="24" t="s">
        <v>184</v>
      </c>
      <c r="AU658" s="24" t="s">
        <v>84</v>
      </c>
    </row>
    <row r="659" spans="2:51" s="11" customFormat="1" ht="13.5">
      <c r="B659" s="240"/>
      <c r="C659" s="241"/>
      <c r="D659" s="233" t="s">
        <v>322</v>
      </c>
      <c r="E659" s="242" t="s">
        <v>23</v>
      </c>
      <c r="F659" s="243" t="s">
        <v>1424</v>
      </c>
      <c r="G659" s="241"/>
      <c r="H659" s="244">
        <v>133.775</v>
      </c>
      <c r="I659" s="245"/>
      <c r="J659" s="241"/>
      <c r="K659" s="241"/>
      <c r="L659" s="246"/>
      <c r="M659" s="247"/>
      <c r="N659" s="248"/>
      <c r="O659" s="248"/>
      <c r="P659" s="248"/>
      <c r="Q659" s="248"/>
      <c r="R659" s="248"/>
      <c r="S659" s="248"/>
      <c r="T659" s="249"/>
      <c r="AT659" s="250" t="s">
        <v>322</v>
      </c>
      <c r="AU659" s="250" t="s">
        <v>84</v>
      </c>
      <c r="AV659" s="11" t="s">
        <v>87</v>
      </c>
      <c r="AW659" s="11" t="s">
        <v>39</v>
      </c>
      <c r="AX659" s="11" t="s">
        <v>84</v>
      </c>
      <c r="AY659" s="250" t="s">
        <v>170</v>
      </c>
    </row>
    <row r="660" spans="2:65" s="1" customFormat="1" ht="16.5" customHeight="1">
      <c r="B660" s="46"/>
      <c r="C660" s="262" t="s">
        <v>1425</v>
      </c>
      <c r="D660" s="262" t="s">
        <v>858</v>
      </c>
      <c r="E660" s="263" t="s">
        <v>1426</v>
      </c>
      <c r="F660" s="264" t="s">
        <v>1427</v>
      </c>
      <c r="G660" s="265" t="s">
        <v>219</v>
      </c>
      <c r="H660" s="266">
        <v>568.52</v>
      </c>
      <c r="I660" s="267"/>
      <c r="J660" s="268">
        <f>ROUND(I660*H660,2)</f>
        <v>0</v>
      </c>
      <c r="K660" s="264" t="s">
        <v>180</v>
      </c>
      <c r="L660" s="269"/>
      <c r="M660" s="270" t="s">
        <v>23</v>
      </c>
      <c r="N660" s="271" t="s">
        <v>47</v>
      </c>
      <c r="O660" s="47"/>
      <c r="P660" s="230">
        <f>O660*H660</f>
        <v>0</v>
      </c>
      <c r="Q660" s="230">
        <v>0.161</v>
      </c>
      <c r="R660" s="230">
        <f>Q660*H660</f>
        <v>91.53171999999999</v>
      </c>
      <c r="S660" s="230">
        <v>0</v>
      </c>
      <c r="T660" s="231">
        <f>S660*H660</f>
        <v>0</v>
      </c>
      <c r="AR660" s="24" t="s">
        <v>211</v>
      </c>
      <c r="AT660" s="24" t="s">
        <v>858</v>
      </c>
      <c r="AU660" s="24" t="s">
        <v>84</v>
      </c>
      <c r="AY660" s="24" t="s">
        <v>170</v>
      </c>
      <c r="BE660" s="232">
        <f>IF(N660="základní",J660,0)</f>
        <v>0</v>
      </c>
      <c r="BF660" s="232">
        <f>IF(N660="snížená",J660,0)</f>
        <v>0</v>
      </c>
      <c r="BG660" s="232">
        <f>IF(N660="zákl. přenesená",J660,0)</f>
        <v>0</v>
      </c>
      <c r="BH660" s="232">
        <f>IF(N660="sníž. přenesená",J660,0)</f>
        <v>0</v>
      </c>
      <c r="BI660" s="232">
        <f>IF(N660="nulová",J660,0)</f>
        <v>0</v>
      </c>
      <c r="BJ660" s="24" t="s">
        <v>84</v>
      </c>
      <c r="BK660" s="232">
        <f>ROUND(I660*H660,2)</f>
        <v>0</v>
      </c>
      <c r="BL660" s="24" t="s">
        <v>194</v>
      </c>
      <c r="BM660" s="24" t="s">
        <v>1428</v>
      </c>
    </row>
    <row r="661" spans="2:47" s="1" customFormat="1" ht="13.5">
      <c r="B661" s="46"/>
      <c r="C661" s="74"/>
      <c r="D661" s="233" t="s">
        <v>183</v>
      </c>
      <c r="E661" s="74"/>
      <c r="F661" s="234" t="s">
        <v>1427</v>
      </c>
      <c r="G661" s="74"/>
      <c r="H661" s="74"/>
      <c r="I661" s="191"/>
      <c r="J661" s="74"/>
      <c r="K661" s="74"/>
      <c r="L661" s="72"/>
      <c r="M661" s="235"/>
      <c r="N661" s="47"/>
      <c r="O661" s="47"/>
      <c r="P661" s="47"/>
      <c r="Q661" s="47"/>
      <c r="R661" s="47"/>
      <c r="S661" s="47"/>
      <c r="T661" s="95"/>
      <c r="AT661" s="24" t="s">
        <v>183</v>
      </c>
      <c r="AU661" s="24" t="s">
        <v>84</v>
      </c>
    </row>
    <row r="662" spans="2:51" s="11" customFormat="1" ht="13.5">
      <c r="B662" s="240"/>
      <c r="C662" s="241"/>
      <c r="D662" s="233" t="s">
        <v>322</v>
      </c>
      <c r="E662" s="242" t="s">
        <v>23</v>
      </c>
      <c r="F662" s="243" t="s">
        <v>1429</v>
      </c>
      <c r="G662" s="241"/>
      <c r="H662" s="244">
        <v>393.871</v>
      </c>
      <c r="I662" s="245"/>
      <c r="J662" s="241"/>
      <c r="K662" s="241"/>
      <c r="L662" s="246"/>
      <c r="M662" s="247"/>
      <c r="N662" s="248"/>
      <c r="O662" s="248"/>
      <c r="P662" s="248"/>
      <c r="Q662" s="248"/>
      <c r="R662" s="248"/>
      <c r="S662" s="248"/>
      <c r="T662" s="249"/>
      <c r="AT662" s="250" t="s">
        <v>322</v>
      </c>
      <c r="AU662" s="250" t="s">
        <v>84</v>
      </c>
      <c r="AV662" s="11" t="s">
        <v>87</v>
      </c>
      <c r="AW662" s="11" t="s">
        <v>39</v>
      </c>
      <c r="AX662" s="11" t="s">
        <v>76</v>
      </c>
      <c r="AY662" s="250" t="s">
        <v>170</v>
      </c>
    </row>
    <row r="663" spans="2:51" s="11" customFormat="1" ht="13.5">
      <c r="B663" s="240"/>
      <c r="C663" s="241"/>
      <c r="D663" s="233" t="s">
        <v>322</v>
      </c>
      <c r="E663" s="242" t="s">
        <v>23</v>
      </c>
      <c r="F663" s="243" t="s">
        <v>1430</v>
      </c>
      <c r="G663" s="241"/>
      <c r="H663" s="244">
        <v>174.649</v>
      </c>
      <c r="I663" s="245"/>
      <c r="J663" s="241"/>
      <c r="K663" s="241"/>
      <c r="L663" s="246"/>
      <c r="M663" s="247"/>
      <c r="N663" s="248"/>
      <c r="O663" s="248"/>
      <c r="P663" s="248"/>
      <c r="Q663" s="248"/>
      <c r="R663" s="248"/>
      <c r="S663" s="248"/>
      <c r="T663" s="249"/>
      <c r="AT663" s="250" t="s">
        <v>322</v>
      </c>
      <c r="AU663" s="250" t="s">
        <v>84</v>
      </c>
      <c r="AV663" s="11" t="s">
        <v>87</v>
      </c>
      <c r="AW663" s="11" t="s">
        <v>39</v>
      </c>
      <c r="AX663" s="11" t="s">
        <v>76</v>
      </c>
      <c r="AY663" s="250" t="s">
        <v>170</v>
      </c>
    </row>
    <row r="664" spans="2:51" s="12" customFormat="1" ht="13.5">
      <c r="B664" s="251"/>
      <c r="C664" s="252"/>
      <c r="D664" s="233" t="s">
        <v>322</v>
      </c>
      <c r="E664" s="253" t="s">
        <v>23</v>
      </c>
      <c r="F664" s="254" t="s">
        <v>392</v>
      </c>
      <c r="G664" s="252"/>
      <c r="H664" s="255">
        <v>568.52</v>
      </c>
      <c r="I664" s="256"/>
      <c r="J664" s="252"/>
      <c r="K664" s="252"/>
      <c r="L664" s="257"/>
      <c r="M664" s="258"/>
      <c r="N664" s="259"/>
      <c r="O664" s="259"/>
      <c r="P664" s="259"/>
      <c r="Q664" s="259"/>
      <c r="R664" s="259"/>
      <c r="S664" s="259"/>
      <c r="T664" s="260"/>
      <c r="AT664" s="261" t="s">
        <v>322</v>
      </c>
      <c r="AU664" s="261" t="s">
        <v>84</v>
      </c>
      <c r="AV664" s="12" t="s">
        <v>194</v>
      </c>
      <c r="AW664" s="12" t="s">
        <v>39</v>
      </c>
      <c r="AX664" s="12" t="s">
        <v>84</v>
      </c>
      <c r="AY664" s="261" t="s">
        <v>170</v>
      </c>
    </row>
    <row r="665" spans="2:65" s="1" customFormat="1" ht="16.5" customHeight="1">
      <c r="B665" s="46"/>
      <c r="C665" s="262" t="s">
        <v>1431</v>
      </c>
      <c r="D665" s="262" t="s">
        <v>858</v>
      </c>
      <c r="E665" s="263" t="s">
        <v>1432</v>
      </c>
      <c r="F665" s="264" t="s">
        <v>1433</v>
      </c>
      <c r="G665" s="265" t="s">
        <v>219</v>
      </c>
      <c r="H665" s="266">
        <v>252.136</v>
      </c>
      <c r="I665" s="267"/>
      <c r="J665" s="268">
        <f>ROUND(I665*H665,2)</f>
        <v>0</v>
      </c>
      <c r="K665" s="264" t="s">
        <v>180</v>
      </c>
      <c r="L665" s="269"/>
      <c r="M665" s="270" t="s">
        <v>23</v>
      </c>
      <c r="N665" s="271" t="s">
        <v>47</v>
      </c>
      <c r="O665" s="47"/>
      <c r="P665" s="230">
        <f>O665*H665</f>
        <v>0</v>
      </c>
      <c r="Q665" s="230">
        <v>0.131</v>
      </c>
      <c r="R665" s="230">
        <f>Q665*H665</f>
        <v>33.029816000000004</v>
      </c>
      <c r="S665" s="230">
        <v>0</v>
      </c>
      <c r="T665" s="231">
        <f>S665*H665</f>
        <v>0</v>
      </c>
      <c r="AR665" s="24" t="s">
        <v>211</v>
      </c>
      <c r="AT665" s="24" t="s">
        <v>858</v>
      </c>
      <c r="AU665" s="24" t="s">
        <v>84</v>
      </c>
      <c r="AY665" s="24" t="s">
        <v>170</v>
      </c>
      <c r="BE665" s="232">
        <f>IF(N665="základní",J665,0)</f>
        <v>0</v>
      </c>
      <c r="BF665" s="232">
        <f>IF(N665="snížená",J665,0)</f>
        <v>0</v>
      </c>
      <c r="BG665" s="232">
        <f>IF(N665="zákl. přenesená",J665,0)</f>
        <v>0</v>
      </c>
      <c r="BH665" s="232">
        <f>IF(N665="sníž. přenesená",J665,0)</f>
        <v>0</v>
      </c>
      <c r="BI665" s="232">
        <f>IF(N665="nulová",J665,0)</f>
        <v>0</v>
      </c>
      <c r="BJ665" s="24" t="s">
        <v>84</v>
      </c>
      <c r="BK665" s="232">
        <f>ROUND(I665*H665,2)</f>
        <v>0</v>
      </c>
      <c r="BL665" s="24" t="s">
        <v>194</v>
      </c>
      <c r="BM665" s="24" t="s">
        <v>1434</v>
      </c>
    </row>
    <row r="666" spans="2:47" s="1" customFormat="1" ht="13.5">
      <c r="B666" s="46"/>
      <c r="C666" s="74"/>
      <c r="D666" s="233" t="s">
        <v>183</v>
      </c>
      <c r="E666" s="74"/>
      <c r="F666" s="234" t="s">
        <v>1433</v>
      </c>
      <c r="G666" s="74"/>
      <c r="H666" s="74"/>
      <c r="I666" s="191"/>
      <c r="J666" s="74"/>
      <c r="K666" s="74"/>
      <c r="L666" s="72"/>
      <c r="M666" s="235"/>
      <c r="N666" s="47"/>
      <c r="O666" s="47"/>
      <c r="P666" s="47"/>
      <c r="Q666" s="47"/>
      <c r="R666" s="47"/>
      <c r="S666" s="47"/>
      <c r="T666" s="95"/>
      <c r="AT666" s="24" t="s">
        <v>183</v>
      </c>
      <c r="AU666" s="24" t="s">
        <v>84</v>
      </c>
    </row>
    <row r="667" spans="2:47" s="1" customFormat="1" ht="13.5">
      <c r="B667" s="46"/>
      <c r="C667" s="74"/>
      <c r="D667" s="233" t="s">
        <v>184</v>
      </c>
      <c r="E667" s="74"/>
      <c r="F667" s="236" t="s">
        <v>1435</v>
      </c>
      <c r="G667" s="74"/>
      <c r="H667" s="74"/>
      <c r="I667" s="191"/>
      <c r="J667" s="74"/>
      <c r="K667" s="74"/>
      <c r="L667" s="72"/>
      <c r="M667" s="235"/>
      <c r="N667" s="47"/>
      <c r="O667" s="47"/>
      <c r="P667" s="47"/>
      <c r="Q667" s="47"/>
      <c r="R667" s="47"/>
      <c r="S667" s="47"/>
      <c r="T667" s="95"/>
      <c r="AT667" s="24" t="s">
        <v>184</v>
      </c>
      <c r="AU667" s="24" t="s">
        <v>84</v>
      </c>
    </row>
    <row r="668" spans="2:51" s="11" customFormat="1" ht="13.5">
      <c r="B668" s="240"/>
      <c r="C668" s="241"/>
      <c r="D668" s="233" t="s">
        <v>322</v>
      </c>
      <c r="E668" s="242" t="s">
        <v>23</v>
      </c>
      <c r="F668" s="243" t="s">
        <v>1436</v>
      </c>
      <c r="G668" s="241"/>
      <c r="H668" s="244">
        <v>252.136</v>
      </c>
      <c r="I668" s="245"/>
      <c r="J668" s="241"/>
      <c r="K668" s="241"/>
      <c r="L668" s="246"/>
      <c r="M668" s="247"/>
      <c r="N668" s="248"/>
      <c r="O668" s="248"/>
      <c r="P668" s="248"/>
      <c r="Q668" s="248"/>
      <c r="R668" s="248"/>
      <c r="S668" s="248"/>
      <c r="T668" s="249"/>
      <c r="AT668" s="250" t="s">
        <v>322</v>
      </c>
      <c r="AU668" s="250" t="s">
        <v>84</v>
      </c>
      <c r="AV668" s="11" t="s">
        <v>87</v>
      </c>
      <c r="AW668" s="11" t="s">
        <v>39</v>
      </c>
      <c r="AX668" s="11" t="s">
        <v>84</v>
      </c>
      <c r="AY668" s="250" t="s">
        <v>170</v>
      </c>
    </row>
    <row r="669" spans="2:65" s="1" customFormat="1" ht="16.5" customHeight="1">
      <c r="B669" s="46"/>
      <c r="C669" s="262" t="s">
        <v>1437</v>
      </c>
      <c r="D669" s="262" t="s">
        <v>858</v>
      </c>
      <c r="E669" s="263" t="s">
        <v>1438</v>
      </c>
      <c r="F669" s="264" t="s">
        <v>1439</v>
      </c>
      <c r="G669" s="265" t="s">
        <v>219</v>
      </c>
      <c r="H669" s="266">
        <v>20.614</v>
      </c>
      <c r="I669" s="267"/>
      <c r="J669" s="268">
        <f>ROUND(I669*H669,2)</f>
        <v>0</v>
      </c>
      <c r="K669" s="264" t="s">
        <v>23</v>
      </c>
      <c r="L669" s="269"/>
      <c r="M669" s="270" t="s">
        <v>23</v>
      </c>
      <c r="N669" s="271" t="s">
        <v>47</v>
      </c>
      <c r="O669" s="47"/>
      <c r="P669" s="230">
        <f>O669*H669</f>
        <v>0</v>
      </c>
      <c r="Q669" s="230">
        <v>0.131</v>
      </c>
      <c r="R669" s="230">
        <f>Q669*H669</f>
        <v>2.700434</v>
      </c>
      <c r="S669" s="230">
        <v>0</v>
      </c>
      <c r="T669" s="231">
        <f>S669*H669</f>
        <v>0</v>
      </c>
      <c r="AR669" s="24" t="s">
        <v>211</v>
      </c>
      <c r="AT669" s="24" t="s">
        <v>858</v>
      </c>
      <c r="AU669" s="24" t="s">
        <v>84</v>
      </c>
      <c r="AY669" s="24" t="s">
        <v>170</v>
      </c>
      <c r="BE669" s="232">
        <f>IF(N669="základní",J669,0)</f>
        <v>0</v>
      </c>
      <c r="BF669" s="232">
        <f>IF(N669="snížená",J669,0)</f>
        <v>0</v>
      </c>
      <c r="BG669" s="232">
        <f>IF(N669="zákl. přenesená",J669,0)</f>
        <v>0</v>
      </c>
      <c r="BH669" s="232">
        <f>IF(N669="sníž. přenesená",J669,0)</f>
        <v>0</v>
      </c>
      <c r="BI669" s="232">
        <f>IF(N669="nulová",J669,0)</f>
        <v>0</v>
      </c>
      <c r="BJ669" s="24" t="s">
        <v>84</v>
      </c>
      <c r="BK669" s="232">
        <f>ROUND(I669*H669,2)</f>
        <v>0</v>
      </c>
      <c r="BL669" s="24" t="s">
        <v>194</v>
      </c>
      <c r="BM669" s="24" t="s">
        <v>1440</v>
      </c>
    </row>
    <row r="670" spans="2:47" s="1" customFormat="1" ht="13.5">
      <c r="B670" s="46"/>
      <c r="C670" s="74"/>
      <c r="D670" s="233" t="s">
        <v>183</v>
      </c>
      <c r="E670" s="74"/>
      <c r="F670" s="234" t="s">
        <v>1439</v>
      </c>
      <c r="G670" s="74"/>
      <c r="H670" s="74"/>
      <c r="I670" s="191"/>
      <c r="J670" s="74"/>
      <c r="K670" s="74"/>
      <c r="L670" s="72"/>
      <c r="M670" s="235"/>
      <c r="N670" s="47"/>
      <c r="O670" s="47"/>
      <c r="P670" s="47"/>
      <c r="Q670" s="47"/>
      <c r="R670" s="47"/>
      <c r="S670" s="47"/>
      <c r="T670" s="95"/>
      <c r="AT670" s="24" t="s">
        <v>183</v>
      </c>
      <c r="AU670" s="24" t="s">
        <v>84</v>
      </c>
    </row>
    <row r="671" spans="2:47" s="1" customFormat="1" ht="13.5">
      <c r="B671" s="46"/>
      <c r="C671" s="74"/>
      <c r="D671" s="233" t="s">
        <v>184</v>
      </c>
      <c r="E671" s="74"/>
      <c r="F671" s="236" t="s">
        <v>1441</v>
      </c>
      <c r="G671" s="74"/>
      <c r="H671" s="74"/>
      <c r="I671" s="191"/>
      <c r="J671" s="74"/>
      <c r="K671" s="74"/>
      <c r="L671" s="72"/>
      <c r="M671" s="235"/>
      <c r="N671" s="47"/>
      <c r="O671" s="47"/>
      <c r="P671" s="47"/>
      <c r="Q671" s="47"/>
      <c r="R671" s="47"/>
      <c r="S671" s="47"/>
      <c r="T671" s="95"/>
      <c r="AT671" s="24" t="s">
        <v>184</v>
      </c>
      <c r="AU671" s="24" t="s">
        <v>84</v>
      </c>
    </row>
    <row r="672" spans="2:51" s="11" customFormat="1" ht="13.5">
      <c r="B672" s="240"/>
      <c r="C672" s="241"/>
      <c r="D672" s="233" t="s">
        <v>322</v>
      </c>
      <c r="E672" s="242" t="s">
        <v>23</v>
      </c>
      <c r="F672" s="243" t="s">
        <v>1442</v>
      </c>
      <c r="G672" s="241"/>
      <c r="H672" s="244">
        <v>20.614</v>
      </c>
      <c r="I672" s="245"/>
      <c r="J672" s="241"/>
      <c r="K672" s="241"/>
      <c r="L672" s="246"/>
      <c r="M672" s="247"/>
      <c r="N672" s="248"/>
      <c r="O672" s="248"/>
      <c r="P672" s="248"/>
      <c r="Q672" s="248"/>
      <c r="R672" s="248"/>
      <c r="S672" s="248"/>
      <c r="T672" s="249"/>
      <c r="AT672" s="250" t="s">
        <v>322</v>
      </c>
      <c r="AU672" s="250" t="s">
        <v>84</v>
      </c>
      <c r="AV672" s="11" t="s">
        <v>87</v>
      </c>
      <c r="AW672" s="11" t="s">
        <v>39</v>
      </c>
      <c r="AX672" s="11" t="s">
        <v>84</v>
      </c>
      <c r="AY672" s="250" t="s">
        <v>170</v>
      </c>
    </row>
    <row r="673" spans="2:65" s="1" customFormat="1" ht="16.5" customHeight="1">
      <c r="B673" s="46"/>
      <c r="C673" s="262" t="s">
        <v>1443</v>
      </c>
      <c r="D673" s="262" t="s">
        <v>858</v>
      </c>
      <c r="E673" s="263" t="s">
        <v>1444</v>
      </c>
      <c r="F673" s="264" t="s">
        <v>1445</v>
      </c>
      <c r="G673" s="265" t="s">
        <v>219</v>
      </c>
      <c r="H673" s="266">
        <v>112.675</v>
      </c>
      <c r="I673" s="267"/>
      <c r="J673" s="268">
        <f>ROUND(I673*H673,2)</f>
        <v>0</v>
      </c>
      <c r="K673" s="264" t="s">
        <v>180</v>
      </c>
      <c r="L673" s="269"/>
      <c r="M673" s="270" t="s">
        <v>23</v>
      </c>
      <c r="N673" s="271" t="s">
        <v>47</v>
      </c>
      <c r="O673" s="47"/>
      <c r="P673" s="230">
        <f>O673*H673</f>
        <v>0</v>
      </c>
      <c r="Q673" s="230">
        <v>0.161</v>
      </c>
      <c r="R673" s="230">
        <f>Q673*H673</f>
        <v>18.140675</v>
      </c>
      <c r="S673" s="230">
        <v>0</v>
      </c>
      <c r="T673" s="231">
        <f>S673*H673</f>
        <v>0</v>
      </c>
      <c r="AR673" s="24" t="s">
        <v>211</v>
      </c>
      <c r="AT673" s="24" t="s">
        <v>858</v>
      </c>
      <c r="AU673" s="24" t="s">
        <v>84</v>
      </c>
      <c r="AY673" s="24" t="s">
        <v>170</v>
      </c>
      <c r="BE673" s="232">
        <f>IF(N673="základní",J673,0)</f>
        <v>0</v>
      </c>
      <c r="BF673" s="232">
        <f>IF(N673="snížená",J673,0)</f>
        <v>0</v>
      </c>
      <c r="BG673" s="232">
        <f>IF(N673="zákl. přenesená",J673,0)</f>
        <v>0</v>
      </c>
      <c r="BH673" s="232">
        <f>IF(N673="sníž. přenesená",J673,0)</f>
        <v>0</v>
      </c>
      <c r="BI673" s="232">
        <f>IF(N673="nulová",J673,0)</f>
        <v>0</v>
      </c>
      <c r="BJ673" s="24" t="s">
        <v>84</v>
      </c>
      <c r="BK673" s="232">
        <f>ROUND(I673*H673,2)</f>
        <v>0</v>
      </c>
      <c r="BL673" s="24" t="s">
        <v>194</v>
      </c>
      <c r="BM673" s="24" t="s">
        <v>1446</v>
      </c>
    </row>
    <row r="674" spans="2:47" s="1" customFormat="1" ht="13.5">
      <c r="B674" s="46"/>
      <c r="C674" s="74"/>
      <c r="D674" s="233" t="s">
        <v>183</v>
      </c>
      <c r="E674" s="74"/>
      <c r="F674" s="234" t="s">
        <v>1445</v>
      </c>
      <c r="G674" s="74"/>
      <c r="H674" s="74"/>
      <c r="I674" s="191"/>
      <c r="J674" s="74"/>
      <c r="K674" s="74"/>
      <c r="L674" s="72"/>
      <c r="M674" s="235"/>
      <c r="N674" s="47"/>
      <c r="O674" s="47"/>
      <c r="P674" s="47"/>
      <c r="Q674" s="47"/>
      <c r="R674" s="47"/>
      <c r="S674" s="47"/>
      <c r="T674" s="95"/>
      <c r="AT674" s="24" t="s">
        <v>183</v>
      </c>
      <c r="AU674" s="24" t="s">
        <v>84</v>
      </c>
    </row>
    <row r="675" spans="2:47" s="1" customFormat="1" ht="13.5">
      <c r="B675" s="46"/>
      <c r="C675" s="74"/>
      <c r="D675" s="233" t="s">
        <v>184</v>
      </c>
      <c r="E675" s="74"/>
      <c r="F675" s="236" t="s">
        <v>1447</v>
      </c>
      <c r="G675" s="74"/>
      <c r="H675" s="74"/>
      <c r="I675" s="191"/>
      <c r="J675" s="74"/>
      <c r="K675" s="74"/>
      <c r="L675" s="72"/>
      <c r="M675" s="235"/>
      <c r="N675" s="47"/>
      <c r="O675" s="47"/>
      <c r="P675" s="47"/>
      <c r="Q675" s="47"/>
      <c r="R675" s="47"/>
      <c r="S675" s="47"/>
      <c r="T675" s="95"/>
      <c r="AT675" s="24" t="s">
        <v>184</v>
      </c>
      <c r="AU675" s="24" t="s">
        <v>84</v>
      </c>
    </row>
    <row r="676" spans="2:51" s="11" customFormat="1" ht="13.5">
      <c r="B676" s="240"/>
      <c r="C676" s="241"/>
      <c r="D676" s="233" t="s">
        <v>322</v>
      </c>
      <c r="E676" s="242" t="s">
        <v>23</v>
      </c>
      <c r="F676" s="243" t="s">
        <v>1448</v>
      </c>
      <c r="G676" s="241"/>
      <c r="H676" s="244">
        <v>111.302</v>
      </c>
      <c r="I676" s="245"/>
      <c r="J676" s="241"/>
      <c r="K676" s="241"/>
      <c r="L676" s="246"/>
      <c r="M676" s="247"/>
      <c r="N676" s="248"/>
      <c r="O676" s="248"/>
      <c r="P676" s="248"/>
      <c r="Q676" s="248"/>
      <c r="R676" s="248"/>
      <c r="S676" s="248"/>
      <c r="T676" s="249"/>
      <c r="AT676" s="250" t="s">
        <v>322</v>
      </c>
      <c r="AU676" s="250" t="s">
        <v>84</v>
      </c>
      <c r="AV676" s="11" t="s">
        <v>87</v>
      </c>
      <c r="AW676" s="11" t="s">
        <v>39</v>
      </c>
      <c r="AX676" s="11" t="s">
        <v>76</v>
      </c>
      <c r="AY676" s="250" t="s">
        <v>170</v>
      </c>
    </row>
    <row r="677" spans="2:51" s="11" customFormat="1" ht="13.5">
      <c r="B677" s="240"/>
      <c r="C677" s="241"/>
      <c r="D677" s="233" t="s">
        <v>322</v>
      </c>
      <c r="E677" s="242" t="s">
        <v>23</v>
      </c>
      <c r="F677" s="243" t="s">
        <v>1449</v>
      </c>
      <c r="G677" s="241"/>
      <c r="H677" s="244">
        <v>1.373</v>
      </c>
      <c r="I677" s="245"/>
      <c r="J677" s="241"/>
      <c r="K677" s="241"/>
      <c r="L677" s="246"/>
      <c r="M677" s="247"/>
      <c r="N677" s="248"/>
      <c r="O677" s="248"/>
      <c r="P677" s="248"/>
      <c r="Q677" s="248"/>
      <c r="R677" s="248"/>
      <c r="S677" s="248"/>
      <c r="T677" s="249"/>
      <c r="AT677" s="250" t="s">
        <v>322</v>
      </c>
      <c r="AU677" s="250" t="s">
        <v>84</v>
      </c>
      <c r="AV677" s="11" t="s">
        <v>87</v>
      </c>
      <c r="AW677" s="11" t="s">
        <v>39</v>
      </c>
      <c r="AX677" s="11" t="s">
        <v>76</v>
      </c>
      <c r="AY677" s="250" t="s">
        <v>170</v>
      </c>
    </row>
    <row r="678" spans="2:51" s="12" customFormat="1" ht="13.5">
      <c r="B678" s="251"/>
      <c r="C678" s="252"/>
      <c r="D678" s="233" t="s">
        <v>322</v>
      </c>
      <c r="E678" s="253" t="s">
        <v>23</v>
      </c>
      <c r="F678" s="254" t="s">
        <v>392</v>
      </c>
      <c r="G678" s="252"/>
      <c r="H678" s="255">
        <v>112.675</v>
      </c>
      <c r="I678" s="256"/>
      <c r="J678" s="252"/>
      <c r="K678" s="252"/>
      <c r="L678" s="257"/>
      <c r="M678" s="258"/>
      <c r="N678" s="259"/>
      <c r="O678" s="259"/>
      <c r="P678" s="259"/>
      <c r="Q678" s="259"/>
      <c r="R678" s="259"/>
      <c r="S678" s="259"/>
      <c r="T678" s="260"/>
      <c r="AT678" s="261" t="s">
        <v>322</v>
      </c>
      <c r="AU678" s="261" t="s">
        <v>84</v>
      </c>
      <c r="AV678" s="12" t="s">
        <v>194</v>
      </c>
      <c r="AW678" s="12" t="s">
        <v>39</v>
      </c>
      <c r="AX678" s="12" t="s">
        <v>84</v>
      </c>
      <c r="AY678" s="261" t="s">
        <v>170</v>
      </c>
    </row>
    <row r="679" spans="2:65" s="1" customFormat="1" ht="25.5" customHeight="1">
      <c r="B679" s="46"/>
      <c r="C679" s="262" t="s">
        <v>1450</v>
      </c>
      <c r="D679" s="262" t="s">
        <v>858</v>
      </c>
      <c r="E679" s="263" t="s">
        <v>1451</v>
      </c>
      <c r="F679" s="264" t="s">
        <v>1452</v>
      </c>
      <c r="G679" s="265" t="s">
        <v>219</v>
      </c>
      <c r="H679" s="266">
        <v>3.091</v>
      </c>
      <c r="I679" s="267"/>
      <c r="J679" s="268">
        <f>ROUND(I679*H679,2)</f>
        <v>0</v>
      </c>
      <c r="K679" s="264" t="s">
        <v>23</v>
      </c>
      <c r="L679" s="269"/>
      <c r="M679" s="270" t="s">
        <v>23</v>
      </c>
      <c r="N679" s="271" t="s">
        <v>47</v>
      </c>
      <c r="O679" s="47"/>
      <c r="P679" s="230">
        <f>O679*H679</f>
        <v>0</v>
      </c>
      <c r="Q679" s="230">
        <v>0.131</v>
      </c>
      <c r="R679" s="230">
        <f>Q679*H679</f>
        <v>0.40492100000000003</v>
      </c>
      <c r="S679" s="230">
        <v>0</v>
      </c>
      <c r="T679" s="231">
        <f>S679*H679</f>
        <v>0</v>
      </c>
      <c r="AR679" s="24" t="s">
        <v>211</v>
      </c>
      <c r="AT679" s="24" t="s">
        <v>858</v>
      </c>
      <c r="AU679" s="24" t="s">
        <v>84</v>
      </c>
      <c r="AY679" s="24" t="s">
        <v>170</v>
      </c>
      <c r="BE679" s="232">
        <f>IF(N679="základní",J679,0)</f>
        <v>0</v>
      </c>
      <c r="BF679" s="232">
        <f>IF(N679="snížená",J679,0)</f>
        <v>0</v>
      </c>
      <c r="BG679" s="232">
        <f>IF(N679="zákl. přenesená",J679,0)</f>
        <v>0</v>
      </c>
      <c r="BH679" s="232">
        <f>IF(N679="sníž. přenesená",J679,0)</f>
        <v>0</v>
      </c>
      <c r="BI679" s="232">
        <f>IF(N679="nulová",J679,0)</f>
        <v>0</v>
      </c>
      <c r="BJ679" s="24" t="s">
        <v>84</v>
      </c>
      <c r="BK679" s="232">
        <f>ROUND(I679*H679,2)</f>
        <v>0</v>
      </c>
      <c r="BL679" s="24" t="s">
        <v>194</v>
      </c>
      <c r="BM679" s="24" t="s">
        <v>1453</v>
      </c>
    </row>
    <row r="680" spans="2:47" s="1" customFormat="1" ht="13.5">
      <c r="B680" s="46"/>
      <c r="C680" s="74"/>
      <c r="D680" s="233" t="s">
        <v>183</v>
      </c>
      <c r="E680" s="74"/>
      <c r="F680" s="234" t="s">
        <v>1454</v>
      </c>
      <c r="G680" s="74"/>
      <c r="H680" s="74"/>
      <c r="I680" s="191"/>
      <c r="J680" s="74"/>
      <c r="K680" s="74"/>
      <c r="L680" s="72"/>
      <c r="M680" s="235"/>
      <c r="N680" s="47"/>
      <c r="O680" s="47"/>
      <c r="P680" s="47"/>
      <c r="Q680" s="47"/>
      <c r="R680" s="47"/>
      <c r="S680" s="47"/>
      <c r="T680" s="95"/>
      <c r="AT680" s="24" t="s">
        <v>183</v>
      </c>
      <c r="AU680" s="24" t="s">
        <v>84</v>
      </c>
    </row>
    <row r="681" spans="2:47" s="1" customFormat="1" ht="13.5">
      <c r="B681" s="46"/>
      <c r="C681" s="74"/>
      <c r="D681" s="233" t="s">
        <v>184</v>
      </c>
      <c r="E681" s="74"/>
      <c r="F681" s="236" t="s">
        <v>1455</v>
      </c>
      <c r="G681" s="74"/>
      <c r="H681" s="74"/>
      <c r="I681" s="191"/>
      <c r="J681" s="74"/>
      <c r="K681" s="74"/>
      <c r="L681" s="72"/>
      <c r="M681" s="235"/>
      <c r="N681" s="47"/>
      <c r="O681" s="47"/>
      <c r="P681" s="47"/>
      <c r="Q681" s="47"/>
      <c r="R681" s="47"/>
      <c r="S681" s="47"/>
      <c r="T681" s="95"/>
      <c r="AT681" s="24" t="s">
        <v>184</v>
      </c>
      <c r="AU681" s="24" t="s">
        <v>84</v>
      </c>
    </row>
    <row r="682" spans="2:51" s="11" customFormat="1" ht="13.5">
      <c r="B682" s="240"/>
      <c r="C682" s="241"/>
      <c r="D682" s="233" t="s">
        <v>322</v>
      </c>
      <c r="E682" s="242" t="s">
        <v>23</v>
      </c>
      <c r="F682" s="243" t="s">
        <v>1456</v>
      </c>
      <c r="G682" s="241"/>
      <c r="H682" s="244">
        <v>3.091</v>
      </c>
      <c r="I682" s="245"/>
      <c r="J682" s="241"/>
      <c r="K682" s="241"/>
      <c r="L682" s="246"/>
      <c r="M682" s="247"/>
      <c r="N682" s="248"/>
      <c r="O682" s="248"/>
      <c r="P682" s="248"/>
      <c r="Q682" s="248"/>
      <c r="R682" s="248"/>
      <c r="S682" s="248"/>
      <c r="T682" s="249"/>
      <c r="AT682" s="250" t="s">
        <v>322</v>
      </c>
      <c r="AU682" s="250" t="s">
        <v>84</v>
      </c>
      <c r="AV682" s="11" t="s">
        <v>87</v>
      </c>
      <c r="AW682" s="11" t="s">
        <v>39</v>
      </c>
      <c r="AX682" s="11" t="s">
        <v>84</v>
      </c>
      <c r="AY682" s="250" t="s">
        <v>170</v>
      </c>
    </row>
    <row r="683" spans="2:65" s="1" customFormat="1" ht="16.5" customHeight="1">
      <c r="B683" s="46"/>
      <c r="C683" s="262" t="s">
        <v>1457</v>
      </c>
      <c r="D683" s="262" t="s">
        <v>858</v>
      </c>
      <c r="E683" s="263" t="s">
        <v>1458</v>
      </c>
      <c r="F683" s="264" t="s">
        <v>1459</v>
      </c>
      <c r="G683" s="265" t="s">
        <v>219</v>
      </c>
      <c r="H683" s="266">
        <v>27.199</v>
      </c>
      <c r="I683" s="267"/>
      <c r="J683" s="268">
        <f>ROUND(I683*H683,2)</f>
        <v>0</v>
      </c>
      <c r="K683" s="264" t="s">
        <v>180</v>
      </c>
      <c r="L683" s="269"/>
      <c r="M683" s="270" t="s">
        <v>23</v>
      </c>
      <c r="N683" s="271" t="s">
        <v>47</v>
      </c>
      <c r="O683" s="47"/>
      <c r="P683" s="230">
        <f>O683*H683</f>
        <v>0</v>
      </c>
      <c r="Q683" s="230">
        <v>0.108</v>
      </c>
      <c r="R683" s="230">
        <f>Q683*H683</f>
        <v>2.937492</v>
      </c>
      <c r="S683" s="230">
        <v>0</v>
      </c>
      <c r="T683" s="231">
        <f>S683*H683</f>
        <v>0</v>
      </c>
      <c r="AR683" s="24" t="s">
        <v>211</v>
      </c>
      <c r="AT683" s="24" t="s">
        <v>858</v>
      </c>
      <c r="AU683" s="24" t="s">
        <v>84</v>
      </c>
      <c r="AY683" s="24" t="s">
        <v>170</v>
      </c>
      <c r="BE683" s="232">
        <f>IF(N683="základní",J683,0)</f>
        <v>0</v>
      </c>
      <c r="BF683" s="232">
        <f>IF(N683="snížená",J683,0)</f>
        <v>0</v>
      </c>
      <c r="BG683" s="232">
        <f>IF(N683="zákl. přenesená",J683,0)</f>
        <v>0</v>
      </c>
      <c r="BH683" s="232">
        <f>IF(N683="sníž. přenesená",J683,0)</f>
        <v>0</v>
      </c>
      <c r="BI683" s="232">
        <f>IF(N683="nulová",J683,0)</f>
        <v>0</v>
      </c>
      <c r="BJ683" s="24" t="s">
        <v>84</v>
      </c>
      <c r="BK683" s="232">
        <f>ROUND(I683*H683,2)</f>
        <v>0</v>
      </c>
      <c r="BL683" s="24" t="s">
        <v>194</v>
      </c>
      <c r="BM683" s="24" t="s">
        <v>1460</v>
      </c>
    </row>
    <row r="684" spans="2:47" s="1" customFormat="1" ht="13.5">
      <c r="B684" s="46"/>
      <c r="C684" s="74"/>
      <c r="D684" s="233" t="s">
        <v>183</v>
      </c>
      <c r="E684" s="74"/>
      <c r="F684" s="234" t="s">
        <v>1461</v>
      </c>
      <c r="G684" s="74"/>
      <c r="H684" s="74"/>
      <c r="I684" s="191"/>
      <c r="J684" s="74"/>
      <c r="K684" s="74"/>
      <c r="L684" s="72"/>
      <c r="M684" s="235"/>
      <c r="N684" s="47"/>
      <c r="O684" s="47"/>
      <c r="P684" s="47"/>
      <c r="Q684" s="47"/>
      <c r="R684" s="47"/>
      <c r="S684" s="47"/>
      <c r="T684" s="95"/>
      <c r="AT684" s="24" t="s">
        <v>183</v>
      </c>
      <c r="AU684" s="24" t="s">
        <v>84</v>
      </c>
    </row>
    <row r="685" spans="2:47" s="1" customFormat="1" ht="13.5">
      <c r="B685" s="46"/>
      <c r="C685" s="74"/>
      <c r="D685" s="233" t="s">
        <v>184</v>
      </c>
      <c r="E685" s="74"/>
      <c r="F685" s="236" t="s">
        <v>1462</v>
      </c>
      <c r="G685" s="74"/>
      <c r="H685" s="74"/>
      <c r="I685" s="191"/>
      <c r="J685" s="74"/>
      <c r="K685" s="74"/>
      <c r="L685" s="72"/>
      <c r="M685" s="235"/>
      <c r="N685" s="47"/>
      <c r="O685" s="47"/>
      <c r="P685" s="47"/>
      <c r="Q685" s="47"/>
      <c r="R685" s="47"/>
      <c r="S685" s="47"/>
      <c r="T685" s="95"/>
      <c r="AT685" s="24" t="s">
        <v>184</v>
      </c>
      <c r="AU685" s="24" t="s">
        <v>84</v>
      </c>
    </row>
    <row r="686" spans="2:51" s="11" customFormat="1" ht="13.5">
      <c r="B686" s="240"/>
      <c r="C686" s="241"/>
      <c r="D686" s="233" t="s">
        <v>322</v>
      </c>
      <c r="E686" s="242" t="s">
        <v>23</v>
      </c>
      <c r="F686" s="243" t="s">
        <v>1463</v>
      </c>
      <c r="G686" s="241"/>
      <c r="H686" s="244">
        <v>27.199</v>
      </c>
      <c r="I686" s="245"/>
      <c r="J686" s="241"/>
      <c r="K686" s="241"/>
      <c r="L686" s="246"/>
      <c r="M686" s="247"/>
      <c r="N686" s="248"/>
      <c r="O686" s="248"/>
      <c r="P686" s="248"/>
      <c r="Q686" s="248"/>
      <c r="R686" s="248"/>
      <c r="S686" s="248"/>
      <c r="T686" s="249"/>
      <c r="AT686" s="250" t="s">
        <v>322</v>
      </c>
      <c r="AU686" s="250" t="s">
        <v>84</v>
      </c>
      <c r="AV686" s="11" t="s">
        <v>87</v>
      </c>
      <c r="AW686" s="11" t="s">
        <v>39</v>
      </c>
      <c r="AX686" s="11" t="s">
        <v>84</v>
      </c>
      <c r="AY686" s="250" t="s">
        <v>170</v>
      </c>
    </row>
    <row r="687" spans="2:63" s="10" customFormat="1" ht="37.4" customHeight="1">
      <c r="B687" s="205"/>
      <c r="C687" s="206"/>
      <c r="D687" s="207" t="s">
        <v>75</v>
      </c>
      <c r="E687" s="208" t="s">
        <v>1464</v>
      </c>
      <c r="F687" s="208" t="s">
        <v>1465</v>
      </c>
      <c r="G687" s="206"/>
      <c r="H687" s="206"/>
      <c r="I687" s="209"/>
      <c r="J687" s="210">
        <f>BK687</f>
        <v>0</v>
      </c>
      <c r="K687" s="206"/>
      <c r="L687" s="211"/>
      <c r="M687" s="212"/>
      <c r="N687" s="213"/>
      <c r="O687" s="213"/>
      <c r="P687" s="214">
        <f>P688</f>
        <v>0</v>
      </c>
      <c r="Q687" s="213"/>
      <c r="R687" s="214">
        <f>R688</f>
        <v>0.17975159999999998</v>
      </c>
      <c r="S687" s="213"/>
      <c r="T687" s="215">
        <f>T688</f>
        <v>0</v>
      </c>
      <c r="AR687" s="216" t="s">
        <v>87</v>
      </c>
      <c r="AT687" s="217" t="s">
        <v>75</v>
      </c>
      <c r="AU687" s="217" t="s">
        <v>76</v>
      </c>
      <c r="AY687" s="216" t="s">
        <v>170</v>
      </c>
      <c r="BK687" s="218">
        <f>BK688</f>
        <v>0</v>
      </c>
    </row>
    <row r="688" spans="2:63" s="10" customFormat="1" ht="19.9" customHeight="1">
      <c r="B688" s="205"/>
      <c r="C688" s="206"/>
      <c r="D688" s="207" t="s">
        <v>75</v>
      </c>
      <c r="E688" s="219" t="s">
        <v>1466</v>
      </c>
      <c r="F688" s="219" t="s">
        <v>1467</v>
      </c>
      <c r="G688" s="206"/>
      <c r="H688" s="206"/>
      <c r="I688" s="209"/>
      <c r="J688" s="220">
        <f>BK688</f>
        <v>0</v>
      </c>
      <c r="K688" s="206"/>
      <c r="L688" s="211"/>
      <c r="M688" s="212"/>
      <c r="N688" s="213"/>
      <c r="O688" s="213"/>
      <c r="P688" s="214">
        <f>SUM(P689:P695)</f>
        <v>0</v>
      </c>
      <c r="Q688" s="213"/>
      <c r="R688" s="214">
        <f>SUM(R689:R695)</f>
        <v>0.17975159999999998</v>
      </c>
      <c r="S688" s="213"/>
      <c r="T688" s="215">
        <f>SUM(T689:T695)</f>
        <v>0</v>
      </c>
      <c r="AR688" s="216" t="s">
        <v>87</v>
      </c>
      <c r="AT688" s="217" t="s">
        <v>75</v>
      </c>
      <c r="AU688" s="217" t="s">
        <v>84</v>
      </c>
      <c r="AY688" s="216" t="s">
        <v>170</v>
      </c>
      <c r="BK688" s="218">
        <f>SUM(BK689:BK695)</f>
        <v>0</v>
      </c>
    </row>
    <row r="689" spans="2:65" s="1" customFormat="1" ht="25.5" customHeight="1">
      <c r="B689" s="46"/>
      <c r="C689" s="221" t="s">
        <v>1468</v>
      </c>
      <c r="D689" s="221" t="s">
        <v>176</v>
      </c>
      <c r="E689" s="222" t="s">
        <v>1469</v>
      </c>
      <c r="F689" s="223" t="s">
        <v>1470</v>
      </c>
      <c r="G689" s="224" t="s">
        <v>219</v>
      </c>
      <c r="H689" s="225">
        <v>194.04</v>
      </c>
      <c r="I689" s="226"/>
      <c r="J689" s="227">
        <f>ROUND(I689*H689,2)</f>
        <v>0</v>
      </c>
      <c r="K689" s="223" t="s">
        <v>180</v>
      </c>
      <c r="L689" s="72"/>
      <c r="M689" s="228" t="s">
        <v>23</v>
      </c>
      <c r="N689" s="229" t="s">
        <v>47</v>
      </c>
      <c r="O689" s="47"/>
      <c r="P689" s="230">
        <f>O689*H689</f>
        <v>0</v>
      </c>
      <c r="Q689" s="230">
        <v>0.00069</v>
      </c>
      <c r="R689" s="230">
        <f>Q689*H689</f>
        <v>0.1338876</v>
      </c>
      <c r="S689" s="230">
        <v>0</v>
      </c>
      <c r="T689" s="231">
        <f>S689*H689</f>
        <v>0</v>
      </c>
      <c r="AR689" s="24" t="s">
        <v>254</v>
      </c>
      <c r="AT689" s="24" t="s">
        <v>176</v>
      </c>
      <c r="AU689" s="24" t="s">
        <v>87</v>
      </c>
      <c r="AY689" s="24" t="s">
        <v>170</v>
      </c>
      <c r="BE689" s="232">
        <f>IF(N689="základní",J689,0)</f>
        <v>0</v>
      </c>
      <c r="BF689" s="232">
        <f>IF(N689="snížená",J689,0)</f>
        <v>0</v>
      </c>
      <c r="BG689" s="232">
        <f>IF(N689="zákl. přenesená",J689,0)</f>
        <v>0</v>
      </c>
      <c r="BH689" s="232">
        <f>IF(N689="sníž. přenesená",J689,0)</f>
        <v>0</v>
      </c>
      <c r="BI689" s="232">
        <f>IF(N689="nulová",J689,0)</f>
        <v>0</v>
      </c>
      <c r="BJ689" s="24" t="s">
        <v>84</v>
      </c>
      <c r="BK689" s="232">
        <f>ROUND(I689*H689,2)</f>
        <v>0</v>
      </c>
      <c r="BL689" s="24" t="s">
        <v>254</v>
      </c>
      <c r="BM689" s="24" t="s">
        <v>1471</v>
      </c>
    </row>
    <row r="690" spans="2:47" s="1" customFormat="1" ht="13.5">
      <c r="B690" s="46"/>
      <c r="C690" s="74"/>
      <c r="D690" s="233" t="s">
        <v>183</v>
      </c>
      <c r="E690" s="74"/>
      <c r="F690" s="234" t="s">
        <v>1472</v>
      </c>
      <c r="G690" s="74"/>
      <c r="H690" s="74"/>
      <c r="I690" s="191"/>
      <c r="J690" s="74"/>
      <c r="K690" s="74"/>
      <c r="L690" s="72"/>
      <c r="M690" s="235"/>
      <c r="N690" s="47"/>
      <c r="O690" s="47"/>
      <c r="P690" s="47"/>
      <c r="Q690" s="47"/>
      <c r="R690" s="47"/>
      <c r="S690" s="47"/>
      <c r="T690" s="95"/>
      <c r="AT690" s="24" t="s">
        <v>183</v>
      </c>
      <c r="AU690" s="24" t="s">
        <v>87</v>
      </c>
    </row>
    <row r="691" spans="2:47" s="1" customFormat="1" ht="13.5">
      <c r="B691" s="46"/>
      <c r="C691" s="74"/>
      <c r="D691" s="233" t="s">
        <v>184</v>
      </c>
      <c r="E691" s="74"/>
      <c r="F691" s="236" t="s">
        <v>1473</v>
      </c>
      <c r="G691" s="74"/>
      <c r="H691" s="74"/>
      <c r="I691" s="191"/>
      <c r="J691" s="74"/>
      <c r="K691" s="74"/>
      <c r="L691" s="72"/>
      <c r="M691" s="235"/>
      <c r="N691" s="47"/>
      <c r="O691" s="47"/>
      <c r="P691" s="47"/>
      <c r="Q691" s="47"/>
      <c r="R691" s="47"/>
      <c r="S691" s="47"/>
      <c r="T691" s="95"/>
      <c r="AT691" s="24" t="s">
        <v>184</v>
      </c>
      <c r="AU691" s="24" t="s">
        <v>87</v>
      </c>
    </row>
    <row r="692" spans="2:51" s="11" customFormat="1" ht="13.5">
      <c r="B692" s="240"/>
      <c r="C692" s="241"/>
      <c r="D692" s="233" t="s">
        <v>322</v>
      </c>
      <c r="E692" s="242" t="s">
        <v>23</v>
      </c>
      <c r="F692" s="243" t="s">
        <v>1474</v>
      </c>
      <c r="G692" s="241"/>
      <c r="H692" s="244">
        <v>194.04</v>
      </c>
      <c r="I692" s="245"/>
      <c r="J692" s="241"/>
      <c r="K692" s="241"/>
      <c r="L692" s="246"/>
      <c r="M692" s="247"/>
      <c r="N692" s="248"/>
      <c r="O692" s="248"/>
      <c r="P692" s="248"/>
      <c r="Q692" s="248"/>
      <c r="R692" s="248"/>
      <c r="S692" s="248"/>
      <c r="T692" s="249"/>
      <c r="AT692" s="250" t="s">
        <v>322</v>
      </c>
      <c r="AU692" s="250" t="s">
        <v>87</v>
      </c>
      <c r="AV692" s="11" t="s">
        <v>87</v>
      </c>
      <c r="AW692" s="11" t="s">
        <v>39</v>
      </c>
      <c r="AX692" s="11" t="s">
        <v>84</v>
      </c>
      <c r="AY692" s="250" t="s">
        <v>170</v>
      </c>
    </row>
    <row r="693" spans="2:65" s="1" customFormat="1" ht="16.5" customHeight="1">
      <c r="B693" s="46"/>
      <c r="C693" s="221" t="s">
        <v>1475</v>
      </c>
      <c r="D693" s="221" t="s">
        <v>176</v>
      </c>
      <c r="E693" s="222" t="s">
        <v>1476</v>
      </c>
      <c r="F693" s="223" t="s">
        <v>1477</v>
      </c>
      <c r="G693" s="224" t="s">
        <v>340</v>
      </c>
      <c r="H693" s="225">
        <v>176.4</v>
      </c>
      <c r="I693" s="226"/>
      <c r="J693" s="227">
        <f>ROUND(I693*H693,2)</f>
        <v>0</v>
      </c>
      <c r="K693" s="223" t="s">
        <v>180</v>
      </c>
      <c r="L693" s="72"/>
      <c r="M693" s="228" t="s">
        <v>23</v>
      </c>
      <c r="N693" s="229" t="s">
        <v>47</v>
      </c>
      <c r="O693" s="47"/>
      <c r="P693" s="230">
        <f>O693*H693</f>
        <v>0</v>
      </c>
      <c r="Q693" s="230">
        <v>0.00026</v>
      </c>
      <c r="R693" s="230">
        <f>Q693*H693</f>
        <v>0.045863999999999995</v>
      </c>
      <c r="S693" s="230">
        <v>0</v>
      </c>
      <c r="T693" s="231">
        <f>S693*H693</f>
        <v>0</v>
      </c>
      <c r="AR693" s="24" t="s">
        <v>254</v>
      </c>
      <c r="AT693" s="24" t="s">
        <v>176</v>
      </c>
      <c r="AU693" s="24" t="s">
        <v>87</v>
      </c>
      <c r="AY693" s="24" t="s">
        <v>170</v>
      </c>
      <c r="BE693" s="232">
        <f>IF(N693="základní",J693,0)</f>
        <v>0</v>
      </c>
      <c r="BF693" s="232">
        <f>IF(N693="snížená",J693,0)</f>
        <v>0</v>
      </c>
      <c r="BG693" s="232">
        <f>IF(N693="zákl. přenesená",J693,0)</f>
        <v>0</v>
      </c>
      <c r="BH693" s="232">
        <f>IF(N693="sníž. přenesená",J693,0)</f>
        <v>0</v>
      </c>
      <c r="BI693" s="232">
        <f>IF(N693="nulová",J693,0)</f>
        <v>0</v>
      </c>
      <c r="BJ693" s="24" t="s">
        <v>84</v>
      </c>
      <c r="BK693" s="232">
        <f>ROUND(I693*H693,2)</f>
        <v>0</v>
      </c>
      <c r="BL693" s="24" t="s">
        <v>254</v>
      </c>
      <c r="BM693" s="24" t="s">
        <v>1478</v>
      </c>
    </row>
    <row r="694" spans="2:47" s="1" customFormat="1" ht="13.5">
      <c r="B694" s="46"/>
      <c r="C694" s="74"/>
      <c r="D694" s="233" t="s">
        <v>183</v>
      </c>
      <c r="E694" s="74"/>
      <c r="F694" s="234" t="s">
        <v>1479</v>
      </c>
      <c r="G694" s="74"/>
      <c r="H694" s="74"/>
      <c r="I694" s="191"/>
      <c r="J694" s="74"/>
      <c r="K694" s="74"/>
      <c r="L694" s="72"/>
      <c r="M694" s="235"/>
      <c r="N694" s="47"/>
      <c r="O694" s="47"/>
      <c r="P694" s="47"/>
      <c r="Q694" s="47"/>
      <c r="R694" s="47"/>
      <c r="S694" s="47"/>
      <c r="T694" s="95"/>
      <c r="AT694" s="24" t="s">
        <v>183</v>
      </c>
      <c r="AU694" s="24" t="s">
        <v>87</v>
      </c>
    </row>
    <row r="695" spans="2:47" s="1" customFormat="1" ht="13.5">
      <c r="B695" s="46"/>
      <c r="C695" s="74"/>
      <c r="D695" s="233" t="s">
        <v>184</v>
      </c>
      <c r="E695" s="74"/>
      <c r="F695" s="236" t="s">
        <v>1480</v>
      </c>
      <c r="G695" s="74"/>
      <c r="H695" s="74"/>
      <c r="I695" s="191"/>
      <c r="J695" s="74"/>
      <c r="K695" s="74"/>
      <c r="L695" s="72"/>
      <c r="M695" s="237"/>
      <c r="N695" s="238"/>
      <c r="O695" s="238"/>
      <c r="P695" s="238"/>
      <c r="Q695" s="238"/>
      <c r="R695" s="238"/>
      <c r="S695" s="238"/>
      <c r="T695" s="239"/>
      <c r="AT695" s="24" t="s">
        <v>184</v>
      </c>
      <c r="AU695" s="24" t="s">
        <v>87</v>
      </c>
    </row>
    <row r="696" spans="2:12" s="1" customFormat="1" ht="6.95" customHeight="1">
      <c r="B696" s="67"/>
      <c r="C696" s="68"/>
      <c r="D696" s="68"/>
      <c r="E696" s="68"/>
      <c r="F696" s="68"/>
      <c r="G696" s="68"/>
      <c r="H696" s="68"/>
      <c r="I696" s="166"/>
      <c r="J696" s="68"/>
      <c r="K696" s="68"/>
      <c r="L696" s="72"/>
    </row>
  </sheetData>
  <sheetProtection password="CC35" sheet="1" objects="1" scenarios="1" formatColumns="0" formatRows="0" autoFilter="0"/>
  <autoFilter ref="C87:K695"/>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4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98</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1481</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86</v>
      </c>
      <c r="G11" s="47"/>
      <c r="H11" s="47"/>
      <c r="I11" s="146" t="s">
        <v>22</v>
      </c>
      <c r="J11" s="35" t="s">
        <v>140</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141</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36</v>
      </c>
      <c r="K20" s="51"/>
    </row>
    <row r="21" spans="2:11" s="1" customFormat="1" ht="18" customHeight="1">
      <c r="B21" s="46"/>
      <c r="C21" s="47"/>
      <c r="D21" s="47"/>
      <c r="E21" s="35" t="s">
        <v>37</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ROUND(SUM(BE83:BE248),2)</f>
        <v>0</v>
      </c>
      <c r="G30" s="47"/>
      <c r="H30" s="47"/>
      <c r="I30" s="158">
        <v>0.21</v>
      </c>
      <c r="J30" s="157">
        <f>ROUND(ROUND((SUM(BE83:BE248)),2)*I30,2)</f>
        <v>0</v>
      </c>
      <c r="K30" s="51"/>
    </row>
    <row r="31" spans="2:11" s="1" customFormat="1" ht="14.4" customHeight="1">
      <c r="B31" s="46"/>
      <c r="C31" s="47"/>
      <c r="D31" s="47"/>
      <c r="E31" s="55" t="s">
        <v>48</v>
      </c>
      <c r="F31" s="157">
        <f>ROUND(SUM(BF83:BF248),2)</f>
        <v>0</v>
      </c>
      <c r="G31" s="47"/>
      <c r="H31" s="47"/>
      <c r="I31" s="158">
        <v>0.15</v>
      </c>
      <c r="J31" s="157">
        <f>ROUND(ROUND((SUM(BF83:BF248)),2)*I31,2)</f>
        <v>0</v>
      </c>
      <c r="K31" s="51"/>
    </row>
    <row r="32" spans="2:11" s="1" customFormat="1" ht="14.4" customHeight="1" hidden="1">
      <c r="B32" s="46"/>
      <c r="C32" s="47"/>
      <c r="D32" s="47"/>
      <c r="E32" s="55" t="s">
        <v>49</v>
      </c>
      <c r="F32" s="157">
        <f>ROUND(SUM(BG83:BG248),2)</f>
        <v>0</v>
      </c>
      <c r="G32" s="47"/>
      <c r="H32" s="47"/>
      <c r="I32" s="158">
        <v>0.21</v>
      </c>
      <c r="J32" s="157">
        <v>0</v>
      </c>
      <c r="K32" s="51"/>
    </row>
    <row r="33" spans="2:11" s="1" customFormat="1" ht="14.4" customHeight="1" hidden="1">
      <c r="B33" s="46"/>
      <c r="C33" s="47"/>
      <c r="D33" s="47"/>
      <c r="E33" s="55" t="s">
        <v>50</v>
      </c>
      <c r="F33" s="157">
        <f>ROUND(SUM(BH83:BH248),2)</f>
        <v>0</v>
      </c>
      <c r="G33" s="47"/>
      <c r="H33" s="47"/>
      <c r="I33" s="158">
        <v>0.15</v>
      </c>
      <c r="J33" s="157">
        <v>0</v>
      </c>
      <c r="K33" s="51"/>
    </row>
    <row r="34" spans="2:11" s="1" customFormat="1" ht="14.4" customHeight="1" hidden="1">
      <c r="B34" s="46"/>
      <c r="C34" s="47"/>
      <c r="D34" s="47"/>
      <c r="E34" s="55" t="s">
        <v>51</v>
      </c>
      <c r="F34" s="157">
        <f>ROUND(SUM(BI83:BI248),2)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120 - Dopravně inženýrská opatření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společné pro všechny investory</v>
      </c>
      <c r="G51" s="47"/>
      <c r="H51" s="47"/>
      <c r="I51" s="146" t="s">
        <v>35</v>
      </c>
      <c r="J51" s="44" t="str">
        <f>E21</f>
        <v>D PROJEKT PLZEŇ Nedvěd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J83</f>
        <v>0</v>
      </c>
      <c r="K56" s="51"/>
      <c r="AU56" s="24" t="s">
        <v>147</v>
      </c>
    </row>
    <row r="57" spans="2:11" s="7" customFormat="1" ht="24.95" customHeight="1">
      <c r="B57" s="177"/>
      <c r="C57" s="178"/>
      <c r="D57" s="179" t="s">
        <v>277</v>
      </c>
      <c r="E57" s="180"/>
      <c r="F57" s="180"/>
      <c r="G57" s="180"/>
      <c r="H57" s="180"/>
      <c r="I57" s="181"/>
      <c r="J57" s="182">
        <f>J84</f>
        <v>0</v>
      </c>
      <c r="K57" s="183"/>
    </row>
    <row r="58" spans="2:11" s="8" customFormat="1" ht="19.9" customHeight="1">
      <c r="B58" s="184"/>
      <c r="C58" s="185"/>
      <c r="D58" s="186" t="s">
        <v>278</v>
      </c>
      <c r="E58" s="187"/>
      <c r="F58" s="187"/>
      <c r="G58" s="187"/>
      <c r="H58" s="187"/>
      <c r="I58" s="188"/>
      <c r="J58" s="189">
        <f>J85</f>
        <v>0</v>
      </c>
      <c r="K58" s="190"/>
    </row>
    <row r="59" spans="2:11" s="8" customFormat="1" ht="19.9" customHeight="1">
      <c r="B59" s="184"/>
      <c r="C59" s="185"/>
      <c r="D59" s="186" t="s">
        <v>281</v>
      </c>
      <c r="E59" s="187"/>
      <c r="F59" s="187"/>
      <c r="G59" s="187"/>
      <c r="H59" s="187"/>
      <c r="I59" s="188"/>
      <c r="J59" s="189">
        <f>J98</f>
        <v>0</v>
      </c>
      <c r="K59" s="190"/>
    </row>
    <row r="60" spans="2:11" s="8" customFormat="1" ht="19.9" customHeight="1">
      <c r="B60" s="184"/>
      <c r="C60" s="185"/>
      <c r="D60" s="186" t="s">
        <v>1482</v>
      </c>
      <c r="E60" s="187"/>
      <c r="F60" s="187"/>
      <c r="G60" s="187"/>
      <c r="H60" s="187"/>
      <c r="I60" s="188"/>
      <c r="J60" s="189">
        <f>J120</f>
        <v>0</v>
      </c>
      <c r="K60" s="190"/>
    </row>
    <row r="61" spans="2:11" s="8" customFormat="1" ht="19.9" customHeight="1">
      <c r="B61" s="184"/>
      <c r="C61" s="185"/>
      <c r="D61" s="186" t="s">
        <v>284</v>
      </c>
      <c r="E61" s="187"/>
      <c r="F61" s="187"/>
      <c r="G61" s="187"/>
      <c r="H61" s="187"/>
      <c r="I61" s="188"/>
      <c r="J61" s="189">
        <f>J228</f>
        <v>0</v>
      </c>
      <c r="K61" s="190"/>
    </row>
    <row r="62" spans="2:11" s="8" customFormat="1" ht="19.9" customHeight="1">
      <c r="B62" s="184"/>
      <c r="C62" s="185"/>
      <c r="D62" s="186" t="s">
        <v>285</v>
      </c>
      <c r="E62" s="187"/>
      <c r="F62" s="187"/>
      <c r="G62" s="187"/>
      <c r="H62" s="187"/>
      <c r="I62" s="188"/>
      <c r="J62" s="189">
        <f>J241</f>
        <v>0</v>
      </c>
      <c r="K62" s="190"/>
    </row>
    <row r="63" spans="2:11" s="8" customFormat="1" ht="19.9" customHeight="1">
      <c r="B63" s="184"/>
      <c r="C63" s="185"/>
      <c r="D63" s="186" t="s">
        <v>1483</v>
      </c>
      <c r="E63" s="187"/>
      <c r="F63" s="187"/>
      <c r="G63" s="187"/>
      <c r="H63" s="187"/>
      <c r="I63" s="188"/>
      <c r="J63" s="189">
        <f>J245</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155</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II/233, Stavební úpravy Mohylové ulice, úsek Masarykova – Stará cesta</v>
      </c>
      <c r="F73" s="76"/>
      <c r="G73" s="76"/>
      <c r="H73" s="76"/>
      <c r="I73" s="191"/>
      <c r="J73" s="74"/>
      <c r="K73" s="74"/>
      <c r="L73" s="72"/>
    </row>
    <row r="74" spans="2:12" s="1" customFormat="1" ht="14.4" customHeight="1">
      <c r="B74" s="46"/>
      <c r="C74" s="76" t="s">
        <v>138</v>
      </c>
      <c r="D74" s="74"/>
      <c r="E74" s="74"/>
      <c r="F74" s="74"/>
      <c r="G74" s="74"/>
      <c r="H74" s="74"/>
      <c r="I74" s="191"/>
      <c r="J74" s="74"/>
      <c r="K74" s="74"/>
      <c r="L74" s="72"/>
    </row>
    <row r="75" spans="2:12" s="1" customFormat="1" ht="17.25" customHeight="1">
      <c r="B75" s="46"/>
      <c r="C75" s="74"/>
      <c r="D75" s="74"/>
      <c r="E75" s="82" t="str">
        <f>E9</f>
        <v>SO 120 - Dopravně inženýrská opatření</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24</v>
      </c>
      <c r="D77" s="74"/>
      <c r="E77" s="74"/>
      <c r="F77" s="193" t="str">
        <f>F12</f>
        <v>Plzeň</v>
      </c>
      <c r="G77" s="74"/>
      <c r="H77" s="74"/>
      <c r="I77" s="194" t="s">
        <v>26</v>
      </c>
      <c r="J77" s="85" t="str">
        <f>IF(J12="","",J12)</f>
        <v>19. 2. 2018</v>
      </c>
      <c r="K77" s="74"/>
      <c r="L77" s="72"/>
    </row>
    <row r="78" spans="2:12" s="1" customFormat="1" ht="6.95" customHeight="1">
      <c r="B78" s="46"/>
      <c r="C78" s="74"/>
      <c r="D78" s="74"/>
      <c r="E78" s="74"/>
      <c r="F78" s="74"/>
      <c r="G78" s="74"/>
      <c r="H78" s="74"/>
      <c r="I78" s="191"/>
      <c r="J78" s="74"/>
      <c r="K78" s="74"/>
      <c r="L78" s="72"/>
    </row>
    <row r="79" spans="2:12" s="1" customFormat="1" ht="13.5">
      <c r="B79" s="46"/>
      <c r="C79" s="76" t="s">
        <v>28</v>
      </c>
      <c r="D79" s="74"/>
      <c r="E79" s="74"/>
      <c r="F79" s="193" t="str">
        <f>E15</f>
        <v>společné pro všechny investory</v>
      </c>
      <c r="G79" s="74"/>
      <c r="H79" s="74"/>
      <c r="I79" s="194" t="s">
        <v>35</v>
      </c>
      <c r="J79" s="193" t="str">
        <f>E21</f>
        <v>D PROJEKT PLZEŇ Nedvěd s.r.o.</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156</v>
      </c>
      <c r="D82" s="197" t="s">
        <v>61</v>
      </c>
      <c r="E82" s="197" t="s">
        <v>57</v>
      </c>
      <c r="F82" s="197" t="s">
        <v>157</v>
      </c>
      <c r="G82" s="197" t="s">
        <v>158</v>
      </c>
      <c r="H82" s="197" t="s">
        <v>159</v>
      </c>
      <c r="I82" s="198" t="s">
        <v>160</v>
      </c>
      <c r="J82" s="197" t="s">
        <v>145</v>
      </c>
      <c r="K82" s="199" t="s">
        <v>161</v>
      </c>
      <c r="L82" s="200"/>
      <c r="M82" s="102" t="s">
        <v>162</v>
      </c>
      <c r="N82" s="103" t="s">
        <v>46</v>
      </c>
      <c r="O82" s="103" t="s">
        <v>163</v>
      </c>
      <c r="P82" s="103" t="s">
        <v>164</v>
      </c>
      <c r="Q82" s="103" t="s">
        <v>165</v>
      </c>
      <c r="R82" s="103" t="s">
        <v>166</v>
      </c>
      <c r="S82" s="103" t="s">
        <v>167</v>
      </c>
      <c r="T82" s="104" t="s">
        <v>168</v>
      </c>
    </row>
    <row r="83" spans="2:63" s="1" customFormat="1" ht="29.25" customHeight="1">
      <c r="B83" s="46"/>
      <c r="C83" s="108" t="s">
        <v>146</v>
      </c>
      <c r="D83" s="74"/>
      <c r="E83" s="74"/>
      <c r="F83" s="74"/>
      <c r="G83" s="74"/>
      <c r="H83" s="74"/>
      <c r="I83" s="191"/>
      <c r="J83" s="201">
        <f>BK83</f>
        <v>0</v>
      </c>
      <c r="K83" s="74"/>
      <c r="L83" s="72"/>
      <c r="M83" s="105"/>
      <c r="N83" s="106"/>
      <c r="O83" s="106"/>
      <c r="P83" s="202">
        <f>P84</f>
        <v>0</v>
      </c>
      <c r="Q83" s="106"/>
      <c r="R83" s="202">
        <f>R84</f>
        <v>115.55232000000001</v>
      </c>
      <c r="S83" s="106"/>
      <c r="T83" s="203">
        <f>T84</f>
        <v>257.568</v>
      </c>
      <c r="AT83" s="24" t="s">
        <v>75</v>
      </c>
      <c r="AU83" s="24" t="s">
        <v>147</v>
      </c>
      <c r="BK83" s="204">
        <f>BK84</f>
        <v>0</v>
      </c>
    </row>
    <row r="84" spans="2:63" s="10" customFormat="1" ht="37.4" customHeight="1">
      <c r="B84" s="205"/>
      <c r="C84" s="206"/>
      <c r="D84" s="207" t="s">
        <v>75</v>
      </c>
      <c r="E84" s="208" t="s">
        <v>169</v>
      </c>
      <c r="F84" s="208" t="s">
        <v>288</v>
      </c>
      <c r="G84" s="206"/>
      <c r="H84" s="206"/>
      <c r="I84" s="209"/>
      <c r="J84" s="210">
        <f>BK84</f>
        <v>0</v>
      </c>
      <c r="K84" s="206"/>
      <c r="L84" s="211"/>
      <c r="M84" s="212"/>
      <c r="N84" s="213"/>
      <c r="O84" s="213"/>
      <c r="P84" s="214">
        <f>P85+P98+P120+P228+P241+P245</f>
        <v>0</v>
      </c>
      <c r="Q84" s="213"/>
      <c r="R84" s="214">
        <f>R85+R98+R120+R228+R241+R245</f>
        <v>115.55232000000001</v>
      </c>
      <c r="S84" s="213"/>
      <c r="T84" s="215">
        <f>T85+T98+T120+T228+T241+T245</f>
        <v>257.568</v>
      </c>
      <c r="AR84" s="216" t="s">
        <v>84</v>
      </c>
      <c r="AT84" s="217" t="s">
        <v>75</v>
      </c>
      <c r="AU84" s="217" t="s">
        <v>76</v>
      </c>
      <c r="AY84" s="216" t="s">
        <v>170</v>
      </c>
      <c r="BK84" s="218">
        <f>BK85+BK98+BK120+BK228+BK241+BK245</f>
        <v>0</v>
      </c>
    </row>
    <row r="85" spans="2:63" s="10" customFormat="1" ht="19.9" customHeight="1">
      <c r="B85" s="205"/>
      <c r="C85" s="206"/>
      <c r="D85" s="207" t="s">
        <v>75</v>
      </c>
      <c r="E85" s="219" t="s">
        <v>84</v>
      </c>
      <c r="F85" s="219" t="s">
        <v>289</v>
      </c>
      <c r="G85" s="206"/>
      <c r="H85" s="206"/>
      <c r="I85" s="209"/>
      <c r="J85" s="220">
        <f>BK85</f>
        <v>0</v>
      </c>
      <c r="K85" s="206"/>
      <c r="L85" s="211"/>
      <c r="M85" s="212"/>
      <c r="N85" s="213"/>
      <c r="O85" s="213"/>
      <c r="P85" s="214">
        <f>SUM(P86:P97)</f>
        <v>0</v>
      </c>
      <c r="Q85" s="213"/>
      <c r="R85" s="214">
        <f>SUM(R86:R97)</f>
        <v>0</v>
      </c>
      <c r="S85" s="213"/>
      <c r="T85" s="215">
        <f>SUM(T86:T97)</f>
        <v>257.568</v>
      </c>
      <c r="AR85" s="216" t="s">
        <v>84</v>
      </c>
      <c r="AT85" s="217" t="s">
        <v>75</v>
      </c>
      <c r="AU85" s="217" t="s">
        <v>84</v>
      </c>
      <c r="AY85" s="216" t="s">
        <v>170</v>
      </c>
      <c r="BK85" s="218">
        <f>SUM(BK86:BK97)</f>
        <v>0</v>
      </c>
    </row>
    <row r="86" spans="2:65" s="1" customFormat="1" ht="25.5" customHeight="1">
      <c r="B86" s="46"/>
      <c r="C86" s="221" t="s">
        <v>84</v>
      </c>
      <c r="D86" s="221" t="s">
        <v>176</v>
      </c>
      <c r="E86" s="222" t="s">
        <v>1484</v>
      </c>
      <c r="F86" s="223" t="s">
        <v>1485</v>
      </c>
      <c r="G86" s="224" t="s">
        <v>219</v>
      </c>
      <c r="H86" s="225">
        <v>216</v>
      </c>
      <c r="I86" s="226"/>
      <c r="J86" s="227">
        <f>ROUND(I86*H86,2)</f>
        <v>0</v>
      </c>
      <c r="K86" s="223" t="s">
        <v>180</v>
      </c>
      <c r="L86" s="72"/>
      <c r="M86" s="228" t="s">
        <v>23</v>
      </c>
      <c r="N86" s="229" t="s">
        <v>47</v>
      </c>
      <c r="O86" s="47"/>
      <c r="P86" s="230">
        <f>O86*H86</f>
        <v>0</v>
      </c>
      <c r="Q86" s="230">
        <v>0</v>
      </c>
      <c r="R86" s="230">
        <f>Q86*H86</f>
        <v>0</v>
      </c>
      <c r="S86" s="230">
        <v>0.408</v>
      </c>
      <c r="T86" s="231">
        <f>S86*H86</f>
        <v>88.128</v>
      </c>
      <c r="AR86" s="24" t="s">
        <v>194</v>
      </c>
      <c r="AT86" s="24" t="s">
        <v>176</v>
      </c>
      <c r="AU86" s="24" t="s">
        <v>87</v>
      </c>
      <c r="AY86" s="24" t="s">
        <v>170</v>
      </c>
      <c r="BE86" s="232">
        <f>IF(N86="základní",J86,0)</f>
        <v>0</v>
      </c>
      <c r="BF86" s="232">
        <f>IF(N86="snížená",J86,0)</f>
        <v>0</v>
      </c>
      <c r="BG86" s="232">
        <f>IF(N86="zákl. přenesená",J86,0)</f>
        <v>0</v>
      </c>
      <c r="BH86" s="232">
        <f>IF(N86="sníž. přenesená",J86,0)</f>
        <v>0</v>
      </c>
      <c r="BI86" s="232">
        <f>IF(N86="nulová",J86,0)</f>
        <v>0</v>
      </c>
      <c r="BJ86" s="24" t="s">
        <v>84</v>
      </c>
      <c r="BK86" s="232">
        <f>ROUND(I86*H86,2)</f>
        <v>0</v>
      </c>
      <c r="BL86" s="24" t="s">
        <v>194</v>
      </c>
      <c r="BM86" s="24" t="s">
        <v>1486</v>
      </c>
    </row>
    <row r="87" spans="2:47" s="1" customFormat="1" ht="13.5">
      <c r="B87" s="46"/>
      <c r="C87" s="74"/>
      <c r="D87" s="233" t="s">
        <v>183</v>
      </c>
      <c r="E87" s="74"/>
      <c r="F87" s="234" t="s">
        <v>1487</v>
      </c>
      <c r="G87" s="74"/>
      <c r="H87" s="74"/>
      <c r="I87" s="191"/>
      <c r="J87" s="74"/>
      <c r="K87" s="74"/>
      <c r="L87" s="72"/>
      <c r="M87" s="235"/>
      <c r="N87" s="47"/>
      <c r="O87" s="47"/>
      <c r="P87" s="47"/>
      <c r="Q87" s="47"/>
      <c r="R87" s="47"/>
      <c r="S87" s="47"/>
      <c r="T87" s="95"/>
      <c r="AT87" s="24" t="s">
        <v>183</v>
      </c>
      <c r="AU87" s="24" t="s">
        <v>87</v>
      </c>
    </row>
    <row r="88" spans="2:47" s="1" customFormat="1" ht="13.5">
      <c r="B88" s="46"/>
      <c r="C88" s="74"/>
      <c r="D88" s="233" t="s">
        <v>295</v>
      </c>
      <c r="E88" s="74"/>
      <c r="F88" s="236" t="s">
        <v>311</v>
      </c>
      <c r="G88" s="74"/>
      <c r="H88" s="74"/>
      <c r="I88" s="191"/>
      <c r="J88" s="74"/>
      <c r="K88" s="74"/>
      <c r="L88" s="72"/>
      <c r="M88" s="235"/>
      <c r="N88" s="47"/>
      <c r="O88" s="47"/>
      <c r="P88" s="47"/>
      <c r="Q88" s="47"/>
      <c r="R88" s="47"/>
      <c r="S88" s="47"/>
      <c r="T88" s="95"/>
      <c r="AT88" s="24" t="s">
        <v>295</v>
      </c>
      <c r="AU88" s="24" t="s">
        <v>87</v>
      </c>
    </row>
    <row r="89" spans="2:51" s="11" customFormat="1" ht="13.5">
      <c r="B89" s="240"/>
      <c r="C89" s="241"/>
      <c r="D89" s="233" t="s">
        <v>322</v>
      </c>
      <c r="E89" s="242" t="s">
        <v>23</v>
      </c>
      <c r="F89" s="243" t="s">
        <v>1488</v>
      </c>
      <c r="G89" s="241"/>
      <c r="H89" s="244">
        <v>216</v>
      </c>
      <c r="I89" s="245"/>
      <c r="J89" s="241"/>
      <c r="K89" s="241"/>
      <c r="L89" s="246"/>
      <c r="M89" s="247"/>
      <c r="N89" s="248"/>
      <c r="O89" s="248"/>
      <c r="P89" s="248"/>
      <c r="Q89" s="248"/>
      <c r="R89" s="248"/>
      <c r="S89" s="248"/>
      <c r="T89" s="249"/>
      <c r="AT89" s="250" t="s">
        <v>322</v>
      </c>
      <c r="AU89" s="250" t="s">
        <v>87</v>
      </c>
      <c r="AV89" s="11" t="s">
        <v>87</v>
      </c>
      <c r="AW89" s="11" t="s">
        <v>39</v>
      </c>
      <c r="AX89" s="11" t="s">
        <v>84</v>
      </c>
      <c r="AY89" s="250" t="s">
        <v>170</v>
      </c>
    </row>
    <row r="90" spans="2:65" s="1" customFormat="1" ht="16.5" customHeight="1">
      <c r="B90" s="46"/>
      <c r="C90" s="221" t="s">
        <v>87</v>
      </c>
      <c r="D90" s="221" t="s">
        <v>176</v>
      </c>
      <c r="E90" s="222" t="s">
        <v>1489</v>
      </c>
      <c r="F90" s="223" t="s">
        <v>1490</v>
      </c>
      <c r="G90" s="224" t="s">
        <v>219</v>
      </c>
      <c r="H90" s="225">
        <v>358</v>
      </c>
      <c r="I90" s="226"/>
      <c r="J90" s="227">
        <f>ROUND(I90*H90,2)</f>
        <v>0</v>
      </c>
      <c r="K90" s="223" t="s">
        <v>180</v>
      </c>
      <c r="L90" s="72"/>
      <c r="M90" s="228" t="s">
        <v>23</v>
      </c>
      <c r="N90" s="229" t="s">
        <v>47</v>
      </c>
      <c r="O90" s="47"/>
      <c r="P90" s="230">
        <f>O90*H90</f>
        <v>0</v>
      </c>
      <c r="Q90" s="230">
        <v>0</v>
      </c>
      <c r="R90" s="230">
        <f>Q90*H90</f>
        <v>0</v>
      </c>
      <c r="S90" s="230">
        <v>0.18</v>
      </c>
      <c r="T90" s="231">
        <f>S90*H90</f>
        <v>64.44</v>
      </c>
      <c r="AR90" s="24" t="s">
        <v>194</v>
      </c>
      <c r="AT90" s="24" t="s">
        <v>176</v>
      </c>
      <c r="AU90" s="24" t="s">
        <v>87</v>
      </c>
      <c r="AY90" s="24" t="s">
        <v>170</v>
      </c>
      <c r="BE90" s="232">
        <f>IF(N90="základní",J90,0)</f>
        <v>0</v>
      </c>
      <c r="BF90" s="232">
        <f>IF(N90="snížená",J90,0)</f>
        <v>0</v>
      </c>
      <c r="BG90" s="232">
        <f>IF(N90="zákl. přenesená",J90,0)</f>
        <v>0</v>
      </c>
      <c r="BH90" s="232">
        <f>IF(N90="sníž. přenesená",J90,0)</f>
        <v>0</v>
      </c>
      <c r="BI90" s="232">
        <f>IF(N90="nulová",J90,0)</f>
        <v>0</v>
      </c>
      <c r="BJ90" s="24" t="s">
        <v>84</v>
      </c>
      <c r="BK90" s="232">
        <f>ROUND(I90*H90,2)</f>
        <v>0</v>
      </c>
      <c r="BL90" s="24" t="s">
        <v>194</v>
      </c>
      <c r="BM90" s="24" t="s">
        <v>1491</v>
      </c>
    </row>
    <row r="91" spans="2:47" s="1" customFormat="1" ht="13.5">
      <c r="B91" s="46"/>
      <c r="C91" s="74"/>
      <c r="D91" s="233" t="s">
        <v>183</v>
      </c>
      <c r="E91" s="74"/>
      <c r="F91" s="234" t="s">
        <v>1492</v>
      </c>
      <c r="G91" s="74"/>
      <c r="H91" s="74"/>
      <c r="I91" s="191"/>
      <c r="J91" s="74"/>
      <c r="K91" s="74"/>
      <c r="L91" s="72"/>
      <c r="M91" s="235"/>
      <c r="N91" s="47"/>
      <c r="O91" s="47"/>
      <c r="P91" s="47"/>
      <c r="Q91" s="47"/>
      <c r="R91" s="47"/>
      <c r="S91" s="47"/>
      <c r="T91" s="95"/>
      <c r="AT91" s="24" t="s">
        <v>183</v>
      </c>
      <c r="AU91" s="24" t="s">
        <v>87</v>
      </c>
    </row>
    <row r="92" spans="2:47" s="1" customFormat="1" ht="13.5">
      <c r="B92" s="46"/>
      <c r="C92" s="74"/>
      <c r="D92" s="233" t="s">
        <v>295</v>
      </c>
      <c r="E92" s="74"/>
      <c r="F92" s="236" t="s">
        <v>321</v>
      </c>
      <c r="G92" s="74"/>
      <c r="H92" s="74"/>
      <c r="I92" s="191"/>
      <c r="J92" s="74"/>
      <c r="K92" s="74"/>
      <c r="L92" s="72"/>
      <c r="M92" s="235"/>
      <c r="N92" s="47"/>
      <c r="O92" s="47"/>
      <c r="P92" s="47"/>
      <c r="Q92" s="47"/>
      <c r="R92" s="47"/>
      <c r="S92" s="47"/>
      <c r="T92" s="95"/>
      <c r="AT92" s="24" t="s">
        <v>295</v>
      </c>
      <c r="AU92" s="24" t="s">
        <v>87</v>
      </c>
    </row>
    <row r="93" spans="2:51" s="11" customFormat="1" ht="13.5">
      <c r="B93" s="240"/>
      <c r="C93" s="241"/>
      <c r="D93" s="233" t="s">
        <v>322</v>
      </c>
      <c r="E93" s="242" t="s">
        <v>23</v>
      </c>
      <c r="F93" s="243" t="s">
        <v>1493</v>
      </c>
      <c r="G93" s="241"/>
      <c r="H93" s="244">
        <v>358</v>
      </c>
      <c r="I93" s="245"/>
      <c r="J93" s="241"/>
      <c r="K93" s="241"/>
      <c r="L93" s="246"/>
      <c r="M93" s="247"/>
      <c r="N93" s="248"/>
      <c r="O93" s="248"/>
      <c r="P93" s="248"/>
      <c r="Q93" s="248"/>
      <c r="R93" s="248"/>
      <c r="S93" s="248"/>
      <c r="T93" s="249"/>
      <c r="AT93" s="250" t="s">
        <v>322</v>
      </c>
      <c r="AU93" s="250" t="s">
        <v>87</v>
      </c>
      <c r="AV93" s="11" t="s">
        <v>87</v>
      </c>
      <c r="AW93" s="11" t="s">
        <v>39</v>
      </c>
      <c r="AX93" s="11" t="s">
        <v>84</v>
      </c>
      <c r="AY93" s="250" t="s">
        <v>170</v>
      </c>
    </row>
    <row r="94" spans="2:65" s="1" customFormat="1" ht="16.5" customHeight="1">
      <c r="B94" s="46"/>
      <c r="C94" s="221" t="s">
        <v>189</v>
      </c>
      <c r="D94" s="221" t="s">
        <v>176</v>
      </c>
      <c r="E94" s="222" t="s">
        <v>1494</v>
      </c>
      <c r="F94" s="223" t="s">
        <v>1495</v>
      </c>
      <c r="G94" s="224" t="s">
        <v>219</v>
      </c>
      <c r="H94" s="225">
        <v>350</v>
      </c>
      <c r="I94" s="226"/>
      <c r="J94" s="227">
        <f>ROUND(I94*H94,2)</f>
        <v>0</v>
      </c>
      <c r="K94" s="223" t="s">
        <v>180</v>
      </c>
      <c r="L94" s="72"/>
      <c r="M94" s="228" t="s">
        <v>23</v>
      </c>
      <c r="N94" s="229" t="s">
        <v>47</v>
      </c>
      <c r="O94" s="47"/>
      <c r="P94" s="230">
        <f>O94*H94</f>
        <v>0</v>
      </c>
      <c r="Q94" s="230">
        <v>0</v>
      </c>
      <c r="R94" s="230">
        <f>Q94*H94</f>
        <v>0</v>
      </c>
      <c r="S94" s="230">
        <v>0.3</v>
      </c>
      <c r="T94" s="231">
        <f>S94*H94</f>
        <v>105</v>
      </c>
      <c r="AR94" s="24" t="s">
        <v>194</v>
      </c>
      <c r="AT94" s="24" t="s">
        <v>176</v>
      </c>
      <c r="AU94" s="24" t="s">
        <v>87</v>
      </c>
      <c r="AY94" s="24" t="s">
        <v>170</v>
      </c>
      <c r="BE94" s="232">
        <f>IF(N94="základní",J94,0)</f>
        <v>0</v>
      </c>
      <c r="BF94" s="232">
        <f>IF(N94="snížená",J94,0)</f>
        <v>0</v>
      </c>
      <c r="BG94" s="232">
        <f>IF(N94="zákl. přenesená",J94,0)</f>
        <v>0</v>
      </c>
      <c r="BH94" s="232">
        <f>IF(N94="sníž. přenesená",J94,0)</f>
        <v>0</v>
      </c>
      <c r="BI94" s="232">
        <f>IF(N94="nulová",J94,0)</f>
        <v>0</v>
      </c>
      <c r="BJ94" s="24" t="s">
        <v>84</v>
      </c>
      <c r="BK94" s="232">
        <f>ROUND(I94*H94,2)</f>
        <v>0</v>
      </c>
      <c r="BL94" s="24" t="s">
        <v>194</v>
      </c>
      <c r="BM94" s="24" t="s">
        <v>1496</v>
      </c>
    </row>
    <row r="95" spans="2:47" s="1" customFormat="1" ht="13.5">
      <c r="B95" s="46"/>
      <c r="C95" s="74"/>
      <c r="D95" s="233" t="s">
        <v>183</v>
      </c>
      <c r="E95" s="74"/>
      <c r="F95" s="234" t="s">
        <v>1497</v>
      </c>
      <c r="G95" s="74"/>
      <c r="H95" s="74"/>
      <c r="I95" s="191"/>
      <c r="J95" s="74"/>
      <c r="K95" s="74"/>
      <c r="L95" s="72"/>
      <c r="M95" s="235"/>
      <c r="N95" s="47"/>
      <c r="O95" s="47"/>
      <c r="P95" s="47"/>
      <c r="Q95" s="47"/>
      <c r="R95" s="47"/>
      <c r="S95" s="47"/>
      <c r="T95" s="95"/>
      <c r="AT95" s="24" t="s">
        <v>183</v>
      </c>
      <c r="AU95" s="24" t="s">
        <v>87</v>
      </c>
    </row>
    <row r="96" spans="2:47" s="1" customFormat="1" ht="13.5">
      <c r="B96" s="46"/>
      <c r="C96" s="74"/>
      <c r="D96" s="233" t="s">
        <v>295</v>
      </c>
      <c r="E96" s="74"/>
      <c r="F96" s="236" t="s">
        <v>321</v>
      </c>
      <c r="G96" s="74"/>
      <c r="H96" s="74"/>
      <c r="I96" s="191"/>
      <c r="J96" s="74"/>
      <c r="K96" s="74"/>
      <c r="L96" s="72"/>
      <c r="M96" s="235"/>
      <c r="N96" s="47"/>
      <c r="O96" s="47"/>
      <c r="P96" s="47"/>
      <c r="Q96" s="47"/>
      <c r="R96" s="47"/>
      <c r="S96" s="47"/>
      <c r="T96" s="95"/>
      <c r="AT96" s="24" t="s">
        <v>295</v>
      </c>
      <c r="AU96" s="24" t="s">
        <v>87</v>
      </c>
    </row>
    <row r="97" spans="2:51" s="11" customFormat="1" ht="13.5">
      <c r="B97" s="240"/>
      <c r="C97" s="241"/>
      <c r="D97" s="233" t="s">
        <v>322</v>
      </c>
      <c r="E97" s="242" t="s">
        <v>23</v>
      </c>
      <c r="F97" s="243" t="s">
        <v>1498</v>
      </c>
      <c r="G97" s="241"/>
      <c r="H97" s="244">
        <v>350</v>
      </c>
      <c r="I97" s="245"/>
      <c r="J97" s="241"/>
      <c r="K97" s="241"/>
      <c r="L97" s="246"/>
      <c r="M97" s="247"/>
      <c r="N97" s="248"/>
      <c r="O97" s="248"/>
      <c r="P97" s="248"/>
      <c r="Q97" s="248"/>
      <c r="R97" s="248"/>
      <c r="S97" s="248"/>
      <c r="T97" s="249"/>
      <c r="AT97" s="250" t="s">
        <v>322</v>
      </c>
      <c r="AU97" s="250" t="s">
        <v>87</v>
      </c>
      <c r="AV97" s="11" t="s">
        <v>87</v>
      </c>
      <c r="AW97" s="11" t="s">
        <v>39</v>
      </c>
      <c r="AX97" s="11" t="s">
        <v>84</v>
      </c>
      <c r="AY97" s="250" t="s">
        <v>170</v>
      </c>
    </row>
    <row r="98" spans="2:63" s="10" customFormat="1" ht="29.85" customHeight="1">
      <c r="B98" s="205"/>
      <c r="C98" s="206"/>
      <c r="D98" s="207" t="s">
        <v>75</v>
      </c>
      <c r="E98" s="219" t="s">
        <v>173</v>
      </c>
      <c r="F98" s="219" t="s">
        <v>453</v>
      </c>
      <c r="G98" s="206"/>
      <c r="H98" s="206"/>
      <c r="I98" s="209"/>
      <c r="J98" s="220">
        <f>BK98</f>
        <v>0</v>
      </c>
      <c r="K98" s="206"/>
      <c r="L98" s="211"/>
      <c r="M98" s="212"/>
      <c r="N98" s="213"/>
      <c r="O98" s="213"/>
      <c r="P98" s="214">
        <f>SUM(P99:P119)</f>
        <v>0</v>
      </c>
      <c r="Q98" s="213"/>
      <c r="R98" s="214">
        <f>SUM(R99:R119)</f>
        <v>115.5366</v>
      </c>
      <c r="S98" s="213"/>
      <c r="T98" s="215">
        <f>SUM(T99:T119)</f>
        <v>0</v>
      </c>
      <c r="AR98" s="216" t="s">
        <v>84</v>
      </c>
      <c r="AT98" s="217" t="s">
        <v>75</v>
      </c>
      <c r="AU98" s="217" t="s">
        <v>84</v>
      </c>
      <c r="AY98" s="216" t="s">
        <v>170</v>
      </c>
      <c r="BK98" s="218">
        <f>SUM(BK99:BK119)</f>
        <v>0</v>
      </c>
    </row>
    <row r="99" spans="2:65" s="1" customFormat="1" ht="16.5" customHeight="1">
      <c r="B99" s="46"/>
      <c r="C99" s="221" t="s">
        <v>194</v>
      </c>
      <c r="D99" s="221" t="s">
        <v>176</v>
      </c>
      <c r="E99" s="222" t="s">
        <v>1140</v>
      </c>
      <c r="F99" s="223" t="s">
        <v>1141</v>
      </c>
      <c r="G99" s="224" t="s">
        <v>219</v>
      </c>
      <c r="H99" s="225">
        <v>358</v>
      </c>
      <c r="I99" s="226"/>
      <c r="J99" s="227">
        <f>ROUND(I99*H99,2)</f>
        <v>0</v>
      </c>
      <c r="K99" s="223" t="s">
        <v>180</v>
      </c>
      <c r="L99" s="72"/>
      <c r="M99" s="228" t="s">
        <v>23</v>
      </c>
      <c r="N99" s="229" t="s">
        <v>47</v>
      </c>
      <c r="O99" s="47"/>
      <c r="P99" s="230">
        <f>O99*H99</f>
        <v>0</v>
      </c>
      <c r="Q99" s="230">
        <v>0</v>
      </c>
      <c r="R99" s="230">
        <f>Q99*H99</f>
        <v>0</v>
      </c>
      <c r="S99" s="230">
        <v>0</v>
      </c>
      <c r="T99" s="231">
        <f>S99*H99</f>
        <v>0</v>
      </c>
      <c r="AR99" s="24" t="s">
        <v>194</v>
      </c>
      <c r="AT99" s="24" t="s">
        <v>176</v>
      </c>
      <c r="AU99" s="24" t="s">
        <v>87</v>
      </c>
      <c r="AY99" s="24" t="s">
        <v>170</v>
      </c>
      <c r="BE99" s="232">
        <f>IF(N99="základní",J99,0)</f>
        <v>0</v>
      </c>
      <c r="BF99" s="232">
        <f>IF(N99="snížená",J99,0)</f>
        <v>0</v>
      </c>
      <c r="BG99" s="232">
        <f>IF(N99="zákl. přenesená",J99,0)</f>
        <v>0</v>
      </c>
      <c r="BH99" s="232">
        <f>IF(N99="sníž. přenesená",J99,0)</f>
        <v>0</v>
      </c>
      <c r="BI99" s="232">
        <f>IF(N99="nulová",J99,0)</f>
        <v>0</v>
      </c>
      <c r="BJ99" s="24" t="s">
        <v>84</v>
      </c>
      <c r="BK99" s="232">
        <f>ROUND(I99*H99,2)</f>
        <v>0</v>
      </c>
      <c r="BL99" s="24" t="s">
        <v>194</v>
      </c>
      <c r="BM99" s="24" t="s">
        <v>1499</v>
      </c>
    </row>
    <row r="100" spans="2:47" s="1" customFormat="1" ht="13.5">
      <c r="B100" s="46"/>
      <c r="C100" s="74"/>
      <c r="D100" s="233" t="s">
        <v>183</v>
      </c>
      <c r="E100" s="74"/>
      <c r="F100" s="234" t="s">
        <v>1143</v>
      </c>
      <c r="G100" s="74"/>
      <c r="H100" s="74"/>
      <c r="I100" s="191"/>
      <c r="J100" s="74"/>
      <c r="K100" s="74"/>
      <c r="L100" s="72"/>
      <c r="M100" s="235"/>
      <c r="N100" s="47"/>
      <c r="O100" s="47"/>
      <c r="P100" s="47"/>
      <c r="Q100" s="47"/>
      <c r="R100" s="47"/>
      <c r="S100" s="47"/>
      <c r="T100" s="95"/>
      <c r="AT100" s="24" t="s">
        <v>183</v>
      </c>
      <c r="AU100" s="24" t="s">
        <v>87</v>
      </c>
    </row>
    <row r="101" spans="2:47" s="1" customFormat="1" ht="13.5">
      <c r="B101" s="46"/>
      <c r="C101" s="74"/>
      <c r="D101" s="233" t="s">
        <v>184</v>
      </c>
      <c r="E101" s="74"/>
      <c r="F101" s="236" t="s">
        <v>1500</v>
      </c>
      <c r="G101" s="74"/>
      <c r="H101" s="74"/>
      <c r="I101" s="191"/>
      <c r="J101" s="74"/>
      <c r="K101" s="74"/>
      <c r="L101" s="72"/>
      <c r="M101" s="235"/>
      <c r="N101" s="47"/>
      <c r="O101" s="47"/>
      <c r="P101" s="47"/>
      <c r="Q101" s="47"/>
      <c r="R101" s="47"/>
      <c r="S101" s="47"/>
      <c r="T101" s="95"/>
      <c r="AT101" s="24" t="s">
        <v>184</v>
      </c>
      <c r="AU101" s="24" t="s">
        <v>87</v>
      </c>
    </row>
    <row r="102" spans="2:51" s="11" customFormat="1" ht="13.5">
      <c r="B102" s="240"/>
      <c r="C102" s="241"/>
      <c r="D102" s="233" t="s">
        <v>322</v>
      </c>
      <c r="E102" s="242" t="s">
        <v>23</v>
      </c>
      <c r="F102" s="243" t="s">
        <v>1501</v>
      </c>
      <c r="G102" s="241"/>
      <c r="H102" s="244">
        <v>216</v>
      </c>
      <c r="I102" s="245"/>
      <c r="J102" s="241"/>
      <c r="K102" s="241"/>
      <c r="L102" s="246"/>
      <c r="M102" s="247"/>
      <c r="N102" s="248"/>
      <c r="O102" s="248"/>
      <c r="P102" s="248"/>
      <c r="Q102" s="248"/>
      <c r="R102" s="248"/>
      <c r="S102" s="248"/>
      <c r="T102" s="249"/>
      <c r="AT102" s="250" t="s">
        <v>322</v>
      </c>
      <c r="AU102" s="250" t="s">
        <v>87</v>
      </c>
      <c r="AV102" s="11" t="s">
        <v>87</v>
      </c>
      <c r="AW102" s="11" t="s">
        <v>39</v>
      </c>
      <c r="AX102" s="11" t="s">
        <v>76</v>
      </c>
      <c r="AY102" s="250" t="s">
        <v>170</v>
      </c>
    </row>
    <row r="103" spans="2:51" s="11" customFormat="1" ht="13.5">
      <c r="B103" s="240"/>
      <c r="C103" s="241"/>
      <c r="D103" s="233" t="s">
        <v>322</v>
      </c>
      <c r="E103" s="242" t="s">
        <v>23</v>
      </c>
      <c r="F103" s="243" t="s">
        <v>1502</v>
      </c>
      <c r="G103" s="241"/>
      <c r="H103" s="244">
        <v>142</v>
      </c>
      <c r="I103" s="245"/>
      <c r="J103" s="241"/>
      <c r="K103" s="241"/>
      <c r="L103" s="246"/>
      <c r="M103" s="247"/>
      <c r="N103" s="248"/>
      <c r="O103" s="248"/>
      <c r="P103" s="248"/>
      <c r="Q103" s="248"/>
      <c r="R103" s="248"/>
      <c r="S103" s="248"/>
      <c r="T103" s="249"/>
      <c r="AT103" s="250" t="s">
        <v>322</v>
      </c>
      <c r="AU103" s="250" t="s">
        <v>87</v>
      </c>
      <c r="AV103" s="11" t="s">
        <v>87</v>
      </c>
      <c r="AW103" s="11" t="s">
        <v>39</v>
      </c>
      <c r="AX103" s="11" t="s">
        <v>76</v>
      </c>
      <c r="AY103" s="250" t="s">
        <v>170</v>
      </c>
    </row>
    <row r="104" spans="2:51" s="12" customFormat="1" ht="13.5">
      <c r="B104" s="251"/>
      <c r="C104" s="252"/>
      <c r="D104" s="233" t="s">
        <v>322</v>
      </c>
      <c r="E104" s="253" t="s">
        <v>23</v>
      </c>
      <c r="F104" s="254" t="s">
        <v>392</v>
      </c>
      <c r="G104" s="252"/>
      <c r="H104" s="255">
        <v>358</v>
      </c>
      <c r="I104" s="256"/>
      <c r="J104" s="252"/>
      <c r="K104" s="252"/>
      <c r="L104" s="257"/>
      <c r="M104" s="258"/>
      <c r="N104" s="259"/>
      <c r="O104" s="259"/>
      <c r="P104" s="259"/>
      <c r="Q104" s="259"/>
      <c r="R104" s="259"/>
      <c r="S104" s="259"/>
      <c r="T104" s="260"/>
      <c r="AT104" s="261" t="s">
        <v>322</v>
      </c>
      <c r="AU104" s="261" t="s">
        <v>87</v>
      </c>
      <c r="AV104" s="12" t="s">
        <v>194</v>
      </c>
      <c r="AW104" s="12" t="s">
        <v>39</v>
      </c>
      <c r="AX104" s="12" t="s">
        <v>84</v>
      </c>
      <c r="AY104" s="261" t="s">
        <v>170</v>
      </c>
    </row>
    <row r="105" spans="2:65" s="1" customFormat="1" ht="16.5" customHeight="1">
      <c r="B105" s="46"/>
      <c r="C105" s="221" t="s">
        <v>173</v>
      </c>
      <c r="D105" s="221" t="s">
        <v>176</v>
      </c>
      <c r="E105" s="222" t="s">
        <v>1503</v>
      </c>
      <c r="F105" s="223" t="s">
        <v>1504</v>
      </c>
      <c r="G105" s="224" t="s">
        <v>219</v>
      </c>
      <c r="H105" s="225">
        <v>350</v>
      </c>
      <c r="I105" s="226"/>
      <c r="J105" s="227">
        <f>ROUND(I105*H105,2)</f>
        <v>0</v>
      </c>
      <c r="K105" s="223" t="s">
        <v>180</v>
      </c>
      <c r="L105" s="72"/>
      <c r="M105" s="228" t="s">
        <v>23</v>
      </c>
      <c r="N105" s="229" t="s">
        <v>47</v>
      </c>
      <c r="O105" s="47"/>
      <c r="P105" s="230">
        <f>O105*H105</f>
        <v>0</v>
      </c>
      <c r="Q105" s="230">
        <v>0</v>
      </c>
      <c r="R105" s="230">
        <f>Q105*H105</f>
        <v>0</v>
      </c>
      <c r="S105" s="230">
        <v>0</v>
      </c>
      <c r="T105" s="231">
        <f>S105*H105</f>
        <v>0</v>
      </c>
      <c r="AR105" s="24" t="s">
        <v>194</v>
      </c>
      <c r="AT105" s="24" t="s">
        <v>176</v>
      </c>
      <c r="AU105" s="24" t="s">
        <v>87</v>
      </c>
      <c r="AY105" s="24" t="s">
        <v>170</v>
      </c>
      <c r="BE105" s="232">
        <f>IF(N105="základní",J105,0)</f>
        <v>0</v>
      </c>
      <c r="BF105" s="232">
        <f>IF(N105="snížená",J105,0)</f>
        <v>0</v>
      </c>
      <c r="BG105" s="232">
        <f>IF(N105="zákl. přenesená",J105,0)</f>
        <v>0</v>
      </c>
      <c r="BH105" s="232">
        <f>IF(N105="sníž. přenesená",J105,0)</f>
        <v>0</v>
      </c>
      <c r="BI105" s="232">
        <f>IF(N105="nulová",J105,0)</f>
        <v>0</v>
      </c>
      <c r="BJ105" s="24" t="s">
        <v>84</v>
      </c>
      <c r="BK105" s="232">
        <f>ROUND(I105*H105,2)</f>
        <v>0</v>
      </c>
      <c r="BL105" s="24" t="s">
        <v>194</v>
      </c>
      <c r="BM105" s="24" t="s">
        <v>1505</v>
      </c>
    </row>
    <row r="106" spans="2:47" s="1" customFormat="1" ht="13.5">
      <c r="B106" s="46"/>
      <c r="C106" s="74"/>
      <c r="D106" s="233" t="s">
        <v>183</v>
      </c>
      <c r="E106" s="74"/>
      <c r="F106" s="234" t="s">
        <v>1506</v>
      </c>
      <c r="G106" s="74"/>
      <c r="H106" s="74"/>
      <c r="I106" s="191"/>
      <c r="J106" s="74"/>
      <c r="K106" s="74"/>
      <c r="L106" s="72"/>
      <c r="M106" s="235"/>
      <c r="N106" s="47"/>
      <c r="O106" s="47"/>
      <c r="P106" s="47"/>
      <c r="Q106" s="47"/>
      <c r="R106" s="47"/>
      <c r="S106" s="47"/>
      <c r="T106" s="95"/>
      <c r="AT106" s="24" t="s">
        <v>183</v>
      </c>
      <c r="AU106" s="24" t="s">
        <v>87</v>
      </c>
    </row>
    <row r="107" spans="2:47" s="1" customFormat="1" ht="13.5">
      <c r="B107" s="46"/>
      <c r="C107" s="74"/>
      <c r="D107" s="233" t="s">
        <v>184</v>
      </c>
      <c r="E107" s="74"/>
      <c r="F107" s="236" t="s">
        <v>1507</v>
      </c>
      <c r="G107" s="74"/>
      <c r="H107" s="74"/>
      <c r="I107" s="191"/>
      <c r="J107" s="74"/>
      <c r="K107" s="74"/>
      <c r="L107" s="72"/>
      <c r="M107" s="235"/>
      <c r="N107" s="47"/>
      <c r="O107" s="47"/>
      <c r="P107" s="47"/>
      <c r="Q107" s="47"/>
      <c r="R107" s="47"/>
      <c r="S107" s="47"/>
      <c r="T107" s="95"/>
      <c r="AT107" s="24" t="s">
        <v>184</v>
      </c>
      <c r="AU107" s="24" t="s">
        <v>87</v>
      </c>
    </row>
    <row r="108" spans="2:51" s="11" customFormat="1" ht="13.5">
      <c r="B108" s="240"/>
      <c r="C108" s="241"/>
      <c r="D108" s="233" t="s">
        <v>322</v>
      </c>
      <c r="E108" s="242" t="s">
        <v>23</v>
      </c>
      <c r="F108" s="243" t="s">
        <v>1508</v>
      </c>
      <c r="G108" s="241"/>
      <c r="H108" s="244">
        <v>350</v>
      </c>
      <c r="I108" s="245"/>
      <c r="J108" s="241"/>
      <c r="K108" s="241"/>
      <c r="L108" s="246"/>
      <c r="M108" s="247"/>
      <c r="N108" s="248"/>
      <c r="O108" s="248"/>
      <c r="P108" s="248"/>
      <c r="Q108" s="248"/>
      <c r="R108" s="248"/>
      <c r="S108" s="248"/>
      <c r="T108" s="249"/>
      <c r="AT108" s="250" t="s">
        <v>322</v>
      </c>
      <c r="AU108" s="250" t="s">
        <v>87</v>
      </c>
      <c r="AV108" s="11" t="s">
        <v>87</v>
      </c>
      <c r="AW108" s="11" t="s">
        <v>39</v>
      </c>
      <c r="AX108" s="11" t="s">
        <v>84</v>
      </c>
      <c r="AY108" s="250" t="s">
        <v>170</v>
      </c>
    </row>
    <row r="109" spans="2:65" s="1" customFormat="1" ht="16.5" customHeight="1">
      <c r="B109" s="46"/>
      <c r="C109" s="221" t="s">
        <v>201</v>
      </c>
      <c r="D109" s="221" t="s">
        <v>176</v>
      </c>
      <c r="E109" s="222" t="s">
        <v>1509</v>
      </c>
      <c r="F109" s="223" t="s">
        <v>1510</v>
      </c>
      <c r="G109" s="224" t="s">
        <v>219</v>
      </c>
      <c r="H109" s="225">
        <v>216</v>
      </c>
      <c r="I109" s="226"/>
      <c r="J109" s="227">
        <f>ROUND(I109*H109,2)</f>
        <v>0</v>
      </c>
      <c r="K109" s="223" t="s">
        <v>180</v>
      </c>
      <c r="L109" s="72"/>
      <c r="M109" s="228" t="s">
        <v>23</v>
      </c>
      <c r="N109" s="229" t="s">
        <v>47</v>
      </c>
      <c r="O109" s="47"/>
      <c r="P109" s="230">
        <f>O109*H109</f>
        <v>0</v>
      </c>
      <c r="Q109" s="230">
        <v>0.0835</v>
      </c>
      <c r="R109" s="230">
        <f>Q109*H109</f>
        <v>18.036</v>
      </c>
      <c r="S109" s="230">
        <v>0</v>
      </c>
      <c r="T109" s="231">
        <f>S109*H109</f>
        <v>0</v>
      </c>
      <c r="AR109" s="24" t="s">
        <v>194</v>
      </c>
      <c r="AT109" s="24" t="s">
        <v>176</v>
      </c>
      <c r="AU109" s="24" t="s">
        <v>87</v>
      </c>
      <c r="AY109" s="24" t="s">
        <v>170</v>
      </c>
      <c r="BE109" s="232">
        <f>IF(N109="základní",J109,0)</f>
        <v>0</v>
      </c>
      <c r="BF109" s="232">
        <f>IF(N109="snížená",J109,0)</f>
        <v>0</v>
      </c>
      <c r="BG109" s="232">
        <f>IF(N109="zákl. přenesená",J109,0)</f>
        <v>0</v>
      </c>
      <c r="BH109" s="232">
        <f>IF(N109="sníž. přenesená",J109,0)</f>
        <v>0</v>
      </c>
      <c r="BI109" s="232">
        <f>IF(N109="nulová",J109,0)</f>
        <v>0</v>
      </c>
      <c r="BJ109" s="24" t="s">
        <v>84</v>
      </c>
      <c r="BK109" s="232">
        <f>ROUND(I109*H109,2)</f>
        <v>0</v>
      </c>
      <c r="BL109" s="24" t="s">
        <v>194</v>
      </c>
      <c r="BM109" s="24" t="s">
        <v>1511</v>
      </c>
    </row>
    <row r="110" spans="2:47" s="1" customFormat="1" ht="13.5">
      <c r="B110" s="46"/>
      <c r="C110" s="74"/>
      <c r="D110" s="233" t="s">
        <v>183</v>
      </c>
      <c r="E110" s="74"/>
      <c r="F110" s="234" t="s">
        <v>1512</v>
      </c>
      <c r="G110" s="74"/>
      <c r="H110" s="74"/>
      <c r="I110" s="191"/>
      <c r="J110" s="74"/>
      <c r="K110" s="74"/>
      <c r="L110" s="72"/>
      <c r="M110" s="235"/>
      <c r="N110" s="47"/>
      <c r="O110" s="47"/>
      <c r="P110" s="47"/>
      <c r="Q110" s="47"/>
      <c r="R110" s="47"/>
      <c r="S110" s="47"/>
      <c r="T110" s="95"/>
      <c r="AT110" s="24" t="s">
        <v>183</v>
      </c>
      <c r="AU110" s="24" t="s">
        <v>87</v>
      </c>
    </row>
    <row r="111" spans="2:47" s="1" customFormat="1" ht="13.5">
      <c r="B111" s="46"/>
      <c r="C111" s="74"/>
      <c r="D111" s="233" t="s">
        <v>295</v>
      </c>
      <c r="E111" s="74"/>
      <c r="F111" s="236" t="s">
        <v>1513</v>
      </c>
      <c r="G111" s="74"/>
      <c r="H111" s="74"/>
      <c r="I111" s="191"/>
      <c r="J111" s="74"/>
      <c r="K111" s="74"/>
      <c r="L111" s="72"/>
      <c r="M111" s="235"/>
      <c r="N111" s="47"/>
      <c r="O111" s="47"/>
      <c r="P111" s="47"/>
      <c r="Q111" s="47"/>
      <c r="R111" s="47"/>
      <c r="S111" s="47"/>
      <c r="T111" s="95"/>
      <c r="AT111" s="24" t="s">
        <v>295</v>
      </c>
      <c r="AU111" s="24" t="s">
        <v>87</v>
      </c>
    </row>
    <row r="112" spans="2:51" s="11" customFormat="1" ht="13.5">
      <c r="B112" s="240"/>
      <c r="C112" s="241"/>
      <c r="D112" s="233" t="s">
        <v>322</v>
      </c>
      <c r="E112" s="242" t="s">
        <v>23</v>
      </c>
      <c r="F112" s="243" t="s">
        <v>1501</v>
      </c>
      <c r="G112" s="241"/>
      <c r="H112" s="244">
        <v>216</v>
      </c>
      <c r="I112" s="245"/>
      <c r="J112" s="241"/>
      <c r="K112" s="241"/>
      <c r="L112" s="246"/>
      <c r="M112" s="247"/>
      <c r="N112" s="248"/>
      <c r="O112" s="248"/>
      <c r="P112" s="248"/>
      <c r="Q112" s="248"/>
      <c r="R112" s="248"/>
      <c r="S112" s="248"/>
      <c r="T112" s="249"/>
      <c r="AT112" s="250" t="s">
        <v>322</v>
      </c>
      <c r="AU112" s="250" t="s">
        <v>87</v>
      </c>
      <c r="AV112" s="11" t="s">
        <v>87</v>
      </c>
      <c r="AW112" s="11" t="s">
        <v>39</v>
      </c>
      <c r="AX112" s="11" t="s">
        <v>84</v>
      </c>
      <c r="AY112" s="250" t="s">
        <v>170</v>
      </c>
    </row>
    <row r="113" spans="2:65" s="1" customFormat="1" ht="16.5" customHeight="1">
      <c r="B113" s="46"/>
      <c r="C113" s="262" t="s">
        <v>207</v>
      </c>
      <c r="D113" s="262" t="s">
        <v>858</v>
      </c>
      <c r="E113" s="263" t="s">
        <v>1514</v>
      </c>
      <c r="F113" s="264" t="s">
        <v>1515</v>
      </c>
      <c r="G113" s="265" t="s">
        <v>304</v>
      </c>
      <c r="H113" s="266">
        <v>36</v>
      </c>
      <c r="I113" s="267"/>
      <c r="J113" s="268">
        <f>ROUND(I113*H113,2)</f>
        <v>0</v>
      </c>
      <c r="K113" s="264" t="s">
        <v>180</v>
      </c>
      <c r="L113" s="269"/>
      <c r="M113" s="270" t="s">
        <v>23</v>
      </c>
      <c r="N113" s="271" t="s">
        <v>47</v>
      </c>
      <c r="O113" s="47"/>
      <c r="P113" s="230">
        <f>O113*H113</f>
        <v>0</v>
      </c>
      <c r="Q113" s="230">
        <v>2.7</v>
      </c>
      <c r="R113" s="230">
        <f>Q113*H113</f>
        <v>97.2</v>
      </c>
      <c r="S113" s="230">
        <v>0</v>
      </c>
      <c r="T113" s="231">
        <f>S113*H113</f>
        <v>0</v>
      </c>
      <c r="AR113" s="24" t="s">
        <v>211</v>
      </c>
      <c r="AT113" s="24" t="s">
        <v>858</v>
      </c>
      <c r="AU113" s="24" t="s">
        <v>87</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194</v>
      </c>
      <c r="BM113" s="24" t="s">
        <v>1516</v>
      </c>
    </row>
    <row r="114" spans="2:47" s="1" customFormat="1" ht="13.5">
      <c r="B114" s="46"/>
      <c r="C114" s="74"/>
      <c r="D114" s="233" t="s">
        <v>183</v>
      </c>
      <c r="E114" s="74"/>
      <c r="F114" s="234" t="s">
        <v>1515</v>
      </c>
      <c r="G114" s="74"/>
      <c r="H114" s="74"/>
      <c r="I114" s="191"/>
      <c r="J114" s="74"/>
      <c r="K114" s="74"/>
      <c r="L114" s="72"/>
      <c r="M114" s="235"/>
      <c r="N114" s="47"/>
      <c r="O114" s="47"/>
      <c r="P114" s="47"/>
      <c r="Q114" s="47"/>
      <c r="R114" s="47"/>
      <c r="S114" s="47"/>
      <c r="T114" s="95"/>
      <c r="AT114" s="24" t="s">
        <v>183</v>
      </c>
      <c r="AU114" s="24" t="s">
        <v>87</v>
      </c>
    </row>
    <row r="115" spans="2:51" s="11" customFormat="1" ht="13.5">
      <c r="B115" s="240"/>
      <c r="C115" s="241"/>
      <c r="D115" s="233" t="s">
        <v>322</v>
      </c>
      <c r="E115" s="242" t="s">
        <v>23</v>
      </c>
      <c r="F115" s="243" t="s">
        <v>1517</v>
      </c>
      <c r="G115" s="241"/>
      <c r="H115" s="244">
        <v>36</v>
      </c>
      <c r="I115" s="245"/>
      <c r="J115" s="241"/>
      <c r="K115" s="241"/>
      <c r="L115" s="246"/>
      <c r="M115" s="247"/>
      <c r="N115" s="248"/>
      <c r="O115" s="248"/>
      <c r="P115" s="248"/>
      <c r="Q115" s="248"/>
      <c r="R115" s="248"/>
      <c r="S115" s="248"/>
      <c r="T115" s="249"/>
      <c r="AT115" s="250" t="s">
        <v>322</v>
      </c>
      <c r="AU115" s="250" t="s">
        <v>87</v>
      </c>
      <c r="AV115" s="11" t="s">
        <v>87</v>
      </c>
      <c r="AW115" s="11" t="s">
        <v>39</v>
      </c>
      <c r="AX115" s="11" t="s">
        <v>84</v>
      </c>
      <c r="AY115" s="250" t="s">
        <v>170</v>
      </c>
    </row>
    <row r="116" spans="2:65" s="1" customFormat="1" ht="16.5" customHeight="1">
      <c r="B116" s="46"/>
      <c r="C116" s="221" t="s">
        <v>211</v>
      </c>
      <c r="D116" s="221" t="s">
        <v>176</v>
      </c>
      <c r="E116" s="222" t="s">
        <v>1518</v>
      </c>
      <c r="F116" s="223" t="s">
        <v>1519</v>
      </c>
      <c r="G116" s="224" t="s">
        <v>340</v>
      </c>
      <c r="H116" s="225">
        <v>60</v>
      </c>
      <c r="I116" s="226"/>
      <c r="J116" s="227">
        <f>ROUND(I116*H116,2)</f>
        <v>0</v>
      </c>
      <c r="K116" s="223" t="s">
        <v>180</v>
      </c>
      <c r="L116" s="72"/>
      <c r="M116" s="228" t="s">
        <v>23</v>
      </c>
      <c r="N116" s="229" t="s">
        <v>47</v>
      </c>
      <c r="O116" s="47"/>
      <c r="P116" s="230">
        <f>O116*H116</f>
        <v>0</v>
      </c>
      <c r="Q116" s="230">
        <v>0.00501</v>
      </c>
      <c r="R116" s="230">
        <f>Q116*H116</f>
        <v>0.3006</v>
      </c>
      <c r="S116" s="230">
        <v>0</v>
      </c>
      <c r="T116" s="231">
        <f>S116*H116</f>
        <v>0</v>
      </c>
      <c r="AR116" s="24" t="s">
        <v>194</v>
      </c>
      <c r="AT116" s="24" t="s">
        <v>176</v>
      </c>
      <c r="AU116" s="24" t="s">
        <v>87</v>
      </c>
      <c r="AY116" s="24" t="s">
        <v>170</v>
      </c>
      <c r="BE116" s="232">
        <f>IF(N116="základní",J116,0)</f>
        <v>0</v>
      </c>
      <c r="BF116" s="232">
        <f>IF(N116="snížená",J116,0)</f>
        <v>0</v>
      </c>
      <c r="BG116" s="232">
        <f>IF(N116="zákl. přenesená",J116,0)</f>
        <v>0</v>
      </c>
      <c r="BH116" s="232">
        <f>IF(N116="sníž. přenesená",J116,0)</f>
        <v>0</v>
      </c>
      <c r="BI116" s="232">
        <f>IF(N116="nulová",J116,0)</f>
        <v>0</v>
      </c>
      <c r="BJ116" s="24" t="s">
        <v>84</v>
      </c>
      <c r="BK116" s="232">
        <f>ROUND(I116*H116,2)</f>
        <v>0</v>
      </c>
      <c r="BL116" s="24" t="s">
        <v>194</v>
      </c>
      <c r="BM116" s="24" t="s">
        <v>1520</v>
      </c>
    </row>
    <row r="117" spans="2:47" s="1" customFormat="1" ht="13.5">
      <c r="B117" s="46"/>
      <c r="C117" s="74"/>
      <c r="D117" s="233" t="s">
        <v>183</v>
      </c>
      <c r="E117" s="74"/>
      <c r="F117" s="234" t="s">
        <v>1521</v>
      </c>
      <c r="G117" s="74"/>
      <c r="H117" s="74"/>
      <c r="I117" s="191"/>
      <c r="J117" s="74"/>
      <c r="K117" s="74"/>
      <c r="L117" s="72"/>
      <c r="M117" s="235"/>
      <c r="N117" s="47"/>
      <c r="O117" s="47"/>
      <c r="P117" s="47"/>
      <c r="Q117" s="47"/>
      <c r="R117" s="47"/>
      <c r="S117" s="47"/>
      <c r="T117" s="95"/>
      <c r="AT117" s="24" t="s">
        <v>183</v>
      </c>
      <c r="AU117" s="24" t="s">
        <v>87</v>
      </c>
    </row>
    <row r="118" spans="2:47" s="1" customFormat="1" ht="13.5">
      <c r="B118" s="46"/>
      <c r="C118" s="74"/>
      <c r="D118" s="233" t="s">
        <v>295</v>
      </c>
      <c r="E118" s="74"/>
      <c r="F118" s="236" t="s">
        <v>1522</v>
      </c>
      <c r="G118" s="74"/>
      <c r="H118" s="74"/>
      <c r="I118" s="191"/>
      <c r="J118" s="74"/>
      <c r="K118" s="74"/>
      <c r="L118" s="72"/>
      <c r="M118" s="235"/>
      <c r="N118" s="47"/>
      <c r="O118" s="47"/>
      <c r="P118" s="47"/>
      <c r="Q118" s="47"/>
      <c r="R118" s="47"/>
      <c r="S118" s="47"/>
      <c r="T118" s="95"/>
      <c r="AT118" s="24" t="s">
        <v>295</v>
      </c>
      <c r="AU118" s="24" t="s">
        <v>87</v>
      </c>
    </row>
    <row r="119" spans="2:51" s="11" customFormat="1" ht="13.5">
      <c r="B119" s="240"/>
      <c r="C119" s="241"/>
      <c r="D119" s="233" t="s">
        <v>322</v>
      </c>
      <c r="E119" s="242" t="s">
        <v>23</v>
      </c>
      <c r="F119" s="243" t="s">
        <v>1523</v>
      </c>
      <c r="G119" s="241"/>
      <c r="H119" s="244">
        <v>60</v>
      </c>
      <c r="I119" s="245"/>
      <c r="J119" s="241"/>
      <c r="K119" s="241"/>
      <c r="L119" s="246"/>
      <c r="M119" s="247"/>
      <c r="N119" s="248"/>
      <c r="O119" s="248"/>
      <c r="P119" s="248"/>
      <c r="Q119" s="248"/>
      <c r="R119" s="248"/>
      <c r="S119" s="248"/>
      <c r="T119" s="249"/>
      <c r="AT119" s="250" t="s">
        <v>322</v>
      </c>
      <c r="AU119" s="250" t="s">
        <v>87</v>
      </c>
      <c r="AV119" s="11" t="s">
        <v>87</v>
      </c>
      <c r="AW119" s="11" t="s">
        <v>39</v>
      </c>
      <c r="AX119" s="11" t="s">
        <v>84</v>
      </c>
      <c r="AY119" s="250" t="s">
        <v>170</v>
      </c>
    </row>
    <row r="120" spans="2:63" s="10" customFormat="1" ht="29.85" customHeight="1">
      <c r="B120" s="205"/>
      <c r="C120" s="206"/>
      <c r="D120" s="207" t="s">
        <v>75</v>
      </c>
      <c r="E120" s="219" t="s">
        <v>216</v>
      </c>
      <c r="F120" s="219" t="s">
        <v>1524</v>
      </c>
      <c r="G120" s="206"/>
      <c r="H120" s="206"/>
      <c r="I120" s="209"/>
      <c r="J120" s="220">
        <f>BK120</f>
        <v>0</v>
      </c>
      <c r="K120" s="206"/>
      <c r="L120" s="211"/>
      <c r="M120" s="212"/>
      <c r="N120" s="213"/>
      <c r="O120" s="213"/>
      <c r="P120" s="214">
        <f>SUM(P121:P227)</f>
        <v>0</v>
      </c>
      <c r="Q120" s="213"/>
      <c r="R120" s="214">
        <f>SUM(R121:R227)</f>
        <v>0.015719999999999998</v>
      </c>
      <c r="S120" s="213"/>
      <c r="T120" s="215">
        <f>SUM(T121:T227)</f>
        <v>0</v>
      </c>
      <c r="AR120" s="216" t="s">
        <v>84</v>
      </c>
      <c r="AT120" s="217" t="s">
        <v>75</v>
      </c>
      <c r="AU120" s="217" t="s">
        <v>84</v>
      </c>
      <c r="AY120" s="216" t="s">
        <v>170</v>
      </c>
      <c r="BK120" s="218">
        <f>SUM(BK121:BK227)</f>
        <v>0</v>
      </c>
    </row>
    <row r="121" spans="2:65" s="1" customFormat="1" ht="16.5" customHeight="1">
      <c r="B121" s="46"/>
      <c r="C121" s="221" t="s">
        <v>216</v>
      </c>
      <c r="D121" s="221" t="s">
        <v>176</v>
      </c>
      <c r="E121" s="222" t="s">
        <v>1525</v>
      </c>
      <c r="F121" s="223" t="s">
        <v>1526</v>
      </c>
      <c r="G121" s="224" t="s">
        <v>304</v>
      </c>
      <c r="H121" s="225">
        <v>166</v>
      </c>
      <c r="I121" s="226"/>
      <c r="J121" s="227">
        <f>ROUND(I121*H121,2)</f>
        <v>0</v>
      </c>
      <c r="K121" s="223" t="s">
        <v>180</v>
      </c>
      <c r="L121" s="72"/>
      <c r="M121" s="228" t="s">
        <v>23</v>
      </c>
      <c r="N121" s="229" t="s">
        <v>47</v>
      </c>
      <c r="O121" s="47"/>
      <c r="P121" s="230">
        <f>O121*H121</f>
        <v>0</v>
      </c>
      <c r="Q121" s="230">
        <v>0</v>
      </c>
      <c r="R121" s="230">
        <f>Q121*H121</f>
        <v>0</v>
      </c>
      <c r="S121" s="230">
        <v>0</v>
      </c>
      <c r="T121" s="231">
        <f>S121*H121</f>
        <v>0</v>
      </c>
      <c r="AR121" s="24" t="s">
        <v>194</v>
      </c>
      <c r="AT121" s="24" t="s">
        <v>176</v>
      </c>
      <c r="AU121" s="24" t="s">
        <v>87</v>
      </c>
      <c r="AY121" s="24" t="s">
        <v>170</v>
      </c>
      <c r="BE121" s="232">
        <f>IF(N121="základní",J121,0)</f>
        <v>0</v>
      </c>
      <c r="BF121" s="232">
        <f>IF(N121="snížená",J121,0)</f>
        <v>0</v>
      </c>
      <c r="BG121" s="232">
        <f>IF(N121="zákl. přenesená",J121,0)</f>
        <v>0</v>
      </c>
      <c r="BH121" s="232">
        <f>IF(N121="sníž. přenesená",J121,0)</f>
        <v>0</v>
      </c>
      <c r="BI121" s="232">
        <f>IF(N121="nulová",J121,0)</f>
        <v>0</v>
      </c>
      <c r="BJ121" s="24" t="s">
        <v>84</v>
      </c>
      <c r="BK121" s="232">
        <f>ROUND(I121*H121,2)</f>
        <v>0</v>
      </c>
      <c r="BL121" s="24" t="s">
        <v>194</v>
      </c>
      <c r="BM121" s="24" t="s">
        <v>1527</v>
      </c>
    </row>
    <row r="122" spans="2:47" s="1" customFormat="1" ht="13.5">
      <c r="B122" s="46"/>
      <c r="C122" s="74"/>
      <c r="D122" s="233" t="s">
        <v>183</v>
      </c>
      <c r="E122" s="74"/>
      <c r="F122" s="234" t="s">
        <v>1528</v>
      </c>
      <c r="G122" s="74"/>
      <c r="H122" s="74"/>
      <c r="I122" s="191"/>
      <c r="J122" s="74"/>
      <c r="K122" s="74"/>
      <c r="L122" s="72"/>
      <c r="M122" s="235"/>
      <c r="N122" s="47"/>
      <c r="O122" s="47"/>
      <c r="P122" s="47"/>
      <c r="Q122" s="47"/>
      <c r="R122" s="47"/>
      <c r="S122" s="47"/>
      <c r="T122" s="95"/>
      <c r="AT122" s="24" t="s">
        <v>183</v>
      </c>
      <c r="AU122" s="24" t="s">
        <v>87</v>
      </c>
    </row>
    <row r="123" spans="2:47" s="1" customFormat="1" ht="13.5">
      <c r="B123" s="46"/>
      <c r="C123" s="74"/>
      <c r="D123" s="233" t="s">
        <v>295</v>
      </c>
      <c r="E123" s="74"/>
      <c r="F123" s="236" t="s">
        <v>1529</v>
      </c>
      <c r="G123" s="74"/>
      <c r="H123" s="74"/>
      <c r="I123" s="191"/>
      <c r="J123" s="74"/>
      <c r="K123" s="74"/>
      <c r="L123" s="72"/>
      <c r="M123" s="235"/>
      <c r="N123" s="47"/>
      <c r="O123" s="47"/>
      <c r="P123" s="47"/>
      <c r="Q123" s="47"/>
      <c r="R123" s="47"/>
      <c r="S123" s="47"/>
      <c r="T123" s="95"/>
      <c r="AT123" s="24" t="s">
        <v>295</v>
      </c>
      <c r="AU123" s="24" t="s">
        <v>87</v>
      </c>
    </row>
    <row r="124" spans="2:51" s="13" customFormat="1" ht="13.5">
      <c r="B124" s="275"/>
      <c r="C124" s="276"/>
      <c r="D124" s="233" t="s">
        <v>322</v>
      </c>
      <c r="E124" s="277" t="s">
        <v>23</v>
      </c>
      <c r="F124" s="278" t="s">
        <v>1530</v>
      </c>
      <c r="G124" s="276"/>
      <c r="H124" s="277" t="s">
        <v>23</v>
      </c>
      <c r="I124" s="279"/>
      <c r="J124" s="276"/>
      <c r="K124" s="276"/>
      <c r="L124" s="280"/>
      <c r="M124" s="281"/>
      <c r="N124" s="282"/>
      <c r="O124" s="282"/>
      <c r="P124" s="282"/>
      <c r="Q124" s="282"/>
      <c r="R124" s="282"/>
      <c r="S124" s="282"/>
      <c r="T124" s="283"/>
      <c r="AT124" s="284" t="s">
        <v>322</v>
      </c>
      <c r="AU124" s="284" t="s">
        <v>87</v>
      </c>
      <c r="AV124" s="13" t="s">
        <v>84</v>
      </c>
      <c r="AW124" s="13" t="s">
        <v>39</v>
      </c>
      <c r="AX124" s="13" t="s">
        <v>76</v>
      </c>
      <c r="AY124" s="284" t="s">
        <v>170</v>
      </c>
    </row>
    <row r="125" spans="2:51" s="11" customFormat="1" ht="13.5">
      <c r="B125" s="240"/>
      <c r="C125" s="241"/>
      <c r="D125" s="233" t="s">
        <v>322</v>
      </c>
      <c r="E125" s="242" t="s">
        <v>23</v>
      </c>
      <c r="F125" s="243" t="s">
        <v>1531</v>
      </c>
      <c r="G125" s="241"/>
      <c r="H125" s="244">
        <v>166</v>
      </c>
      <c r="I125" s="245"/>
      <c r="J125" s="241"/>
      <c r="K125" s="241"/>
      <c r="L125" s="246"/>
      <c r="M125" s="247"/>
      <c r="N125" s="248"/>
      <c r="O125" s="248"/>
      <c r="P125" s="248"/>
      <c r="Q125" s="248"/>
      <c r="R125" s="248"/>
      <c r="S125" s="248"/>
      <c r="T125" s="249"/>
      <c r="AT125" s="250" t="s">
        <v>322</v>
      </c>
      <c r="AU125" s="250" t="s">
        <v>87</v>
      </c>
      <c r="AV125" s="11" t="s">
        <v>87</v>
      </c>
      <c r="AW125" s="11" t="s">
        <v>39</v>
      </c>
      <c r="AX125" s="11" t="s">
        <v>84</v>
      </c>
      <c r="AY125" s="250" t="s">
        <v>170</v>
      </c>
    </row>
    <row r="126" spans="2:65" s="1" customFormat="1" ht="25.5" customHeight="1">
      <c r="B126" s="46"/>
      <c r="C126" s="221" t="s">
        <v>222</v>
      </c>
      <c r="D126" s="221" t="s">
        <v>176</v>
      </c>
      <c r="E126" s="222" t="s">
        <v>1532</v>
      </c>
      <c r="F126" s="223" t="s">
        <v>1533</v>
      </c>
      <c r="G126" s="224" t="s">
        <v>304</v>
      </c>
      <c r="H126" s="225">
        <v>8936</v>
      </c>
      <c r="I126" s="226"/>
      <c r="J126" s="227">
        <f>ROUND(I126*H126,2)</f>
        <v>0</v>
      </c>
      <c r="K126" s="223" t="s">
        <v>180</v>
      </c>
      <c r="L126" s="72"/>
      <c r="M126" s="228" t="s">
        <v>23</v>
      </c>
      <c r="N126" s="229" t="s">
        <v>47</v>
      </c>
      <c r="O126" s="47"/>
      <c r="P126" s="230">
        <f>O126*H126</f>
        <v>0</v>
      </c>
      <c r="Q126" s="230">
        <v>0</v>
      </c>
      <c r="R126" s="230">
        <f>Q126*H126</f>
        <v>0</v>
      </c>
      <c r="S126" s="230">
        <v>0</v>
      </c>
      <c r="T126" s="231">
        <f>S126*H126</f>
        <v>0</v>
      </c>
      <c r="AR126" s="24" t="s">
        <v>194</v>
      </c>
      <c r="AT126" s="24" t="s">
        <v>176</v>
      </c>
      <c r="AU126" s="24" t="s">
        <v>87</v>
      </c>
      <c r="AY126" s="24" t="s">
        <v>170</v>
      </c>
      <c r="BE126" s="232">
        <f>IF(N126="základní",J126,0)</f>
        <v>0</v>
      </c>
      <c r="BF126" s="232">
        <f>IF(N126="snížená",J126,0)</f>
        <v>0</v>
      </c>
      <c r="BG126" s="232">
        <f>IF(N126="zákl. přenesená",J126,0)</f>
        <v>0</v>
      </c>
      <c r="BH126" s="232">
        <f>IF(N126="sníž. přenesená",J126,0)</f>
        <v>0</v>
      </c>
      <c r="BI126" s="232">
        <f>IF(N126="nulová",J126,0)</f>
        <v>0</v>
      </c>
      <c r="BJ126" s="24" t="s">
        <v>84</v>
      </c>
      <c r="BK126" s="232">
        <f>ROUND(I126*H126,2)</f>
        <v>0</v>
      </c>
      <c r="BL126" s="24" t="s">
        <v>194</v>
      </c>
      <c r="BM126" s="24" t="s">
        <v>1534</v>
      </c>
    </row>
    <row r="127" spans="2:47" s="1" customFormat="1" ht="13.5">
      <c r="B127" s="46"/>
      <c r="C127" s="74"/>
      <c r="D127" s="233" t="s">
        <v>183</v>
      </c>
      <c r="E127" s="74"/>
      <c r="F127" s="234" t="s">
        <v>1535</v>
      </c>
      <c r="G127" s="74"/>
      <c r="H127" s="74"/>
      <c r="I127" s="191"/>
      <c r="J127" s="74"/>
      <c r="K127" s="74"/>
      <c r="L127" s="72"/>
      <c r="M127" s="235"/>
      <c r="N127" s="47"/>
      <c r="O127" s="47"/>
      <c r="P127" s="47"/>
      <c r="Q127" s="47"/>
      <c r="R127" s="47"/>
      <c r="S127" s="47"/>
      <c r="T127" s="95"/>
      <c r="AT127" s="24" t="s">
        <v>183</v>
      </c>
      <c r="AU127" s="24" t="s">
        <v>87</v>
      </c>
    </row>
    <row r="128" spans="2:47" s="1" customFormat="1" ht="13.5">
      <c r="B128" s="46"/>
      <c r="C128" s="74"/>
      <c r="D128" s="233" t="s">
        <v>295</v>
      </c>
      <c r="E128" s="74"/>
      <c r="F128" s="236" t="s">
        <v>1529</v>
      </c>
      <c r="G128" s="74"/>
      <c r="H128" s="74"/>
      <c r="I128" s="191"/>
      <c r="J128" s="74"/>
      <c r="K128" s="74"/>
      <c r="L128" s="72"/>
      <c r="M128" s="235"/>
      <c r="N128" s="47"/>
      <c r="O128" s="47"/>
      <c r="P128" s="47"/>
      <c r="Q128" s="47"/>
      <c r="R128" s="47"/>
      <c r="S128" s="47"/>
      <c r="T128" s="95"/>
      <c r="AT128" s="24" t="s">
        <v>295</v>
      </c>
      <c r="AU128" s="24" t="s">
        <v>87</v>
      </c>
    </row>
    <row r="129" spans="2:51" s="13" customFormat="1" ht="13.5">
      <c r="B129" s="275"/>
      <c r="C129" s="276"/>
      <c r="D129" s="233" t="s">
        <v>322</v>
      </c>
      <c r="E129" s="277" t="s">
        <v>23</v>
      </c>
      <c r="F129" s="278" t="s">
        <v>1536</v>
      </c>
      <c r="G129" s="276"/>
      <c r="H129" s="277" t="s">
        <v>23</v>
      </c>
      <c r="I129" s="279"/>
      <c r="J129" s="276"/>
      <c r="K129" s="276"/>
      <c r="L129" s="280"/>
      <c r="M129" s="281"/>
      <c r="N129" s="282"/>
      <c r="O129" s="282"/>
      <c r="P129" s="282"/>
      <c r="Q129" s="282"/>
      <c r="R129" s="282"/>
      <c r="S129" s="282"/>
      <c r="T129" s="283"/>
      <c r="AT129" s="284" t="s">
        <v>322</v>
      </c>
      <c r="AU129" s="284" t="s">
        <v>87</v>
      </c>
      <c r="AV129" s="13" t="s">
        <v>84</v>
      </c>
      <c r="AW129" s="13" t="s">
        <v>39</v>
      </c>
      <c r="AX129" s="13" t="s">
        <v>76</v>
      </c>
      <c r="AY129" s="284" t="s">
        <v>170</v>
      </c>
    </row>
    <row r="130" spans="2:51" s="11" customFormat="1" ht="13.5">
      <c r="B130" s="240"/>
      <c r="C130" s="241"/>
      <c r="D130" s="233" t="s">
        <v>322</v>
      </c>
      <c r="E130" s="242" t="s">
        <v>23</v>
      </c>
      <c r="F130" s="243" t="s">
        <v>1537</v>
      </c>
      <c r="G130" s="241"/>
      <c r="H130" s="244">
        <v>8936</v>
      </c>
      <c r="I130" s="245"/>
      <c r="J130" s="241"/>
      <c r="K130" s="241"/>
      <c r="L130" s="246"/>
      <c r="M130" s="247"/>
      <c r="N130" s="248"/>
      <c r="O130" s="248"/>
      <c r="P130" s="248"/>
      <c r="Q130" s="248"/>
      <c r="R130" s="248"/>
      <c r="S130" s="248"/>
      <c r="T130" s="249"/>
      <c r="AT130" s="250" t="s">
        <v>322</v>
      </c>
      <c r="AU130" s="250" t="s">
        <v>87</v>
      </c>
      <c r="AV130" s="11" t="s">
        <v>87</v>
      </c>
      <c r="AW130" s="11" t="s">
        <v>39</v>
      </c>
      <c r="AX130" s="11" t="s">
        <v>84</v>
      </c>
      <c r="AY130" s="250" t="s">
        <v>170</v>
      </c>
    </row>
    <row r="131" spans="2:65" s="1" customFormat="1" ht="16.5" customHeight="1">
      <c r="B131" s="46"/>
      <c r="C131" s="221" t="s">
        <v>226</v>
      </c>
      <c r="D131" s="221" t="s">
        <v>176</v>
      </c>
      <c r="E131" s="222" t="s">
        <v>1538</v>
      </c>
      <c r="F131" s="223" t="s">
        <v>1539</v>
      </c>
      <c r="G131" s="224" t="s">
        <v>304</v>
      </c>
      <c r="H131" s="225">
        <v>262</v>
      </c>
      <c r="I131" s="226"/>
      <c r="J131" s="227">
        <f>ROUND(I131*H131,2)</f>
        <v>0</v>
      </c>
      <c r="K131" s="223" t="s">
        <v>180</v>
      </c>
      <c r="L131" s="72"/>
      <c r="M131" s="228" t="s">
        <v>23</v>
      </c>
      <c r="N131" s="229" t="s">
        <v>47</v>
      </c>
      <c r="O131" s="47"/>
      <c r="P131" s="230">
        <f>O131*H131</f>
        <v>0</v>
      </c>
      <c r="Q131" s="230">
        <v>0</v>
      </c>
      <c r="R131" s="230">
        <f>Q131*H131</f>
        <v>0</v>
      </c>
      <c r="S131" s="230">
        <v>0</v>
      </c>
      <c r="T131" s="231">
        <f>S131*H131</f>
        <v>0</v>
      </c>
      <c r="AR131" s="24" t="s">
        <v>194</v>
      </c>
      <c r="AT131" s="24" t="s">
        <v>176</v>
      </c>
      <c r="AU131" s="24" t="s">
        <v>87</v>
      </c>
      <c r="AY131" s="24" t="s">
        <v>170</v>
      </c>
      <c r="BE131" s="232">
        <f>IF(N131="základní",J131,0)</f>
        <v>0</v>
      </c>
      <c r="BF131" s="232">
        <f>IF(N131="snížená",J131,0)</f>
        <v>0</v>
      </c>
      <c r="BG131" s="232">
        <f>IF(N131="zákl. přenesená",J131,0)</f>
        <v>0</v>
      </c>
      <c r="BH131" s="232">
        <f>IF(N131="sníž. přenesená",J131,0)</f>
        <v>0</v>
      </c>
      <c r="BI131" s="232">
        <f>IF(N131="nulová",J131,0)</f>
        <v>0</v>
      </c>
      <c r="BJ131" s="24" t="s">
        <v>84</v>
      </c>
      <c r="BK131" s="232">
        <f>ROUND(I131*H131,2)</f>
        <v>0</v>
      </c>
      <c r="BL131" s="24" t="s">
        <v>194</v>
      </c>
      <c r="BM131" s="24" t="s">
        <v>1540</v>
      </c>
    </row>
    <row r="132" spans="2:47" s="1" customFormat="1" ht="13.5">
      <c r="B132" s="46"/>
      <c r="C132" s="74"/>
      <c r="D132" s="233" t="s">
        <v>183</v>
      </c>
      <c r="E132" s="74"/>
      <c r="F132" s="234" t="s">
        <v>1541</v>
      </c>
      <c r="G132" s="74"/>
      <c r="H132" s="74"/>
      <c r="I132" s="191"/>
      <c r="J132" s="74"/>
      <c r="K132" s="74"/>
      <c r="L132" s="72"/>
      <c r="M132" s="235"/>
      <c r="N132" s="47"/>
      <c r="O132" s="47"/>
      <c r="P132" s="47"/>
      <c r="Q132" s="47"/>
      <c r="R132" s="47"/>
      <c r="S132" s="47"/>
      <c r="T132" s="95"/>
      <c r="AT132" s="24" t="s">
        <v>183</v>
      </c>
      <c r="AU132" s="24" t="s">
        <v>87</v>
      </c>
    </row>
    <row r="133" spans="2:47" s="1" customFormat="1" ht="13.5">
      <c r="B133" s="46"/>
      <c r="C133" s="74"/>
      <c r="D133" s="233" t="s">
        <v>295</v>
      </c>
      <c r="E133" s="74"/>
      <c r="F133" s="236" t="s">
        <v>1529</v>
      </c>
      <c r="G133" s="74"/>
      <c r="H133" s="74"/>
      <c r="I133" s="191"/>
      <c r="J133" s="74"/>
      <c r="K133" s="74"/>
      <c r="L133" s="72"/>
      <c r="M133" s="235"/>
      <c r="N133" s="47"/>
      <c r="O133" s="47"/>
      <c r="P133" s="47"/>
      <c r="Q133" s="47"/>
      <c r="R133" s="47"/>
      <c r="S133" s="47"/>
      <c r="T133" s="95"/>
      <c r="AT133" s="24" t="s">
        <v>295</v>
      </c>
      <c r="AU133" s="24" t="s">
        <v>87</v>
      </c>
    </row>
    <row r="134" spans="2:51" s="13" customFormat="1" ht="13.5">
      <c r="B134" s="275"/>
      <c r="C134" s="276"/>
      <c r="D134" s="233" t="s">
        <v>322</v>
      </c>
      <c r="E134" s="277" t="s">
        <v>23</v>
      </c>
      <c r="F134" s="278" t="s">
        <v>1530</v>
      </c>
      <c r="G134" s="276"/>
      <c r="H134" s="277" t="s">
        <v>23</v>
      </c>
      <c r="I134" s="279"/>
      <c r="J134" s="276"/>
      <c r="K134" s="276"/>
      <c r="L134" s="280"/>
      <c r="M134" s="281"/>
      <c r="N134" s="282"/>
      <c r="O134" s="282"/>
      <c r="P134" s="282"/>
      <c r="Q134" s="282"/>
      <c r="R134" s="282"/>
      <c r="S134" s="282"/>
      <c r="T134" s="283"/>
      <c r="AT134" s="284" t="s">
        <v>322</v>
      </c>
      <c r="AU134" s="284" t="s">
        <v>87</v>
      </c>
      <c r="AV134" s="13" t="s">
        <v>84</v>
      </c>
      <c r="AW134" s="13" t="s">
        <v>39</v>
      </c>
      <c r="AX134" s="13" t="s">
        <v>76</v>
      </c>
      <c r="AY134" s="284" t="s">
        <v>170</v>
      </c>
    </row>
    <row r="135" spans="2:51" s="11" customFormat="1" ht="13.5">
      <c r="B135" s="240"/>
      <c r="C135" s="241"/>
      <c r="D135" s="233" t="s">
        <v>322</v>
      </c>
      <c r="E135" s="242" t="s">
        <v>23</v>
      </c>
      <c r="F135" s="243" t="s">
        <v>1542</v>
      </c>
      <c r="G135" s="241"/>
      <c r="H135" s="244">
        <v>262</v>
      </c>
      <c r="I135" s="245"/>
      <c r="J135" s="241"/>
      <c r="K135" s="241"/>
      <c r="L135" s="246"/>
      <c r="M135" s="247"/>
      <c r="N135" s="248"/>
      <c r="O135" s="248"/>
      <c r="P135" s="248"/>
      <c r="Q135" s="248"/>
      <c r="R135" s="248"/>
      <c r="S135" s="248"/>
      <c r="T135" s="249"/>
      <c r="AT135" s="250" t="s">
        <v>322</v>
      </c>
      <c r="AU135" s="250" t="s">
        <v>87</v>
      </c>
      <c r="AV135" s="11" t="s">
        <v>87</v>
      </c>
      <c r="AW135" s="11" t="s">
        <v>39</v>
      </c>
      <c r="AX135" s="11" t="s">
        <v>84</v>
      </c>
      <c r="AY135" s="250" t="s">
        <v>170</v>
      </c>
    </row>
    <row r="136" spans="2:65" s="1" customFormat="1" ht="16.5" customHeight="1">
      <c r="B136" s="46"/>
      <c r="C136" s="221" t="s">
        <v>234</v>
      </c>
      <c r="D136" s="221" t="s">
        <v>176</v>
      </c>
      <c r="E136" s="222" t="s">
        <v>1543</v>
      </c>
      <c r="F136" s="223" t="s">
        <v>1544</v>
      </c>
      <c r="G136" s="224" t="s">
        <v>304</v>
      </c>
      <c r="H136" s="225">
        <v>44</v>
      </c>
      <c r="I136" s="226"/>
      <c r="J136" s="227">
        <f>ROUND(I136*H136,2)</f>
        <v>0</v>
      </c>
      <c r="K136" s="223" t="s">
        <v>180</v>
      </c>
      <c r="L136" s="72"/>
      <c r="M136" s="228" t="s">
        <v>23</v>
      </c>
      <c r="N136" s="229" t="s">
        <v>47</v>
      </c>
      <c r="O136" s="47"/>
      <c r="P136" s="230">
        <f>O136*H136</f>
        <v>0</v>
      </c>
      <c r="Q136" s="230">
        <v>0</v>
      </c>
      <c r="R136" s="230">
        <f>Q136*H136</f>
        <v>0</v>
      </c>
      <c r="S136" s="230">
        <v>0</v>
      </c>
      <c r="T136" s="231">
        <f>S136*H136</f>
        <v>0</v>
      </c>
      <c r="AR136" s="24" t="s">
        <v>194</v>
      </c>
      <c r="AT136" s="24" t="s">
        <v>176</v>
      </c>
      <c r="AU136" s="24" t="s">
        <v>87</v>
      </c>
      <c r="AY136" s="24" t="s">
        <v>170</v>
      </c>
      <c r="BE136" s="232">
        <f>IF(N136="základní",J136,0)</f>
        <v>0</v>
      </c>
      <c r="BF136" s="232">
        <f>IF(N136="snížená",J136,0)</f>
        <v>0</v>
      </c>
      <c r="BG136" s="232">
        <f>IF(N136="zákl. přenesená",J136,0)</f>
        <v>0</v>
      </c>
      <c r="BH136" s="232">
        <f>IF(N136="sníž. přenesená",J136,0)</f>
        <v>0</v>
      </c>
      <c r="BI136" s="232">
        <f>IF(N136="nulová",J136,0)</f>
        <v>0</v>
      </c>
      <c r="BJ136" s="24" t="s">
        <v>84</v>
      </c>
      <c r="BK136" s="232">
        <f>ROUND(I136*H136,2)</f>
        <v>0</v>
      </c>
      <c r="BL136" s="24" t="s">
        <v>194</v>
      </c>
      <c r="BM136" s="24" t="s">
        <v>1545</v>
      </c>
    </row>
    <row r="137" spans="2:47" s="1" customFormat="1" ht="13.5">
      <c r="B137" s="46"/>
      <c r="C137" s="74"/>
      <c r="D137" s="233" t="s">
        <v>183</v>
      </c>
      <c r="E137" s="74"/>
      <c r="F137" s="234" t="s">
        <v>1546</v>
      </c>
      <c r="G137" s="74"/>
      <c r="H137" s="74"/>
      <c r="I137" s="191"/>
      <c r="J137" s="74"/>
      <c r="K137" s="74"/>
      <c r="L137" s="72"/>
      <c r="M137" s="235"/>
      <c r="N137" s="47"/>
      <c r="O137" s="47"/>
      <c r="P137" s="47"/>
      <c r="Q137" s="47"/>
      <c r="R137" s="47"/>
      <c r="S137" s="47"/>
      <c r="T137" s="95"/>
      <c r="AT137" s="24" t="s">
        <v>183</v>
      </c>
      <c r="AU137" s="24" t="s">
        <v>87</v>
      </c>
    </row>
    <row r="138" spans="2:47" s="1" customFormat="1" ht="13.5">
      <c r="B138" s="46"/>
      <c r="C138" s="74"/>
      <c r="D138" s="233" t="s">
        <v>295</v>
      </c>
      <c r="E138" s="74"/>
      <c r="F138" s="236" t="s">
        <v>1529</v>
      </c>
      <c r="G138" s="74"/>
      <c r="H138" s="74"/>
      <c r="I138" s="191"/>
      <c r="J138" s="74"/>
      <c r="K138" s="74"/>
      <c r="L138" s="72"/>
      <c r="M138" s="235"/>
      <c r="N138" s="47"/>
      <c r="O138" s="47"/>
      <c r="P138" s="47"/>
      <c r="Q138" s="47"/>
      <c r="R138" s="47"/>
      <c r="S138" s="47"/>
      <c r="T138" s="95"/>
      <c r="AT138" s="24" t="s">
        <v>295</v>
      </c>
      <c r="AU138" s="24" t="s">
        <v>87</v>
      </c>
    </row>
    <row r="139" spans="2:51" s="13" customFormat="1" ht="13.5">
      <c r="B139" s="275"/>
      <c r="C139" s="276"/>
      <c r="D139" s="233" t="s">
        <v>322</v>
      </c>
      <c r="E139" s="277" t="s">
        <v>23</v>
      </c>
      <c r="F139" s="278" t="s">
        <v>1530</v>
      </c>
      <c r="G139" s="276"/>
      <c r="H139" s="277" t="s">
        <v>23</v>
      </c>
      <c r="I139" s="279"/>
      <c r="J139" s="276"/>
      <c r="K139" s="276"/>
      <c r="L139" s="280"/>
      <c r="M139" s="281"/>
      <c r="N139" s="282"/>
      <c r="O139" s="282"/>
      <c r="P139" s="282"/>
      <c r="Q139" s="282"/>
      <c r="R139" s="282"/>
      <c r="S139" s="282"/>
      <c r="T139" s="283"/>
      <c r="AT139" s="284" t="s">
        <v>322</v>
      </c>
      <c r="AU139" s="284" t="s">
        <v>87</v>
      </c>
      <c r="AV139" s="13" t="s">
        <v>84</v>
      </c>
      <c r="AW139" s="13" t="s">
        <v>39</v>
      </c>
      <c r="AX139" s="13" t="s">
        <v>76</v>
      </c>
      <c r="AY139" s="284" t="s">
        <v>170</v>
      </c>
    </row>
    <row r="140" spans="2:51" s="11" customFormat="1" ht="13.5">
      <c r="B140" s="240"/>
      <c r="C140" s="241"/>
      <c r="D140" s="233" t="s">
        <v>322</v>
      </c>
      <c r="E140" s="242" t="s">
        <v>23</v>
      </c>
      <c r="F140" s="243" t="s">
        <v>1547</v>
      </c>
      <c r="G140" s="241"/>
      <c r="H140" s="244">
        <v>44</v>
      </c>
      <c r="I140" s="245"/>
      <c r="J140" s="241"/>
      <c r="K140" s="241"/>
      <c r="L140" s="246"/>
      <c r="M140" s="247"/>
      <c r="N140" s="248"/>
      <c r="O140" s="248"/>
      <c r="P140" s="248"/>
      <c r="Q140" s="248"/>
      <c r="R140" s="248"/>
      <c r="S140" s="248"/>
      <c r="T140" s="249"/>
      <c r="AT140" s="250" t="s">
        <v>322</v>
      </c>
      <c r="AU140" s="250" t="s">
        <v>87</v>
      </c>
      <c r="AV140" s="11" t="s">
        <v>87</v>
      </c>
      <c r="AW140" s="11" t="s">
        <v>39</v>
      </c>
      <c r="AX140" s="11" t="s">
        <v>84</v>
      </c>
      <c r="AY140" s="250" t="s">
        <v>170</v>
      </c>
    </row>
    <row r="141" spans="2:65" s="1" customFormat="1" ht="25.5" customHeight="1">
      <c r="B141" s="46"/>
      <c r="C141" s="221" t="s">
        <v>239</v>
      </c>
      <c r="D141" s="221" t="s">
        <v>176</v>
      </c>
      <c r="E141" s="222" t="s">
        <v>1548</v>
      </c>
      <c r="F141" s="223" t="s">
        <v>1549</v>
      </c>
      <c r="G141" s="224" t="s">
        <v>304</v>
      </c>
      <c r="H141" s="225">
        <v>16440</v>
      </c>
      <c r="I141" s="226"/>
      <c r="J141" s="227">
        <f>ROUND(I141*H141,2)</f>
        <v>0</v>
      </c>
      <c r="K141" s="223" t="s">
        <v>180</v>
      </c>
      <c r="L141" s="72"/>
      <c r="M141" s="228" t="s">
        <v>23</v>
      </c>
      <c r="N141" s="229" t="s">
        <v>47</v>
      </c>
      <c r="O141" s="47"/>
      <c r="P141" s="230">
        <f>O141*H141</f>
        <v>0</v>
      </c>
      <c r="Q141" s="230">
        <v>0</v>
      </c>
      <c r="R141" s="230">
        <f>Q141*H141</f>
        <v>0</v>
      </c>
      <c r="S141" s="230">
        <v>0</v>
      </c>
      <c r="T141" s="231">
        <f>S141*H141</f>
        <v>0</v>
      </c>
      <c r="AR141" s="24" t="s">
        <v>194</v>
      </c>
      <c r="AT141" s="24" t="s">
        <v>176</v>
      </c>
      <c r="AU141" s="24" t="s">
        <v>87</v>
      </c>
      <c r="AY141" s="24" t="s">
        <v>170</v>
      </c>
      <c r="BE141" s="232">
        <f>IF(N141="základní",J141,0)</f>
        <v>0</v>
      </c>
      <c r="BF141" s="232">
        <f>IF(N141="snížená",J141,0)</f>
        <v>0</v>
      </c>
      <c r="BG141" s="232">
        <f>IF(N141="zákl. přenesená",J141,0)</f>
        <v>0</v>
      </c>
      <c r="BH141" s="232">
        <f>IF(N141="sníž. přenesená",J141,0)</f>
        <v>0</v>
      </c>
      <c r="BI141" s="232">
        <f>IF(N141="nulová",J141,0)</f>
        <v>0</v>
      </c>
      <c r="BJ141" s="24" t="s">
        <v>84</v>
      </c>
      <c r="BK141" s="232">
        <f>ROUND(I141*H141,2)</f>
        <v>0</v>
      </c>
      <c r="BL141" s="24" t="s">
        <v>194</v>
      </c>
      <c r="BM141" s="24" t="s">
        <v>1550</v>
      </c>
    </row>
    <row r="142" spans="2:47" s="1" customFormat="1" ht="13.5">
      <c r="B142" s="46"/>
      <c r="C142" s="74"/>
      <c r="D142" s="233" t="s">
        <v>183</v>
      </c>
      <c r="E142" s="74"/>
      <c r="F142" s="234" t="s">
        <v>1551</v>
      </c>
      <c r="G142" s="74"/>
      <c r="H142" s="74"/>
      <c r="I142" s="191"/>
      <c r="J142" s="74"/>
      <c r="K142" s="74"/>
      <c r="L142" s="72"/>
      <c r="M142" s="235"/>
      <c r="N142" s="47"/>
      <c r="O142" s="47"/>
      <c r="P142" s="47"/>
      <c r="Q142" s="47"/>
      <c r="R142" s="47"/>
      <c r="S142" s="47"/>
      <c r="T142" s="95"/>
      <c r="AT142" s="24" t="s">
        <v>183</v>
      </c>
      <c r="AU142" s="24" t="s">
        <v>87</v>
      </c>
    </row>
    <row r="143" spans="2:47" s="1" customFormat="1" ht="13.5">
      <c r="B143" s="46"/>
      <c r="C143" s="74"/>
      <c r="D143" s="233" t="s">
        <v>295</v>
      </c>
      <c r="E143" s="74"/>
      <c r="F143" s="236" t="s">
        <v>1529</v>
      </c>
      <c r="G143" s="74"/>
      <c r="H143" s="74"/>
      <c r="I143" s="191"/>
      <c r="J143" s="74"/>
      <c r="K143" s="74"/>
      <c r="L143" s="72"/>
      <c r="M143" s="235"/>
      <c r="N143" s="47"/>
      <c r="O143" s="47"/>
      <c r="P143" s="47"/>
      <c r="Q143" s="47"/>
      <c r="R143" s="47"/>
      <c r="S143" s="47"/>
      <c r="T143" s="95"/>
      <c r="AT143" s="24" t="s">
        <v>295</v>
      </c>
      <c r="AU143" s="24" t="s">
        <v>87</v>
      </c>
    </row>
    <row r="144" spans="2:51" s="13" customFormat="1" ht="13.5">
      <c r="B144" s="275"/>
      <c r="C144" s="276"/>
      <c r="D144" s="233" t="s">
        <v>322</v>
      </c>
      <c r="E144" s="277" t="s">
        <v>23</v>
      </c>
      <c r="F144" s="278" t="s">
        <v>1536</v>
      </c>
      <c r="G144" s="276"/>
      <c r="H144" s="277" t="s">
        <v>23</v>
      </c>
      <c r="I144" s="279"/>
      <c r="J144" s="276"/>
      <c r="K144" s="276"/>
      <c r="L144" s="280"/>
      <c r="M144" s="281"/>
      <c r="N144" s="282"/>
      <c r="O144" s="282"/>
      <c r="P144" s="282"/>
      <c r="Q144" s="282"/>
      <c r="R144" s="282"/>
      <c r="S144" s="282"/>
      <c r="T144" s="283"/>
      <c r="AT144" s="284" t="s">
        <v>322</v>
      </c>
      <c r="AU144" s="284" t="s">
        <v>87</v>
      </c>
      <c r="AV144" s="13" t="s">
        <v>84</v>
      </c>
      <c r="AW144" s="13" t="s">
        <v>39</v>
      </c>
      <c r="AX144" s="13" t="s">
        <v>76</v>
      </c>
      <c r="AY144" s="284" t="s">
        <v>170</v>
      </c>
    </row>
    <row r="145" spans="2:51" s="11" customFormat="1" ht="13.5">
      <c r="B145" s="240"/>
      <c r="C145" s="241"/>
      <c r="D145" s="233" t="s">
        <v>322</v>
      </c>
      <c r="E145" s="242" t="s">
        <v>23</v>
      </c>
      <c r="F145" s="243" t="s">
        <v>1552</v>
      </c>
      <c r="G145" s="241"/>
      <c r="H145" s="244">
        <v>16440</v>
      </c>
      <c r="I145" s="245"/>
      <c r="J145" s="241"/>
      <c r="K145" s="241"/>
      <c r="L145" s="246"/>
      <c r="M145" s="247"/>
      <c r="N145" s="248"/>
      <c r="O145" s="248"/>
      <c r="P145" s="248"/>
      <c r="Q145" s="248"/>
      <c r="R145" s="248"/>
      <c r="S145" s="248"/>
      <c r="T145" s="249"/>
      <c r="AT145" s="250" t="s">
        <v>322</v>
      </c>
      <c r="AU145" s="250" t="s">
        <v>87</v>
      </c>
      <c r="AV145" s="11" t="s">
        <v>87</v>
      </c>
      <c r="AW145" s="11" t="s">
        <v>39</v>
      </c>
      <c r="AX145" s="11" t="s">
        <v>84</v>
      </c>
      <c r="AY145" s="250" t="s">
        <v>170</v>
      </c>
    </row>
    <row r="146" spans="2:65" s="1" customFormat="1" ht="25.5" customHeight="1">
      <c r="B146" s="46"/>
      <c r="C146" s="221" t="s">
        <v>244</v>
      </c>
      <c r="D146" s="221" t="s">
        <v>176</v>
      </c>
      <c r="E146" s="222" t="s">
        <v>1553</v>
      </c>
      <c r="F146" s="223" t="s">
        <v>1554</v>
      </c>
      <c r="G146" s="224" t="s">
        <v>304</v>
      </c>
      <c r="H146" s="225">
        <v>2969</v>
      </c>
      <c r="I146" s="226"/>
      <c r="J146" s="227">
        <f>ROUND(I146*H146,2)</f>
        <v>0</v>
      </c>
      <c r="K146" s="223" t="s">
        <v>180</v>
      </c>
      <c r="L146" s="72"/>
      <c r="M146" s="228" t="s">
        <v>23</v>
      </c>
      <c r="N146" s="229" t="s">
        <v>47</v>
      </c>
      <c r="O146" s="47"/>
      <c r="P146" s="230">
        <f>O146*H146</f>
        <v>0</v>
      </c>
      <c r="Q146" s="230">
        <v>0</v>
      </c>
      <c r="R146" s="230">
        <f>Q146*H146</f>
        <v>0</v>
      </c>
      <c r="S146" s="230">
        <v>0</v>
      </c>
      <c r="T146" s="231">
        <f>S146*H146</f>
        <v>0</v>
      </c>
      <c r="AR146" s="24" t="s">
        <v>194</v>
      </c>
      <c r="AT146" s="24" t="s">
        <v>176</v>
      </c>
      <c r="AU146" s="24" t="s">
        <v>87</v>
      </c>
      <c r="AY146" s="24" t="s">
        <v>170</v>
      </c>
      <c r="BE146" s="232">
        <f>IF(N146="základní",J146,0)</f>
        <v>0</v>
      </c>
      <c r="BF146" s="232">
        <f>IF(N146="snížená",J146,0)</f>
        <v>0</v>
      </c>
      <c r="BG146" s="232">
        <f>IF(N146="zákl. přenesená",J146,0)</f>
        <v>0</v>
      </c>
      <c r="BH146" s="232">
        <f>IF(N146="sníž. přenesená",J146,0)</f>
        <v>0</v>
      </c>
      <c r="BI146" s="232">
        <f>IF(N146="nulová",J146,0)</f>
        <v>0</v>
      </c>
      <c r="BJ146" s="24" t="s">
        <v>84</v>
      </c>
      <c r="BK146" s="232">
        <f>ROUND(I146*H146,2)</f>
        <v>0</v>
      </c>
      <c r="BL146" s="24" t="s">
        <v>194</v>
      </c>
      <c r="BM146" s="24" t="s">
        <v>1555</v>
      </c>
    </row>
    <row r="147" spans="2:47" s="1" customFormat="1" ht="13.5">
      <c r="B147" s="46"/>
      <c r="C147" s="74"/>
      <c r="D147" s="233" t="s">
        <v>183</v>
      </c>
      <c r="E147" s="74"/>
      <c r="F147" s="234" t="s">
        <v>1556</v>
      </c>
      <c r="G147" s="74"/>
      <c r="H147" s="74"/>
      <c r="I147" s="191"/>
      <c r="J147" s="74"/>
      <c r="K147" s="74"/>
      <c r="L147" s="72"/>
      <c r="M147" s="235"/>
      <c r="N147" s="47"/>
      <c r="O147" s="47"/>
      <c r="P147" s="47"/>
      <c r="Q147" s="47"/>
      <c r="R147" s="47"/>
      <c r="S147" s="47"/>
      <c r="T147" s="95"/>
      <c r="AT147" s="24" t="s">
        <v>183</v>
      </c>
      <c r="AU147" s="24" t="s">
        <v>87</v>
      </c>
    </row>
    <row r="148" spans="2:47" s="1" customFormat="1" ht="13.5">
      <c r="B148" s="46"/>
      <c r="C148" s="74"/>
      <c r="D148" s="233" t="s">
        <v>295</v>
      </c>
      <c r="E148" s="74"/>
      <c r="F148" s="236" t="s">
        <v>1529</v>
      </c>
      <c r="G148" s="74"/>
      <c r="H148" s="74"/>
      <c r="I148" s="191"/>
      <c r="J148" s="74"/>
      <c r="K148" s="74"/>
      <c r="L148" s="72"/>
      <c r="M148" s="235"/>
      <c r="N148" s="47"/>
      <c r="O148" s="47"/>
      <c r="P148" s="47"/>
      <c r="Q148" s="47"/>
      <c r="R148" s="47"/>
      <c r="S148" s="47"/>
      <c r="T148" s="95"/>
      <c r="AT148" s="24" t="s">
        <v>295</v>
      </c>
      <c r="AU148" s="24" t="s">
        <v>87</v>
      </c>
    </row>
    <row r="149" spans="2:51" s="13" customFormat="1" ht="13.5">
      <c r="B149" s="275"/>
      <c r="C149" s="276"/>
      <c r="D149" s="233" t="s">
        <v>322</v>
      </c>
      <c r="E149" s="277" t="s">
        <v>23</v>
      </c>
      <c r="F149" s="278" t="s">
        <v>1536</v>
      </c>
      <c r="G149" s="276"/>
      <c r="H149" s="277" t="s">
        <v>23</v>
      </c>
      <c r="I149" s="279"/>
      <c r="J149" s="276"/>
      <c r="K149" s="276"/>
      <c r="L149" s="280"/>
      <c r="M149" s="281"/>
      <c r="N149" s="282"/>
      <c r="O149" s="282"/>
      <c r="P149" s="282"/>
      <c r="Q149" s="282"/>
      <c r="R149" s="282"/>
      <c r="S149" s="282"/>
      <c r="T149" s="283"/>
      <c r="AT149" s="284" t="s">
        <v>322</v>
      </c>
      <c r="AU149" s="284" t="s">
        <v>87</v>
      </c>
      <c r="AV149" s="13" t="s">
        <v>84</v>
      </c>
      <c r="AW149" s="13" t="s">
        <v>39</v>
      </c>
      <c r="AX149" s="13" t="s">
        <v>76</v>
      </c>
      <c r="AY149" s="284" t="s">
        <v>170</v>
      </c>
    </row>
    <row r="150" spans="2:51" s="11" customFormat="1" ht="13.5">
      <c r="B150" s="240"/>
      <c r="C150" s="241"/>
      <c r="D150" s="233" t="s">
        <v>322</v>
      </c>
      <c r="E150" s="242" t="s">
        <v>23</v>
      </c>
      <c r="F150" s="243" t="s">
        <v>1557</v>
      </c>
      <c r="G150" s="241"/>
      <c r="H150" s="244">
        <v>2969</v>
      </c>
      <c r="I150" s="245"/>
      <c r="J150" s="241"/>
      <c r="K150" s="241"/>
      <c r="L150" s="246"/>
      <c r="M150" s="247"/>
      <c r="N150" s="248"/>
      <c r="O150" s="248"/>
      <c r="P150" s="248"/>
      <c r="Q150" s="248"/>
      <c r="R150" s="248"/>
      <c r="S150" s="248"/>
      <c r="T150" s="249"/>
      <c r="AT150" s="250" t="s">
        <v>322</v>
      </c>
      <c r="AU150" s="250" t="s">
        <v>87</v>
      </c>
      <c r="AV150" s="11" t="s">
        <v>87</v>
      </c>
      <c r="AW150" s="11" t="s">
        <v>39</v>
      </c>
      <c r="AX150" s="11" t="s">
        <v>84</v>
      </c>
      <c r="AY150" s="250" t="s">
        <v>170</v>
      </c>
    </row>
    <row r="151" spans="2:65" s="1" customFormat="1" ht="16.5" customHeight="1">
      <c r="B151" s="46"/>
      <c r="C151" s="221" t="s">
        <v>10</v>
      </c>
      <c r="D151" s="221" t="s">
        <v>176</v>
      </c>
      <c r="E151" s="222" t="s">
        <v>1558</v>
      </c>
      <c r="F151" s="223" t="s">
        <v>1559</v>
      </c>
      <c r="G151" s="224" t="s">
        <v>304</v>
      </c>
      <c r="H151" s="225">
        <v>46</v>
      </c>
      <c r="I151" s="226"/>
      <c r="J151" s="227">
        <f>ROUND(I151*H151,2)</f>
        <v>0</v>
      </c>
      <c r="K151" s="223" t="s">
        <v>180</v>
      </c>
      <c r="L151" s="72"/>
      <c r="M151" s="228" t="s">
        <v>23</v>
      </c>
      <c r="N151" s="229" t="s">
        <v>47</v>
      </c>
      <c r="O151" s="47"/>
      <c r="P151" s="230">
        <f>O151*H151</f>
        <v>0</v>
      </c>
      <c r="Q151" s="230">
        <v>0</v>
      </c>
      <c r="R151" s="230">
        <f>Q151*H151</f>
        <v>0</v>
      </c>
      <c r="S151" s="230">
        <v>0</v>
      </c>
      <c r="T151" s="231">
        <f>S151*H151</f>
        <v>0</v>
      </c>
      <c r="AR151" s="24" t="s">
        <v>194</v>
      </c>
      <c r="AT151" s="24" t="s">
        <v>176</v>
      </c>
      <c r="AU151" s="24" t="s">
        <v>87</v>
      </c>
      <c r="AY151" s="24" t="s">
        <v>170</v>
      </c>
      <c r="BE151" s="232">
        <f>IF(N151="základní",J151,0)</f>
        <v>0</v>
      </c>
      <c r="BF151" s="232">
        <f>IF(N151="snížená",J151,0)</f>
        <v>0</v>
      </c>
      <c r="BG151" s="232">
        <f>IF(N151="zákl. přenesená",J151,0)</f>
        <v>0</v>
      </c>
      <c r="BH151" s="232">
        <f>IF(N151="sníž. přenesená",J151,0)</f>
        <v>0</v>
      </c>
      <c r="BI151" s="232">
        <f>IF(N151="nulová",J151,0)</f>
        <v>0</v>
      </c>
      <c r="BJ151" s="24" t="s">
        <v>84</v>
      </c>
      <c r="BK151" s="232">
        <f>ROUND(I151*H151,2)</f>
        <v>0</v>
      </c>
      <c r="BL151" s="24" t="s">
        <v>194</v>
      </c>
      <c r="BM151" s="24" t="s">
        <v>1560</v>
      </c>
    </row>
    <row r="152" spans="2:47" s="1" customFormat="1" ht="13.5">
      <c r="B152" s="46"/>
      <c r="C152" s="74"/>
      <c r="D152" s="233" t="s">
        <v>183</v>
      </c>
      <c r="E152" s="74"/>
      <c r="F152" s="234" t="s">
        <v>1561</v>
      </c>
      <c r="G152" s="74"/>
      <c r="H152" s="74"/>
      <c r="I152" s="191"/>
      <c r="J152" s="74"/>
      <c r="K152" s="74"/>
      <c r="L152" s="72"/>
      <c r="M152" s="235"/>
      <c r="N152" s="47"/>
      <c r="O152" s="47"/>
      <c r="P152" s="47"/>
      <c r="Q152" s="47"/>
      <c r="R152" s="47"/>
      <c r="S152" s="47"/>
      <c r="T152" s="95"/>
      <c r="AT152" s="24" t="s">
        <v>183</v>
      </c>
      <c r="AU152" s="24" t="s">
        <v>87</v>
      </c>
    </row>
    <row r="153" spans="2:47" s="1" customFormat="1" ht="13.5">
      <c r="B153" s="46"/>
      <c r="C153" s="74"/>
      <c r="D153" s="233" t="s">
        <v>295</v>
      </c>
      <c r="E153" s="74"/>
      <c r="F153" s="236" t="s">
        <v>1562</v>
      </c>
      <c r="G153" s="74"/>
      <c r="H153" s="74"/>
      <c r="I153" s="191"/>
      <c r="J153" s="74"/>
      <c r="K153" s="74"/>
      <c r="L153" s="72"/>
      <c r="M153" s="235"/>
      <c r="N153" s="47"/>
      <c r="O153" s="47"/>
      <c r="P153" s="47"/>
      <c r="Q153" s="47"/>
      <c r="R153" s="47"/>
      <c r="S153" s="47"/>
      <c r="T153" s="95"/>
      <c r="AT153" s="24" t="s">
        <v>295</v>
      </c>
      <c r="AU153" s="24" t="s">
        <v>87</v>
      </c>
    </row>
    <row r="154" spans="2:51" s="13" customFormat="1" ht="13.5">
      <c r="B154" s="275"/>
      <c r="C154" s="276"/>
      <c r="D154" s="233" t="s">
        <v>322</v>
      </c>
      <c r="E154" s="277" t="s">
        <v>23</v>
      </c>
      <c r="F154" s="278" t="s">
        <v>1530</v>
      </c>
      <c r="G154" s="276"/>
      <c r="H154" s="277" t="s">
        <v>23</v>
      </c>
      <c r="I154" s="279"/>
      <c r="J154" s="276"/>
      <c r="K154" s="276"/>
      <c r="L154" s="280"/>
      <c r="M154" s="281"/>
      <c r="N154" s="282"/>
      <c r="O154" s="282"/>
      <c r="P154" s="282"/>
      <c r="Q154" s="282"/>
      <c r="R154" s="282"/>
      <c r="S154" s="282"/>
      <c r="T154" s="283"/>
      <c r="AT154" s="284" t="s">
        <v>322</v>
      </c>
      <c r="AU154" s="284" t="s">
        <v>87</v>
      </c>
      <c r="AV154" s="13" t="s">
        <v>84</v>
      </c>
      <c r="AW154" s="13" t="s">
        <v>39</v>
      </c>
      <c r="AX154" s="13" t="s">
        <v>76</v>
      </c>
      <c r="AY154" s="284" t="s">
        <v>170</v>
      </c>
    </row>
    <row r="155" spans="2:51" s="11" customFormat="1" ht="13.5">
      <c r="B155" s="240"/>
      <c r="C155" s="241"/>
      <c r="D155" s="233" t="s">
        <v>322</v>
      </c>
      <c r="E155" s="242" t="s">
        <v>23</v>
      </c>
      <c r="F155" s="243" t="s">
        <v>1563</v>
      </c>
      <c r="G155" s="241"/>
      <c r="H155" s="244">
        <v>46</v>
      </c>
      <c r="I155" s="245"/>
      <c r="J155" s="241"/>
      <c r="K155" s="241"/>
      <c r="L155" s="246"/>
      <c r="M155" s="247"/>
      <c r="N155" s="248"/>
      <c r="O155" s="248"/>
      <c r="P155" s="248"/>
      <c r="Q155" s="248"/>
      <c r="R155" s="248"/>
      <c r="S155" s="248"/>
      <c r="T155" s="249"/>
      <c r="AT155" s="250" t="s">
        <v>322</v>
      </c>
      <c r="AU155" s="250" t="s">
        <v>87</v>
      </c>
      <c r="AV155" s="11" t="s">
        <v>87</v>
      </c>
      <c r="AW155" s="11" t="s">
        <v>39</v>
      </c>
      <c r="AX155" s="11" t="s">
        <v>84</v>
      </c>
      <c r="AY155" s="250" t="s">
        <v>170</v>
      </c>
    </row>
    <row r="156" spans="2:65" s="1" customFormat="1" ht="25.5" customHeight="1">
      <c r="B156" s="46"/>
      <c r="C156" s="221" t="s">
        <v>254</v>
      </c>
      <c r="D156" s="221" t="s">
        <v>176</v>
      </c>
      <c r="E156" s="222" t="s">
        <v>1564</v>
      </c>
      <c r="F156" s="223" t="s">
        <v>1565</v>
      </c>
      <c r="G156" s="224" t="s">
        <v>304</v>
      </c>
      <c r="H156" s="225">
        <v>1698</v>
      </c>
      <c r="I156" s="226"/>
      <c r="J156" s="227">
        <f>ROUND(I156*H156,2)</f>
        <v>0</v>
      </c>
      <c r="K156" s="223" t="s">
        <v>180</v>
      </c>
      <c r="L156" s="72"/>
      <c r="M156" s="228" t="s">
        <v>23</v>
      </c>
      <c r="N156" s="229" t="s">
        <v>47</v>
      </c>
      <c r="O156" s="47"/>
      <c r="P156" s="230">
        <f>O156*H156</f>
        <v>0</v>
      </c>
      <c r="Q156" s="230">
        <v>0</v>
      </c>
      <c r="R156" s="230">
        <f>Q156*H156</f>
        <v>0</v>
      </c>
      <c r="S156" s="230">
        <v>0</v>
      </c>
      <c r="T156" s="231">
        <f>S156*H156</f>
        <v>0</v>
      </c>
      <c r="AR156" s="24" t="s">
        <v>194</v>
      </c>
      <c r="AT156" s="24" t="s">
        <v>176</v>
      </c>
      <c r="AU156" s="24" t="s">
        <v>87</v>
      </c>
      <c r="AY156" s="24" t="s">
        <v>170</v>
      </c>
      <c r="BE156" s="232">
        <f>IF(N156="základní",J156,0)</f>
        <v>0</v>
      </c>
      <c r="BF156" s="232">
        <f>IF(N156="snížená",J156,0)</f>
        <v>0</v>
      </c>
      <c r="BG156" s="232">
        <f>IF(N156="zákl. přenesená",J156,0)</f>
        <v>0</v>
      </c>
      <c r="BH156" s="232">
        <f>IF(N156="sníž. přenesená",J156,0)</f>
        <v>0</v>
      </c>
      <c r="BI156" s="232">
        <f>IF(N156="nulová",J156,0)</f>
        <v>0</v>
      </c>
      <c r="BJ156" s="24" t="s">
        <v>84</v>
      </c>
      <c r="BK156" s="232">
        <f>ROUND(I156*H156,2)</f>
        <v>0</v>
      </c>
      <c r="BL156" s="24" t="s">
        <v>194</v>
      </c>
      <c r="BM156" s="24" t="s">
        <v>1566</v>
      </c>
    </row>
    <row r="157" spans="2:47" s="1" customFormat="1" ht="13.5">
      <c r="B157" s="46"/>
      <c r="C157" s="74"/>
      <c r="D157" s="233" t="s">
        <v>183</v>
      </c>
      <c r="E157" s="74"/>
      <c r="F157" s="234" t="s">
        <v>1567</v>
      </c>
      <c r="G157" s="74"/>
      <c r="H157" s="74"/>
      <c r="I157" s="191"/>
      <c r="J157" s="74"/>
      <c r="K157" s="74"/>
      <c r="L157" s="72"/>
      <c r="M157" s="235"/>
      <c r="N157" s="47"/>
      <c r="O157" s="47"/>
      <c r="P157" s="47"/>
      <c r="Q157" s="47"/>
      <c r="R157" s="47"/>
      <c r="S157" s="47"/>
      <c r="T157" s="95"/>
      <c r="AT157" s="24" t="s">
        <v>183</v>
      </c>
      <c r="AU157" s="24" t="s">
        <v>87</v>
      </c>
    </row>
    <row r="158" spans="2:47" s="1" customFormat="1" ht="13.5">
      <c r="B158" s="46"/>
      <c r="C158" s="74"/>
      <c r="D158" s="233" t="s">
        <v>295</v>
      </c>
      <c r="E158" s="74"/>
      <c r="F158" s="236" t="s">
        <v>1562</v>
      </c>
      <c r="G158" s="74"/>
      <c r="H158" s="74"/>
      <c r="I158" s="191"/>
      <c r="J158" s="74"/>
      <c r="K158" s="74"/>
      <c r="L158" s="72"/>
      <c r="M158" s="235"/>
      <c r="N158" s="47"/>
      <c r="O158" s="47"/>
      <c r="P158" s="47"/>
      <c r="Q158" s="47"/>
      <c r="R158" s="47"/>
      <c r="S158" s="47"/>
      <c r="T158" s="95"/>
      <c r="AT158" s="24" t="s">
        <v>295</v>
      </c>
      <c r="AU158" s="24" t="s">
        <v>87</v>
      </c>
    </row>
    <row r="159" spans="2:51" s="13" customFormat="1" ht="13.5">
      <c r="B159" s="275"/>
      <c r="C159" s="276"/>
      <c r="D159" s="233" t="s">
        <v>322</v>
      </c>
      <c r="E159" s="277" t="s">
        <v>23</v>
      </c>
      <c r="F159" s="278" t="s">
        <v>1536</v>
      </c>
      <c r="G159" s="276"/>
      <c r="H159" s="277" t="s">
        <v>23</v>
      </c>
      <c r="I159" s="279"/>
      <c r="J159" s="276"/>
      <c r="K159" s="276"/>
      <c r="L159" s="280"/>
      <c r="M159" s="281"/>
      <c r="N159" s="282"/>
      <c r="O159" s="282"/>
      <c r="P159" s="282"/>
      <c r="Q159" s="282"/>
      <c r="R159" s="282"/>
      <c r="S159" s="282"/>
      <c r="T159" s="283"/>
      <c r="AT159" s="284" t="s">
        <v>322</v>
      </c>
      <c r="AU159" s="284" t="s">
        <v>87</v>
      </c>
      <c r="AV159" s="13" t="s">
        <v>84</v>
      </c>
      <c r="AW159" s="13" t="s">
        <v>39</v>
      </c>
      <c r="AX159" s="13" t="s">
        <v>76</v>
      </c>
      <c r="AY159" s="284" t="s">
        <v>170</v>
      </c>
    </row>
    <row r="160" spans="2:51" s="11" customFormat="1" ht="13.5">
      <c r="B160" s="240"/>
      <c r="C160" s="241"/>
      <c r="D160" s="233" t="s">
        <v>322</v>
      </c>
      <c r="E160" s="242" t="s">
        <v>23</v>
      </c>
      <c r="F160" s="243" t="s">
        <v>1568</v>
      </c>
      <c r="G160" s="241"/>
      <c r="H160" s="244">
        <v>1698</v>
      </c>
      <c r="I160" s="245"/>
      <c r="J160" s="241"/>
      <c r="K160" s="241"/>
      <c r="L160" s="246"/>
      <c r="M160" s="247"/>
      <c r="N160" s="248"/>
      <c r="O160" s="248"/>
      <c r="P160" s="248"/>
      <c r="Q160" s="248"/>
      <c r="R160" s="248"/>
      <c r="S160" s="248"/>
      <c r="T160" s="249"/>
      <c r="AT160" s="250" t="s">
        <v>322</v>
      </c>
      <c r="AU160" s="250" t="s">
        <v>87</v>
      </c>
      <c r="AV160" s="11" t="s">
        <v>87</v>
      </c>
      <c r="AW160" s="11" t="s">
        <v>39</v>
      </c>
      <c r="AX160" s="11" t="s">
        <v>84</v>
      </c>
      <c r="AY160" s="250" t="s">
        <v>170</v>
      </c>
    </row>
    <row r="161" spans="2:65" s="1" customFormat="1" ht="25.5" customHeight="1">
      <c r="B161" s="46"/>
      <c r="C161" s="221" t="s">
        <v>259</v>
      </c>
      <c r="D161" s="221" t="s">
        <v>176</v>
      </c>
      <c r="E161" s="222" t="s">
        <v>1569</v>
      </c>
      <c r="F161" s="223" t="s">
        <v>1570</v>
      </c>
      <c r="G161" s="224" t="s">
        <v>304</v>
      </c>
      <c r="H161" s="225">
        <v>1</v>
      </c>
      <c r="I161" s="226"/>
      <c r="J161" s="227">
        <f>ROUND(I161*H161,2)</f>
        <v>0</v>
      </c>
      <c r="K161" s="223" t="s">
        <v>180</v>
      </c>
      <c r="L161" s="72"/>
      <c r="M161" s="228" t="s">
        <v>23</v>
      </c>
      <c r="N161" s="229" t="s">
        <v>47</v>
      </c>
      <c r="O161" s="47"/>
      <c r="P161" s="230">
        <f>O161*H161</f>
        <v>0</v>
      </c>
      <c r="Q161" s="230">
        <v>0</v>
      </c>
      <c r="R161" s="230">
        <f>Q161*H161</f>
        <v>0</v>
      </c>
      <c r="S161" s="230">
        <v>0</v>
      </c>
      <c r="T161" s="231">
        <f>S161*H161</f>
        <v>0</v>
      </c>
      <c r="AR161" s="24" t="s">
        <v>194</v>
      </c>
      <c r="AT161" s="24" t="s">
        <v>176</v>
      </c>
      <c r="AU161" s="24" t="s">
        <v>87</v>
      </c>
      <c r="AY161" s="24" t="s">
        <v>170</v>
      </c>
      <c r="BE161" s="232">
        <f>IF(N161="základní",J161,0)</f>
        <v>0</v>
      </c>
      <c r="BF161" s="232">
        <f>IF(N161="snížená",J161,0)</f>
        <v>0</v>
      </c>
      <c r="BG161" s="232">
        <f>IF(N161="zákl. přenesená",J161,0)</f>
        <v>0</v>
      </c>
      <c r="BH161" s="232">
        <f>IF(N161="sníž. přenesená",J161,0)</f>
        <v>0</v>
      </c>
      <c r="BI161" s="232">
        <f>IF(N161="nulová",J161,0)</f>
        <v>0</v>
      </c>
      <c r="BJ161" s="24" t="s">
        <v>84</v>
      </c>
      <c r="BK161" s="232">
        <f>ROUND(I161*H161,2)</f>
        <v>0</v>
      </c>
      <c r="BL161" s="24" t="s">
        <v>194</v>
      </c>
      <c r="BM161" s="24" t="s">
        <v>1571</v>
      </c>
    </row>
    <row r="162" spans="2:47" s="1" customFormat="1" ht="13.5">
      <c r="B162" s="46"/>
      <c r="C162" s="74"/>
      <c r="D162" s="233" t="s">
        <v>183</v>
      </c>
      <c r="E162" s="74"/>
      <c r="F162" s="234" t="s">
        <v>1572</v>
      </c>
      <c r="G162" s="74"/>
      <c r="H162" s="74"/>
      <c r="I162" s="191"/>
      <c r="J162" s="74"/>
      <c r="K162" s="74"/>
      <c r="L162" s="72"/>
      <c r="M162" s="235"/>
      <c r="N162" s="47"/>
      <c r="O162" s="47"/>
      <c r="P162" s="47"/>
      <c r="Q162" s="47"/>
      <c r="R162" s="47"/>
      <c r="S162" s="47"/>
      <c r="T162" s="95"/>
      <c r="AT162" s="24" t="s">
        <v>183</v>
      </c>
      <c r="AU162" s="24" t="s">
        <v>87</v>
      </c>
    </row>
    <row r="163" spans="2:47" s="1" customFormat="1" ht="13.5">
      <c r="B163" s="46"/>
      <c r="C163" s="74"/>
      <c r="D163" s="233" t="s">
        <v>295</v>
      </c>
      <c r="E163" s="74"/>
      <c r="F163" s="236" t="s">
        <v>1562</v>
      </c>
      <c r="G163" s="74"/>
      <c r="H163" s="74"/>
      <c r="I163" s="191"/>
      <c r="J163" s="74"/>
      <c r="K163" s="74"/>
      <c r="L163" s="72"/>
      <c r="M163" s="235"/>
      <c r="N163" s="47"/>
      <c r="O163" s="47"/>
      <c r="P163" s="47"/>
      <c r="Q163" s="47"/>
      <c r="R163" s="47"/>
      <c r="S163" s="47"/>
      <c r="T163" s="95"/>
      <c r="AT163" s="24" t="s">
        <v>295</v>
      </c>
      <c r="AU163" s="24" t="s">
        <v>87</v>
      </c>
    </row>
    <row r="164" spans="2:51" s="11" customFormat="1" ht="13.5">
      <c r="B164" s="240"/>
      <c r="C164" s="241"/>
      <c r="D164" s="233" t="s">
        <v>322</v>
      </c>
      <c r="E164" s="242" t="s">
        <v>23</v>
      </c>
      <c r="F164" s="243" t="s">
        <v>1573</v>
      </c>
      <c r="G164" s="241"/>
      <c r="H164" s="244">
        <v>1</v>
      </c>
      <c r="I164" s="245"/>
      <c r="J164" s="241"/>
      <c r="K164" s="241"/>
      <c r="L164" s="246"/>
      <c r="M164" s="247"/>
      <c r="N164" s="248"/>
      <c r="O164" s="248"/>
      <c r="P164" s="248"/>
      <c r="Q164" s="248"/>
      <c r="R164" s="248"/>
      <c r="S164" s="248"/>
      <c r="T164" s="249"/>
      <c r="AT164" s="250" t="s">
        <v>322</v>
      </c>
      <c r="AU164" s="250" t="s">
        <v>87</v>
      </c>
      <c r="AV164" s="11" t="s">
        <v>87</v>
      </c>
      <c r="AW164" s="11" t="s">
        <v>39</v>
      </c>
      <c r="AX164" s="11" t="s">
        <v>84</v>
      </c>
      <c r="AY164" s="250" t="s">
        <v>170</v>
      </c>
    </row>
    <row r="165" spans="2:65" s="1" customFormat="1" ht="25.5" customHeight="1">
      <c r="B165" s="46"/>
      <c r="C165" s="221" t="s">
        <v>264</v>
      </c>
      <c r="D165" s="221" t="s">
        <v>176</v>
      </c>
      <c r="E165" s="222" t="s">
        <v>1574</v>
      </c>
      <c r="F165" s="223" t="s">
        <v>1575</v>
      </c>
      <c r="G165" s="224" t="s">
        <v>304</v>
      </c>
      <c r="H165" s="225">
        <v>56</v>
      </c>
      <c r="I165" s="226"/>
      <c r="J165" s="227">
        <f>ROUND(I165*H165,2)</f>
        <v>0</v>
      </c>
      <c r="K165" s="223" t="s">
        <v>180</v>
      </c>
      <c r="L165" s="72"/>
      <c r="M165" s="228" t="s">
        <v>23</v>
      </c>
      <c r="N165" s="229" t="s">
        <v>47</v>
      </c>
      <c r="O165" s="47"/>
      <c r="P165" s="230">
        <f>O165*H165</f>
        <v>0</v>
      </c>
      <c r="Q165" s="230">
        <v>0</v>
      </c>
      <c r="R165" s="230">
        <f>Q165*H165</f>
        <v>0</v>
      </c>
      <c r="S165" s="230">
        <v>0</v>
      </c>
      <c r="T165" s="231">
        <f>S165*H165</f>
        <v>0</v>
      </c>
      <c r="AR165" s="24" t="s">
        <v>194</v>
      </c>
      <c r="AT165" s="24" t="s">
        <v>176</v>
      </c>
      <c r="AU165" s="24" t="s">
        <v>87</v>
      </c>
      <c r="AY165" s="24" t="s">
        <v>170</v>
      </c>
      <c r="BE165" s="232">
        <f>IF(N165="základní",J165,0)</f>
        <v>0</v>
      </c>
      <c r="BF165" s="232">
        <f>IF(N165="snížená",J165,0)</f>
        <v>0</v>
      </c>
      <c r="BG165" s="232">
        <f>IF(N165="zákl. přenesená",J165,0)</f>
        <v>0</v>
      </c>
      <c r="BH165" s="232">
        <f>IF(N165="sníž. přenesená",J165,0)</f>
        <v>0</v>
      </c>
      <c r="BI165" s="232">
        <f>IF(N165="nulová",J165,0)</f>
        <v>0</v>
      </c>
      <c r="BJ165" s="24" t="s">
        <v>84</v>
      </c>
      <c r="BK165" s="232">
        <f>ROUND(I165*H165,2)</f>
        <v>0</v>
      </c>
      <c r="BL165" s="24" t="s">
        <v>194</v>
      </c>
      <c r="BM165" s="24" t="s">
        <v>1576</v>
      </c>
    </row>
    <row r="166" spans="2:47" s="1" customFormat="1" ht="13.5">
      <c r="B166" s="46"/>
      <c r="C166" s="74"/>
      <c r="D166" s="233" t="s">
        <v>183</v>
      </c>
      <c r="E166" s="74"/>
      <c r="F166" s="234" t="s">
        <v>1577</v>
      </c>
      <c r="G166" s="74"/>
      <c r="H166" s="74"/>
      <c r="I166" s="191"/>
      <c r="J166" s="74"/>
      <c r="K166" s="74"/>
      <c r="L166" s="72"/>
      <c r="M166" s="235"/>
      <c r="N166" s="47"/>
      <c r="O166" s="47"/>
      <c r="P166" s="47"/>
      <c r="Q166" s="47"/>
      <c r="R166" s="47"/>
      <c r="S166" s="47"/>
      <c r="T166" s="95"/>
      <c r="AT166" s="24" t="s">
        <v>183</v>
      </c>
      <c r="AU166" s="24" t="s">
        <v>87</v>
      </c>
    </row>
    <row r="167" spans="2:47" s="1" customFormat="1" ht="13.5">
      <c r="B167" s="46"/>
      <c r="C167" s="74"/>
      <c r="D167" s="233" t="s">
        <v>295</v>
      </c>
      <c r="E167" s="74"/>
      <c r="F167" s="236" t="s">
        <v>1562</v>
      </c>
      <c r="G167" s="74"/>
      <c r="H167" s="74"/>
      <c r="I167" s="191"/>
      <c r="J167" s="74"/>
      <c r="K167" s="74"/>
      <c r="L167" s="72"/>
      <c r="M167" s="235"/>
      <c r="N167" s="47"/>
      <c r="O167" s="47"/>
      <c r="P167" s="47"/>
      <c r="Q167" s="47"/>
      <c r="R167" s="47"/>
      <c r="S167" s="47"/>
      <c r="T167" s="95"/>
      <c r="AT167" s="24" t="s">
        <v>295</v>
      </c>
      <c r="AU167" s="24" t="s">
        <v>87</v>
      </c>
    </row>
    <row r="168" spans="2:51" s="13" customFormat="1" ht="13.5">
      <c r="B168" s="275"/>
      <c r="C168" s="276"/>
      <c r="D168" s="233" t="s">
        <v>322</v>
      </c>
      <c r="E168" s="277" t="s">
        <v>23</v>
      </c>
      <c r="F168" s="278" t="s">
        <v>1536</v>
      </c>
      <c r="G168" s="276"/>
      <c r="H168" s="277" t="s">
        <v>23</v>
      </c>
      <c r="I168" s="279"/>
      <c r="J168" s="276"/>
      <c r="K168" s="276"/>
      <c r="L168" s="280"/>
      <c r="M168" s="281"/>
      <c r="N168" s="282"/>
      <c r="O168" s="282"/>
      <c r="P168" s="282"/>
      <c r="Q168" s="282"/>
      <c r="R168" s="282"/>
      <c r="S168" s="282"/>
      <c r="T168" s="283"/>
      <c r="AT168" s="284" t="s">
        <v>322</v>
      </c>
      <c r="AU168" s="284" t="s">
        <v>87</v>
      </c>
      <c r="AV168" s="13" t="s">
        <v>84</v>
      </c>
      <c r="AW168" s="13" t="s">
        <v>39</v>
      </c>
      <c r="AX168" s="13" t="s">
        <v>76</v>
      </c>
      <c r="AY168" s="284" t="s">
        <v>170</v>
      </c>
    </row>
    <row r="169" spans="2:51" s="11" customFormat="1" ht="13.5">
      <c r="B169" s="240"/>
      <c r="C169" s="241"/>
      <c r="D169" s="233" t="s">
        <v>322</v>
      </c>
      <c r="E169" s="242" t="s">
        <v>23</v>
      </c>
      <c r="F169" s="243" t="s">
        <v>1578</v>
      </c>
      <c r="G169" s="241"/>
      <c r="H169" s="244">
        <v>56</v>
      </c>
      <c r="I169" s="245"/>
      <c r="J169" s="241"/>
      <c r="K169" s="241"/>
      <c r="L169" s="246"/>
      <c r="M169" s="247"/>
      <c r="N169" s="248"/>
      <c r="O169" s="248"/>
      <c r="P169" s="248"/>
      <c r="Q169" s="248"/>
      <c r="R169" s="248"/>
      <c r="S169" s="248"/>
      <c r="T169" s="249"/>
      <c r="AT169" s="250" t="s">
        <v>322</v>
      </c>
      <c r="AU169" s="250" t="s">
        <v>87</v>
      </c>
      <c r="AV169" s="11" t="s">
        <v>87</v>
      </c>
      <c r="AW169" s="11" t="s">
        <v>39</v>
      </c>
      <c r="AX169" s="11" t="s">
        <v>84</v>
      </c>
      <c r="AY169" s="250" t="s">
        <v>170</v>
      </c>
    </row>
    <row r="170" spans="2:65" s="1" customFormat="1" ht="16.5" customHeight="1">
      <c r="B170" s="46"/>
      <c r="C170" s="221" t="s">
        <v>271</v>
      </c>
      <c r="D170" s="221" t="s">
        <v>176</v>
      </c>
      <c r="E170" s="222" t="s">
        <v>1579</v>
      </c>
      <c r="F170" s="223" t="s">
        <v>1580</v>
      </c>
      <c r="G170" s="224" t="s">
        <v>304</v>
      </c>
      <c r="H170" s="225">
        <v>71</v>
      </c>
      <c r="I170" s="226"/>
      <c r="J170" s="227">
        <f>ROUND(I170*H170,2)</f>
        <v>0</v>
      </c>
      <c r="K170" s="223" t="s">
        <v>180</v>
      </c>
      <c r="L170" s="72"/>
      <c r="M170" s="228" t="s">
        <v>23</v>
      </c>
      <c r="N170" s="229" t="s">
        <v>47</v>
      </c>
      <c r="O170" s="47"/>
      <c r="P170" s="230">
        <f>O170*H170</f>
        <v>0</v>
      </c>
      <c r="Q170" s="230">
        <v>0</v>
      </c>
      <c r="R170" s="230">
        <f>Q170*H170</f>
        <v>0</v>
      </c>
      <c r="S170" s="230">
        <v>0</v>
      </c>
      <c r="T170" s="231">
        <f>S170*H170</f>
        <v>0</v>
      </c>
      <c r="AR170" s="24" t="s">
        <v>194</v>
      </c>
      <c r="AT170" s="24" t="s">
        <v>176</v>
      </c>
      <c r="AU170" s="24" t="s">
        <v>87</v>
      </c>
      <c r="AY170" s="24" t="s">
        <v>170</v>
      </c>
      <c r="BE170" s="232">
        <f>IF(N170="základní",J170,0)</f>
        <v>0</v>
      </c>
      <c r="BF170" s="232">
        <f>IF(N170="snížená",J170,0)</f>
        <v>0</v>
      </c>
      <c r="BG170" s="232">
        <f>IF(N170="zákl. přenesená",J170,0)</f>
        <v>0</v>
      </c>
      <c r="BH170" s="232">
        <f>IF(N170="sníž. přenesená",J170,0)</f>
        <v>0</v>
      </c>
      <c r="BI170" s="232">
        <f>IF(N170="nulová",J170,0)</f>
        <v>0</v>
      </c>
      <c r="BJ170" s="24" t="s">
        <v>84</v>
      </c>
      <c r="BK170" s="232">
        <f>ROUND(I170*H170,2)</f>
        <v>0</v>
      </c>
      <c r="BL170" s="24" t="s">
        <v>194</v>
      </c>
      <c r="BM170" s="24" t="s">
        <v>1581</v>
      </c>
    </row>
    <row r="171" spans="2:47" s="1" customFormat="1" ht="13.5">
      <c r="B171" s="46"/>
      <c r="C171" s="74"/>
      <c r="D171" s="233" t="s">
        <v>183</v>
      </c>
      <c r="E171" s="74"/>
      <c r="F171" s="234" t="s">
        <v>1582</v>
      </c>
      <c r="G171" s="74"/>
      <c r="H171" s="74"/>
      <c r="I171" s="191"/>
      <c r="J171" s="74"/>
      <c r="K171" s="74"/>
      <c r="L171" s="72"/>
      <c r="M171" s="235"/>
      <c r="N171" s="47"/>
      <c r="O171" s="47"/>
      <c r="P171" s="47"/>
      <c r="Q171" s="47"/>
      <c r="R171" s="47"/>
      <c r="S171" s="47"/>
      <c r="T171" s="95"/>
      <c r="AT171" s="24" t="s">
        <v>183</v>
      </c>
      <c r="AU171" s="24" t="s">
        <v>87</v>
      </c>
    </row>
    <row r="172" spans="2:47" s="1" customFormat="1" ht="13.5">
      <c r="B172" s="46"/>
      <c r="C172" s="74"/>
      <c r="D172" s="233" t="s">
        <v>295</v>
      </c>
      <c r="E172" s="74"/>
      <c r="F172" s="236" t="s">
        <v>1583</v>
      </c>
      <c r="G172" s="74"/>
      <c r="H172" s="74"/>
      <c r="I172" s="191"/>
      <c r="J172" s="74"/>
      <c r="K172" s="74"/>
      <c r="L172" s="72"/>
      <c r="M172" s="235"/>
      <c r="N172" s="47"/>
      <c r="O172" s="47"/>
      <c r="P172" s="47"/>
      <c r="Q172" s="47"/>
      <c r="R172" s="47"/>
      <c r="S172" s="47"/>
      <c r="T172" s="95"/>
      <c r="AT172" s="24" t="s">
        <v>295</v>
      </c>
      <c r="AU172" s="24" t="s">
        <v>87</v>
      </c>
    </row>
    <row r="173" spans="2:51" s="13" customFormat="1" ht="13.5">
      <c r="B173" s="275"/>
      <c r="C173" s="276"/>
      <c r="D173" s="233" t="s">
        <v>322</v>
      </c>
      <c r="E173" s="277" t="s">
        <v>23</v>
      </c>
      <c r="F173" s="278" t="s">
        <v>1530</v>
      </c>
      <c r="G173" s="276"/>
      <c r="H173" s="277" t="s">
        <v>23</v>
      </c>
      <c r="I173" s="279"/>
      <c r="J173" s="276"/>
      <c r="K173" s="276"/>
      <c r="L173" s="280"/>
      <c r="M173" s="281"/>
      <c r="N173" s="282"/>
      <c r="O173" s="282"/>
      <c r="P173" s="282"/>
      <c r="Q173" s="282"/>
      <c r="R173" s="282"/>
      <c r="S173" s="282"/>
      <c r="T173" s="283"/>
      <c r="AT173" s="284" t="s">
        <v>322</v>
      </c>
      <c r="AU173" s="284" t="s">
        <v>87</v>
      </c>
      <c r="AV173" s="13" t="s">
        <v>84</v>
      </c>
      <c r="AW173" s="13" t="s">
        <v>39</v>
      </c>
      <c r="AX173" s="13" t="s">
        <v>76</v>
      </c>
      <c r="AY173" s="284" t="s">
        <v>170</v>
      </c>
    </row>
    <row r="174" spans="2:51" s="11" customFormat="1" ht="13.5">
      <c r="B174" s="240"/>
      <c r="C174" s="241"/>
      <c r="D174" s="233" t="s">
        <v>322</v>
      </c>
      <c r="E174" s="242" t="s">
        <v>23</v>
      </c>
      <c r="F174" s="243" t="s">
        <v>1584</v>
      </c>
      <c r="G174" s="241"/>
      <c r="H174" s="244">
        <v>28</v>
      </c>
      <c r="I174" s="245"/>
      <c r="J174" s="241"/>
      <c r="K174" s="241"/>
      <c r="L174" s="246"/>
      <c r="M174" s="247"/>
      <c r="N174" s="248"/>
      <c r="O174" s="248"/>
      <c r="P174" s="248"/>
      <c r="Q174" s="248"/>
      <c r="R174" s="248"/>
      <c r="S174" s="248"/>
      <c r="T174" s="249"/>
      <c r="AT174" s="250" t="s">
        <v>322</v>
      </c>
      <c r="AU174" s="250" t="s">
        <v>87</v>
      </c>
      <c r="AV174" s="11" t="s">
        <v>87</v>
      </c>
      <c r="AW174" s="11" t="s">
        <v>39</v>
      </c>
      <c r="AX174" s="11" t="s">
        <v>76</v>
      </c>
      <c r="AY174" s="250" t="s">
        <v>170</v>
      </c>
    </row>
    <row r="175" spans="2:51" s="11" customFormat="1" ht="13.5">
      <c r="B175" s="240"/>
      <c r="C175" s="241"/>
      <c r="D175" s="233" t="s">
        <v>322</v>
      </c>
      <c r="E175" s="242" t="s">
        <v>23</v>
      </c>
      <c r="F175" s="243" t="s">
        <v>1585</v>
      </c>
      <c r="G175" s="241"/>
      <c r="H175" s="244">
        <v>42</v>
      </c>
      <c r="I175" s="245"/>
      <c r="J175" s="241"/>
      <c r="K175" s="241"/>
      <c r="L175" s="246"/>
      <c r="M175" s="247"/>
      <c r="N175" s="248"/>
      <c r="O175" s="248"/>
      <c r="P175" s="248"/>
      <c r="Q175" s="248"/>
      <c r="R175" s="248"/>
      <c r="S175" s="248"/>
      <c r="T175" s="249"/>
      <c r="AT175" s="250" t="s">
        <v>322</v>
      </c>
      <c r="AU175" s="250" t="s">
        <v>87</v>
      </c>
      <c r="AV175" s="11" t="s">
        <v>87</v>
      </c>
      <c r="AW175" s="11" t="s">
        <v>39</v>
      </c>
      <c r="AX175" s="11" t="s">
        <v>76</v>
      </c>
      <c r="AY175" s="250" t="s">
        <v>170</v>
      </c>
    </row>
    <row r="176" spans="2:51" s="11" customFormat="1" ht="13.5">
      <c r="B176" s="240"/>
      <c r="C176" s="241"/>
      <c r="D176" s="233" t="s">
        <v>322</v>
      </c>
      <c r="E176" s="242" t="s">
        <v>23</v>
      </c>
      <c r="F176" s="243" t="s">
        <v>1586</v>
      </c>
      <c r="G176" s="241"/>
      <c r="H176" s="244">
        <v>1</v>
      </c>
      <c r="I176" s="245"/>
      <c r="J176" s="241"/>
      <c r="K176" s="241"/>
      <c r="L176" s="246"/>
      <c r="M176" s="247"/>
      <c r="N176" s="248"/>
      <c r="O176" s="248"/>
      <c r="P176" s="248"/>
      <c r="Q176" s="248"/>
      <c r="R176" s="248"/>
      <c r="S176" s="248"/>
      <c r="T176" s="249"/>
      <c r="AT176" s="250" t="s">
        <v>322</v>
      </c>
      <c r="AU176" s="250" t="s">
        <v>87</v>
      </c>
      <c r="AV176" s="11" t="s">
        <v>87</v>
      </c>
      <c r="AW176" s="11" t="s">
        <v>39</v>
      </c>
      <c r="AX176" s="11" t="s">
        <v>76</v>
      </c>
      <c r="AY176" s="250" t="s">
        <v>170</v>
      </c>
    </row>
    <row r="177" spans="2:51" s="12" customFormat="1" ht="13.5">
      <c r="B177" s="251"/>
      <c r="C177" s="252"/>
      <c r="D177" s="233" t="s">
        <v>322</v>
      </c>
      <c r="E177" s="253" t="s">
        <v>23</v>
      </c>
      <c r="F177" s="254" t="s">
        <v>392</v>
      </c>
      <c r="G177" s="252"/>
      <c r="H177" s="255">
        <v>71</v>
      </c>
      <c r="I177" s="256"/>
      <c r="J177" s="252"/>
      <c r="K177" s="252"/>
      <c r="L177" s="257"/>
      <c r="M177" s="258"/>
      <c r="N177" s="259"/>
      <c r="O177" s="259"/>
      <c r="P177" s="259"/>
      <c r="Q177" s="259"/>
      <c r="R177" s="259"/>
      <c r="S177" s="259"/>
      <c r="T177" s="260"/>
      <c r="AT177" s="261" t="s">
        <v>322</v>
      </c>
      <c r="AU177" s="261" t="s">
        <v>87</v>
      </c>
      <c r="AV177" s="12" t="s">
        <v>194</v>
      </c>
      <c r="AW177" s="12" t="s">
        <v>39</v>
      </c>
      <c r="AX177" s="12" t="s">
        <v>84</v>
      </c>
      <c r="AY177" s="261" t="s">
        <v>170</v>
      </c>
    </row>
    <row r="178" spans="2:65" s="1" customFormat="1" ht="25.5" customHeight="1">
      <c r="B178" s="46"/>
      <c r="C178" s="221" t="s">
        <v>400</v>
      </c>
      <c r="D178" s="221" t="s">
        <v>176</v>
      </c>
      <c r="E178" s="222" t="s">
        <v>1587</v>
      </c>
      <c r="F178" s="223" t="s">
        <v>1588</v>
      </c>
      <c r="G178" s="224" t="s">
        <v>304</v>
      </c>
      <c r="H178" s="225">
        <v>3</v>
      </c>
      <c r="I178" s="226"/>
      <c r="J178" s="227">
        <f>ROUND(I178*H178,2)</f>
        <v>0</v>
      </c>
      <c r="K178" s="223" t="s">
        <v>180</v>
      </c>
      <c r="L178" s="72"/>
      <c r="M178" s="228" t="s">
        <v>23</v>
      </c>
      <c r="N178" s="229" t="s">
        <v>47</v>
      </c>
      <c r="O178" s="47"/>
      <c r="P178" s="230">
        <f>O178*H178</f>
        <v>0</v>
      </c>
      <c r="Q178" s="230">
        <v>0</v>
      </c>
      <c r="R178" s="230">
        <f>Q178*H178</f>
        <v>0</v>
      </c>
      <c r="S178" s="230">
        <v>0</v>
      </c>
      <c r="T178" s="231">
        <f>S178*H178</f>
        <v>0</v>
      </c>
      <c r="AR178" s="24" t="s">
        <v>194</v>
      </c>
      <c r="AT178" s="24" t="s">
        <v>176</v>
      </c>
      <c r="AU178" s="24" t="s">
        <v>87</v>
      </c>
      <c r="AY178" s="24" t="s">
        <v>170</v>
      </c>
      <c r="BE178" s="232">
        <f>IF(N178="základní",J178,0)</f>
        <v>0</v>
      </c>
      <c r="BF178" s="232">
        <f>IF(N178="snížená",J178,0)</f>
        <v>0</v>
      </c>
      <c r="BG178" s="232">
        <f>IF(N178="zákl. přenesená",J178,0)</f>
        <v>0</v>
      </c>
      <c r="BH178" s="232">
        <f>IF(N178="sníž. přenesená",J178,0)</f>
        <v>0</v>
      </c>
      <c r="BI178" s="232">
        <f>IF(N178="nulová",J178,0)</f>
        <v>0</v>
      </c>
      <c r="BJ178" s="24" t="s">
        <v>84</v>
      </c>
      <c r="BK178" s="232">
        <f>ROUND(I178*H178,2)</f>
        <v>0</v>
      </c>
      <c r="BL178" s="24" t="s">
        <v>194</v>
      </c>
      <c r="BM178" s="24" t="s">
        <v>1589</v>
      </c>
    </row>
    <row r="179" spans="2:47" s="1" customFormat="1" ht="13.5">
      <c r="B179" s="46"/>
      <c r="C179" s="74"/>
      <c r="D179" s="233" t="s">
        <v>183</v>
      </c>
      <c r="E179" s="74"/>
      <c r="F179" s="234" t="s">
        <v>1590</v>
      </c>
      <c r="G179" s="74"/>
      <c r="H179" s="74"/>
      <c r="I179" s="191"/>
      <c r="J179" s="74"/>
      <c r="K179" s="74"/>
      <c r="L179" s="72"/>
      <c r="M179" s="235"/>
      <c r="N179" s="47"/>
      <c r="O179" s="47"/>
      <c r="P179" s="47"/>
      <c r="Q179" s="47"/>
      <c r="R179" s="47"/>
      <c r="S179" s="47"/>
      <c r="T179" s="95"/>
      <c r="AT179" s="24" t="s">
        <v>183</v>
      </c>
      <c r="AU179" s="24" t="s">
        <v>87</v>
      </c>
    </row>
    <row r="180" spans="2:47" s="1" customFormat="1" ht="13.5">
      <c r="B180" s="46"/>
      <c r="C180" s="74"/>
      <c r="D180" s="233" t="s">
        <v>295</v>
      </c>
      <c r="E180" s="74"/>
      <c r="F180" s="236" t="s">
        <v>1583</v>
      </c>
      <c r="G180" s="74"/>
      <c r="H180" s="74"/>
      <c r="I180" s="191"/>
      <c r="J180" s="74"/>
      <c r="K180" s="74"/>
      <c r="L180" s="72"/>
      <c r="M180" s="235"/>
      <c r="N180" s="47"/>
      <c r="O180" s="47"/>
      <c r="P180" s="47"/>
      <c r="Q180" s="47"/>
      <c r="R180" s="47"/>
      <c r="S180" s="47"/>
      <c r="T180" s="95"/>
      <c r="AT180" s="24" t="s">
        <v>295</v>
      </c>
      <c r="AU180" s="24" t="s">
        <v>87</v>
      </c>
    </row>
    <row r="181" spans="2:51" s="13" customFormat="1" ht="13.5">
      <c r="B181" s="275"/>
      <c r="C181" s="276"/>
      <c r="D181" s="233" t="s">
        <v>322</v>
      </c>
      <c r="E181" s="277" t="s">
        <v>23</v>
      </c>
      <c r="F181" s="278" t="s">
        <v>1530</v>
      </c>
      <c r="G181" s="276"/>
      <c r="H181" s="277" t="s">
        <v>23</v>
      </c>
      <c r="I181" s="279"/>
      <c r="J181" s="276"/>
      <c r="K181" s="276"/>
      <c r="L181" s="280"/>
      <c r="M181" s="281"/>
      <c r="N181" s="282"/>
      <c r="O181" s="282"/>
      <c r="P181" s="282"/>
      <c r="Q181" s="282"/>
      <c r="R181" s="282"/>
      <c r="S181" s="282"/>
      <c r="T181" s="283"/>
      <c r="AT181" s="284" t="s">
        <v>322</v>
      </c>
      <c r="AU181" s="284" t="s">
        <v>87</v>
      </c>
      <c r="AV181" s="13" t="s">
        <v>84</v>
      </c>
      <c r="AW181" s="13" t="s">
        <v>39</v>
      </c>
      <c r="AX181" s="13" t="s">
        <v>76</v>
      </c>
      <c r="AY181" s="284" t="s">
        <v>170</v>
      </c>
    </row>
    <row r="182" spans="2:51" s="11" customFormat="1" ht="13.5">
      <c r="B182" s="240"/>
      <c r="C182" s="241"/>
      <c r="D182" s="233" t="s">
        <v>322</v>
      </c>
      <c r="E182" s="242" t="s">
        <v>23</v>
      </c>
      <c r="F182" s="243" t="s">
        <v>1591</v>
      </c>
      <c r="G182" s="241"/>
      <c r="H182" s="244">
        <v>3</v>
      </c>
      <c r="I182" s="245"/>
      <c r="J182" s="241"/>
      <c r="K182" s="241"/>
      <c r="L182" s="246"/>
      <c r="M182" s="247"/>
      <c r="N182" s="248"/>
      <c r="O182" s="248"/>
      <c r="P182" s="248"/>
      <c r="Q182" s="248"/>
      <c r="R182" s="248"/>
      <c r="S182" s="248"/>
      <c r="T182" s="249"/>
      <c r="AT182" s="250" t="s">
        <v>322</v>
      </c>
      <c r="AU182" s="250" t="s">
        <v>87</v>
      </c>
      <c r="AV182" s="11" t="s">
        <v>87</v>
      </c>
      <c r="AW182" s="11" t="s">
        <v>39</v>
      </c>
      <c r="AX182" s="11" t="s">
        <v>84</v>
      </c>
      <c r="AY182" s="250" t="s">
        <v>170</v>
      </c>
    </row>
    <row r="183" spans="2:65" s="1" customFormat="1" ht="16.5" customHeight="1">
      <c r="B183" s="46"/>
      <c r="C183" s="221" t="s">
        <v>9</v>
      </c>
      <c r="D183" s="221" t="s">
        <v>176</v>
      </c>
      <c r="E183" s="222" t="s">
        <v>1592</v>
      </c>
      <c r="F183" s="223" t="s">
        <v>1593</v>
      </c>
      <c r="G183" s="224" t="s">
        <v>304</v>
      </c>
      <c r="H183" s="225">
        <v>3906</v>
      </c>
      <c r="I183" s="226"/>
      <c r="J183" s="227">
        <f>ROUND(I183*H183,2)</f>
        <v>0</v>
      </c>
      <c r="K183" s="223" t="s">
        <v>180</v>
      </c>
      <c r="L183" s="72"/>
      <c r="M183" s="228" t="s">
        <v>23</v>
      </c>
      <c r="N183" s="229" t="s">
        <v>47</v>
      </c>
      <c r="O183" s="47"/>
      <c r="P183" s="230">
        <f>O183*H183</f>
        <v>0</v>
      </c>
      <c r="Q183" s="230">
        <v>0</v>
      </c>
      <c r="R183" s="230">
        <f>Q183*H183</f>
        <v>0</v>
      </c>
      <c r="S183" s="230">
        <v>0</v>
      </c>
      <c r="T183" s="231">
        <f>S183*H183</f>
        <v>0</v>
      </c>
      <c r="AR183" s="24" t="s">
        <v>194</v>
      </c>
      <c r="AT183" s="24" t="s">
        <v>176</v>
      </c>
      <c r="AU183" s="24" t="s">
        <v>87</v>
      </c>
      <c r="AY183" s="24" t="s">
        <v>170</v>
      </c>
      <c r="BE183" s="232">
        <f>IF(N183="základní",J183,0)</f>
        <v>0</v>
      </c>
      <c r="BF183" s="232">
        <f>IF(N183="snížená",J183,0)</f>
        <v>0</v>
      </c>
      <c r="BG183" s="232">
        <f>IF(N183="zákl. přenesená",J183,0)</f>
        <v>0</v>
      </c>
      <c r="BH183" s="232">
        <f>IF(N183="sníž. přenesená",J183,0)</f>
        <v>0</v>
      </c>
      <c r="BI183" s="232">
        <f>IF(N183="nulová",J183,0)</f>
        <v>0</v>
      </c>
      <c r="BJ183" s="24" t="s">
        <v>84</v>
      </c>
      <c r="BK183" s="232">
        <f>ROUND(I183*H183,2)</f>
        <v>0</v>
      </c>
      <c r="BL183" s="24" t="s">
        <v>194</v>
      </c>
      <c r="BM183" s="24" t="s">
        <v>1594</v>
      </c>
    </row>
    <row r="184" spans="2:47" s="1" customFormat="1" ht="13.5">
      <c r="B184" s="46"/>
      <c r="C184" s="74"/>
      <c r="D184" s="233" t="s">
        <v>183</v>
      </c>
      <c r="E184" s="74"/>
      <c r="F184" s="234" t="s">
        <v>1595</v>
      </c>
      <c r="G184" s="74"/>
      <c r="H184" s="74"/>
      <c r="I184" s="191"/>
      <c r="J184" s="74"/>
      <c r="K184" s="74"/>
      <c r="L184" s="72"/>
      <c r="M184" s="235"/>
      <c r="N184" s="47"/>
      <c r="O184" s="47"/>
      <c r="P184" s="47"/>
      <c r="Q184" s="47"/>
      <c r="R184" s="47"/>
      <c r="S184" s="47"/>
      <c r="T184" s="95"/>
      <c r="AT184" s="24" t="s">
        <v>183</v>
      </c>
      <c r="AU184" s="24" t="s">
        <v>87</v>
      </c>
    </row>
    <row r="185" spans="2:47" s="1" customFormat="1" ht="13.5">
      <c r="B185" s="46"/>
      <c r="C185" s="74"/>
      <c r="D185" s="233" t="s">
        <v>295</v>
      </c>
      <c r="E185" s="74"/>
      <c r="F185" s="236" t="s">
        <v>1583</v>
      </c>
      <c r="G185" s="74"/>
      <c r="H185" s="74"/>
      <c r="I185" s="191"/>
      <c r="J185" s="74"/>
      <c r="K185" s="74"/>
      <c r="L185" s="72"/>
      <c r="M185" s="235"/>
      <c r="N185" s="47"/>
      <c r="O185" s="47"/>
      <c r="P185" s="47"/>
      <c r="Q185" s="47"/>
      <c r="R185" s="47"/>
      <c r="S185" s="47"/>
      <c r="T185" s="95"/>
      <c r="AT185" s="24" t="s">
        <v>295</v>
      </c>
      <c r="AU185" s="24" t="s">
        <v>87</v>
      </c>
    </row>
    <row r="186" spans="2:51" s="13" customFormat="1" ht="13.5">
      <c r="B186" s="275"/>
      <c r="C186" s="276"/>
      <c r="D186" s="233" t="s">
        <v>322</v>
      </c>
      <c r="E186" s="277" t="s">
        <v>23</v>
      </c>
      <c r="F186" s="278" t="s">
        <v>1536</v>
      </c>
      <c r="G186" s="276"/>
      <c r="H186" s="277" t="s">
        <v>23</v>
      </c>
      <c r="I186" s="279"/>
      <c r="J186" s="276"/>
      <c r="K186" s="276"/>
      <c r="L186" s="280"/>
      <c r="M186" s="281"/>
      <c r="N186" s="282"/>
      <c r="O186" s="282"/>
      <c r="P186" s="282"/>
      <c r="Q186" s="282"/>
      <c r="R186" s="282"/>
      <c r="S186" s="282"/>
      <c r="T186" s="283"/>
      <c r="AT186" s="284" t="s">
        <v>322</v>
      </c>
      <c r="AU186" s="284" t="s">
        <v>87</v>
      </c>
      <c r="AV186" s="13" t="s">
        <v>84</v>
      </c>
      <c r="AW186" s="13" t="s">
        <v>39</v>
      </c>
      <c r="AX186" s="13" t="s">
        <v>76</v>
      </c>
      <c r="AY186" s="284" t="s">
        <v>170</v>
      </c>
    </row>
    <row r="187" spans="2:51" s="11" customFormat="1" ht="13.5">
      <c r="B187" s="240"/>
      <c r="C187" s="241"/>
      <c r="D187" s="233" t="s">
        <v>322</v>
      </c>
      <c r="E187" s="242" t="s">
        <v>23</v>
      </c>
      <c r="F187" s="243" t="s">
        <v>1596</v>
      </c>
      <c r="G187" s="241"/>
      <c r="H187" s="244">
        <v>903</v>
      </c>
      <c r="I187" s="245"/>
      <c r="J187" s="241"/>
      <c r="K187" s="241"/>
      <c r="L187" s="246"/>
      <c r="M187" s="247"/>
      <c r="N187" s="248"/>
      <c r="O187" s="248"/>
      <c r="P187" s="248"/>
      <c r="Q187" s="248"/>
      <c r="R187" s="248"/>
      <c r="S187" s="248"/>
      <c r="T187" s="249"/>
      <c r="AT187" s="250" t="s">
        <v>322</v>
      </c>
      <c r="AU187" s="250" t="s">
        <v>87</v>
      </c>
      <c r="AV187" s="11" t="s">
        <v>87</v>
      </c>
      <c r="AW187" s="11" t="s">
        <v>39</v>
      </c>
      <c r="AX187" s="11" t="s">
        <v>76</v>
      </c>
      <c r="AY187" s="250" t="s">
        <v>170</v>
      </c>
    </row>
    <row r="188" spans="2:51" s="11" customFormat="1" ht="13.5">
      <c r="B188" s="240"/>
      <c r="C188" s="241"/>
      <c r="D188" s="233" t="s">
        <v>322</v>
      </c>
      <c r="E188" s="242" t="s">
        <v>23</v>
      </c>
      <c r="F188" s="243" t="s">
        <v>1597</v>
      </c>
      <c r="G188" s="241"/>
      <c r="H188" s="244">
        <v>2947</v>
      </c>
      <c r="I188" s="245"/>
      <c r="J188" s="241"/>
      <c r="K188" s="241"/>
      <c r="L188" s="246"/>
      <c r="M188" s="247"/>
      <c r="N188" s="248"/>
      <c r="O188" s="248"/>
      <c r="P188" s="248"/>
      <c r="Q188" s="248"/>
      <c r="R188" s="248"/>
      <c r="S188" s="248"/>
      <c r="T188" s="249"/>
      <c r="AT188" s="250" t="s">
        <v>322</v>
      </c>
      <c r="AU188" s="250" t="s">
        <v>87</v>
      </c>
      <c r="AV188" s="11" t="s">
        <v>87</v>
      </c>
      <c r="AW188" s="11" t="s">
        <v>39</v>
      </c>
      <c r="AX188" s="11" t="s">
        <v>76</v>
      </c>
      <c r="AY188" s="250" t="s">
        <v>170</v>
      </c>
    </row>
    <row r="189" spans="2:51" s="11" customFormat="1" ht="13.5">
      <c r="B189" s="240"/>
      <c r="C189" s="241"/>
      <c r="D189" s="233" t="s">
        <v>322</v>
      </c>
      <c r="E189" s="242" t="s">
        <v>23</v>
      </c>
      <c r="F189" s="243" t="s">
        <v>1598</v>
      </c>
      <c r="G189" s="241"/>
      <c r="H189" s="244">
        <v>56</v>
      </c>
      <c r="I189" s="245"/>
      <c r="J189" s="241"/>
      <c r="K189" s="241"/>
      <c r="L189" s="246"/>
      <c r="M189" s="247"/>
      <c r="N189" s="248"/>
      <c r="O189" s="248"/>
      <c r="P189" s="248"/>
      <c r="Q189" s="248"/>
      <c r="R189" s="248"/>
      <c r="S189" s="248"/>
      <c r="T189" s="249"/>
      <c r="AT189" s="250" t="s">
        <v>322</v>
      </c>
      <c r="AU189" s="250" t="s">
        <v>87</v>
      </c>
      <c r="AV189" s="11" t="s">
        <v>87</v>
      </c>
      <c r="AW189" s="11" t="s">
        <v>39</v>
      </c>
      <c r="AX189" s="11" t="s">
        <v>76</v>
      </c>
      <c r="AY189" s="250" t="s">
        <v>170</v>
      </c>
    </row>
    <row r="190" spans="2:51" s="12" customFormat="1" ht="13.5">
      <c r="B190" s="251"/>
      <c r="C190" s="252"/>
      <c r="D190" s="233" t="s">
        <v>322</v>
      </c>
      <c r="E190" s="253" t="s">
        <v>23</v>
      </c>
      <c r="F190" s="254" t="s">
        <v>392</v>
      </c>
      <c r="G190" s="252"/>
      <c r="H190" s="255">
        <v>3906</v>
      </c>
      <c r="I190" s="256"/>
      <c r="J190" s="252"/>
      <c r="K190" s="252"/>
      <c r="L190" s="257"/>
      <c r="M190" s="258"/>
      <c r="N190" s="259"/>
      <c r="O190" s="259"/>
      <c r="P190" s="259"/>
      <c r="Q190" s="259"/>
      <c r="R190" s="259"/>
      <c r="S190" s="259"/>
      <c r="T190" s="260"/>
      <c r="AT190" s="261" t="s">
        <v>322</v>
      </c>
      <c r="AU190" s="261" t="s">
        <v>87</v>
      </c>
      <c r="AV190" s="12" t="s">
        <v>194</v>
      </c>
      <c r="AW190" s="12" t="s">
        <v>39</v>
      </c>
      <c r="AX190" s="12" t="s">
        <v>84</v>
      </c>
      <c r="AY190" s="261" t="s">
        <v>170</v>
      </c>
    </row>
    <row r="191" spans="2:65" s="1" customFormat="1" ht="25.5" customHeight="1">
      <c r="B191" s="46"/>
      <c r="C191" s="221" t="s">
        <v>415</v>
      </c>
      <c r="D191" s="221" t="s">
        <v>176</v>
      </c>
      <c r="E191" s="222" t="s">
        <v>1599</v>
      </c>
      <c r="F191" s="223" t="s">
        <v>1600</v>
      </c>
      <c r="G191" s="224" t="s">
        <v>304</v>
      </c>
      <c r="H191" s="225">
        <v>77</v>
      </c>
      <c r="I191" s="226"/>
      <c r="J191" s="227">
        <f>ROUND(I191*H191,2)</f>
        <v>0</v>
      </c>
      <c r="K191" s="223" t="s">
        <v>180</v>
      </c>
      <c r="L191" s="72"/>
      <c r="M191" s="228" t="s">
        <v>23</v>
      </c>
      <c r="N191" s="229" t="s">
        <v>47</v>
      </c>
      <c r="O191" s="47"/>
      <c r="P191" s="230">
        <f>O191*H191</f>
        <v>0</v>
      </c>
      <c r="Q191" s="230">
        <v>0</v>
      </c>
      <c r="R191" s="230">
        <f>Q191*H191</f>
        <v>0</v>
      </c>
      <c r="S191" s="230">
        <v>0</v>
      </c>
      <c r="T191" s="231">
        <f>S191*H191</f>
        <v>0</v>
      </c>
      <c r="AR191" s="24" t="s">
        <v>194</v>
      </c>
      <c r="AT191" s="24" t="s">
        <v>176</v>
      </c>
      <c r="AU191" s="24" t="s">
        <v>87</v>
      </c>
      <c r="AY191" s="24" t="s">
        <v>170</v>
      </c>
      <c r="BE191" s="232">
        <f>IF(N191="základní",J191,0)</f>
        <v>0</v>
      </c>
      <c r="BF191" s="232">
        <f>IF(N191="snížená",J191,0)</f>
        <v>0</v>
      </c>
      <c r="BG191" s="232">
        <f>IF(N191="zákl. přenesená",J191,0)</f>
        <v>0</v>
      </c>
      <c r="BH191" s="232">
        <f>IF(N191="sníž. přenesená",J191,0)</f>
        <v>0</v>
      </c>
      <c r="BI191" s="232">
        <f>IF(N191="nulová",J191,0)</f>
        <v>0</v>
      </c>
      <c r="BJ191" s="24" t="s">
        <v>84</v>
      </c>
      <c r="BK191" s="232">
        <f>ROUND(I191*H191,2)</f>
        <v>0</v>
      </c>
      <c r="BL191" s="24" t="s">
        <v>194</v>
      </c>
      <c r="BM191" s="24" t="s">
        <v>1601</v>
      </c>
    </row>
    <row r="192" spans="2:47" s="1" customFormat="1" ht="13.5">
      <c r="B192" s="46"/>
      <c r="C192" s="74"/>
      <c r="D192" s="233" t="s">
        <v>183</v>
      </c>
      <c r="E192" s="74"/>
      <c r="F192" s="234" t="s">
        <v>1602</v>
      </c>
      <c r="G192" s="74"/>
      <c r="H192" s="74"/>
      <c r="I192" s="191"/>
      <c r="J192" s="74"/>
      <c r="K192" s="74"/>
      <c r="L192" s="72"/>
      <c r="M192" s="235"/>
      <c r="N192" s="47"/>
      <c r="O192" s="47"/>
      <c r="P192" s="47"/>
      <c r="Q192" s="47"/>
      <c r="R192" s="47"/>
      <c r="S192" s="47"/>
      <c r="T192" s="95"/>
      <c r="AT192" s="24" t="s">
        <v>183</v>
      </c>
      <c r="AU192" s="24" t="s">
        <v>87</v>
      </c>
    </row>
    <row r="193" spans="2:47" s="1" customFormat="1" ht="13.5">
      <c r="B193" s="46"/>
      <c r="C193" s="74"/>
      <c r="D193" s="233" t="s">
        <v>295</v>
      </c>
      <c r="E193" s="74"/>
      <c r="F193" s="236" t="s">
        <v>1583</v>
      </c>
      <c r="G193" s="74"/>
      <c r="H193" s="74"/>
      <c r="I193" s="191"/>
      <c r="J193" s="74"/>
      <c r="K193" s="74"/>
      <c r="L193" s="72"/>
      <c r="M193" s="235"/>
      <c r="N193" s="47"/>
      <c r="O193" s="47"/>
      <c r="P193" s="47"/>
      <c r="Q193" s="47"/>
      <c r="R193" s="47"/>
      <c r="S193" s="47"/>
      <c r="T193" s="95"/>
      <c r="AT193" s="24" t="s">
        <v>295</v>
      </c>
      <c r="AU193" s="24" t="s">
        <v>87</v>
      </c>
    </row>
    <row r="194" spans="2:51" s="13" customFormat="1" ht="13.5">
      <c r="B194" s="275"/>
      <c r="C194" s="276"/>
      <c r="D194" s="233" t="s">
        <v>322</v>
      </c>
      <c r="E194" s="277" t="s">
        <v>23</v>
      </c>
      <c r="F194" s="278" t="s">
        <v>1536</v>
      </c>
      <c r="G194" s="276"/>
      <c r="H194" s="277" t="s">
        <v>23</v>
      </c>
      <c r="I194" s="279"/>
      <c r="J194" s="276"/>
      <c r="K194" s="276"/>
      <c r="L194" s="280"/>
      <c r="M194" s="281"/>
      <c r="N194" s="282"/>
      <c r="O194" s="282"/>
      <c r="P194" s="282"/>
      <c r="Q194" s="282"/>
      <c r="R194" s="282"/>
      <c r="S194" s="282"/>
      <c r="T194" s="283"/>
      <c r="AT194" s="284" t="s">
        <v>322</v>
      </c>
      <c r="AU194" s="284" t="s">
        <v>87</v>
      </c>
      <c r="AV194" s="13" t="s">
        <v>84</v>
      </c>
      <c r="AW194" s="13" t="s">
        <v>39</v>
      </c>
      <c r="AX194" s="13" t="s">
        <v>76</v>
      </c>
      <c r="AY194" s="284" t="s">
        <v>170</v>
      </c>
    </row>
    <row r="195" spans="2:51" s="11" customFormat="1" ht="13.5">
      <c r="B195" s="240"/>
      <c r="C195" s="241"/>
      <c r="D195" s="233" t="s">
        <v>322</v>
      </c>
      <c r="E195" s="242" t="s">
        <v>23</v>
      </c>
      <c r="F195" s="243" t="s">
        <v>1603</v>
      </c>
      <c r="G195" s="241"/>
      <c r="H195" s="244">
        <v>77</v>
      </c>
      <c r="I195" s="245"/>
      <c r="J195" s="241"/>
      <c r="K195" s="241"/>
      <c r="L195" s="246"/>
      <c r="M195" s="247"/>
      <c r="N195" s="248"/>
      <c r="O195" s="248"/>
      <c r="P195" s="248"/>
      <c r="Q195" s="248"/>
      <c r="R195" s="248"/>
      <c r="S195" s="248"/>
      <c r="T195" s="249"/>
      <c r="AT195" s="250" t="s">
        <v>322</v>
      </c>
      <c r="AU195" s="250" t="s">
        <v>87</v>
      </c>
      <c r="AV195" s="11" t="s">
        <v>87</v>
      </c>
      <c r="AW195" s="11" t="s">
        <v>39</v>
      </c>
      <c r="AX195" s="11" t="s">
        <v>84</v>
      </c>
      <c r="AY195" s="250" t="s">
        <v>170</v>
      </c>
    </row>
    <row r="196" spans="2:65" s="1" customFormat="1" ht="25.5" customHeight="1">
      <c r="B196" s="46"/>
      <c r="C196" s="221" t="s">
        <v>423</v>
      </c>
      <c r="D196" s="221" t="s">
        <v>176</v>
      </c>
      <c r="E196" s="222" t="s">
        <v>1604</v>
      </c>
      <c r="F196" s="223" t="s">
        <v>1605</v>
      </c>
      <c r="G196" s="224" t="s">
        <v>304</v>
      </c>
      <c r="H196" s="225">
        <v>2</v>
      </c>
      <c r="I196" s="226"/>
      <c r="J196" s="227">
        <f>ROUND(I196*H196,2)</f>
        <v>0</v>
      </c>
      <c r="K196" s="223" t="s">
        <v>23</v>
      </c>
      <c r="L196" s="72"/>
      <c r="M196" s="228" t="s">
        <v>23</v>
      </c>
      <c r="N196" s="229" t="s">
        <v>47</v>
      </c>
      <c r="O196" s="47"/>
      <c r="P196" s="230">
        <f>O196*H196</f>
        <v>0</v>
      </c>
      <c r="Q196" s="230">
        <v>0</v>
      </c>
      <c r="R196" s="230">
        <f>Q196*H196</f>
        <v>0</v>
      </c>
      <c r="S196" s="230">
        <v>0</v>
      </c>
      <c r="T196" s="231">
        <f>S196*H196</f>
        <v>0</v>
      </c>
      <c r="AR196" s="24" t="s">
        <v>194</v>
      </c>
      <c r="AT196" s="24" t="s">
        <v>176</v>
      </c>
      <c r="AU196" s="24" t="s">
        <v>87</v>
      </c>
      <c r="AY196" s="24" t="s">
        <v>170</v>
      </c>
      <c r="BE196" s="232">
        <f>IF(N196="základní",J196,0)</f>
        <v>0</v>
      </c>
      <c r="BF196" s="232">
        <f>IF(N196="snížená",J196,0)</f>
        <v>0</v>
      </c>
      <c r="BG196" s="232">
        <f>IF(N196="zákl. přenesená",J196,0)</f>
        <v>0</v>
      </c>
      <c r="BH196" s="232">
        <f>IF(N196="sníž. přenesená",J196,0)</f>
        <v>0</v>
      </c>
      <c r="BI196" s="232">
        <f>IF(N196="nulová",J196,0)</f>
        <v>0</v>
      </c>
      <c r="BJ196" s="24" t="s">
        <v>84</v>
      </c>
      <c r="BK196" s="232">
        <f>ROUND(I196*H196,2)</f>
        <v>0</v>
      </c>
      <c r="BL196" s="24" t="s">
        <v>194</v>
      </c>
      <c r="BM196" s="24" t="s">
        <v>1606</v>
      </c>
    </row>
    <row r="197" spans="2:47" s="1" customFormat="1" ht="13.5">
      <c r="B197" s="46"/>
      <c r="C197" s="74"/>
      <c r="D197" s="233" t="s">
        <v>183</v>
      </c>
      <c r="E197" s="74"/>
      <c r="F197" s="234" t="s">
        <v>1605</v>
      </c>
      <c r="G197" s="74"/>
      <c r="H197" s="74"/>
      <c r="I197" s="191"/>
      <c r="J197" s="74"/>
      <c r="K197" s="74"/>
      <c r="L197" s="72"/>
      <c r="M197" s="235"/>
      <c r="N197" s="47"/>
      <c r="O197" s="47"/>
      <c r="P197" s="47"/>
      <c r="Q197" s="47"/>
      <c r="R197" s="47"/>
      <c r="S197" s="47"/>
      <c r="T197" s="95"/>
      <c r="AT197" s="24" t="s">
        <v>183</v>
      </c>
      <c r="AU197" s="24" t="s">
        <v>87</v>
      </c>
    </row>
    <row r="198" spans="2:51" s="11" customFormat="1" ht="13.5">
      <c r="B198" s="240"/>
      <c r="C198" s="241"/>
      <c r="D198" s="233" t="s">
        <v>322</v>
      </c>
      <c r="E198" s="242" t="s">
        <v>23</v>
      </c>
      <c r="F198" s="243" t="s">
        <v>1607</v>
      </c>
      <c r="G198" s="241"/>
      <c r="H198" s="244">
        <v>2</v>
      </c>
      <c r="I198" s="245"/>
      <c r="J198" s="241"/>
      <c r="K198" s="241"/>
      <c r="L198" s="246"/>
      <c r="M198" s="247"/>
      <c r="N198" s="248"/>
      <c r="O198" s="248"/>
      <c r="P198" s="248"/>
      <c r="Q198" s="248"/>
      <c r="R198" s="248"/>
      <c r="S198" s="248"/>
      <c r="T198" s="249"/>
      <c r="AT198" s="250" t="s">
        <v>322</v>
      </c>
      <c r="AU198" s="250" t="s">
        <v>87</v>
      </c>
      <c r="AV198" s="11" t="s">
        <v>87</v>
      </c>
      <c r="AW198" s="11" t="s">
        <v>39</v>
      </c>
      <c r="AX198" s="11" t="s">
        <v>84</v>
      </c>
      <c r="AY198" s="250" t="s">
        <v>170</v>
      </c>
    </row>
    <row r="199" spans="2:65" s="1" customFormat="1" ht="25.5" customHeight="1">
      <c r="B199" s="46"/>
      <c r="C199" s="221" t="s">
        <v>432</v>
      </c>
      <c r="D199" s="221" t="s">
        <v>176</v>
      </c>
      <c r="E199" s="222" t="s">
        <v>1608</v>
      </c>
      <c r="F199" s="223" t="s">
        <v>1609</v>
      </c>
      <c r="G199" s="224" t="s">
        <v>304</v>
      </c>
      <c r="H199" s="225">
        <v>4</v>
      </c>
      <c r="I199" s="226"/>
      <c r="J199" s="227">
        <f>ROUND(I199*H199,2)</f>
        <v>0</v>
      </c>
      <c r="K199" s="223" t="s">
        <v>180</v>
      </c>
      <c r="L199" s="72"/>
      <c r="M199" s="228" t="s">
        <v>23</v>
      </c>
      <c r="N199" s="229" t="s">
        <v>47</v>
      </c>
      <c r="O199" s="47"/>
      <c r="P199" s="230">
        <f>O199*H199</f>
        <v>0</v>
      </c>
      <c r="Q199" s="230">
        <v>0</v>
      </c>
      <c r="R199" s="230">
        <f>Q199*H199</f>
        <v>0</v>
      </c>
      <c r="S199" s="230">
        <v>0</v>
      </c>
      <c r="T199" s="231">
        <f>S199*H199</f>
        <v>0</v>
      </c>
      <c r="AR199" s="24" t="s">
        <v>194</v>
      </c>
      <c r="AT199" s="24" t="s">
        <v>176</v>
      </c>
      <c r="AU199" s="24" t="s">
        <v>87</v>
      </c>
      <c r="AY199" s="24" t="s">
        <v>170</v>
      </c>
      <c r="BE199" s="232">
        <f>IF(N199="základní",J199,0)</f>
        <v>0</v>
      </c>
      <c r="BF199" s="232">
        <f>IF(N199="snížená",J199,0)</f>
        <v>0</v>
      </c>
      <c r="BG199" s="232">
        <f>IF(N199="zákl. přenesená",J199,0)</f>
        <v>0</v>
      </c>
      <c r="BH199" s="232">
        <f>IF(N199="sníž. přenesená",J199,0)</f>
        <v>0</v>
      </c>
      <c r="BI199" s="232">
        <f>IF(N199="nulová",J199,0)</f>
        <v>0</v>
      </c>
      <c r="BJ199" s="24" t="s">
        <v>84</v>
      </c>
      <c r="BK199" s="232">
        <f>ROUND(I199*H199,2)</f>
        <v>0</v>
      </c>
      <c r="BL199" s="24" t="s">
        <v>194</v>
      </c>
      <c r="BM199" s="24" t="s">
        <v>1610</v>
      </c>
    </row>
    <row r="200" spans="2:47" s="1" customFormat="1" ht="13.5">
      <c r="B200" s="46"/>
      <c r="C200" s="74"/>
      <c r="D200" s="233" t="s">
        <v>183</v>
      </c>
      <c r="E200" s="74"/>
      <c r="F200" s="234" t="s">
        <v>1611</v>
      </c>
      <c r="G200" s="74"/>
      <c r="H200" s="74"/>
      <c r="I200" s="191"/>
      <c r="J200" s="74"/>
      <c r="K200" s="74"/>
      <c r="L200" s="72"/>
      <c r="M200" s="235"/>
      <c r="N200" s="47"/>
      <c r="O200" s="47"/>
      <c r="P200" s="47"/>
      <c r="Q200" s="47"/>
      <c r="R200" s="47"/>
      <c r="S200" s="47"/>
      <c r="T200" s="95"/>
      <c r="AT200" s="24" t="s">
        <v>183</v>
      </c>
      <c r="AU200" s="24" t="s">
        <v>87</v>
      </c>
    </row>
    <row r="201" spans="2:47" s="1" customFormat="1" ht="13.5">
      <c r="B201" s="46"/>
      <c r="C201" s="74"/>
      <c r="D201" s="233" t="s">
        <v>295</v>
      </c>
      <c r="E201" s="74"/>
      <c r="F201" s="236" t="s">
        <v>1612</v>
      </c>
      <c r="G201" s="74"/>
      <c r="H201" s="74"/>
      <c r="I201" s="191"/>
      <c r="J201" s="74"/>
      <c r="K201" s="74"/>
      <c r="L201" s="72"/>
      <c r="M201" s="235"/>
      <c r="N201" s="47"/>
      <c r="O201" s="47"/>
      <c r="P201" s="47"/>
      <c r="Q201" s="47"/>
      <c r="R201" s="47"/>
      <c r="S201" s="47"/>
      <c r="T201" s="95"/>
      <c r="AT201" s="24" t="s">
        <v>295</v>
      </c>
      <c r="AU201" s="24" t="s">
        <v>87</v>
      </c>
    </row>
    <row r="202" spans="2:51" s="13" customFormat="1" ht="13.5">
      <c r="B202" s="275"/>
      <c r="C202" s="276"/>
      <c r="D202" s="233" t="s">
        <v>322</v>
      </c>
      <c r="E202" s="277" t="s">
        <v>23</v>
      </c>
      <c r="F202" s="278" t="s">
        <v>1613</v>
      </c>
      <c r="G202" s="276"/>
      <c r="H202" s="277" t="s">
        <v>23</v>
      </c>
      <c r="I202" s="279"/>
      <c r="J202" s="276"/>
      <c r="K202" s="276"/>
      <c r="L202" s="280"/>
      <c r="M202" s="281"/>
      <c r="N202" s="282"/>
      <c r="O202" s="282"/>
      <c r="P202" s="282"/>
      <c r="Q202" s="282"/>
      <c r="R202" s="282"/>
      <c r="S202" s="282"/>
      <c r="T202" s="283"/>
      <c r="AT202" s="284" t="s">
        <v>322</v>
      </c>
      <c r="AU202" s="284" t="s">
        <v>87</v>
      </c>
      <c r="AV202" s="13" t="s">
        <v>84</v>
      </c>
      <c r="AW202" s="13" t="s">
        <v>39</v>
      </c>
      <c r="AX202" s="13" t="s">
        <v>76</v>
      </c>
      <c r="AY202" s="284" t="s">
        <v>170</v>
      </c>
    </row>
    <row r="203" spans="2:51" s="11" customFormat="1" ht="13.5">
      <c r="B203" s="240"/>
      <c r="C203" s="241"/>
      <c r="D203" s="233" t="s">
        <v>322</v>
      </c>
      <c r="E203" s="242" t="s">
        <v>23</v>
      </c>
      <c r="F203" s="243" t="s">
        <v>1614</v>
      </c>
      <c r="G203" s="241"/>
      <c r="H203" s="244">
        <v>4</v>
      </c>
      <c r="I203" s="245"/>
      <c r="J203" s="241"/>
      <c r="K203" s="241"/>
      <c r="L203" s="246"/>
      <c r="M203" s="247"/>
      <c r="N203" s="248"/>
      <c r="O203" s="248"/>
      <c r="P203" s="248"/>
      <c r="Q203" s="248"/>
      <c r="R203" s="248"/>
      <c r="S203" s="248"/>
      <c r="T203" s="249"/>
      <c r="AT203" s="250" t="s">
        <v>322</v>
      </c>
      <c r="AU203" s="250" t="s">
        <v>87</v>
      </c>
      <c r="AV203" s="11" t="s">
        <v>87</v>
      </c>
      <c r="AW203" s="11" t="s">
        <v>39</v>
      </c>
      <c r="AX203" s="11" t="s">
        <v>84</v>
      </c>
      <c r="AY203" s="250" t="s">
        <v>170</v>
      </c>
    </row>
    <row r="204" spans="2:65" s="1" customFormat="1" ht="16.5" customHeight="1">
      <c r="B204" s="46"/>
      <c r="C204" s="221" t="s">
        <v>438</v>
      </c>
      <c r="D204" s="221" t="s">
        <v>176</v>
      </c>
      <c r="E204" s="222" t="s">
        <v>1615</v>
      </c>
      <c r="F204" s="223" t="s">
        <v>1616</v>
      </c>
      <c r="G204" s="224" t="s">
        <v>304</v>
      </c>
      <c r="H204" s="225">
        <v>133</v>
      </c>
      <c r="I204" s="226"/>
      <c r="J204" s="227">
        <f>ROUND(I204*H204,2)</f>
        <v>0</v>
      </c>
      <c r="K204" s="223" t="s">
        <v>180</v>
      </c>
      <c r="L204" s="72"/>
      <c r="M204" s="228" t="s">
        <v>23</v>
      </c>
      <c r="N204" s="229" t="s">
        <v>47</v>
      </c>
      <c r="O204" s="47"/>
      <c r="P204" s="230">
        <f>O204*H204</f>
        <v>0</v>
      </c>
      <c r="Q204" s="230">
        <v>0</v>
      </c>
      <c r="R204" s="230">
        <f>Q204*H204</f>
        <v>0</v>
      </c>
      <c r="S204" s="230">
        <v>0</v>
      </c>
      <c r="T204" s="231">
        <f>S204*H204</f>
        <v>0</v>
      </c>
      <c r="AR204" s="24" t="s">
        <v>194</v>
      </c>
      <c r="AT204" s="24" t="s">
        <v>176</v>
      </c>
      <c r="AU204" s="24" t="s">
        <v>87</v>
      </c>
      <c r="AY204" s="24" t="s">
        <v>170</v>
      </c>
      <c r="BE204" s="232">
        <f>IF(N204="základní",J204,0)</f>
        <v>0</v>
      </c>
      <c r="BF204" s="232">
        <f>IF(N204="snížená",J204,0)</f>
        <v>0</v>
      </c>
      <c r="BG204" s="232">
        <f>IF(N204="zákl. přenesená",J204,0)</f>
        <v>0</v>
      </c>
      <c r="BH204" s="232">
        <f>IF(N204="sníž. přenesená",J204,0)</f>
        <v>0</v>
      </c>
      <c r="BI204" s="232">
        <f>IF(N204="nulová",J204,0)</f>
        <v>0</v>
      </c>
      <c r="BJ204" s="24" t="s">
        <v>84</v>
      </c>
      <c r="BK204" s="232">
        <f>ROUND(I204*H204,2)</f>
        <v>0</v>
      </c>
      <c r="BL204" s="24" t="s">
        <v>194</v>
      </c>
      <c r="BM204" s="24" t="s">
        <v>1617</v>
      </c>
    </row>
    <row r="205" spans="2:47" s="1" customFormat="1" ht="13.5">
      <c r="B205" s="46"/>
      <c r="C205" s="74"/>
      <c r="D205" s="233" t="s">
        <v>183</v>
      </c>
      <c r="E205" s="74"/>
      <c r="F205" s="234" t="s">
        <v>1618</v>
      </c>
      <c r="G205" s="74"/>
      <c r="H205" s="74"/>
      <c r="I205" s="191"/>
      <c r="J205" s="74"/>
      <c r="K205" s="74"/>
      <c r="L205" s="72"/>
      <c r="M205" s="235"/>
      <c r="N205" s="47"/>
      <c r="O205" s="47"/>
      <c r="P205" s="47"/>
      <c r="Q205" s="47"/>
      <c r="R205" s="47"/>
      <c r="S205" s="47"/>
      <c r="T205" s="95"/>
      <c r="AT205" s="24" t="s">
        <v>183</v>
      </c>
      <c r="AU205" s="24" t="s">
        <v>87</v>
      </c>
    </row>
    <row r="206" spans="2:47" s="1" customFormat="1" ht="13.5">
      <c r="B206" s="46"/>
      <c r="C206" s="74"/>
      <c r="D206" s="233" t="s">
        <v>295</v>
      </c>
      <c r="E206" s="74"/>
      <c r="F206" s="236" t="s">
        <v>1612</v>
      </c>
      <c r="G206" s="74"/>
      <c r="H206" s="74"/>
      <c r="I206" s="191"/>
      <c r="J206" s="74"/>
      <c r="K206" s="74"/>
      <c r="L206" s="72"/>
      <c r="M206" s="235"/>
      <c r="N206" s="47"/>
      <c r="O206" s="47"/>
      <c r="P206" s="47"/>
      <c r="Q206" s="47"/>
      <c r="R206" s="47"/>
      <c r="S206" s="47"/>
      <c r="T206" s="95"/>
      <c r="AT206" s="24" t="s">
        <v>295</v>
      </c>
      <c r="AU206" s="24" t="s">
        <v>87</v>
      </c>
    </row>
    <row r="207" spans="2:51" s="13" customFormat="1" ht="13.5">
      <c r="B207" s="275"/>
      <c r="C207" s="276"/>
      <c r="D207" s="233" t="s">
        <v>322</v>
      </c>
      <c r="E207" s="277" t="s">
        <v>23</v>
      </c>
      <c r="F207" s="278" t="s">
        <v>1536</v>
      </c>
      <c r="G207" s="276"/>
      <c r="H207" s="277" t="s">
        <v>23</v>
      </c>
      <c r="I207" s="279"/>
      <c r="J207" s="276"/>
      <c r="K207" s="276"/>
      <c r="L207" s="280"/>
      <c r="M207" s="281"/>
      <c r="N207" s="282"/>
      <c r="O207" s="282"/>
      <c r="P207" s="282"/>
      <c r="Q207" s="282"/>
      <c r="R207" s="282"/>
      <c r="S207" s="282"/>
      <c r="T207" s="283"/>
      <c r="AT207" s="284" t="s">
        <v>322</v>
      </c>
      <c r="AU207" s="284" t="s">
        <v>87</v>
      </c>
      <c r="AV207" s="13" t="s">
        <v>84</v>
      </c>
      <c r="AW207" s="13" t="s">
        <v>39</v>
      </c>
      <c r="AX207" s="13" t="s">
        <v>76</v>
      </c>
      <c r="AY207" s="284" t="s">
        <v>170</v>
      </c>
    </row>
    <row r="208" spans="2:51" s="11" customFormat="1" ht="13.5">
      <c r="B208" s="240"/>
      <c r="C208" s="241"/>
      <c r="D208" s="233" t="s">
        <v>322</v>
      </c>
      <c r="E208" s="242" t="s">
        <v>23</v>
      </c>
      <c r="F208" s="243" t="s">
        <v>1619</v>
      </c>
      <c r="G208" s="241"/>
      <c r="H208" s="244">
        <v>133</v>
      </c>
      <c r="I208" s="245"/>
      <c r="J208" s="241"/>
      <c r="K208" s="241"/>
      <c r="L208" s="246"/>
      <c r="M208" s="247"/>
      <c r="N208" s="248"/>
      <c r="O208" s="248"/>
      <c r="P208" s="248"/>
      <c r="Q208" s="248"/>
      <c r="R208" s="248"/>
      <c r="S208" s="248"/>
      <c r="T208" s="249"/>
      <c r="AT208" s="250" t="s">
        <v>322</v>
      </c>
      <c r="AU208" s="250" t="s">
        <v>87</v>
      </c>
      <c r="AV208" s="11" t="s">
        <v>87</v>
      </c>
      <c r="AW208" s="11" t="s">
        <v>39</v>
      </c>
      <c r="AX208" s="11" t="s">
        <v>84</v>
      </c>
      <c r="AY208" s="250" t="s">
        <v>170</v>
      </c>
    </row>
    <row r="209" spans="2:65" s="1" customFormat="1" ht="16.5" customHeight="1">
      <c r="B209" s="46"/>
      <c r="C209" s="221" t="s">
        <v>446</v>
      </c>
      <c r="D209" s="221" t="s">
        <v>176</v>
      </c>
      <c r="E209" s="222" t="s">
        <v>1620</v>
      </c>
      <c r="F209" s="223" t="s">
        <v>1621</v>
      </c>
      <c r="G209" s="224" t="s">
        <v>304</v>
      </c>
      <c r="H209" s="225">
        <v>48</v>
      </c>
      <c r="I209" s="226"/>
      <c r="J209" s="227">
        <f>ROUND(I209*H209,2)</f>
        <v>0</v>
      </c>
      <c r="K209" s="223" t="s">
        <v>180</v>
      </c>
      <c r="L209" s="72"/>
      <c r="M209" s="228" t="s">
        <v>23</v>
      </c>
      <c r="N209" s="229" t="s">
        <v>47</v>
      </c>
      <c r="O209" s="47"/>
      <c r="P209" s="230">
        <f>O209*H209</f>
        <v>0</v>
      </c>
      <c r="Q209" s="230">
        <v>0</v>
      </c>
      <c r="R209" s="230">
        <f>Q209*H209</f>
        <v>0</v>
      </c>
      <c r="S209" s="230">
        <v>0</v>
      </c>
      <c r="T209" s="231">
        <f>S209*H209</f>
        <v>0</v>
      </c>
      <c r="AR209" s="24" t="s">
        <v>194</v>
      </c>
      <c r="AT209" s="24" t="s">
        <v>176</v>
      </c>
      <c r="AU209" s="24" t="s">
        <v>87</v>
      </c>
      <c r="AY209" s="24" t="s">
        <v>170</v>
      </c>
      <c r="BE209" s="232">
        <f>IF(N209="základní",J209,0)</f>
        <v>0</v>
      </c>
      <c r="BF209" s="232">
        <f>IF(N209="snížená",J209,0)</f>
        <v>0</v>
      </c>
      <c r="BG209" s="232">
        <f>IF(N209="zákl. přenesená",J209,0)</f>
        <v>0</v>
      </c>
      <c r="BH209" s="232">
        <f>IF(N209="sníž. přenesená",J209,0)</f>
        <v>0</v>
      </c>
      <c r="BI209" s="232">
        <f>IF(N209="nulová",J209,0)</f>
        <v>0</v>
      </c>
      <c r="BJ209" s="24" t="s">
        <v>84</v>
      </c>
      <c r="BK209" s="232">
        <f>ROUND(I209*H209,2)</f>
        <v>0</v>
      </c>
      <c r="BL209" s="24" t="s">
        <v>194</v>
      </c>
      <c r="BM209" s="24" t="s">
        <v>1622</v>
      </c>
    </row>
    <row r="210" spans="2:47" s="1" customFormat="1" ht="13.5">
      <c r="B210" s="46"/>
      <c r="C210" s="74"/>
      <c r="D210" s="233" t="s">
        <v>183</v>
      </c>
      <c r="E210" s="74"/>
      <c r="F210" s="234" t="s">
        <v>1623</v>
      </c>
      <c r="G210" s="74"/>
      <c r="H210" s="74"/>
      <c r="I210" s="191"/>
      <c r="J210" s="74"/>
      <c r="K210" s="74"/>
      <c r="L210" s="72"/>
      <c r="M210" s="235"/>
      <c r="N210" s="47"/>
      <c r="O210" s="47"/>
      <c r="P210" s="47"/>
      <c r="Q210" s="47"/>
      <c r="R210" s="47"/>
      <c r="S210" s="47"/>
      <c r="T210" s="95"/>
      <c r="AT210" s="24" t="s">
        <v>183</v>
      </c>
      <c r="AU210" s="24" t="s">
        <v>87</v>
      </c>
    </row>
    <row r="211" spans="2:51" s="13" customFormat="1" ht="13.5">
      <c r="B211" s="275"/>
      <c r="C211" s="276"/>
      <c r="D211" s="233" t="s">
        <v>322</v>
      </c>
      <c r="E211" s="277" t="s">
        <v>23</v>
      </c>
      <c r="F211" s="278" t="s">
        <v>1530</v>
      </c>
      <c r="G211" s="276"/>
      <c r="H211" s="277" t="s">
        <v>23</v>
      </c>
      <c r="I211" s="279"/>
      <c r="J211" s="276"/>
      <c r="K211" s="276"/>
      <c r="L211" s="280"/>
      <c r="M211" s="281"/>
      <c r="N211" s="282"/>
      <c r="O211" s="282"/>
      <c r="P211" s="282"/>
      <c r="Q211" s="282"/>
      <c r="R211" s="282"/>
      <c r="S211" s="282"/>
      <c r="T211" s="283"/>
      <c r="AT211" s="284" t="s">
        <v>322</v>
      </c>
      <c r="AU211" s="284" t="s">
        <v>87</v>
      </c>
      <c r="AV211" s="13" t="s">
        <v>84</v>
      </c>
      <c r="AW211" s="13" t="s">
        <v>39</v>
      </c>
      <c r="AX211" s="13" t="s">
        <v>76</v>
      </c>
      <c r="AY211" s="284" t="s">
        <v>170</v>
      </c>
    </row>
    <row r="212" spans="2:51" s="11" customFormat="1" ht="13.5">
      <c r="B212" s="240"/>
      <c r="C212" s="241"/>
      <c r="D212" s="233" t="s">
        <v>322</v>
      </c>
      <c r="E212" s="242" t="s">
        <v>23</v>
      </c>
      <c r="F212" s="243" t="s">
        <v>1624</v>
      </c>
      <c r="G212" s="241"/>
      <c r="H212" s="244">
        <v>48</v>
      </c>
      <c r="I212" s="245"/>
      <c r="J212" s="241"/>
      <c r="K212" s="241"/>
      <c r="L212" s="246"/>
      <c r="M212" s="247"/>
      <c r="N212" s="248"/>
      <c r="O212" s="248"/>
      <c r="P212" s="248"/>
      <c r="Q212" s="248"/>
      <c r="R212" s="248"/>
      <c r="S212" s="248"/>
      <c r="T212" s="249"/>
      <c r="AT212" s="250" t="s">
        <v>322</v>
      </c>
      <c r="AU212" s="250" t="s">
        <v>87</v>
      </c>
      <c r="AV212" s="11" t="s">
        <v>87</v>
      </c>
      <c r="AW212" s="11" t="s">
        <v>39</v>
      </c>
      <c r="AX212" s="11" t="s">
        <v>84</v>
      </c>
      <c r="AY212" s="250" t="s">
        <v>170</v>
      </c>
    </row>
    <row r="213" spans="2:65" s="1" customFormat="1" ht="16.5" customHeight="1">
      <c r="B213" s="46"/>
      <c r="C213" s="221" t="s">
        <v>454</v>
      </c>
      <c r="D213" s="221" t="s">
        <v>176</v>
      </c>
      <c r="E213" s="222" t="s">
        <v>1625</v>
      </c>
      <c r="F213" s="223" t="s">
        <v>1626</v>
      </c>
      <c r="G213" s="224" t="s">
        <v>304</v>
      </c>
      <c r="H213" s="225">
        <v>40</v>
      </c>
      <c r="I213" s="226"/>
      <c r="J213" s="227">
        <f>ROUND(I213*H213,2)</f>
        <v>0</v>
      </c>
      <c r="K213" s="223" t="s">
        <v>180</v>
      </c>
      <c r="L213" s="72"/>
      <c r="M213" s="228" t="s">
        <v>23</v>
      </c>
      <c r="N213" s="229" t="s">
        <v>47</v>
      </c>
      <c r="O213" s="47"/>
      <c r="P213" s="230">
        <f>O213*H213</f>
        <v>0</v>
      </c>
      <c r="Q213" s="230">
        <v>0</v>
      </c>
      <c r="R213" s="230">
        <f>Q213*H213</f>
        <v>0</v>
      </c>
      <c r="S213" s="230">
        <v>0</v>
      </c>
      <c r="T213" s="231">
        <f>S213*H213</f>
        <v>0</v>
      </c>
      <c r="AR213" s="24" t="s">
        <v>194</v>
      </c>
      <c r="AT213" s="24" t="s">
        <v>176</v>
      </c>
      <c r="AU213" s="24" t="s">
        <v>87</v>
      </c>
      <c r="AY213" s="24" t="s">
        <v>170</v>
      </c>
      <c r="BE213" s="232">
        <f>IF(N213="základní",J213,0)</f>
        <v>0</v>
      </c>
      <c r="BF213" s="232">
        <f>IF(N213="snížená",J213,0)</f>
        <v>0</v>
      </c>
      <c r="BG213" s="232">
        <f>IF(N213="zákl. přenesená",J213,0)</f>
        <v>0</v>
      </c>
      <c r="BH213" s="232">
        <f>IF(N213="sníž. přenesená",J213,0)</f>
        <v>0</v>
      </c>
      <c r="BI213" s="232">
        <f>IF(N213="nulová",J213,0)</f>
        <v>0</v>
      </c>
      <c r="BJ213" s="24" t="s">
        <v>84</v>
      </c>
      <c r="BK213" s="232">
        <f>ROUND(I213*H213,2)</f>
        <v>0</v>
      </c>
      <c r="BL213" s="24" t="s">
        <v>194</v>
      </c>
      <c r="BM213" s="24" t="s">
        <v>1627</v>
      </c>
    </row>
    <row r="214" spans="2:47" s="1" customFormat="1" ht="13.5">
      <c r="B214" s="46"/>
      <c r="C214" s="74"/>
      <c r="D214" s="233" t="s">
        <v>183</v>
      </c>
      <c r="E214" s="74"/>
      <c r="F214" s="234" t="s">
        <v>1628</v>
      </c>
      <c r="G214" s="74"/>
      <c r="H214" s="74"/>
      <c r="I214" s="191"/>
      <c r="J214" s="74"/>
      <c r="K214" s="74"/>
      <c r="L214" s="72"/>
      <c r="M214" s="235"/>
      <c r="N214" s="47"/>
      <c r="O214" s="47"/>
      <c r="P214" s="47"/>
      <c r="Q214" s="47"/>
      <c r="R214" s="47"/>
      <c r="S214" s="47"/>
      <c r="T214" s="95"/>
      <c r="AT214" s="24" t="s">
        <v>183</v>
      </c>
      <c r="AU214" s="24" t="s">
        <v>87</v>
      </c>
    </row>
    <row r="215" spans="2:51" s="11" customFormat="1" ht="13.5">
      <c r="B215" s="240"/>
      <c r="C215" s="241"/>
      <c r="D215" s="233" t="s">
        <v>322</v>
      </c>
      <c r="E215" s="242" t="s">
        <v>23</v>
      </c>
      <c r="F215" s="243" t="s">
        <v>1629</v>
      </c>
      <c r="G215" s="241"/>
      <c r="H215" s="244">
        <v>40</v>
      </c>
      <c r="I215" s="245"/>
      <c r="J215" s="241"/>
      <c r="K215" s="241"/>
      <c r="L215" s="246"/>
      <c r="M215" s="247"/>
      <c r="N215" s="248"/>
      <c r="O215" s="248"/>
      <c r="P215" s="248"/>
      <c r="Q215" s="248"/>
      <c r="R215" s="248"/>
      <c r="S215" s="248"/>
      <c r="T215" s="249"/>
      <c r="AT215" s="250" t="s">
        <v>322</v>
      </c>
      <c r="AU215" s="250" t="s">
        <v>87</v>
      </c>
      <c r="AV215" s="11" t="s">
        <v>87</v>
      </c>
      <c r="AW215" s="11" t="s">
        <v>39</v>
      </c>
      <c r="AX215" s="11" t="s">
        <v>84</v>
      </c>
      <c r="AY215" s="250" t="s">
        <v>170</v>
      </c>
    </row>
    <row r="216" spans="2:65" s="1" customFormat="1" ht="25.5" customHeight="1">
      <c r="B216" s="46"/>
      <c r="C216" s="221" t="s">
        <v>459</v>
      </c>
      <c r="D216" s="221" t="s">
        <v>176</v>
      </c>
      <c r="E216" s="222" t="s">
        <v>1630</v>
      </c>
      <c r="F216" s="223" t="s">
        <v>1631</v>
      </c>
      <c r="G216" s="224" t="s">
        <v>340</v>
      </c>
      <c r="H216" s="225">
        <v>24</v>
      </c>
      <c r="I216" s="226"/>
      <c r="J216" s="227">
        <f>ROUND(I216*H216,2)</f>
        <v>0</v>
      </c>
      <c r="K216" s="223" t="s">
        <v>23</v>
      </c>
      <c r="L216" s="72"/>
      <c r="M216" s="228" t="s">
        <v>23</v>
      </c>
      <c r="N216" s="229" t="s">
        <v>47</v>
      </c>
      <c r="O216" s="47"/>
      <c r="P216" s="230">
        <f>O216*H216</f>
        <v>0</v>
      </c>
      <c r="Q216" s="230">
        <v>0.00033</v>
      </c>
      <c r="R216" s="230">
        <f>Q216*H216</f>
        <v>0.00792</v>
      </c>
      <c r="S216" s="230">
        <v>0</v>
      </c>
      <c r="T216" s="231">
        <f>S216*H216</f>
        <v>0</v>
      </c>
      <c r="AR216" s="24" t="s">
        <v>194</v>
      </c>
      <c r="AT216" s="24" t="s">
        <v>176</v>
      </c>
      <c r="AU216" s="24" t="s">
        <v>87</v>
      </c>
      <c r="AY216" s="24" t="s">
        <v>170</v>
      </c>
      <c r="BE216" s="232">
        <f>IF(N216="základní",J216,0)</f>
        <v>0</v>
      </c>
      <c r="BF216" s="232">
        <f>IF(N216="snížená",J216,0)</f>
        <v>0</v>
      </c>
      <c r="BG216" s="232">
        <f>IF(N216="zákl. přenesená",J216,0)</f>
        <v>0</v>
      </c>
      <c r="BH216" s="232">
        <f>IF(N216="sníž. přenesená",J216,0)</f>
        <v>0</v>
      </c>
      <c r="BI216" s="232">
        <f>IF(N216="nulová",J216,0)</f>
        <v>0</v>
      </c>
      <c r="BJ216" s="24" t="s">
        <v>84</v>
      </c>
      <c r="BK216" s="232">
        <f>ROUND(I216*H216,2)</f>
        <v>0</v>
      </c>
      <c r="BL216" s="24" t="s">
        <v>194</v>
      </c>
      <c r="BM216" s="24" t="s">
        <v>1632</v>
      </c>
    </row>
    <row r="217" spans="2:47" s="1" customFormat="1" ht="13.5">
      <c r="B217" s="46"/>
      <c r="C217" s="74"/>
      <c r="D217" s="233" t="s">
        <v>183</v>
      </c>
      <c r="E217" s="74"/>
      <c r="F217" s="234" t="s">
        <v>1631</v>
      </c>
      <c r="G217" s="74"/>
      <c r="H217" s="74"/>
      <c r="I217" s="191"/>
      <c r="J217" s="74"/>
      <c r="K217" s="74"/>
      <c r="L217" s="72"/>
      <c r="M217" s="235"/>
      <c r="N217" s="47"/>
      <c r="O217" s="47"/>
      <c r="P217" s="47"/>
      <c r="Q217" s="47"/>
      <c r="R217" s="47"/>
      <c r="S217" s="47"/>
      <c r="T217" s="95"/>
      <c r="AT217" s="24" t="s">
        <v>183</v>
      </c>
      <c r="AU217" s="24" t="s">
        <v>87</v>
      </c>
    </row>
    <row r="218" spans="2:47" s="1" customFormat="1" ht="13.5">
      <c r="B218" s="46"/>
      <c r="C218" s="74"/>
      <c r="D218" s="233" t="s">
        <v>184</v>
      </c>
      <c r="E218" s="74"/>
      <c r="F218" s="236" t="s">
        <v>1633</v>
      </c>
      <c r="G218" s="74"/>
      <c r="H218" s="74"/>
      <c r="I218" s="191"/>
      <c r="J218" s="74"/>
      <c r="K218" s="74"/>
      <c r="L218" s="72"/>
      <c r="M218" s="235"/>
      <c r="N218" s="47"/>
      <c r="O218" s="47"/>
      <c r="P218" s="47"/>
      <c r="Q218" s="47"/>
      <c r="R218" s="47"/>
      <c r="S218" s="47"/>
      <c r="T218" s="95"/>
      <c r="AT218" s="24" t="s">
        <v>184</v>
      </c>
      <c r="AU218" s="24" t="s">
        <v>87</v>
      </c>
    </row>
    <row r="219" spans="2:51" s="13" customFormat="1" ht="13.5">
      <c r="B219" s="275"/>
      <c r="C219" s="276"/>
      <c r="D219" s="233" t="s">
        <v>322</v>
      </c>
      <c r="E219" s="277" t="s">
        <v>23</v>
      </c>
      <c r="F219" s="278" t="s">
        <v>1530</v>
      </c>
      <c r="G219" s="276"/>
      <c r="H219" s="277" t="s">
        <v>23</v>
      </c>
      <c r="I219" s="279"/>
      <c r="J219" s="276"/>
      <c r="K219" s="276"/>
      <c r="L219" s="280"/>
      <c r="M219" s="281"/>
      <c r="N219" s="282"/>
      <c r="O219" s="282"/>
      <c r="P219" s="282"/>
      <c r="Q219" s="282"/>
      <c r="R219" s="282"/>
      <c r="S219" s="282"/>
      <c r="T219" s="283"/>
      <c r="AT219" s="284" t="s">
        <v>322</v>
      </c>
      <c r="AU219" s="284" t="s">
        <v>87</v>
      </c>
      <c r="AV219" s="13" t="s">
        <v>84</v>
      </c>
      <c r="AW219" s="13" t="s">
        <v>39</v>
      </c>
      <c r="AX219" s="13" t="s">
        <v>76</v>
      </c>
      <c r="AY219" s="284" t="s">
        <v>170</v>
      </c>
    </row>
    <row r="220" spans="2:51" s="11" customFormat="1" ht="13.5">
      <c r="B220" s="240"/>
      <c r="C220" s="241"/>
      <c r="D220" s="233" t="s">
        <v>322</v>
      </c>
      <c r="E220" s="242" t="s">
        <v>23</v>
      </c>
      <c r="F220" s="243" t="s">
        <v>1634</v>
      </c>
      <c r="G220" s="241"/>
      <c r="H220" s="244">
        <v>24</v>
      </c>
      <c r="I220" s="245"/>
      <c r="J220" s="241"/>
      <c r="K220" s="241"/>
      <c r="L220" s="246"/>
      <c r="M220" s="247"/>
      <c r="N220" s="248"/>
      <c r="O220" s="248"/>
      <c r="P220" s="248"/>
      <c r="Q220" s="248"/>
      <c r="R220" s="248"/>
      <c r="S220" s="248"/>
      <c r="T220" s="249"/>
      <c r="AT220" s="250" t="s">
        <v>322</v>
      </c>
      <c r="AU220" s="250" t="s">
        <v>87</v>
      </c>
      <c r="AV220" s="11" t="s">
        <v>87</v>
      </c>
      <c r="AW220" s="11" t="s">
        <v>39</v>
      </c>
      <c r="AX220" s="11" t="s">
        <v>84</v>
      </c>
      <c r="AY220" s="250" t="s">
        <v>170</v>
      </c>
    </row>
    <row r="221" spans="2:65" s="1" customFormat="1" ht="25.5" customHeight="1">
      <c r="B221" s="46"/>
      <c r="C221" s="221" t="s">
        <v>466</v>
      </c>
      <c r="D221" s="221" t="s">
        <v>176</v>
      </c>
      <c r="E221" s="222" t="s">
        <v>1635</v>
      </c>
      <c r="F221" s="223" t="s">
        <v>1636</v>
      </c>
      <c r="G221" s="224" t="s">
        <v>219</v>
      </c>
      <c r="H221" s="225">
        <v>3</v>
      </c>
      <c r="I221" s="226"/>
      <c r="J221" s="227">
        <f>ROUND(I221*H221,2)</f>
        <v>0</v>
      </c>
      <c r="K221" s="223" t="s">
        <v>23</v>
      </c>
      <c r="L221" s="72"/>
      <c r="M221" s="228" t="s">
        <v>23</v>
      </c>
      <c r="N221" s="229" t="s">
        <v>47</v>
      </c>
      <c r="O221" s="47"/>
      <c r="P221" s="230">
        <f>O221*H221</f>
        <v>0</v>
      </c>
      <c r="Q221" s="230">
        <v>0.0026</v>
      </c>
      <c r="R221" s="230">
        <f>Q221*H221</f>
        <v>0.0078</v>
      </c>
      <c r="S221" s="230">
        <v>0</v>
      </c>
      <c r="T221" s="231">
        <f>S221*H221</f>
        <v>0</v>
      </c>
      <c r="AR221" s="24" t="s">
        <v>194</v>
      </c>
      <c r="AT221" s="24" t="s">
        <v>176</v>
      </c>
      <c r="AU221" s="24" t="s">
        <v>87</v>
      </c>
      <c r="AY221" s="24" t="s">
        <v>170</v>
      </c>
      <c r="BE221" s="232">
        <f>IF(N221="základní",J221,0)</f>
        <v>0</v>
      </c>
      <c r="BF221" s="232">
        <f>IF(N221="snížená",J221,0)</f>
        <v>0</v>
      </c>
      <c r="BG221" s="232">
        <f>IF(N221="zákl. přenesená",J221,0)</f>
        <v>0</v>
      </c>
      <c r="BH221" s="232">
        <f>IF(N221="sníž. přenesená",J221,0)</f>
        <v>0</v>
      </c>
      <c r="BI221" s="232">
        <f>IF(N221="nulová",J221,0)</f>
        <v>0</v>
      </c>
      <c r="BJ221" s="24" t="s">
        <v>84</v>
      </c>
      <c r="BK221" s="232">
        <f>ROUND(I221*H221,2)</f>
        <v>0</v>
      </c>
      <c r="BL221" s="24" t="s">
        <v>194</v>
      </c>
      <c r="BM221" s="24" t="s">
        <v>1637</v>
      </c>
    </row>
    <row r="222" spans="2:47" s="1" customFormat="1" ht="13.5">
      <c r="B222" s="46"/>
      <c r="C222" s="74"/>
      <c r="D222" s="233" t="s">
        <v>183</v>
      </c>
      <c r="E222" s="74"/>
      <c r="F222" s="234" t="s">
        <v>1636</v>
      </c>
      <c r="G222" s="74"/>
      <c r="H222" s="74"/>
      <c r="I222" s="191"/>
      <c r="J222" s="74"/>
      <c r="K222" s="74"/>
      <c r="L222" s="72"/>
      <c r="M222" s="235"/>
      <c r="N222" s="47"/>
      <c r="O222" s="47"/>
      <c r="P222" s="47"/>
      <c r="Q222" s="47"/>
      <c r="R222" s="47"/>
      <c r="S222" s="47"/>
      <c r="T222" s="95"/>
      <c r="AT222" s="24" t="s">
        <v>183</v>
      </c>
      <c r="AU222" s="24" t="s">
        <v>87</v>
      </c>
    </row>
    <row r="223" spans="2:51" s="11" customFormat="1" ht="13.5">
      <c r="B223" s="240"/>
      <c r="C223" s="241"/>
      <c r="D223" s="233" t="s">
        <v>322</v>
      </c>
      <c r="E223" s="242" t="s">
        <v>23</v>
      </c>
      <c r="F223" s="243" t="s">
        <v>1638</v>
      </c>
      <c r="G223" s="241"/>
      <c r="H223" s="244">
        <v>3</v>
      </c>
      <c r="I223" s="245"/>
      <c r="J223" s="241"/>
      <c r="K223" s="241"/>
      <c r="L223" s="246"/>
      <c r="M223" s="247"/>
      <c r="N223" s="248"/>
      <c r="O223" s="248"/>
      <c r="P223" s="248"/>
      <c r="Q223" s="248"/>
      <c r="R223" s="248"/>
      <c r="S223" s="248"/>
      <c r="T223" s="249"/>
      <c r="AT223" s="250" t="s">
        <v>322</v>
      </c>
      <c r="AU223" s="250" t="s">
        <v>87</v>
      </c>
      <c r="AV223" s="11" t="s">
        <v>87</v>
      </c>
      <c r="AW223" s="11" t="s">
        <v>39</v>
      </c>
      <c r="AX223" s="11" t="s">
        <v>84</v>
      </c>
      <c r="AY223" s="250" t="s">
        <v>170</v>
      </c>
    </row>
    <row r="224" spans="2:65" s="1" customFormat="1" ht="25.5" customHeight="1">
      <c r="B224" s="46"/>
      <c r="C224" s="221" t="s">
        <v>472</v>
      </c>
      <c r="D224" s="221" t="s">
        <v>176</v>
      </c>
      <c r="E224" s="222" t="s">
        <v>1639</v>
      </c>
      <c r="F224" s="223" t="s">
        <v>1640</v>
      </c>
      <c r="G224" s="224" t="s">
        <v>219</v>
      </c>
      <c r="H224" s="225">
        <v>216</v>
      </c>
      <c r="I224" s="226"/>
      <c r="J224" s="227">
        <f>ROUND(I224*H224,2)</f>
        <v>0</v>
      </c>
      <c r="K224" s="223" t="s">
        <v>180</v>
      </c>
      <c r="L224" s="72"/>
      <c r="M224" s="228" t="s">
        <v>23</v>
      </c>
      <c r="N224" s="229" t="s">
        <v>47</v>
      </c>
      <c r="O224" s="47"/>
      <c r="P224" s="230">
        <f>O224*H224</f>
        <v>0</v>
      </c>
      <c r="Q224" s="230">
        <v>0</v>
      </c>
      <c r="R224" s="230">
        <f>Q224*H224</f>
        <v>0</v>
      </c>
      <c r="S224" s="230">
        <v>0</v>
      </c>
      <c r="T224" s="231">
        <f>S224*H224</f>
        <v>0</v>
      </c>
      <c r="AR224" s="24" t="s">
        <v>194</v>
      </c>
      <c r="AT224" s="24" t="s">
        <v>176</v>
      </c>
      <c r="AU224" s="24" t="s">
        <v>87</v>
      </c>
      <c r="AY224" s="24" t="s">
        <v>170</v>
      </c>
      <c r="BE224" s="232">
        <f>IF(N224="základní",J224,0)</f>
        <v>0</v>
      </c>
      <c r="BF224" s="232">
        <f>IF(N224="snížená",J224,0)</f>
        <v>0</v>
      </c>
      <c r="BG224" s="232">
        <f>IF(N224="zákl. přenesená",J224,0)</f>
        <v>0</v>
      </c>
      <c r="BH224" s="232">
        <f>IF(N224="sníž. přenesená",J224,0)</f>
        <v>0</v>
      </c>
      <c r="BI224" s="232">
        <f>IF(N224="nulová",J224,0)</f>
        <v>0</v>
      </c>
      <c r="BJ224" s="24" t="s">
        <v>84</v>
      </c>
      <c r="BK224" s="232">
        <f>ROUND(I224*H224,2)</f>
        <v>0</v>
      </c>
      <c r="BL224" s="24" t="s">
        <v>194</v>
      </c>
      <c r="BM224" s="24" t="s">
        <v>1641</v>
      </c>
    </row>
    <row r="225" spans="2:47" s="1" customFormat="1" ht="13.5">
      <c r="B225" s="46"/>
      <c r="C225" s="74"/>
      <c r="D225" s="233" t="s">
        <v>183</v>
      </c>
      <c r="E225" s="74"/>
      <c r="F225" s="234" t="s">
        <v>1642</v>
      </c>
      <c r="G225" s="74"/>
      <c r="H225" s="74"/>
      <c r="I225" s="191"/>
      <c r="J225" s="74"/>
      <c r="K225" s="74"/>
      <c r="L225" s="72"/>
      <c r="M225" s="235"/>
      <c r="N225" s="47"/>
      <c r="O225" s="47"/>
      <c r="P225" s="47"/>
      <c r="Q225" s="47"/>
      <c r="R225" s="47"/>
      <c r="S225" s="47"/>
      <c r="T225" s="95"/>
      <c r="AT225" s="24" t="s">
        <v>183</v>
      </c>
      <c r="AU225" s="24" t="s">
        <v>87</v>
      </c>
    </row>
    <row r="226" spans="2:47" s="1" customFormat="1" ht="13.5">
      <c r="B226" s="46"/>
      <c r="C226" s="74"/>
      <c r="D226" s="233" t="s">
        <v>295</v>
      </c>
      <c r="E226" s="74"/>
      <c r="F226" s="236" t="s">
        <v>740</v>
      </c>
      <c r="G226" s="74"/>
      <c r="H226" s="74"/>
      <c r="I226" s="191"/>
      <c r="J226" s="74"/>
      <c r="K226" s="74"/>
      <c r="L226" s="72"/>
      <c r="M226" s="235"/>
      <c r="N226" s="47"/>
      <c r="O226" s="47"/>
      <c r="P226" s="47"/>
      <c r="Q226" s="47"/>
      <c r="R226" s="47"/>
      <c r="S226" s="47"/>
      <c r="T226" s="95"/>
      <c r="AT226" s="24" t="s">
        <v>295</v>
      </c>
      <c r="AU226" s="24" t="s">
        <v>87</v>
      </c>
    </row>
    <row r="227" spans="2:51" s="11" customFormat="1" ht="13.5">
      <c r="B227" s="240"/>
      <c r="C227" s="241"/>
      <c r="D227" s="233" t="s">
        <v>322</v>
      </c>
      <c r="E227" s="242" t="s">
        <v>23</v>
      </c>
      <c r="F227" s="243" t="s">
        <v>1643</v>
      </c>
      <c r="G227" s="241"/>
      <c r="H227" s="244">
        <v>216</v>
      </c>
      <c r="I227" s="245"/>
      <c r="J227" s="241"/>
      <c r="K227" s="241"/>
      <c r="L227" s="246"/>
      <c r="M227" s="247"/>
      <c r="N227" s="248"/>
      <c r="O227" s="248"/>
      <c r="P227" s="248"/>
      <c r="Q227" s="248"/>
      <c r="R227" s="248"/>
      <c r="S227" s="248"/>
      <c r="T227" s="249"/>
      <c r="AT227" s="250" t="s">
        <v>322</v>
      </c>
      <c r="AU227" s="250" t="s">
        <v>87</v>
      </c>
      <c r="AV227" s="11" t="s">
        <v>87</v>
      </c>
      <c r="AW227" s="11" t="s">
        <v>39</v>
      </c>
      <c r="AX227" s="11" t="s">
        <v>84</v>
      </c>
      <c r="AY227" s="250" t="s">
        <v>170</v>
      </c>
    </row>
    <row r="228" spans="2:63" s="10" customFormat="1" ht="29.85" customHeight="1">
      <c r="B228" s="205"/>
      <c r="C228" s="206"/>
      <c r="D228" s="207" t="s">
        <v>75</v>
      </c>
      <c r="E228" s="219" t="s">
        <v>755</v>
      </c>
      <c r="F228" s="219" t="s">
        <v>756</v>
      </c>
      <c r="G228" s="206"/>
      <c r="H228" s="206"/>
      <c r="I228" s="209"/>
      <c r="J228" s="220">
        <f>BK228</f>
        <v>0</v>
      </c>
      <c r="K228" s="206"/>
      <c r="L228" s="211"/>
      <c r="M228" s="212"/>
      <c r="N228" s="213"/>
      <c r="O228" s="213"/>
      <c r="P228" s="214">
        <f>SUM(P229:P240)</f>
        <v>0</v>
      </c>
      <c r="Q228" s="213"/>
      <c r="R228" s="214">
        <f>SUM(R229:R240)</f>
        <v>0</v>
      </c>
      <c r="S228" s="213"/>
      <c r="T228" s="215">
        <f>SUM(T229:T240)</f>
        <v>0</v>
      </c>
      <c r="AR228" s="216" t="s">
        <v>84</v>
      </c>
      <c r="AT228" s="217" t="s">
        <v>75</v>
      </c>
      <c r="AU228" s="217" t="s">
        <v>84</v>
      </c>
      <c r="AY228" s="216" t="s">
        <v>170</v>
      </c>
      <c r="BK228" s="218">
        <f>SUM(BK229:BK240)</f>
        <v>0</v>
      </c>
    </row>
    <row r="229" spans="2:65" s="1" customFormat="1" ht="25.5" customHeight="1">
      <c r="B229" s="46"/>
      <c r="C229" s="221" t="s">
        <v>479</v>
      </c>
      <c r="D229" s="221" t="s">
        <v>176</v>
      </c>
      <c r="E229" s="222" t="s">
        <v>1644</v>
      </c>
      <c r="F229" s="223" t="s">
        <v>1645</v>
      </c>
      <c r="G229" s="224" t="s">
        <v>395</v>
      </c>
      <c r="H229" s="225">
        <v>169.44</v>
      </c>
      <c r="I229" s="226"/>
      <c r="J229" s="227">
        <f>ROUND(I229*H229,2)</f>
        <v>0</v>
      </c>
      <c r="K229" s="223" t="s">
        <v>23</v>
      </c>
      <c r="L229" s="72"/>
      <c r="M229" s="228" t="s">
        <v>23</v>
      </c>
      <c r="N229" s="229" t="s">
        <v>47</v>
      </c>
      <c r="O229" s="47"/>
      <c r="P229" s="230">
        <f>O229*H229</f>
        <v>0</v>
      </c>
      <c r="Q229" s="230">
        <v>0</v>
      </c>
      <c r="R229" s="230">
        <f>Q229*H229</f>
        <v>0</v>
      </c>
      <c r="S229" s="230">
        <v>0</v>
      </c>
      <c r="T229" s="231">
        <f>S229*H229</f>
        <v>0</v>
      </c>
      <c r="AR229" s="24" t="s">
        <v>194</v>
      </c>
      <c r="AT229" s="24" t="s">
        <v>176</v>
      </c>
      <c r="AU229" s="24" t="s">
        <v>87</v>
      </c>
      <c r="AY229" s="24" t="s">
        <v>170</v>
      </c>
      <c r="BE229" s="232">
        <f>IF(N229="základní",J229,0)</f>
        <v>0</v>
      </c>
      <c r="BF229" s="232">
        <f>IF(N229="snížená",J229,0)</f>
        <v>0</v>
      </c>
      <c r="BG229" s="232">
        <f>IF(N229="zákl. přenesená",J229,0)</f>
        <v>0</v>
      </c>
      <c r="BH229" s="232">
        <f>IF(N229="sníž. přenesená",J229,0)</f>
        <v>0</v>
      </c>
      <c r="BI229" s="232">
        <f>IF(N229="nulová",J229,0)</f>
        <v>0</v>
      </c>
      <c r="BJ229" s="24" t="s">
        <v>84</v>
      </c>
      <c r="BK229" s="232">
        <f>ROUND(I229*H229,2)</f>
        <v>0</v>
      </c>
      <c r="BL229" s="24" t="s">
        <v>194</v>
      </c>
      <c r="BM229" s="24" t="s">
        <v>1646</v>
      </c>
    </row>
    <row r="230" spans="2:47" s="1" customFormat="1" ht="13.5">
      <c r="B230" s="46"/>
      <c r="C230" s="74"/>
      <c r="D230" s="233" t="s">
        <v>183</v>
      </c>
      <c r="E230" s="74"/>
      <c r="F230" s="234" t="s">
        <v>1645</v>
      </c>
      <c r="G230" s="74"/>
      <c r="H230" s="74"/>
      <c r="I230" s="191"/>
      <c r="J230" s="74"/>
      <c r="K230" s="74"/>
      <c r="L230" s="72"/>
      <c r="M230" s="235"/>
      <c r="N230" s="47"/>
      <c r="O230" s="47"/>
      <c r="P230" s="47"/>
      <c r="Q230" s="47"/>
      <c r="R230" s="47"/>
      <c r="S230" s="47"/>
      <c r="T230" s="95"/>
      <c r="AT230" s="24" t="s">
        <v>183</v>
      </c>
      <c r="AU230" s="24" t="s">
        <v>87</v>
      </c>
    </row>
    <row r="231" spans="2:51" s="13" customFormat="1" ht="13.5">
      <c r="B231" s="275"/>
      <c r="C231" s="276"/>
      <c r="D231" s="233" t="s">
        <v>322</v>
      </c>
      <c r="E231" s="277" t="s">
        <v>23</v>
      </c>
      <c r="F231" s="278" t="s">
        <v>1647</v>
      </c>
      <c r="G231" s="276"/>
      <c r="H231" s="277" t="s">
        <v>23</v>
      </c>
      <c r="I231" s="279"/>
      <c r="J231" s="276"/>
      <c r="K231" s="276"/>
      <c r="L231" s="280"/>
      <c r="M231" s="281"/>
      <c r="N231" s="282"/>
      <c r="O231" s="282"/>
      <c r="P231" s="282"/>
      <c r="Q231" s="282"/>
      <c r="R231" s="282"/>
      <c r="S231" s="282"/>
      <c r="T231" s="283"/>
      <c r="AT231" s="284" t="s">
        <v>322</v>
      </c>
      <c r="AU231" s="284" t="s">
        <v>87</v>
      </c>
      <c r="AV231" s="13" t="s">
        <v>84</v>
      </c>
      <c r="AW231" s="13" t="s">
        <v>39</v>
      </c>
      <c r="AX231" s="13" t="s">
        <v>76</v>
      </c>
      <c r="AY231" s="284" t="s">
        <v>170</v>
      </c>
    </row>
    <row r="232" spans="2:51" s="11" customFormat="1" ht="13.5">
      <c r="B232" s="240"/>
      <c r="C232" s="241"/>
      <c r="D232" s="233" t="s">
        <v>322</v>
      </c>
      <c r="E232" s="242" t="s">
        <v>23</v>
      </c>
      <c r="F232" s="243" t="s">
        <v>1648</v>
      </c>
      <c r="G232" s="241"/>
      <c r="H232" s="244">
        <v>169.44</v>
      </c>
      <c r="I232" s="245"/>
      <c r="J232" s="241"/>
      <c r="K232" s="241"/>
      <c r="L232" s="246"/>
      <c r="M232" s="247"/>
      <c r="N232" s="248"/>
      <c r="O232" s="248"/>
      <c r="P232" s="248"/>
      <c r="Q232" s="248"/>
      <c r="R232" s="248"/>
      <c r="S232" s="248"/>
      <c r="T232" s="249"/>
      <c r="AT232" s="250" t="s">
        <v>322</v>
      </c>
      <c r="AU232" s="250" t="s">
        <v>87</v>
      </c>
      <c r="AV232" s="11" t="s">
        <v>87</v>
      </c>
      <c r="AW232" s="11" t="s">
        <v>39</v>
      </c>
      <c r="AX232" s="11" t="s">
        <v>84</v>
      </c>
      <c r="AY232" s="250" t="s">
        <v>170</v>
      </c>
    </row>
    <row r="233" spans="2:65" s="1" customFormat="1" ht="25.5" customHeight="1">
      <c r="B233" s="46"/>
      <c r="C233" s="221" t="s">
        <v>486</v>
      </c>
      <c r="D233" s="221" t="s">
        <v>176</v>
      </c>
      <c r="E233" s="222" t="s">
        <v>1649</v>
      </c>
      <c r="F233" s="223" t="s">
        <v>1650</v>
      </c>
      <c r="G233" s="224" t="s">
        <v>395</v>
      </c>
      <c r="H233" s="225">
        <v>88.128</v>
      </c>
      <c r="I233" s="226"/>
      <c r="J233" s="227">
        <f>ROUND(I233*H233,2)</f>
        <v>0</v>
      </c>
      <c r="K233" s="223" t="s">
        <v>23</v>
      </c>
      <c r="L233" s="72"/>
      <c r="M233" s="228" t="s">
        <v>23</v>
      </c>
      <c r="N233" s="229" t="s">
        <v>47</v>
      </c>
      <c r="O233" s="47"/>
      <c r="P233" s="230">
        <f>O233*H233</f>
        <v>0</v>
      </c>
      <c r="Q233" s="230">
        <v>0</v>
      </c>
      <c r="R233" s="230">
        <f>Q233*H233</f>
        <v>0</v>
      </c>
      <c r="S233" s="230">
        <v>0</v>
      </c>
      <c r="T233" s="231">
        <f>S233*H233</f>
        <v>0</v>
      </c>
      <c r="AR233" s="24" t="s">
        <v>194</v>
      </c>
      <c r="AT233" s="24" t="s">
        <v>176</v>
      </c>
      <c r="AU233" s="24" t="s">
        <v>87</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194</v>
      </c>
      <c r="BM233" s="24" t="s">
        <v>1651</v>
      </c>
    </row>
    <row r="234" spans="2:47" s="1" customFormat="1" ht="13.5">
      <c r="B234" s="46"/>
      <c r="C234" s="74"/>
      <c r="D234" s="233" t="s">
        <v>183</v>
      </c>
      <c r="E234" s="74"/>
      <c r="F234" s="234" t="s">
        <v>1650</v>
      </c>
      <c r="G234" s="74"/>
      <c r="H234" s="74"/>
      <c r="I234" s="191"/>
      <c r="J234" s="74"/>
      <c r="K234" s="74"/>
      <c r="L234" s="72"/>
      <c r="M234" s="235"/>
      <c r="N234" s="47"/>
      <c r="O234" s="47"/>
      <c r="P234" s="47"/>
      <c r="Q234" s="47"/>
      <c r="R234" s="47"/>
      <c r="S234" s="47"/>
      <c r="T234" s="95"/>
      <c r="AT234" s="24" t="s">
        <v>183</v>
      </c>
      <c r="AU234" s="24" t="s">
        <v>87</v>
      </c>
    </row>
    <row r="235" spans="2:47" s="1" customFormat="1" ht="13.5">
      <c r="B235" s="46"/>
      <c r="C235" s="74"/>
      <c r="D235" s="233" t="s">
        <v>184</v>
      </c>
      <c r="E235" s="74"/>
      <c r="F235" s="236" t="s">
        <v>1652</v>
      </c>
      <c r="G235" s="74"/>
      <c r="H235" s="74"/>
      <c r="I235" s="191"/>
      <c r="J235" s="74"/>
      <c r="K235" s="74"/>
      <c r="L235" s="72"/>
      <c r="M235" s="235"/>
      <c r="N235" s="47"/>
      <c r="O235" s="47"/>
      <c r="P235" s="47"/>
      <c r="Q235" s="47"/>
      <c r="R235" s="47"/>
      <c r="S235" s="47"/>
      <c r="T235" s="95"/>
      <c r="AT235" s="24" t="s">
        <v>184</v>
      </c>
      <c r="AU235" s="24" t="s">
        <v>87</v>
      </c>
    </row>
    <row r="236" spans="2:51" s="11" customFormat="1" ht="13.5">
      <c r="B236" s="240"/>
      <c r="C236" s="241"/>
      <c r="D236" s="233" t="s">
        <v>322</v>
      </c>
      <c r="E236" s="242" t="s">
        <v>23</v>
      </c>
      <c r="F236" s="243" t="s">
        <v>1653</v>
      </c>
      <c r="G236" s="241"/>
      <c r="H236" s="244">
        <v>88.128</v>
      </c>
      <c r="I236" s="245"/>
      <c r="J236" s="241"/>
      <c r="K236" s="241"/>
      <c r="L236" s="246"/>
      <c r="M236" s="247"/>
      <c r="N236" s="248"/>
      <c r="O236" s="248"/>
      <c r="P236" s="248"/>
      <c r="Q236" s="248"/>
      <c r="R236" s="248"/>
      <c r="S236" s="248"/>
      <c r="T236" s="249"/>
      <c r="AT236" s="250" t="s">
        <v>322</v>
      </c>
      <c r="AU236" s="250" t="s">
        <v>87</v>
      </c>
      <c r="AV236" s="11" t="s">
        <v>87</v>
      </c>
      <c r="AW236" s="11" t="s">
        <v>39</v>
      </c>
      <c r="AX236" s="11" t="s">
        <v>84</v>
      </c>
      <c r="AY236" s="250" t="s">
        <v>170</v>
      </c>
    </row>
    <row r="237" spans="2:65" s="1" customFormat="1" ht="25.5" customHeight="1">
      <c r="B237" s="46"/>
      <c r="C237" s="221" t="s">
        <v>492</v>
      </c>
      <c r="D237" s="221" t="s">
        <v>176</v>
      </c>
      <c r="E237" s="222" t="s">
        <v>807</v>
      </c>
      <c r="F237" s="223" t="s">
        <v>1654</v>
      </c>
      <c r="G237" s="224" t="s">
        <v>395</v>
      </c>
      <c r="H237" s="225">
        <v>169.44</v>
      </c>
      <c r="I237" s="226"/>
      <c r="J237" s="227">
        <f>ROUND(I237*H237,2)</f>
        <v>0</v>
      </c>
      <c r="K237" s="223" t="s">
        <v>180</v>
      </c>
      <c r="L237" s="72"/>
      <c r="M237" s="228" t="s">
        <v>23</v>
      </c>
      <c r="N237" s="229" t="s">
        <v>47</v>
      </c>
      <c r="O237" s="47"/>
      <c r="P237" s="230">
        <f>O237*H237</f>
        <v>0</v>
      </c>
      <c r="Q237" s="230">
        <v>0</v>
      </c>
      <c r="R237" s="230">
        <f>Q237*H237</f>
        <v>0</v>
      </c>
      <c r="S237" s="230">
        <v>0</v>
      </c>
      <c r="T237" s="231">
        <f>S237*H237</f>
        <v>0</v>
      </c>
      <c r="AR237" s="24" t="s">
        <v>194</v>
      </c>
      <c r="AT237" s="24" t="s">
        <v>176</v>
      </c>
      <c r="AU237" s="24" t="s">
        <v>87</v>
      </c>
      <c r="AY237" s="24" t="s">
        <v>170</v>
      </c>
      <c r="BE237" s="232">
        <f>IF(N237="základní",J237,0)</f>
        <v>0</v>
      </c>
      <c r="BF237" s="232">
        <f>IF(N237="snížená",J237,0)</f>
        <v>0</v>
      </c>
      <c r="BG237" s="232">
        <f>IF(N237="zákl. přenesená",J237,0)</f>
        <v>0</v>
      </c>
      <c r="BH237" s="232">
        <f>IF(N237="sníž. přenesená",J237,0)</f>
        <v>0</v>
      </c>
      <c r="BI237" s="232">
        <f>IF(N237="nulová",J237,0)</f>
        <v>0</v>
      </c>
      <c r="BJ237" s="24" t="s">
        <v>84</v>
      </c>
      <c r="BK237" s="232">
        <f>ROUND(I237*H237,2)</f>
        <v>0</v>
      </c>
      <c r="BL237" s="24" t="s">
        <v>194</v>
      </c>
      <c r="BM237" s="24" t="s">
        <v>1655</v>
      </c>
    </row>
    <row r="238" spans="2:47" s="1" customFormat="1" ht="13.5">
      <c r="B238" s="46"/>
      <c r="C238" s="74"/>
      <c r="D238" s="233" t="s">
        <v>183</v>
      </c>
      <c r="E238" s="74"/>
      <c r="F238" s="234" t="s">
        <v>397</v>
      </c>
      <c r="G238" s="74"/>
      <c r="H238" s="74"/>
      <c r="I238" s="191"/>
      <c r="J238" s="74"/>
      <c r="K238" s="74"/>
      <c r="L238" s="72"/>
      <c r="M238" s="235"/>
      <c r="N238" s="47"/>
      <c r="O238" s="47"/>
      <c r="P238" s="47"/>
      <c r="Q238" s="47"/>
      <c r="R238" s="47"/>
      <c r="S238" s="47"/>
      <c r="T238" s="95"/>
      <c r="AT238" s="24" t="s">
        <v>183</v>
      </c>
      <c r="AU238" s="24" t="s">
        <v>87</v>
      </c>
    </row>
    <row r="239" spans="2:47" s="1" customFormat="1" ht="13.5">
      <c r="B239" s="46"/>
      <c r="C239" s="74"/>
      <c r="D239" s="233" t="s">
        <v>295</v>
      </c>
      <c r="E239" s="74"/>
      <c r="F239" s="236" t="s">
        <v>1656</v>
      </c>
      <c r="G239" s="74"/>
      <c r="H239" s="74"/>
      <c r="I239" s="191"/>
      <c r="J239" s="74"/>
      <c r="K239" s="74"/>
      <c r="L239" s="72"/>
      <c r="M239" s="235"/>
      <c r="N239" s="47"/>
      <c r="O239" s="47"/>
      <c r="P239" s="47"/>
      <c r="Q239" s="47"/>
      <c r="R239" s="47"/>
      <c r="S239" s="47"/>
      <c r="T239" s="95"/>
      <c r="AT239" s="24" t="s">
        <v>295</v>
      </c>
      <c r="AU239" s="24" t="s">
        <v>87</v>
      </c>
    </row>
    <row r="240" spans="2:51" s="11" customFormat="1" ht="13.5">
      <c r="B240" s="240"/>
      <c r="C240" s="241"/>
      <c r="D240" s="233" t="s">
        <v>322</v>
      </c>
      <c r="E240" s="242" t="s">
        <v>23</v>
      </c>
      <c r="F240" s="243" t="s">
        <v>1657</v>
      </c>
      <c r="G240" s="241"/>
      <c r="H240" s="244">
        <v>169.44</v>
      </c>
      <c r="I240" s="245"/>
      <c r="J240" s="241"/>
      <c r="K240" s="241"/>
      <c r="L240" s="246"/>
      <c r="M240" s="247"/>
      <c r="N240" s="248"/>
      <c r="O240" s="248"/>
      <c r="P240" s="248"/>
      <c r="Q240" s="248"/>
      <c r="R240" s="248"/>
      <c r="S240" s="248"/>
      <c r="T240" s="249"/>
      <c r="AT240" s="250" t="s">
        <v>322</v>
      </c>
      <c r="AU240" s="250" t="s">
        <v>87</v>
      </c>
      <c r="AV240" s="11" t="s">
        <v>87</v>
      </c>
      <c r="AW240" s="11" t="s">
        <v>39</v>
      </c>
      <c r="AX240" s="11" t="s">
        <v>84</v>
      </c>
      <c r="AY240" s="250" t="s">
        <v>170</v>
      </c>
    </row>
    <row r="241" spans="2:63" s="10" customFormat="1" ht="29.85" customHeight="1">
      <c r="B241" s="205"/>
      <c r="C241" s="206"/>
      <c r="D241" s="207" t="s">
        <v>75</v>
      </c>
      <c r="E241" s="219" t="s">
        <v>813</v>
      </c>
      <c r="F241" s="219" t="s">
        <v>814</v>
      </c>
      <c r="G241" s="206"/>
      <c r="H241" s="206"/>
      <c r="I241" s="209"/>
      <c r="J241" s="220">
        <f>BK241</f>
        <v>0</v>
      </c>
      <c r="K241" s="206"/>
      <c r="L241" s="211"/>
      <c r="M241" s="212"/>
      <c r="N241" s="213"/>
      <c r="O241" s="213"/>
      <c r="P241" s="214">
        <f>SUM(P242:P244)</f>
        <v>0</v>
      </c>
      <c r="Q241" s="213"/>
      <c r="R241" s="214">
        <f>SUM(R242:R244)</f>
        <v>0</v>
      </c>
      <c r="S241" s="213"/>
      <c r="T241" s="215">
        <f>SUM(T242:T244)</f>
        <v>0</v>
      </c>
      <c r="AR241" s="216" t="s">
        <v>84</v>
      </c>
      <c r="AT241" s="217" t="s">
        <v>75</v>
      </c>
      <c r="AU241" s="217" t="s">
        <v>84</v>
      </c>
      <c r="AY241" s="216" t="s">
        <v>170</v>
      </c>
      <c r="BK241" s="218">
        <f>SUM(BK242:BK244)</f>
        <v>0</v>
      </c>
    </row>
    <row r="242" spans="2:65" s="1" customFormat="1" ht="25.5" customHeight="1">
      <c r="B242" s="46"/>
      <c r="C242" s="221" t="s">
        <v>499</v>
      </c>
      <c r="D242" s="221" t="s">
        <v>176</v>
      </c>
      <c r="E242" s="222" t="s">
        <v>816</v>
      </c>
      <c r="F242" s="223" t="s">
        <v>817</v>
      </c>
      <c r="G242" s="224" t="s">
        <v>395</v>
      </c>
      <c r="H242" s="225">
        <v>115.552</v>
      </c>
      <c r="I242" s="226"/>
      <c r="J242" s="227">
        <f>ROUND(I242*H242,2)</f>
        <v>0</v>
      </c>
      <c r="K242" s="223" t="s">
        <v>180</v>
      </c>
      <c r="L242" s="72"/>
      <c r="M242" s="228" t="s">
        <v>23</v>
      </c>
      <c r="N242" s="229" t="s">
        <v>47</v>
      </c>
      <c r="O242" s="47"/>
      <c r="P242" s="230">
        <f>O242*H242</f>
        <v>0</v>
      </c>
      <c r="Q242" s="230">
        <v>0</v>
      </c>
      <c r="R242" s="230">
        <f>Q242*H242</f>
        <v>0</v>
      </c>
      <c r="S242" s="230">
        <v>0</v>
      </c>
      <c r="T242" s="231">
        <f>S242*H242</f>
        <v>0</v>
      </c>
      <c r="AR242" s="24" t="s">
        <v>194</v>
      </c>
      <c r="AT242" s="24" t="s">
        <v>176</v>
      </c>
      <c r="AU242" s="24" t="s">
        <v>87</v>
      </c>
      <c r="AY242" s="24" t="s">
        <v>170</v>
      </c>
      <c r="BE242" s="232">
        <f>IF(N242="základní",J242,0)</f>
        <v>0</v>
      </c>
      <c r="BF242" s="232">
        <f>IF(N242="snížená",J242,0)</f>
        <v>0</v>
      </c>
      <c r="BG242" s="232">
        <f>IF(N242="zákl. přenesená",J242,0)</f>
        <v>0</v>
      </c>
      <c r="BH242" s="232">
        <f>IF(N242="sníž. přenesená",J242,0)</f>
        <v>0</v>
      </c>
      <c r="BI242" s="232">
        <f>IF(N242="nulová",J242,0)</f>
        <v>0</v>
      </c>
      <c r="BJ242" s="24" t="s">
        <v>84</v>
      </c>
      <c r="BK242" s="232">
        <f>ROUND(I242*H242,2)</f>
        <v>0</v>
      </c>
      <c r="BL242" s="24" t="s">
        <v>194</v>
      </c>
      <c r="BM242" s="24" t="s">
        <v>1658</v>
      </c>
    </row>
    <row r="243" spans="2:47" s="1" customFormat="1" ht="13.5">
      <c r="B243" s="46"/>
      <c r="C243" s="74"/>
      <c r="D243" s="233" t="s">
        <v>183</v>
      </c>
      <c r="E243" s="74"/>
      <c r="F243" s="234" t="s">
        <v>819</v>
      </c>
      <c r="G243" s="74"/>
      <c r="H243" s="74"/>
      <c r="I243" s="191"/>
      <c r="J243" s="74"/>
      <c r="K243" s="74"/>
      <c r="L243" s="72"/>
      <c r="M243" s="235"/>
      <c r="N243" s="47"/>
      <c r="O243" s="47"/>
      <c r="P243" s="47"/>
      <c r="Q243" s="47"/>
      <c r="R243" s="47"/>
      <c r="S243" s="47"/>
      <c r="T243" s="95"/>
      <c r="AT243" s="24" t="s">
        <v>183</v>
      </c>
      <c r="AU243" s="24" t="s">
        <v>87</v>
      </c>
    </row>
    <row r="244" spans="2:47" s="1" customFormat="1" ht="13.5">
      <c r="B244" s="46"/>
      <c r="C244" s="74"/>
      <c r="D244" s="233" t="s">
        <v>295</v>
      </c>
      <c r="E244" s="74"/>
      <c r="F244" s="236" t="s">
        <v>820</v>
      </c>
      <c r="G244" s="74"/>
      <c r="H244" s="74"/>
      <c r="I244" s="191"/>
      <c r="J244" s="74"/>
      <c r="K244" s="74"/>
      <c r="L244" s="72"/>
      <c r="M244" s="235"/>
      <c r="N244" s="47"/>
      <c r="O244" s="47"/>
      <c r="P244" s="47"/>
      <c r="Q244" s="47"/>
      <c r="R244" s="47"/>
      <c r="S244" s="47"/>
      <c r="T244" s="95"/>
      <c r="AT244" s="24" t="s">
        <v>295</v>
      </c>
      <c r="AU244" s="24" t="s">
        <v>87</v>
      </c>
    </row>
    <row r="245" spans="2:63" s="10" customFormat="1" ht="29.85" customHeight="1">
      <c r="B245" s="205"/>
      <c r="C245" s="206"/>
      <c r="D245" s="207" t="s">
        <v>75</v>
      </c>
      <c r="E245" s="219" t="s">
        <v>855</v>
      </c>
      <c r="F245" s="219" t="s">
        <v>856</v>
      </c>
      <c r="G245" s="206"/>
      <c r="H245" s="206"/>
      <c r="I245" s="209"/>
      <c r="J245" s="220">
        <f>BK245</f>
        <v>0</v>
      </c>
      <c r="K245" s="206"/>
      <c r="L245" s="211"/>
      <c r="M245" s="212"/>
      <c r="N245" s="213"/>
      <c r="O245" s="213"/>
      <c r="P245" s="214">
        <f>SUM(P246:P248)</f>
        <v>0</v>
      </c>
      <c r="Q245" s="213"/>
      <c r="R245" s="214">
        <f>SUM(R246:R248)</f>
        <v>0</v>
      </c>
      <c r="S245" s="213"/>
      <c r="T245" s="215">
        <f>SUM(T246:T248)</f>
        <v>0</v>
      </c>
      <c r="AR245" s="216" t="s">
        <v>84</v>
      </c>
      <c r="AT245" s="217" t="s">
        <v>75</v>
      </c>
      <c r="AU245" s="217" t="s">
        <v>84</v>
      </c>
      <c r="AY245" s="216" t="s">
        <v>170</v>
      </c>
      <c r="BK245" s="218">
        <f>SUM(BK246:BK248)</f>
        <v>0</v>
      </c>
    </row>
    <row r="246" spans="2:65" s="1" customFormat="1" ht="16.5" customHeight="1">
      <c r="B246" s="46"/>
      <c r="C246" s="262" t="s">
        <v>506</v>
      </c>
      <c r="D246" s="262" t="s">
        <v>858</v>
      </c>
      <c r="E246" s="263" t="s">
        <v>1659</v>
      </c>
      <c r="F246" s="264" t="s">
        <v>1660</v>
      </c>
      <c r="G246" s="265" t="s">
        <v>340</v>
      </c>
      <c r="H246" s="266">
        <v>1100</v>
      </c>
      <c r="I246" s="267"/>
      <c r="J246" s="268">
        <f>ROUND(I246*H246,2)</f>
        <v>0</v>
      </c>
      <c r="K246" s="264" t="s">
        <v>180</v>
      </c>
      <c r="L246" s="269"/>
      <c r="M246" s="270" t="s">
        <v>23</v>
      </c>
      <c r="N246" s="271" t="s">
        <v>47</v>
      </c>
      <c r="O246" s="47"/>
      <c r="P246" s="230">
        <f>O246*H246</f>
        <v>0</v>
      </c>
      <c r="Q246" s="230">
        <v>0</v>
      </c>
      <c r="R246" s="230">
        <f>Q246*H246</f>
        <v>0</v>
      </c>
      <c r="S246" s="230">
        <v>0</v>
      </c>
      <c r="T246" s="231">
        <f>S246*H246</f>
        <v>0</v>
      </c>
      <c r="AR246" s="24" t="s">
        <v>211</v>
      </c>
      <c r="AT246" s="24" t="s">
        <v>858</v>
      </c>
      <c r="AU246" s="24" t="s">
        <v>87</v>
      </c>
      <c r="AY246" s="24" t="s">
        <v>170</v>
      </c>
      <c r="BE246" s="232">
        <f>IF(N246="základní",J246,0)</f>
        <v>0</v>
      </c>
      <c r="BF246" s="232">
        <f>IF(N246="snížená",J246,0)</f>
        <v>0</v>
      </c>
      <c r="BG246" s="232">
        <f>IF(N246="zákl. přenesená",J246,0)</f>
        <v>0</v>
      </c>
      <c r="BH246" s="232">
        <f>IF(N246="sníž. přenesená",J246,0)</f>
        <v>0</v>
      </c>
      <c r="BI246" s="232">
        <f>IF(N246="nulová",J246,0)</f>
        <v>0</v>
      </c>
      <c r="BJ246" s="24" t="s">
        <v>84</v>
      </c>
      <c r="BK246" s="232">
        <f>ROUND(I246*H246,2)</f>
        <v>0</v>
      </c>
      <c r="BL246" s="24" t="s">
        <v>194</v>
      </c>
      <c r="BM246" s="24" t="s">
        <v>1661</v>
      </c>
    </row>
    <row r="247" spans="2:47" s="1" customFormat="1" ht="13.5">
      <c r="B247" s="46"/>
      <c r="C247" s="74"/>
      <c r="D247" s="233" t="s">
        <v>183</v>
      </c>
      <c r="E247" s="74"/>
      <c r="F247" s="234" t="s">
        <v>1660</v>
      </c>
      <c r="G247" s="74"/>
      <c r="H247" s="74"/>
      <c r="I247" s="191"/>
      <c r="J247" s="74"/>
      <c r="K247" s="74"/>
      <c r="L247" s="72"/>
      <c r="M247" s="235"/>
      <c r="N247" s="47"/>
      <c r="O247" s="47"/>
      <c r="P247" s="47"/>
      <c r="Q247" s="47"/>
      <c r="R247" s="47"/>
      <c r="S247" s="47"/>
      <c r="T247" s="95"/>
      <c r="AT247" s="24" t="s">
        <v>183</v>
      </c>
      <c r="AU247" s="24" t="s">
        <v>87</v>
      </c>
    </row>
    <row r="248" spans="2:51" s="11" customFormat="1" ht="13.5">
      <c r="B248" s="240"/>
      <c r="C248" s="241"/>
      <c r="D248" s="233" t="s">
        <v>322</v>
      </c>
      <c r="E248" s="242" t="s">
        <v>23</v>
      </c>
      <c r="F248" s="243" t="s">
        <v>1662</v>
      </c>
      <c r="G248" s="241"/>
      <c r="H248" s="244">
        <v>1100</v>
      </c>
      <c r="I248" s="245"/>
      <c r="J248" s="241"/>
      <c r="K248" s="241"/>
      <c r="L248" s="246"/>
      <c r="M248" s="272"/>
      <c r="N248" s="273"/>
      <c r="O248" s="273"/>
      <c r="P248" s="273"/>
      <c r="Q248" s="273"/>
      <c r="R248" s="273"/>
      <c r="S248" s="273"/>
      <c r="T248" s="274"/>
      <c r="AT248" s="250" t="s">
        <v>322</v>
      </c>
      <c r="AU248" s="250" t="s">
        <v>87</v>
      </c>
      <c r="AV248" s="11" t="s">
        <v>87</v>
      </c>
      <c r="AW248" s="11" t="s">
        <v>39</v>
      </c>
      <c r="AX248" s="11" t="s">
        <v>84</v>
      </c>
      <c r="AY248" s="250" t="s">
        <v>170</v>
      </c>
    </row>
    <row r="249" spans="2:12" s="1" customFormat="1" ht="6.95" customHeight="1">
      <c r="B249" s="67"/>
      <c r="C249" s="68"/>
      <c r="D249" s="68"/>
      <c r="E249" s="68"/>
      <c r="F249" s="68"/>
      <c r="G249" s="68"/>
      <c r="H249" s="68"/>
      <c r="I249" s="166"/>
      <c r="J249" s="68"/>
      <c r="K249" s="68"/>
      <c r="L249" s="72"/>
    </row>
  </sheetData>
  <sheetProtection password="CC35" sheet="1" objects="1" scenarios="1" formatColumns="0" formatRows="0" autoFilter="0"/>
  <autoFilter ref="C82:K248"/>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101</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1663</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102</v>
      </c>
      <c r="G11" s="47"/>
      <c r="H11" s="47"/>
      <c r="I11" s="146" t="s">
        <v>22</v>
      </c>
      <c r="J11" s="35" t="s">
        <v>1664</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1035</v>
      </c>
      <c r="F15" s="47"/>
      <c r="G15" s="47"/>
      <c r="H15" s="47"/>
      <c r="I15" s="146" t="s">
        <v>32</v>
      </c>
      <c r="J15" s="35" t="s">
        <v>1665</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1666</v>
      </c>
      <c r="K20" s="51"/>
    </row>
    <row r="21" spans="2:11" s="1" customFormat="1" ht="18" customHeight="1">
      <c r="B21" s="46"/>
      <c r="C21" s="47"/>
      <c r="D21" s="47"/>
      <c r="E21" s="35" t="s">
        <v>1667</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ROUND(SUM(BE81:BE362),2)</f>
        <v>0</v>
      </c>
      <c r="G30" s="47"/>
      <c r="H30" s="47"/>
      <c r="I30" s="158">
        <v>0.21</v>
      </c>
      <c r="J30" s="157">
        <f>ROUND(ROUND((SUM(BE81:BE362)),2)*I30,2)</f>
        <v>0</v>
      </c>
      <c r="K30" s="51"/>
    </row>
    <row r="31" spans="2:11" s="1" customFormat="1" ht="14.4" customHeight="1">
      <c r="B31" s="46"/>
      <c r="C31" s="47"/>
      <c r="D31" s="47"/>
      <c r="E31" s="55" t="s">
        <v>48</v>
      </c>
      <c r="F31" s="157">
        <f>ROUND(SUM(BF81:BF362),2)</f>
        <v>0</v>
      </c>
      <c r="G31" s="47"/>
      <c r="H31" s="47"/>
      <c r="I31" s="158">
        <v>0.15</v>
      </c>
      <c r="J31" s="157">
        <f>ROUND(ROUND((SUM(BF81:BF362)),2)*I31,2)</f>
        <v>0</v>
      </c>
      <c r="K31" s="51"/>
    </row>
    <row r="32" spans="2:11" s="1" customFormat="1" ht="14.4" customHeight="1" hidden="1">
      <c r="B32" s="46"/>
      <c r="C32" s="47"/>
      <c r="D32" s="47"/>
      <c r="E32" s="55" t="s">
        <v>49</v>
      </c>
      <c r="F32" s="157">
        <f>ROUND(SUM(BG81:BG362),2)</f>
        <v>0</v>
      </c>
      <c r="G32" s="47"/>
      <c r="H32" s="47"/>
      <c r="I32" s="158">
        <v>0.21</v>
      </c>
      <c r="J32" s="157">
        <v>0</v>
      </c>
      <c r="K32" s="51"/>
    </row>
    <row r="33" spans="2:11" s="1" customFormat="1" ht="14.4" customHeight="1" hidden="1">
      <c r="B33" s="46"/>
      <c r="C33" s="47"/>
      <c r="D33" s="47"/>
      <c r="E33" s="55" t="s">
        <v>50</v>
      </c>
      <c r="F33" s="157">
        <f>ROUND(SUM(BH81:BH362),2)</f>
        <v>0</v>
      </c>
      <c r="G33" s="47"/>
      <c r="H33" s="47"/>
      <c r="I33" s="158">
        <v>0.15</v>
      </c>
      <c r="J33" s="157">
        <v>0</v>
      </c>
      <c r="K33" s="51"/>
    </row>
    <row r="34" spans="2:11" s="1" customFormat="1" ht="14.4" customHeight="1" hidden="1">
      <c r="B34" s="46"/>
      <c r="C34" s="47"/>
      <c r="D34" s="47"/>
      <c r="E34" s="55" t="s">
        <v>51</v>
      </c>
      <c r="F34" s="157">
        <f>ROUND(SUM(BI81:BI362),2)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161 - Úpravy SSZ K 414 Masarykova – Mohylová</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Ing.J.Špičan</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J81</f>
        <v>0</v>
      </c>
      <c r="K56" s="51"/>
      <c r="AU56" s="24" t="s">
        <v>147</v>
      </c>
    </row>
    <row r="57" spans="2:11" s="7" customFormat="1" ht="24.95" customHeight="1">
      <c r="B57" s="177"/>
      <c r="C57" s="178"/>
      <c r="D57" s="179" t="s">
        <v>1668</v>
      </c>
      <c r="E57" s="180"/>
      <c r="F57" s="180"/>
      <c r="G57" s="180"/>
      <c r="H57" s="180"/>
      <c r="I57" s="181"/>
      <c r="J57" s="182">
        <f>J82</f>
        <v>0</v>
      </c>
      <c r="K57" s="183"/>
    </row>
    <row r="58" spans="2:11" s="7" customFormat="1" ht="24.95" customHeight="1">
      <c r="B58" s="177"/>
      <c r="C58" s="178"/>
      <c r="D58" s="179" t="s">
        <v>1669</v>
      </c>
      <c r="E58" s="180"/>
      <c r="F58" s="180"/>
      <c r="G58" s="180"/>
      <c r="H58" s="180"/>
      <c r="I58" s="181"/>
      <c r="J58" s="182">
        <f>J186</f>
        <v>0</v>
      </c>
      <c r="K58" s="183"/>
    </row>
    <row r="59" spans="2:11" s="7" customFormat="1" ht="24.95" customHeight="1">
      <c r="B59" s="177"/>
      <c r="C59" s="178"/>
      <c r="D59" s="179" t="s">
        <v>1670</v>
      </c>
      <c r="E59" s="180"/>
      <c r="F59" s="180"/>
      <c r="G59" s="180"/>
      <c r="H59" s="180"/>
      <c r="I59" s="181"/>
      <c r="J59" s="182">
        <f>J272</f>
        <v>0</v>
      </c>
      <c r="K59" s="183"/>
    </row>
    <row r="60" spans="2:11" s="7" customFormat="1" ht="24.95" customHeight="1">
      <c r="B60" s="177"/>
      <c r="C60" s="178"/>
      <c r="D60" s="179" t="s">
        <v>1671</v>
      </c>
      <c r="E60" s="180"/>
      <c r="F60" s="180"/>
      <c r="G60" s="180"/>
      <c r="H60" s="180"/>
      <c r="I60" s="181"/>
      <c r="J60" s="182">
        <f>J288</f>
        <v>0</v>
      </c>
      <c r="K60" s="183"/>
    </row>
    <row r="61" spans="2:11" s="7" customFormat="1" ht="24.95" customHeight="1">
      <c r="B61" s="177"/>
      <c r="C61" s="178"/>
      <c r="D61" s="179" t="s">
        <v>1672</v>
      </c>
      <c r="E61" s="180"/>
      <c r="F61" s="180"/>
      <c r="G61" s="180"/>
      <c r="H61" s="180"/>
      <c r="I61" s="181"/>
      <c r="J61" s="182">
        <f>J360</f>
        <v>0</v>
      </c>
      <c r="K61" s="183"/>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155</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II/233, Stavební úpravy Mohylové ulice, úsek Masarykova – Stará cesta</v>
      </c>
      <c r="F71" s="76"/>
      <c r="G71" s="76"/>
      <c r="H71" s="76"/>
      <c r="I71" s="191"/>
      <c r="J71" s="74"/>
      <c r="K71" s="74"/>
      <c r="L71" s="72"/>
    </row>
    <row r="72" spans="2:12" s="1" customFormat="1" ht="14.4" customHeight="1">
      <c r="B72" s="46"/>
      <c r="C72" s="76" t="s">
        <v>138</v>
      </c>
      <c r="D72" s="74"/>
      <c r="E72" s="74"/>
      <c r="F72" s="74"/>
      <c r="G72" s="74"/>
      <c r="H72" s="74"/>
      <c r="I72" s="191"/>
      <c r="J72" s="74"/>
      <c r="K72" s="74"/>
      <c r="L72" s="72"/>
    </row>
    <row r="73" spans="2:12" s="1" customFormat="1" ht="17.25" customHeight="1">
      <c r="B73" s="46"/>
      <c r="C73" s="74"/>
      <c r="D73" s="74"/>
      <c r="E73" s="82" t="str">
        <f>E9</f>
        <v>SO 161 - Úpravy SSZ K 414 Masarykova – Mohylová</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24</v>
      </c>
      <c r="D75" s="74"/>
      <c r="E75" s="74"/>
      <c r="F75" s="193" t="str">
        <f>F12</f>
        <v>Plzeň</v>
      </c>
      <c r="G75" s="74"/>
      <c r="H75" s="74"/>
      <c r="I75" s="194" t="s">
        <v>26</v>
      </c>
      <c r="J75" s="85" t="str">
        <f>IF(J12="","",J12)</f>
        <v>19. 2. 2018</v>
      </c>
      <c r="K75" s="74"/>
      <c r="L75" s="72"/>
    </row>
    <row r="76" spans="2:12" s="1" customFormat="1" ht="6.95" customHeight="1">
      <c r="B76" s="46"/>
      <c r="C76" s="74"/>
      <c r="D76" s="74"/>
      <c r="E76" s="74"/>
      <c r="F76" s="74"/>
      <c r="G76" s="74"/>
      <c r="H76" s="74"/>
      <c r="I76" s="191"/>
      <c r="J76" s="74"/>
      <c r="K76" s="74"/>
      <c r="L76" s="72"/>
    </row>
    <row r="77" spans="2:12" s="1" customFormat="1" ht="13.5">
      <c r="B77" s="46"/>
      <c r="C77" s="76" t="s">
        <v>28</v>
      </c>
      <c r="D77" s="74"/>
      <c r="E77" s="74"/>
      <c r="F77" s="193" t="str">
        <f>E15</f>
        <v>Statutární město Plzeň</v>
      </c>
      <c r="G77" s="74"/>
      <c r="H77" s="74"/>
      <c r="I77" s="194" t="s">
        <v>35</v>
      </c>
      <c r="J77" s="193" t="str">
        <f>E21</f>
        <v>Ing.J.Špičan</v>
      </c>
      <c r="K77" s="74"/>
      <c r="L77" s="72"/>
    </row>
    <row r="78" spans="2:12" s="1" customFormat="1" ht="14.4" customHeight="1">
      <c r="B78" s="46"/>
      <c r="C78" s="76" t="s">
        <v>33</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156</v>
      </c>
      <c r="D80" s="197" t="s">
        <v>61</v>
      </c>
      <c r="E80" s="197" t="s">
        <v>57</v>
      </c>
      <c r="F80" s="197" t="s">
        <v>157</v>
      </c>
      <c r="G80" s="197" t="s">
        <v>158</v>
      </c>
      <c r="H80" s="197" t="s">
        <v>159</v>
      </c>
      <c r="I80" s="198" t="s">
        <v>160</v>
      </c>
      <c r="J80" s="197" t="s">
        <v>145</v>
      </c>
      <c r="K80" s="199" t="s">
        <v>161</v>
      </c>
      <c r="L80" s="200"/>
      <c r="M80" s="102" t="s">
        <v>162</v>
      </c>
      <c r="N80" s="103" t="s">
        <v>46</v>
      </c>
      <c r="O80" s="103" t="s">
        <v>163</v>
      </c>
      <c r="P80" s="103" t="s">
        <v>164</v>
      </c>
      <c r="Q80" s="103" t="s">
        <v>165</v>
      </c>
      <c r="R80" s="103" t="s">
        <v>166</v>
      </c>
      <c r="S80" s="103" t="s">
        <v>167</v>
      </c>
      <c r="T80" s="104" t="s">
        <v>168</v>
      </c>
    </row>
    <row r="81" spans="2:63" s="1" customFormat="1" ht="29.25" customHeight="1">
      <c r="B81" s="46"/>
      <c r="C81" s="108" t="s">
        <v>146</v>
      </c>
      <c r="D81" s="74"/>
      <c r="E81" s="74"/>
      <c r="F81" s="74"/>
      <c r="G81" s="74"/>
      <c r="H81" s="74"/>
      <c r="I81" s="191"/>
      <c r="J81" s="201">
        <f>BK81</f>
        <v>0</v>
      </c>
      <c r="K81" s="74"/>
      <c r="L81" s="72"/>
      <c r="M81" s="105"/>
      <c r="N81" s="106"/>
      <c r="O81" s="106"/>
      <c r="P81" s="202">
        <f>P82+P186+P272+P288+P360</f>
        <v>0</v>
      </c>
      <c r="Q81" s="106"/>
      <c r="R81" s="202">
        <f>R82+R186+R272+R288+R360</f>
        <v>18.004360000000002</v>
      </c>
      <c r="S81" s="106"/>
      <c r="T81" s="203">
        <f>T82+T186+T272+T288+T360</f>
        <v>0</v>
      </c>
      <c r="AT81" s="24" t="s">
        <v>75</v>
      </c>
      <c r="AU81" s="24" t="s">
        <v>147</v>
      </c>
      <c r="BK81" s="204">
        <f>BK82+BK186+BK272+BK288+BK360</f>
        <v>0</v>
      </c>
    </row>
    <row r="82" spans="2:63" s="10" customFormat="1" ht="37.4" customHeight="1">
      <c r="B82" s="205"/>
      <c r="C82" s="206"/>
      <c r="D82" s="207" t="s">
        <v>75</v>
      </c>
      <c r="E82" s="208" t="s">
        <v>916</v>
      </c>
      <c r="F82" s="208" t="s">
        <v>1673</v>
      </c>
      <c r="G82" s="206"/>
      <c r="H82" s="206"/>
      <c r="I82" s="209"/>
      <c r="J82" s="210">
        <f>BK82</f>
        <v>0</v>
      </c>
      <c r="K82" s="206"/>
      <c r="L82" s="211"/>
      <c r="M82" s="212"/>
      <c r="N82" s="213"/>
      <c r="O82" s="213"/>
      <c r="P82" s="214">
        <f>SUM(P83:P185)</f>
        <v>0</v>
      </c>
      <c r="Q82" s="213"/>
      <c r="R82" s="214">
        <f>SUM(R83:R185)</f>
        <v>4.2200299999999995</v>
      </c>
      <c r="S82" s="213"/>
      <c r="T82" s="215">
        <f>SUM(T83:T185)</f>
        <v>0</v>
      </c>
      <c r="AR82" s="216" t="s">
        <v>189</v>
      </c>
      <c r="AT82" s="217" t="s">
        <v>75</v>
      </c>
      <c r="AU82" s="217" t="s">
        <v>76</v>
      </c>
      <c r="AY82" s="216" t="s">
        <v>170</v>
      </c>
      <c r="BK82" s="218">
        <f>SUM(BK83:BK185)</f>
        <v>0</v>
      </c>
    </row>
    <row r="83" spans="2:65" s="1" customFormat="1" ht="16.5" customHeight="1">
      <c r="B83" s="46"/>
      <c r="C83" s="262" t="s">
        <v>84</v>
      </c>
      <c r="D83" s="262" t="s">
        <v>858</v>
      </c>
      <c r="E83" s="263" t="s">
        <v>1674</v>
      </c>
      <c r="F83" s="264" t="s">
        <v>1675</v>
      </c>
      <c r="G83" s="265" t="s">
        <v>395</v>
      </c>
      <c r="H83" s="266">
        <v>1</v>
      </c>
      <c r="I83" s="267"/>
      <c r="J83" s="268">
        <f>ROUND(I83*H83,2)</f>
        <v>0</v>
      </c>
      <c r="K83" s="264" t="s">
        <v>1676</v>
      </c>
      <c r="L83" s="269"/>
      <c r="M83" s="270" t="s">
        <v>23</v>
      </c>
      <c r="N83" s="271" t="s">
        <v>47</v>
      </c>
      <c r="O83" s="47"/>
      <c r="P83" s="230">
        <f>O83*H83</f>
        <v>0</v>
      </c>
      <c r="Q83" s="230">
        <v>1</v>
      </c>
      <c r="R83" s="230">
        <f>Q83*H83</f>
        <v>1</v>
      </c>
      <c r="S83" s="230">
        <v>0</v>
      </c>
      <c r="T83" s="231">
        <f>S83*H83</f>
        <v>0</v>
      </c>
      <c r="AR83" s="24" t="s">
        <v>1032</v>
      </c>
      <c r="AT83" s="24" t="s">
        <v>858</v>
      </c>
      <c r="AU83" s="24" t="s">
        <v>84</v>
      </c>
      <c r="AY83" s="24" t="s">
        <v>170</v>
      </c>
      <c r="BE83" s="232">
        <f>IF(N83="základní",J83,0)</f>
        <v>0</v>
      </c>
      <c r="BF83" s="232">
        <f>IF(N83="snížená",J83,0)</f>
        <v>0</v>
      </c>
      <c r="BG83" s="232">
        <f>IF(N83="zákl. přenesená",J83,0)</f>
        <v>0</v>
      </c>
      <c r="BH83" s="232">
        <f>IF(N83="sníž. přenesená",J83,0)</f>
        <v>0</v>
      </c>
      <c r="BI83" s="232">
        <f>IF(N83="nulová",J83,0)</f>
        <v>0</v>
      </c>
      <c r="BJ83" s="24" t="s">
        <v>84</v>
      </c>
      <c r="BK83" s="232">
        <f>ROUND(I83*H83,2)</f>
        <v>0</v>
      </c>
      <c r="BL83" s="24" t="s">
        <v>689</v>
      </c>
      <c r="BM83" s="24" t="s">
        <v>1677</v>
      </c>
    </row>
    <row r="84" spans="2:47" s="1" customFormat="1" ht="13.5">
      <c r="B84" s="46"/>
      <c r="C84" s="74"/>
      <c r="D84" s="233" t="s">
        <v>183</v>
      </c>
      <c r="E84" s="74"/>
      <c r="F84" s="234" t="s">
        <v>1678</v>
      </c>
      <c r="G84" s="74"/>
      <c r="H84" s="74"/>
      <c r="I84" s="191"/>
      <c r="J84" s="74"/>
      <c r="K84" s="74"/>
      <c r="L84" s="72"/>
      <c r="M84" s="235"/>
      <c r="N84" s="47"/>
      <c r="O84" s="47"/>
      <c r="P84" s="47"/>
      <c r="Q84" s="47"/>
      <c r="R84" s="47"/>
      <c r="S84" s="47"/>
      <c r="T84" s="95"/>
      <c r="AT84" s="24" t="s">
        <v>183</v>
      </c>
      <c r="AU84" s="24" t="s">
        <v>84</v>
      </c>
    </row>
    <row r="85" spans="2:47" s="1" customFormat="1" ht="13.5">
      <c r="B85" s="46"/>
      <c r="C85" s="74"/>
      <c r="D85" s="233" t="s">
        <v>184</v>
      </c>
      <c r="E85" s="74"/>
      <c r="F85" s="236" t="s">
        <v>1679</v>
      </c>
      <c r="G85" s="74"/>
      <c r="H85" s="74"/>
      <c r="I85" s="191"/>
      <c r="J85" s="74"/>
      <c r="K85" s="74"/>
      <c r="L85" s="72"/>
      <c r="M85" s="235"/>
      <c r="N85" s="47"/>
      <c r="O85" s="47"/>
      <c r="P85" s="47"/>
      <c r="Q85" s="47"/>
      <c r="R85" s="47"/>
      <c r="S85" s="47"/>
      <c r="T85" s="95"/>
      <c r="AT85" s="24" t="s">
        <v>184</v>
      </c>
      <c r="AU85" s="24" t="s">
        <v>84</v>
      </c>
    </row>
    <row r="86" spans="2:65" s="1" customFormat="1" ht="16.5" customHeight="1">
      <c r="B86" s="46"/>
      <c r="C86" s="262" t="s">
        <v>87</v>
      </c>
      <c r="D86" s="262" t="s">
        <v>858</v>
      </c>
      <c r="E86" s="263" t="s">
        <v>1680</v>
      </c>
      <c r="F86" s="264" t="s">
        <v>1681</v>
      </c>
      <c r="G86" s="265" t="s">
        <v>292</v>
      </c>
      <c r="H86" s="266">
        <v>0.5</v>
      </c>
      <c r="I86" s="267"/>
      <c r="J86" s="268">
        <f>ROUND(I86*H86,2)</f>
        <v>0</v>
      </c>
      <c r="K86" s="264" t="s">
        <v>1676</v>
      </c>
      <c r="L86" s="269"/>
      <c r="M86" s="270" t="s">
        <v>23</v>
      </c>
      <c r="N86" s="271" t="s">
        <v>47</v>
      </c>
      <c r="O86" s="47"/>
      <c r="P86" s="230">
        <f>O86*H86</f>
        <v>0</v>
      </c>
      <c r="Q86" s="230">
        <v>2.234</v>
      </c>
      <c r="R86" s="230">
        <f>Q86*H86</f>
        <v>1.117</v>
      </c>
      <c r="S86" s="230">
        <v>0</v>
      </c>
      <c r="T86" s="231">
        <f>S86*H86</f>
        <v>0</v>
      </c>
      <c r="AR86" s="24" t="s">
        <v>1032</v>
      </c>
      <c r="AT86" s="24" t="s">
        <v>858</v>
      </c>
      <c r="AU86" s="24" t="s">
        <v>84</v>
      </c>
      <c r="AY86" s="24" t="s">
        <v>170</v>
      </c>
      <c r="BE86" s="232">
        <f>IF(N86="základní",J86,0)</f>
        <v>0</v>
      </c>
      <c r="BF86" s="232">
        <f>IF(N86="snížená",J86,0)</f>
        <v>0</v>
      </c>
      <c r="BG86" s="232">
        <f>IF(N86="zákl. přenesená",J86,0)</f>
        <v>0</v>
      </c>
      <c r="BH86" s="232">
        <f>IF(N86="sníž. přenesená",J86,0)</f>
        <v>0</v>
      </c>
      <c r="BI86" s="232">
        <f>IF(N86="nulová",J86,0)</f>
        <v>0</v>
      </c>
      <c r="BJ86" s="24" t="s">
        <v>84</v>
      </c>
      <c r="BK86" s="232">
        <f>ROUND(I86*H86,2)</f>
        <v>0</v>
      </c>
      <c r="BL86" s="24" t="s">
        <v>689</v>
      </c>
      <c r="BM86" s="24" t="s">
        <v>1682</v>
      </c>
    </row>
    <row r="87" spans="2:47" s="1" customFormat="1" ht="13.5">
      <c r="B87" s="46"/>
      <c r="C87" s="74"/>
      <c r="D87" s="233" t="s">
        <v>183</v>
      </c>
      <c r="E87" s="74"/>
      <c r="F87" s="234" t="s">
        <v>1683</v>
      </c>
      <c r="G87" s="74"/>
      <c r="H87" s="74"/>
      <c r="I87" s="191"/>
      <c r="J87" s="74"/>
      <c r="K87" s="74"/>
      <c r="L87" s="72"/>
      <c r="M87" s="235"/>
      <c r="N87" s="47"/>
      <c r="O87" s="47"/>
      <c r="P87" s="47"/>
      <c r="Q87" s="47"/>
      <c r="R87" s="47"/>
      <c r="S87" s="47"/>
      <c r="T87" s="95"/>
      <c r="AT87" s="24" t="s">
        <v>183</v>
      </c>
      <c r="AU87" s="24" t="s">
        <v>84</v>
      </c>
    </row>
    <row r="88" spans="2:47" s="1" customFormat="1" ht="13.5">
      <c r="B88" s="46"/>
      <c r="C88" s="74"/>
      <c r="D88" s="233" t="s">
        <v>184</v>
      </c>
      <c r="E88" s="74"/>
      <c r="F88" s="236" t="s">
        <v>1684</v>
      </c>
      <c r="G88" s="74"/>
      <c r="H88" s="74"/>
      <c r="I88" s="191"/>
      <c r="J88" s="74"/>
      <c r="K88" s="74"/>
      <c r="L88" s="72"/>
      <c r="M88" s="235"/>
      <c r="N88" s="47"/>
      <c r="O88" s="47"/>
      <c r="P88" s="47"/>
      <c r="Q88" s="47"/>
      <c r="R88" s="47"/>
      <c r="S88" s="47"/>
      <c r="T88" s="95"/>
      <c r="AT88" s="24" t="s">
        <v>184</v>
      </c>
      <c r="AU88" s="24" t="s">
        <v>84</v>
      </c>
    </row>
    <row r="89" spans="2:65" s="1" customFormat="1" ht="16.5" customHeight="1">
      <c r="B89" s="46"/>
      <c r="C89" s="262" t="s">
        <v>189</v>
      </c>
      <c r="D89" s="262" t="s">
        <v>858</v>
      </c>
      <c r="E89" s="263" t="s">
        <v>1685</v>
      </c>
      <c r="F89" s="264" t="s">
        <v>1686</v>
      </c>
      <c r="G89" s="265" t="s">
        <v>395</v>
      </c>
      <c r="H89" s="266">
        <v>2</v>
      </c>
      <c r="I89" s="267"/>
      <c r="J89" s="268">
        <f>ROUND(I89*H89,2)</f>
        <v>0</v>
      </c>
      <c r="K89" s="264" t="s">
        <v>1676</v>
      </c>
      <c r="L89" s="269"/>
      <c r="M89" s="270" t="s">
        <v>23</v>
      </c>
      <c r="N89" s="271" t="s">
        <v>47</v>
      </c>
      <c r="O89" s="47"/>
      <c r="P89" s="230">
        <f>O89*H89</f>
        <v>0</v>
      </c>
      <c r="Q89" s="230">
        <v>1</v>
      </c>
      <c r="R89" s="230">
        <f>Q89*H89</f>
        <v>2</v>
      </c>
      <c r="S89" s="230">
        <v>0</v>
      </c>
      <c r="T89" s="231">
        <f>S89*H89</f>
        <v>0</v>
      </c>
      <c r="AR89" s="24" t="s">
        <v>1032</v>
      </c>
      <c r="AT89" s="24" t="s">
        <v>858</v>
      </c>
      <c r="AU89" s="24" t="s">
        <v>84</v>
      </c>
      <c r="AY89" s="24" t="s">
        <v>170</v>
      </c>
      <c r="BE89" s="232">
        <f>IF(N89="základní",J89,0)</f>
        <v>0</v>
      </c>
      <c r="BF89" s="232">
        <f>IF(N89="snížená",J89,0)</f>
        <v>0</v>
      </c>
      <c r="BG89" s="232">
        <f>IF(N89="zákl. přenesená",J89,0)</f>
        <v>0</v>
      </c>
      <c r="BH89" s="232">
        <f>IF(N89="sníž. přenesená",J89,0)</f>
        <v>0</v>
      </c>
      <c r="BI89" s="232">
        <f>IF(N89="nulová",J89,0)</f>
        <v>0</v>
      </c>
      <c r="BJ89" s="24" t="s">
        <v>84</v>
      </c>
      <c r="BK89" s="232">
        <f>ROUND(I89*H89,2)</f>
        <v>0</v>
      </c>
      <c r="BL89" s="24" t="s">
        <v>689</v>
      </c>
      <c r="BM89" s="24" t="s">
        <v>1687</v>
      </c>
    </row>
    <row r="90" spans="2:47" s="1" customFormat="1" ht="13.5">
      <c r="B90" s="46"/>
      <c r="C90" s="74"/>
      <c r="D90" s="233" t="s">
        <v>183</v>
      </c>
      <c r="E90" s="74"/>
      <c r="F90" s="234" t="s">
        <v>1688</v>
      </c>
      <c r="G90" s="74"/>
      <c r="H90" s="74"/>
      <c r="I90" s="191"/>
      <c r="J90" s="74"/>
      <c r="K90" s="74"/>
      <c r="L90" s="72"/>
      <c r="M90" s="235"/>
      <c r="N90" s="47"/>
      <c r="O90" s="47"/>
      <c r="P90" s="47"/>
      <c r="Q90" s="47"/>
      <c r="R90" s="47"/>
      <c r="S90" s="47"/>
      <c r="T90" s="95"/>
      <c r="AT90" s="24" t="s">
        <v>183</v>
      </c>
      <c r="AU90" s="24" t="s">
        <v>84</v>
      </c>
    </row>
    <row r="91" spans="2:47" s="1" customFormat="1" ht="13.5">
      <c r="B91" s="46"/>
      <c r="C91" s="74"/>
      <c r="D91" s="233" t="s">
        <v>184</v>
      </c>
      <c r="E91" s="74"/>
      <c r="F91" s="236" t="s">
        <v>1689</v>
      </c>
      <c r="G91" s="74"/>
      <c r="H91" s="74"/>
      <c r="I91" s="191"/>
      <c r="J91" s="74"/>
      <c r="K91" s="74"/>
      <c r="L91" s="72"/>
      <c r="M91" s="235"/>
      <c r="N91" s="47"/>
      <c r="O91" s="47"/>
      <c r="P91" s="47"/>
      <c r="Q91" s="47"/>
      <c r="R91" s="47"/>
      <c r="S91" s="47"/>
      <c r="T91" s="95"/>
      <c r="AT91" s="24" t="s">
        <v>184</v>
      </c>
      <c r="AU91" s="24" t="s">
        <v>84</v>
      </c>
    </row>
    <row r="92" spans="2:65" s="1" customFormat="1" ht="16.5" customHeight="1">
      <c r="B92" s="46"/>
      <c r="C92" s="262" t="s">
        <v>194</v>
      </c>
      <c r="D92" s="262" t="s">
        <v>858</v>
      </c>
      <c r="E92" s="263" t="s">
        <v>1690</v>
      </c>
      <c r="F92" s="264" t="s">
        <v>1691</v>
      </c>
      <c r="G92" s="265" t="s">
        <v>1354</v>
      </c>
      <c r="H92" s="266">
        <v>140</v>
      </c>
      <c r="I92" s="267"/>
      <c r="J92" s="268">
        <f>ROUND(I92*H92,2)</f>
        <v>0</v>
      </c>
      <c r="K92" s="264" t="s">
        <v>23</v>
      </c>
      <c r="L92" s="269"/>
      <c r="M92" s="270" t="s">
        <v>23</v>
      </c>
      <c r="N92" s="271" t="s">
        <v>47</v>
      </c>
      <c r="O92" s="47"/>
      <c r="P92" s="230">
        <f>O92*H92</f>
        <v>0</v>
      </c>
      <c r="Q92" s="230">
        <v>0</v>
      </c>
      <c r="R92" s="230">
        <f>Q92*H92</f>
        <v>0</v>
      </c>
      <c r="S92" s="230">
        <v>0</v>
      </c>
      <c r="T92" s="231">
        <f>S92*H92</f>
        <v>0</v>
      </c>
      <c r="AR92" s="24" t="s">
        <v>1032</v>
      </c>
      <c r="AT92" s="24" t="s">
        <v>858</v>
      </c>
      <c r="AU92" s="24" t="s">
        <v>84</v>
      </c>
      <c r="AY92" s="24" t="s">
        <v>170</v>
      </c>
      <c r="BE92" s="232">
        <f>IF(N92="základní",J92,0)</f>
        <v>0</v>
      </c>
      <c r="BF92" s="232">
        <f>IF(N92="snížená",J92,0)</f>
        <v>0</v>
      </c>
      <c r="BG92" s="232">
        <f>IF(N92="zákl. přenesená",J92,0)</f>
        <v>0</v>
      </c>
      <c r="BH92" s="232">
        <f>IF(N92="sníž. přenesená",J92,0)</f>
        <v>0</v>
      </c>
      <c r="BI92" s="232">
        <f>IF(N92="nulová",J92,0)</f>
        <v>0</v>
      </c>
      <c r="BJ92" s="24" t="s">
        <v>84</v>
      </c>
      <c r="BK92" s="232">
        <f>ROUND(I92*H92,2)</f>
        <v>0</v>
      </c>
      <c r="BL92" s="24" t="s">
        <v>689</v>
      </c>
      <c r="BM92" s="24" t="s">
        <v>1692</v>
      </c>
    </row>
    <row r="93" spans="2:47" s="1" customFormat="1" ht="13.5">
      <c r="B93" s="46"/>
      <c r="C93" s="74"/>
      <c r="D93" s="233" t="s">
        <v>183</v>
      </c>
      <c r="E93" s="74"/>
      <c r="F93" s="234" t="s">
        <v>1691</v>
      </c>
      <c r="G93" s="74"/>
      <c r="H93" s="74"/>
      <c r="I93" s="191"/>
      <c r="J93" s="74"/>
      <c r="K93" s="74"/>
      <c r="L93" s="72"/>
      <c r="M93" s="235"/>
      <c r="N93" s="47"/>
      <c r="O93" s="47"/>
      <c r="P93" s="47"/>
      <c r="Q93" s="47"/>
      <c r="R93" s="47"/>
      <c r="S93" s="47"/>
      <c r="T93" s="95"/>
      <c r="AT93" s="24" t="s">
        <v>183</v>
      </c>
      <c r="AU93" s="24" t="s">
        <v>84</v>
      </c>
    </row>
    <row r="94" spans="2:47" s="1" customFormat="1" ht="13.5">
      <c r="B94" s="46"/>
      <c r="C94" s="74"/>
      <c r="D94" s="233" t="s">
        <v>184</v>
      </c>
      <c r="E94" s="74"/>
      <c r="F94" s="236" t="s">
        <v>1693</v>
      </c>
      <c r="G94" s="74"/>
      <c r="H94" s="74"/>
      <c r="I94" s="191"/>
      <c r="J94" s="74"/>
      <c r="K94" s="74"/>
      <c r="L94" s="72"/>
      <c r="M94" s="235"/>
      <c r="N94" s="47"/>
      <c r="O94" s="47"/>
      <c r="P94" s="47"/>
      <c r="Q94" s="47"/>
      <c r="R94" s="47"/>
      <c r="S94" s="47"/>
      <c r="T94" s="95"/>
      <c r="AT94" s="24" t="s">
        <v>184</v>
      </c>
      <c r="AU94" s="24" t="s">
        <v>84</v>
      </c>
    </row>
    <row r="95" spans="2:65" s="1" customFormat="1" ht="16.5" customHeight="1">
      <c r="B95" s="46"/>
      <c r="C95" s="262" t="s">
        <v>173</v>
      </c>
      <c r="D95" s="262" t="s">
        <v>858</v>
      </c>
      <c r="E95" s="263" t="s">
        <v>1694</v>
      </c>
      <c r="F95" s="264" t="s">
        <v>1695</v>
      </c>
      <c r="G95" s="265" t="s">
        <v>340</v>
      </c>
      <c r="H95" s="266">
        <v>7</v>
      </c>
      <c r="I95" s="267"/>
      <c r="J95" s="268">
        <f>ROUND(I95*H95,2)</f>
        <v>0</v>
      </c>
      <c r="K95" s="264" t="s">
        <v>1676</v>
      </c>
      <c r="L95" s="269"/>
      <c r="M95" s="270" t="s">
        <v>23</v>
      </c>
      <c r="N95" s="271" t="s">
        <v>47</v>
      </c>
      <c r="O95" s="47"/>
      <c r="P95" s="230">
        <f>O95*H95</f>
        <v>0</v>
      </c>
      <c r="Q95" s="230">
        <v>0.00019</v>
      </c>
      <c r="R95" s="230">
        <f>Q95*H95</f>
        <v>0.00133</v>
      </c>
      <c r="S95" s="230">
        <v>0</v>
      </c>
      <c r="T95" s="231">
        <f>S95*H95</f>
        <v>0</v>
      </c>
      <c r="AR95" s="24" t="s">
        <v>1032</v>
      </c>
      <c r="AT95" s="24" t="s">
        <v>858</v>
      </c>
      <c r="AU95" s="24" t="s">
        <v>84</v>
      </c>
      <c r="AY95" s="24" t="s">
        <v>170</v>
      </c>
      <c r="BE95" s="232">
        <f>IF(N95="základní",J95,0)</f>
        <v>0</v>
      </c>
      <c r="BF95" s="232">
        <f>IF(N95="snížená",J95,0)</f>
        <v>0</v>
      </c>
      <c r="BG95" s="232">
        <f>IF(N95="zákl. přenesená",J95,0)</f>
        <v>0</v>
      </c>
      <c r="BH95" s="232">
        <f>IF(N95="sníž. přenesená",J95,0)</f>
        <v>0</v>
      </c>
      <c r="BI95" s="232">
        <f>IF(N95="nulová",J95,0)</f>
        <v>0</v>
      </c>
      <c r="BJ95" s="24" t="s">
        <v>84</v>
      </c>
      <c r="BK95" s="232">
        <f>ROUND(I95*H95,2)</f>
        <v>0</v>
      </c>
      <c r="BL95" s="24" t="s">
        <v>689</v>
      </c>
      <c r="BM95" s="24" t="s">
        <v>1696</v>
      </c>
    </row>
    <row r="96" spans="2:47" s="1" customFormat="1" ht="13.5">
      <c r="B96" s="46"/>
      <c r="C96" s="74"/>
      <c r="D96" s="233" t="s">
        <v>183</v>
      </c>
      <c r="E96" s="74"/>
      <c r="F96" s="234" t="s">
        <v>1697</v>
      </c>
      <c r="G96" s="74"/>
      <c r="H96" s="74"/>
      <c r="I96" s="191"/>
      <c r="J96" s="74"/>
      <c r="K96" s="74"/>
      <c r="L96" s="72"/>
      <c r="M96" s="235"/>
      <c r="N96" s="47"/>
      <c r="O96" s="47"/>
      <c r="P96" s="47"/>
      <c r="Q96" s="47"/>
      <c r="R96" s="47"/>
      <c r="S96" s="47"/>
      <c r="T96" s="95"/>
      <c r="AT96" s="24" t="s">
        <v>183</v>
      </c>
      <c r="AU96" s="24" t="s">
        <v>84</v>
      </c>
    </row>
    <row r="97" spans="2:47" s="1" customFormat="1" ht="13.5">
      <c r="B97" s="46"/>
      <c r="C97" s="74"/>
      <c r="D97" s="233" t="s">
        <v>184</v>
      </c>
      <c r="E97" s="74"/>
      <c r="F97" s="236" t="s">
        <v>1698</v>
      </c>
      <c r="G97" s="74"/>
      <c r="H97" s="74"/>
      <c r="I97" s="191"/>
      <c r="J97" s="74"/>
      <c r="K97" s="74"/>
      <c r="L97" s="72"/>
      <c r="M97" s="235"/>
      <c r="N97" s="47"/>
      <c r="O97" s="47"/>
      <c r="P97" s="47"/>
      <c r="Q97" s="47"/>
      <c r="R97" s="47"/>
      <c r="S97" s="47"/>
      <c r="T97" s="95"/>
      <c r="AT97" s="24" t="s">
        <v>184</v>
      </c>
      <c r="AU97" s="24" t="s">
        <v>84</v>
      </c>
    </row>
    <row r="98" spans="2:65" s="1" customFormat="1" ht="16.5" customHeight="1">
      <c r="B98" s="46"/>
      <c r="C98" s="262" t="s">
        <v>201</v>
      </c>
      <c r="D98" s="262" t="s">
        <v>858</v>
      </c>
      <c r="E98" s="263" t="s">
        <v>1699</v>
      </c>
      <c r="F98" s="264" t="s">
        <v>1700</v>
      </c>
      <c r="G98" s="265" t="s">
        <v>340</v>
      </c>
      <c r="H98" s="266">
        <v>3</v>
      </c>
      <c r="I98" s="267"/>
      <c r="J98" s="268">
        <f>ROUND(I98*H98,2)</f>
        <v>0</v>
      </c>
      <c r="K98" s="264" t="s">
        <v>1676</v>
      </c>
      <c r="L98" s="269"/>
      <c r="M98" s="270" t="s">
        <v>23</v>
      </c>
      <c r="N98" s="271" t="s">
        <v>47</v>
      </c>
      <c r="O98" s="47"/>
      <c r="P98" s="230">
        <f>O98*H98</f>
        <v>0</v>
      </c>
      <c r="Q98" s="230">
        <v>0.00069</v>
      </c>
      <c r="R98" s="230">
        <f>Q98*H98</f>
        <v>0.00207</v>
      </c>
      <c r="S98" s="230">
        <v>0</v>
      </c>
      <c r="T98" s="231">
        <f>S98*H98</f>
        <v>0</v>
      </c>
      <c r="AR98" s="24" t="s">
        <v>1032</v>
      </c>
      <c r="AT98" s="24" t="s">
        <v>858</v>
      </c>
      <c r="AU98" s="24" t="s">
        <v>84</v>
      </c>
      <c r="AY98" s="24" t="s">
        <v>170</v>
      </c>
      <c r="BE98" s="232">
        <f>IF(N98="základní",J98,0)</f>
        <v>0</v>
      </c>
      <c r="BF98" s="232">
        <f>IF(N98="snížená",J98,0)</f>
        <v>0</v>
      </c>
      <c r="BG98" s="232">
        <f>IF(N98="zákl. přenesená",J98,0)</f>
        <v>0</v>
      </c>
      <c r="BH98" s="232">
        <f>IF(N98="sníž. přenesená",J98,0)</f>
        <v>0</v>
      </c>
      <c r="BI98" s="232">
        <f>IF(N98="nulová",J98,0)</f>
        <v>0</v>
      </c>
      <c r="BJ98" s="24" t="s">
        <v>84</v>
      </c>
      <c r="BK98" s="232">
        <f>ROUND(I98*H98,2)</f>
        <v>0</v>
      </c>
      <c r="BL98" s="24" t="s">
        <v>689</v>
      </c>
      <c r="BM98" s="24" t="s">
        <v>1701</v>
      </c>
    </row>
    <row r="99" spans="2:47" s="1" customFormat="1" ht="13.5">
      <c r="B99" s="46"/>
      <c r="C99" s="74"/>
      <c r="D99" s="233" t="s">
        <v>183</v>
      </c>
      <c r="E99" s="74"/>
      <c r="F99" s="234" t="s">
        <v>1702</v>
      </c>
      <c r="G99" s="74"/>
      <c r="H99" s="74"/>
      <c r="I99" s="191"/>
      <c r="J99" s="74"/>
      <c r="K99" s="74"/>
      <c r="L99" s="72"/>
      <c r="M99" s="235"/>
      <c r="N99" s="47"/>
      <c r="O99" s="47"/>
      <c r="P99" s="47"/>
      <c r="Q99" s="47"/>
      <c r="R99" s="47"/>
      <c r="S99" s="47"/>
      <c r="T99" s="95"/>
      <c r="AT99" s="24" t="s">
        <v>183</v>
      </c>
      <c r="AU99" s="24" t="s">
        <v>84</v>
      </c>
    </row>
    <row r="100" spans="2:47" s="1" customFormat="1" ht="13.5">
      <c r="B100" s="46"/>
      <c r="C100" s="74"/>
      <c r="D100" s="233" t="s">
        <v>184</v>
      </c>
      <c r="E100" s="74"/>
      <c r="F100" s="236" t="s">
        <v>1703</v>
      </c>
      <c r="G100" s="74"/>
      <c r="H100" s="74"/>
      <c r="I100" s="191"/>
      <c r="J100" s="74"/>
      <c r="K100" s="74"/>
      <c r="L100" s="72"/>
      <c r="M100" s="235"/>
      <c r="N100" s="47"/>
      <c r="O100" s="47"/>
      <c r="P100" s="47"/>
      <c r="Q100" s="47"/>
      <c r="R100" s="47"/>
      <c r="S100" s="47"/>
      <c r="T100" s="95"/>
      <c r="AT100" s="24" t="s">
        <v>184</v>
      </c>
      <c r="AU100" s="24" t="s">
        <v>84</v>
      </c>
    </row>
    <row r="101" spans="2:65" s="1" customFormat="1" ht="16.5" customHeight="1">
      <c r="B101" s="46"/>
      <c r="C101" s="262" t="s">
        <v>207</v>
      </c>
      <c r="D101" s="262" t="s">
        <v>858</v>
      </c>
      <c r="E101" s="263" t="s">
        <v>1704</v>
      </c>
      <c r="F101" s="264" t="s">
        <v>1705</v>
      </c>
      <c r="G101" s="265" t="s">
        <v>340</v>
      </c>
      <c r="H101" s="266">
        <v>53</v>
      </c>
      <c r="I101" s="267"/>
      <c r="J101" s="268">
        <f>ROUND(I101*H101,2)</f>
        <v>0</v>
      </c>
      <c r="K101" s="264" t="s">
        <v>1676</v>
      </c>
      <c r="L101" s="269"/>
      <c r="M101" s="270" t="s">
        <v>23</v>
      </c>
      <c r="N101" s="271" t="s">
        <v>47</v>
      </c>
      <c r="O101" s="47"/>
      <c r="P101" s="230">
        <f>O101*H101</f>
        <v>0</v>
      </c>
      <c r="Q101" s="230">
        <v>0.00052</v>
      </c>
      <c r="R101" s="230">
        <f>Q101*H101</f>
        <v>0.027559999999999998</v>
      </c>
      <c r="S101" s="230">
        <v>0</v>
      </c>
      <c r="T101" s="231">
        <f>S101*H101</f>
        <v>0</v>
      </c>
      <c r="AR101" s="24" t="s">
        <v>1032</v>
      </c>
      <c r="AT101" s="24" t="s">
        <v>858</v>
      </c>
      <c r="AU101" s="24" t="s">
        <v>84</v>
      </c>
      <c r="AY101" s="24" t="s">
        <v>170</v>
      </c>
      <c r="BE101" s="232">
        <f>IF(N101="základní",J101,0)</f>
        <v>0</v>
      </c>
      <c r="BF101" s="232">
        <f>IF(N101="snížená",J101,0)</f>
        <v>0</v>
      </c>
      <c r="BG101" s="232">
        <f>IF(N101="zákl. přenesená",J101,0)</f>
        <v>0</v>
      </c>
      <c r="BH101" s="232">
        <f>IF(N101="sníž. přenesená",J101,0)</f>
        <v>0</v>
      </c>
      <c r="BI101" s="232">
        <f>IF(N101="nulová",J101,0)</f>
        <v>0</v>
      </c>
      <c r="BJ101" s="24" t="s">
        <v>84</v>
      </c>
      <c r="BK101" s="232">
        <f>ROUND(I101*H101,2)</f>
        <v>0</v>
      </c>
      <c r="BL101" s="24" t="s">
        <v>689</v>
      </c>
      <c r="BM101" s="24" t="s">
        <v>1706</v>
      </c>
    </row>
    <row r="102" spans="2:47" s="1" customFormat="1" ht="13.5">
      <c r="B102" s="46"/>
      <c r="C102" s="74"/>
      <c r="D102" s="233" t="s">
        <v>183</v>
      </c>
      <c r="E102" s="74"/>
      <c r="F102" s="234" t="s">
        <v>1707</v>
      </c>
      <c r="G102" s="74"/>
      <c r="H102" s="74"/>
      <c r="I102" s="191"/>
      <c r="J102" s="74"/>
      <c r="K102" s="74"/>
      <c r="L102" s="72"/>
      <c r="M102" s="235"/>
      <c r="N102" s="47"/>
      <c r="O102" s="47"/>
      <c r="P102" s="47"/>
      <c r="Q102" s="47"/>
      <c r="R102" s="47"/>
      <c r="S102" s="47"/>
      <c r="T102" s="95"/>
      <c r="AT102" s="24" t="s">
        <v>183</v>
      </c>
      <c r="AU102" s="24" t="s">
        <v>84</v>
      </c>
    </row>
    <row r="103" spans="2:47" s="1" customFormat="1" ht="13.5">
      <c r="B103" s="46"/>
      <c r="C103" s="74"/>
      <c r="D103" s="233" t="s">
        <v>184</v>
      </c>
      <c r="E103" s="74"/>
      <c r="F103" s="236" t="s">
        <v>1708</v>
      </c>
      <c r="G103" s="74"/>
      <c r="H103" s="74"/>
      <c r="I103" s="191"/>
      <c r="J103" s="74"/>
      <c r="K103" s="74"/>
      <c r="L103" s="72"/>
      <c r="M103" s="235"/>
      <c r="N103" s="47"/>
      <c r="O103" s="47"/>
      <c r="P103" s="47"/>
      <c r="Q103" s="47"/>
      <c r="R103" s="47"/>
      <c r="S103" s="47"/>
      <c r="T103" s="95"/>
      <c r="AT103" s="24" t="s">
        <v>184</v>
      </c>
      <c r="AU103" s="24" t="s">
        <v>84</v>
      </c>
    </row>
    <row r="104" spans="2:65" s="1" customFormat="1" ht="16.5" customHeight="1">
      <c r="B104" s="46"/>
      <c r="C104" s="262" t="s">
        <v>211</v>
      </c>
      <c r="D104" s="262" t="s">
        <v>858</v>
      </c>
      <c r="E104" s="263" t="s">
        <v>1709</v>
      </c>
      <c r="F104" s="264" t="s">
        <v>1710</v>
      </c>
      <c r="G104" s="265" t="s">
        <v>304</v>
      </c>
      <c r="H104" s="266">
        <v>1</v>
      </c>
      <c r="I104" s="267"/>
      <c r="J104" s="268">
        <f>ROUND(I104*H104,2)</f>
        <v>0</v>
      </c>
      <c r="K104" s="264" t="s">
        <v>1676</v>
      </c>
      <c r="L104" s="269"/>
      <c r="M104" s="270" t="s">
        <v>23</v>
      </c>
      <c r="N104" s="271" t="s">
        <v>47</v>
      </c>
      <c r="O104" s="47"/>
      <c r="P104" s="230">
        <f>O104*H104</f>
        <v>0</v>
      </c>
      <c r="Q104" s="230">
        <v>0.00043</v>
      </c>
      <c r="R104" s="230">
        <f>Q104*H104</f>
        <v>0.00043</v>
      </c>
      <c r="S104" s="230">
        <v>0</v>
      </c>
      <c r="T104" s="231">
        <f>S104*H104</f>
        <v>0</v>
      </c>
      <c r="AR104" s="24" t="s">
        <v>1032</v>
      </c>
      <c r="AT104" s="24" t="s">
        <v>858</v>
      </c>
      <c r="AU104" s="24" t="s">
        <v>84</v>
      </c>
      <c r="AY104" s="24" t="s">
        <v>170</v>
      </c>
      <c r="BE104" s="232">
        <f>IF(N104="základní",J104,0)</f>
        <v>0</v>
      </c>
      <c r="BF104" s="232">
        <f>IF(N104="snížená",J104,0)</f>
        <v>0</v>
      </c>
      <c r="BG104" s="232">
        <f>IF(N104="zákl. přenesená",J104,0)</f>
        <v>0</v>
      </c>
      <c r="BH104" s="232">
        <f>IF(N104="sníž. přenesená",J104,0)</f>
        <v>0</v>
      </c>
      <c r="BI104" s="232">
        <f>IF(N104="nulová",J104,0)</f>
        <v>0</v>
      </c>
      <c r="BJ104" s="24" t="s">
        <v>84</v>
      </c>
      <c r="BK104" s="232">
        <f>ROUND(I104*H104,2)</f>
        <v>0</v>
      </c>
      <c r="BL104" s="24" t="s">
        <v>689</v>
      </c>
      <c r="BM104" s="24" t="s">
        <v>1711</v>
      </c>
    </row>
    <row r="105" spans="2:47" s="1" customFormat="1" ht="13.5">
      <c r="B105" s="46"/>
      <c r="C105" s="74"/>
      <c r="D105" s="233" t="s">
        <v>183</v>
      </c>
      <c r="E105" s="74"/>
      <c r="F105" s="234" t="s">
        <v>1712</v>
      </c>
      <c r="G105" s="74"/>
      <c r="H105" s="74"/>
      <c r="I105" s="191"/>
      <c r="J105" s="74"/>
      <c r="K105" s="74"/>
      <c r="L105" s="72"/>
      <c r="M105" s="235"/>
      <c r="N105" s="47"/>
      <c r="O105" s="47"/>
      <c r="P105" s="47"/>
      <c r="Q105" s="47"/>
      <c r="R105" s="47"/>
      <c r="S105" s="47"/>
      <c r="T105" s="95"/>
      <c r="AT105" s="24" t="s">
        <v>183</v>
      </c>
      <c r="AU105" s="24" t="s">
        <v>84</v>
      </c>
    </row>
    <row r="106" spans="2:47" s="1" customFormat="1" ht="13.5">
      <c r="B106" s="46"/>
      <c r="C106" s="74"/>
      <c r="D106" s="233" t="s">
        <v>184</v>
      </c>
      <c r="E106" s="74"/>
      <c r="F106" s="236" t="s">
        <v>1713</v>
      </c>
      <c r="G106" s="74"/>
      <c r="H106" s="74"/>
      <c r="I106" s="191"/>
      <c r="J106" s="74"/>
      <c r="K106" s="74"/>
      <c r="L106" s="72"/>
      <c r="M106" s="235"/>
      <c r="N106" s="47"/>
      <c r="O106" s="47"/>
      <c r="P106" s="47"/>
      <c r="Q106" s="47"/>
      <c r="R106" s="47"/>
      <c r="S106" s="47"/>
      <c r="T106" s="95"/>
      <c r="AT106" s="24" t="s">
        <v>184</v>
      </c>
      <c r="AU106" s="24" t="s">
        <v>84</v>
      </c>
    </row>
    <row r="107" spans="2:65" s="1" customFormat="1" ht="16.5" customHeight="1">
      <c r="B107" s="46"/>
      <c r="C107" s="262" t="s">
        <v>216</v>
      </c>
      <c r="D107" s="262" t="s">
        <v>858</v>
      </c>
      <c r="E107" s="263" t="s">
        <v>1714</v>
      </c>
      <c r="F107" s="264" t="s">
        <v>1715</v>
      </c>
      <c r="G107" s="265" t="s">
        <v>304</v>
      </c>
      <c r="H107" s="266">
        <v>1</v>
      </c>
      <c r="I107" s="267"/>
      <c r="J107" s="268">
        <f>ROUND(I107*H107,2)</f>
        <v>0</v>
      </c>
      <c r="K107" s="264" t="s">
        <v>1676</v>
      </c>
      <c r="L107" s="269"/>
      <c r="M107" s="270" t="s">
        <v>23</v>
      </c>
      <c r="N107" s="271" t="s">
        <v>47</v>
      </c>
      <c r="O107" s="47"/>
      <c r="P107" s="230">
        <f>O107*H107</f>
        <v>0</v>
      </c>
      <c r="Q107" s="230">
        <v>0.00045</v>
      </c>
      <c r="R107" s="230">
        <f>Q107*H107</f>
        <v>0.00045</v>
      </c>
      <c r="S107" s="230">
        <v>0</v>
      </c>
      <c r="T107" s="231">
        <f>S107*H107</f>
        <v>0</v>
      </c>
      <c r="AR107" s="24" t="s">
        <v>1032</v>
      </c>
      <c r="AT107" s="24" t="s">
        <v>858</v>
      </c>
      <c r="AU107" s="24" t="s">
        <v>84</v>
      </c>
      <c r="AY107" s="24" t="s">
        <v>170</v>
      </c>
      <c r="BE107" s="232">
        <f>IF(N107="základní",J107,0)</f>
        <v>0</v>
      </c>
      <c r="BF107" s="232">
        <f>IF(N107="snížená",J107,0)</f>
        <v>0</v>
      </c>
      <c r="BG107" s="232">
        <f>IF(N107="zákl. přenesená",J107,0)</f>
        <v>0</v>
      </c>
      <c r="BH107" s="232">
        <f>IF(N107="sníž. přenesená",J107,0)</f>
        <v>0</v>
      </c>
      <c r="BI107" s="232">
        <f>IF(N107="nulová",J107,0)</f>
        <v>0</v>
      </c>
      <c r="BJ107" s="24" t="s">
        <v>84</v>
      </c>
      <c r="BK107" s="232">
        <f>ROUND(I107*H107,2)</f>
        <v>0</v>
      </c>
      <c r="BL107" s="24" t="s">
        <v>689</v>
      </c>
      <c r="BM107" s="24" t="s">
        <v>1716</v>
      </c>
    </row>
    <row r="108" spans="2:47" s="1" customFormat="1" ht="13.5">
      <c r="B108" s="46"/>
      <c r="C108" s="74"/>
      <c r="D108" s="233" t="s">
        <v>183</v>
      </c>
      <c r="E108" s="74"/>
      <c r="F108" s="234" t="s">
        <v>1717</v>
      </c>
      <c r="G108" s="74"/>
      <c r="H108" s="74"/>
      <c r="I108" s="191"/>
      <c r="J108" s="74"/>
      <c r="K108" s="74"/>
      <c r="L108" s="72"/>
      <c r="M108" s="235"/>
      <c r="N108" s="47"/>
      <c r="O108" s="47"/>
      <c r="P108" s="47"/>
      <c r="Q108" s="47"/>
      <c r="R108" s="47"/>
      <c r="S108" s="47"/>
      <c r="T108" s="95"/>
      <c r="AT108" s="24" t="s">
        <v>183</v>
      </c>
      <c r="AU108" s="24" t="s">
        <v>84</v>
      </c>
    </row>
    <row r="109" spans="2:47" s="1" customFormat="1" ht="13.5">
      <c r="B109" s="46"/>
      <c r="C109" s="74"/>
      <c r="D109" s="233" t="s">
        <v>184</v>
      </c>
      <c r="E109" s="74"/>
      <c r="F109" s="236" t="s">
        <v>1713</v>
      </c>
      <c r="G109" s="74"/>
      <c r="H109" s="74"/>
      <c r="I109" s="191"/>
      <c r="J109" s="74"/>
      <c r="K109" s="74"/>
      <c r="L109" s="72"/>
      <c r="M109" s="235"/>
      <c r="N109" s="47"/>
      <c r="O109" s="47"/>
      <c r="P109" s="47"/>
      <c r="Q109" s="47"/>
      <c r="R109" s="47"/>
      <c r="S109" s="47"/>
      <c r="T109" s="95"/>
      <c r="AT109" s="24" t="s">
        <v>184</v>
      </c>
      <c r="AU109" s="24" t="s">
        <v>84</v>
      </c>
    </row>
    <row r="110" spans="2:65" s="1" customFormat="1" ht="16.5" customHeight="1">
      <c r="B110" s="46"/>
      <c r="C110" s="262" t="s">
        <v>222</v>
      </c>
      <c r="D110" s="262" t="s">
        <v>858</v>
      </c>
      <c r="E110" s="263" t="s">
        <v>1718</v>
      </c>
      <c r="F110" s="264" t="s">
        <v>1719</v>
      </c>
      <c r="G110" s="265" t="s">
        <v>304</v>
      </c>
      <c r="H110" s="266">
        <v>1</v>
      </c>
      <c r="I110" s="267"/>
      <c r="J110" s="268">
        <f>ROUND(I110*H110,2)</f>
        <v>0</v>
      </c>
      <c r="K110" s="264" t="s">
        <v>1676</v>
      </c>
      <c r="L110" s="269"/>
      <c r="M110" s="270" t="s">
        <v>23</v>
      </c>
      <c r="N110" s="271" t="s">
        <v>47</v>
      </c>
      <c r="O110" s="47"/>
      <c r="P110" s="230">
        <f>O110*H110</f>
        <v>0</v>
      </c>
      <c r="Q110" s="230">
        <v>0.00016</v>
      </c>
      <c r="R110" s="230">
        <f>Q110*H110</f>
        <v>0.00016</v>
      </c>
      <c r="S110" s="230">
        <v>0</v>
      </c>
      <c r="T110" s="231">
        <f>S110*H110</f>
        <v>0</v>
      </c>
      <c r="AR110" s="24" t="s">
        <v>1032</v>
      </c>
      <c r="AT110" s="24" t="s">
        <v>858</v>
      </c>
      <c r="AU110" s="24" t="s">
        <v>84</v>
      </c>
      <c r="AY110" s="24" t="s">
        <v>170</v>
      </c>
      <c r="BE110" s="232">
        <f>IF(N110="základní",J110,0)</f>
        <v>0</v>
      </c>
      <c r="BF110" s="232">
        <f>IF(N110="snížená",J110,0)</f>
        <v>0</v>
      </c>
      <c r="BG110" s="232">
        <f>IF(N110="zákl. přenesená",J110,0)</f>
        <v>0</v>
      </c>
      <c r="BH110" s="232">
        <f>IF(N110="sníž. přenesená",J110,0)</f>
        <v>0</v>
      </c>
      <c r="BI110" s="232">
        <f>IF(N110="nulová",J110,0)</f>
        <v>0</v>
      </c>
      <c r="BJ110" s="24" t="s">
        <v>84</v>
      </c>
      <c r="BK110" s="232">
        <f>ROUND(I110*H110,2)</f>
        <v>0</v>
      </c>
      <c r="BL110" s="24" t="s">
        <v>689</v>
      </c>
      <c r="BM110" s="24" t="s">
        <v>1720</v>
      </c>
    </row>
    <row r="111" spans="2:47" s="1" customFormat="1" ht="13.5">
      <c r="B111" s="46"/>
      <c r="C111" s="74"/>
      <c r="D111" s="233" t="s">
        <v>183</v>
      </c>
      <c r="E111" s="74"/>
      <c r="F111" s="234" t="s">
        <v>1721</v>
      </c>
      <c r="G111" s="74"/>
      <c r="H111" s="74"/>
      <c r="I111" s="191"/>
      <c r="J111" s="74"/>
      <c r="K111" s="74"/>
      <c r="L111" s="72"/>
      <c r="M111" s="235"/>
      <c r="N111" s="47"/>
      <c r="O111" s="47"/>
      <c r="P111" s="47"/>
      <c r="Q111" s="47"/>
      <c r="R111" s="47"/>
      <c r="S111" s="47"/>
      <c r="T111" s="95"/>
      <c r="AT111" s="24" t="s">
        <v>183</v>
      </c>
      <c r="AU111" s="24" t="s">
        <v>84</v>
      </c>
    </row>
    <row r="112" spans="2:65" s="1" customFormat="1" ht="16.5" customHeight="1">
      <c r="B112" s="46"/>
      <c r="C112" s="262" t="s">
        <v>226</v>
      </c>
      <c r="D112" s="262" t="s">
        <v>858</v>
      </c>
      <c r="E112" s="263" t="s">
        <v>1722</v>
      </c>
      <c r="F112" s="264" t="s">
        <v>1723</v>
      </c>
      <c r="G112" s="265" t="s">
        <v>304</v>
      </c>
      <c r="H112" s="266">
        <v>1</v>
      </c>
      <c r="I112" s="267"/>
      <c r="J112" s="268">
        <f>ROUND(I112*H112,2)</f>
        <v>0</v>
      </c>
      <c r="K112" s="264" t="s">
        <v>1676</v>
      </c>
      <c r="L112" s="269"/>
      <c r="M112" s="270" t="s">
        <v>23</v>
      </c>
      <c r="N112" s="271" t="s">
        <v>47</v>
      </c>
      <c r="O112" s="47"/>
      <c r="P112" s="230">
        <f>O112*H112</f>
        <v>0</v>
      </c>
      <c r="Q112" s="230">
        <v>0.00023</v>
      </c>
      <c r="R112" s="230">
        <f>Q112*H112</f>
        <v>0.00023</v>
      </c>
      <c r="S112" s="230">
        <v>0</v>
      </c>
      <c r="T112" s="231">
        <f>S112*H112</f>
        <v>0</v>
      </c>
      <c r="AR112" s="24" t="s">
        <v>1032</v>
      </c>
      <c r="AT112" s="24" t="s">
        <v>858</v>
      </c>
      <c r="AU112" s="24" t="s">
        <v>84</v>
      </c>
      <c r="AY112" s="24" t="s">
        <v>170</v>
      </c>
      <c r="BE112" s="232">
        <f>IF(N112="základní",J112,0)</f>
        <v>0</v>
      </c>
      <c r="BF112" s="232">
        <f>IF(N112="snížená",J112,0)</f>
        <v>0</v>
      </c>
      <c r="BG112" s="232">
        <f>IF(N112="zákl. přenesená",J112,0)</f>
        <v>0</v>
      </c>
      <c r="BH112" s="232">
        <f>IF(N112="sníž. přenesená",J112,0)</f>
        <v>0</v>
      </c>
      <c r="BI112" s="232">
        <f>IF(N112="nulová",J112,0)</f>
        <v>0</v>
      </c>
      <c r="BJ112" s="24" t="s">
        <v>84</v>
      </c>
      <c r="BK112" s="232">
        <f>ROUND(I112*H112,2)</f>
        <v>0</v>
      </c>
      <c r="BL112" s="24" t="s">
        <v>689</v>
      </c>
      <c r="BM112" s="24" t="s">
        <v>1724</v>
      </c>
    </row>
    <row r="113" spans="2:47" s="1" customFormat="1" ht="13.5">
      <c r="B113" s="46"/>
      <c r="C113" s="74"/>
      <c r="D113" s="233" t="s">
        <v>183</v>
      </c>
      <c r="E113" s="74"/>
      <c r="F113" s="234" t="s">
        <v>1725</v>
      </c>
      <c r="G113" s="74"/>
      <c r="H113" s="74"/>
      <c r="I113" s="191"/>
      <c r="J113" s="74"/>
      <c r="K113" s="74"/>
      <c r="L113" s="72"/>
      <c r="M113" s="235"/>
      <c r="N113" s="47"/>
      <c r="O113" s="47"/>
      <c r="P113" s="47"/>
      <c r="Q113" s="47"/>
      <c r="R113" s="47"/>
      <c r="S113" s="47"/>
      <c r="T113" s="95"/>
      <c r="AT113" s="24" t="s">
        <v>183</v>
      </c>
      <c r="AU113" s="24" t="s">
        <v>84</v>
      </c>
    </row>
    <row r="114" spans="2:65" s="1" customFormat="1" ht="16.5" customHeight="1">
      <c r="B114" s="46"/>
      <c r="C114" s="262" t="s">
        <v>234</v>
      </c>
      <c r="D114" s="262" t="s">
        <v>858</v>
      </c>
      <c r="E114" s="263" t="s">
        <v>1726</v>
      </c>
      <c r="F114" s="264" t="s">
        <v>1727</v>
      </c>
      <c r="G114" s="265" t="s">
        <v>1245</v>
      </c>
      <c r="H114" s="266">
        <v>2</v>
      </c>
      <c r="I114" s="267"/>
      <c r="J114" s="268">
        <f>ROUND(I114*H114,2)</f>
        <v>0</v>
      </c>
      <c r="K114" s="264" t="s">
        <v>23</v>
      </c>
      <c r="L114" s="269"/>
      <c r="M114" s="270" t="s">
        <v>23</v>
      </c>
      <c r="N114" s="271" t="s">
        <v>47</v>
      </c>
      <c r="O114" s="47"/>
      <c r="P114" s="230">
        <f>O114*H114</f>
        <v>0</v>
      </c>
      <c r="Q114" s="230">
        <v>0</v>
      </c>
      <c r="R114" s="230">
        <f>Q114*H114</f>
        <v>0</v>
      </c>
      <c r="S114" s="230">
        <v>0</v>
      </c>
      <c r="T114" s="231">
        <f>S114*H114</f>
        <v>0</v>
      </c>
      <c r="AR114" s="24" t="s">
        <v>1032</v>
      </c>
      <c r="AT114" s="24" t="s">
        <v>858</v>
      </c>
      <c r="AU114" s="24" t="s">
        <v>84</v>
      </c>
      <c r="AY114" s="24" t="s">
        <v>170</v>
      </c>
      <c r="BE114" s="232">
        <f>IF(N114="základní",J114,0)</f>
        <v>0</v>
      </c>
      <c r="BF114" s="232">
        <f>IF(N114="snížená",J114,0)</f>
        <v>0</v>
      </c>
      <c r="BG114" s="232">
        <f>IF(N114="zákl. přenesená",J114,0)</f>
        <v>0</v>
      </c>
      <c r="BH114" s="232">
        <f>IF(N114="sníž. přenesená",J114,0)</f>
        <v>0</v>
      </c>
      <c r="BI114" s="232">
        <f>IF(N114="nulová",J114,0)</f>
        <v>0</v>
      </c>
      <c r="BJ114" s="24" t="s">
        <v>84</v>
      </c>
      <c r="BK114" s="232">
        <f>ROUND(I114*H114,2)</f>
        <v>0</v>
      </c>
      <c r="BL114" s="24" t="s">
        <v>689</v>
      </c>
      <c r="BM114" s="24" t="s">
        <v>1728</v>
      </c>
    </row>
    <row r="115" spans="2:47" s="1" customFormat="1" ht="13.5">
      <c r="B115" s="46"/>
      <c r="C115" s="74"/>
      <c r="D115" s="233" t="s">
        <v>183</v>
      </c>
      <c r="E115" s="74"/>
      <c r="F115" s="234" t="s">
        <v>1727</v>
      </c>
      <c r="G115" s="74"/>
      <c r="H115" s="74"/>
      <c r="I115" s="191"/>
      <c r="J115" s="74"/>
      <c r="K115" s="74"/>
      <c r="L115" s="72"/>
      <c r="M115" s="235"/>
      <c r="N115" s="47"/>
      <c r="O115" s="47"/>
      <c r="P115" s="47"/>
      <c r="Q115" s="47"/>
      <c r="R115" s="47"/>
      <c r="S115" s="47"/>
      <c r="T115" s="95"/>
      <c r="AT115" s="24" t="s">
        <v>183</v>
      </c>
      <c r="AU115" s="24" t="s">
        <v>84</v>
      </c>
    </row>
    <row r="116" spans="2:47" s="1" customFormat="1" ht="13.5">
      <c r="B116" s="46"/>
      <c r="C116" s="74"/>
      <c r="D116" s="233" t="s">
        <v>184</v>
      </c>
      <c r="E116" s="74"/>
      <c r="F116" s="236" t="s">
        <v>1729</v>
      </c>
      <c r="G116" s="74"/>
      <c r="H116" s="74"/>
      <c r="I116" s="191"/>
      <c r="J116" s="74"/>
      <c r="K116" s="74"/>
      <c r="L116" s="72"/>
      <c r="M116" s="235"/>
      <c r="N116" s="47"/>
      <c r="O116" s="47"/>
      <c r="P116" s="47"/>
      <c r="Q116" s="47"/>
      <c r="R116" s="47"/>
      <c r="S116" s="47"/>
      <c r="T116" s="95"/>
      <c r="AT116" s="24" t="s">
        <v>184</v>
      </c>
      <c r="AU116" s="24" t="s">
        <v>84</v>
      </c>
    </row>
    <row r="117" spans="2:65" s="1" customFormat="1" ht="16.5" customHeight="1">
      <c r="B117" s="46"/>
      <c r="C117" s="262" t="s">
        <v>239</v>
      </c>
      <c r="D117" s="262" t="s">
        <v>858</v>
      </c>
      <c r="E117" s="263" t="s">
        <v>1730</v>
      </c>
      <c r="F117" s="264" t="s">
        <v>1731</v>
      </c>
      <c r="G117" s="265" t="s">
        <v>1732</v>
      </c>
      <c r="H117" s="266">
        <v>2</v>
      </c>
      <c r="I117" s="267"/>
      <c r="J117" s="268">
        <f>ROUND(I117*H117,2)</f>
        <v>0</v>
      </c>
      <c r="K117" s="264" t="s">
        <v>23</v>
      </c>
      <c r="L117" s="269"/>
      <c r="M117" s="270" t="s">
        <v>23</v>
      </c>
      <c r="N117" s="271" t="s">
        <v>47</v>
      </c>
      <c r="O117" s="47"/>
      <c r="P117" s="230">
        <f>O117*H117</f>
        <v>0</v>
      </c>
      <c r="Q117" s="230">
        <v>0</v>
      </c>
      <c r="R117" s="230">
        <f>Q117*H117</f>
        <v>0</v>
      </c>
      <c r="S117" s="230">
        <v>0</v>
      </c>
      <c r="T117" s="231">
        <f>S117*H117</f>
        <v>0</v>
      </c>
      <c r="AR117" s="24" t="s">
        <v>1032</v>
      </c>
      <c r="AT117" s="24" t="s">
        <v>858</v>
      </c>
      <c r="AU117" s="24" t="s">
        <v>84</v>
      </c>
      <c r="AY117" s="24" t="s">
        <v>170</v>
      </c>
      <c r="BE117" s="232">
        <f>IF(N117="základní",J117,0)</f>
        <v>0</v>
      </c>
      <c r="BF117" s="232">
        <f>IF(N117="snížená",J117,0)</f>
        <v>0</v>
      </c>
      <c r="BG117" s="232">
        <f>IF(N117="zákl. přenesená",J117,0)</f>
        <v>0</v>
      </c>
      <c r="BH117" s="232">
        <f>IF(N117="sníž. přenesená",J117,0)</f>
        <v>0</v>
      </c>
      <c r="BI117" s="232">
        <f>IF(N117="nulová",J117,0)</f>
        <v>0</v>
      </c>
      <c r="BJ117" s="24" t="s">
        <v>84</v>
      </c>
      <c r="BK117" s="232">
        <f>ROUND(I117*H117,2)</f>
        <v>0</v>
      </c>
      <c r="BL117" s="24" t="s">
        <v>689</v>
      </c>
      <c r="BM117" s="24" t="s">
        <v>1733</v>
      </c>
    </row>
    <row r="118" spans="2:47" s="1" customFormat="1" ht="13.5">
      <c r="B118" s="46"/>
      <c r="C118" s="74"/>
      <c r="D118" s="233" t="s">
        <v>183</v>
      </c>
      <c r="E118" s="74"/>
      <c r="F118" s="234" t="s">
        <v>1731</v>
      </c>
      <c r="G118" s="74"/>
      <c r="H118" s="74"/>
      <c r="I118" s="191"/>
      <c r="J118" s="74"/>
      <c r="K118" s="74"/>
      <c r="L118" s="72"/>
      <c r="M118" s="235"/>
      <c r="N118" s="47"/>
      <c r="O118" s="47"/>
      <c r="P118" s="47"/>
      <c r="Q118" s="47"/>
      <c r="R118" s="47"/>
      <c r="S118" s="47"/>
      <c r="T118" s="95"/>
      <c r="AT118" s="24" t="s">
        <v>183</v>
      </c>
      <c r="AU118" s="24" t="s">
        <v>84</v>
      </c>
    </row>
    <row r="119" spans="2:47" s="1" customFormat="1" ht="13.5">
      <c r="B119" s="46"/>
      <c r="C119" s="74"/>
      <c r="D119" s="233" t="s">
        <v>184</v>
      </c>
      <c r="E119" s="74"/>
      <c r="F119" s="236" t="s">
        <v>1734</v>
      </c>
      <c r="G119" s="74"/>
      <c r="H119" s="74"/>
      <c r="I119" s="191"/>
      <c r="J119" s="74"/>
      <c r="K119" s="74"/>
      <c r="L119" s="72"/>
      <c r="M119" s="235"/>
      <c r="N119" s="47"/>
      <c r="O119" s="47"/>
      <c r="P119" s="47"/>
      <c r="Q119" s="47"/>
      <c r="R119" s="47"/>
      <c r="S119" s="47"/>
      <c r="T119" s="95"/>
      <c r="AT119" s="24" t="s">
        <v>184</v>
      </c>
      <c r="AU119" s="24" t="s">
        <v>84</v>
      </c>
    </row>
    <row r="120" spans="2:65" s="1" customFormat="1" ht="16.5" customHeight="1">
      <c r="B120" s="46"/>
      <c r="C120" s="262" t="s">
        <v>244</v>
      </c>
      <c r="D120" s="262" t="s">
        <v>858</v>
      </c>
      <c r="E120" s="263" t="s">
        <v>1735</v>
      </c>
      <c r="F120" s="264" t="s">
        <v>1736</v>
      </c>
      <c r="G120" s="265" t="s">
        <v>1245</v>
      </c>
      <c r="H120" s="266">
        <v>2</v>
      </c>
      <c r="I120" s="267"/>
      <c r="J120" s="268">
        <f>ROUND(I120*H120,2)</f>
        <v>0</v>
      </c>
      <c r="K120" s="264" t="s">
        <v>23</v>
      </c>
      <c r="L120" s="269"/>
      <c r="M120" s="270" t="s">
        <v>23</v>
      </c>
      <c r="N120" s="271" t="s">
        <v>47</v>
      </c>
      <c r="O120" s="47"/>
      <c r="P120" s="230">
        <f>O120*H120</f>
        <v>0</v>
      </c>
      <c r="Q120" s="230">
        <v>0</v>
      </c>
      <c r="R120" s="230">
        <f>Q120*H120</f>
        <v>0</v>
      </c>
      <c r="S120" s="230">
        <v>0</v>
      </c>
      <c r="T120" s="231">
        <f>S120*H120</f>
        <v>0</v>
      </c>
      <c r="AR120" s="24" t="s">
        <v>1032</v>
      </c>
      <c r="AT120" s="24" t="s">
        <v>858</v>
      </c>
      <c r="AU120" s="24" t="s">
        <v>84</v>
      </c>
      <c r="AY120" s="24" t="s">
        <v>170</v>
      </c>
      <c r="BE120" s="232">
        <f>IF(N120="základní",J120,0)</f>
        <v>0</v>
      </c>
      <c r="BF120" s="232">
        <f>IF(N120="snížená",J120,0)</f>
        <v>0</v>
      </c>
      <c r="BG120" s="232">
        <f>IF(N120="zákl. přenesená",J120,0)</f>
        <v>0</v>
      </c>
      <c r="BH120" s="232">
        <f>IF(N120="sníž. přenesená",J120,0)</f>
        <v>0</v>
      </c>
      <c r="BI120" s="232">
        <f>IF(N120="nulová",J120,0)</f>
        <v>0</v>
      </c>
      <c r="BJ120" s="24" t="s">
        <v>84</v>
      </c>
      <c r="BK120" s="232">
        <f>ROUND(I120*H120,2)</f>
        <v>0</v>
      </c>
      <c r="BL120" s="24" t="s">
        <v>689</v>
      </c>
      <c r="BM120" s="24" t="s">
        <v>1737</v>
      </c>
    </row>
    <row r="121" spans="2:47" s="1" customFormat="1" ht="13.5">
      <c r="B121" s="46"/>
      <c r="C121" s="74"/>
      <c r="D121" s="233" t="s">
        <v>183</v>
      </c>
      <c r="E121" s="74"/>
      <c r="F121" s="234" t="s">
        <v>1736</v>
      </c>
      <c r="G121" s="74"/>
      <c r="H121" s="74"/>
      <c r="I121" s="191"/>
      <c r="J121" s="74"/>
      <c r="K121" s="74"/>
      <c r="L121" s="72"/>
      <c r="M121" s="235"/>
      <c r="N121" s="47"/>
      <c r="O121" s="47"/>
      <c r="P121" s="47"/>
      <c r="Q121" s="47"/>
      <c r="R121" s="47"/>
      <c r="S121" s="47"/>
      <c r="T121" s="95"/>
      <c r="AT121" s="24" t="s">
        <v>183</v>
      </c>
      <c r="AU121" s="24" t="s">
        <v>84</v>
      </c>
    </row>
    <row r="122" spans="2:47" s="1" customFormat="1" ht="13.5">
      <c r="B122" s="46"/>
      <c r="C122" s="74"/>
      <c r="D122" s="233" t="s">
        <v>184</v>
      </c>
      <c r="E122" s="74"/>
      <c r="F122" s="236" t="s">
        <v>1738</v>
      </c>
      <c r="G122" s="74"/>
      <c r="H122" s="74"/>
      <c r="I122" s="191"/>
      <c r="J122" s="74"/>
      <c r="K122" s="74"/>
      <c r="L122" s="72"/>
      <c r="M122" s="235"/>
      <c r="N122" s="47"/>
      <c r="O122" s="47"/>
      <c r="P122" s="47"/>
      <c r="Q122" s="47"/>
      <c r="R122" s="47"/>
      <c r="S122" s="47"/>
      <c r="T122" s="95"/>
      <c r="AT122" s="24" t="s">
        <v>184</v>
      </c>
      <c r="AU122" s="24" t="s">
        <v>84</v>
      </c>
    </row>
    <row r="123" spans="2:65" s="1" customFormat="1" ht="16.5" customHeight="1">
      <c r="B123" s="46"/>
      <c r="C123" s="262" t="s">
        <v>10</v>
      </c>
      <c r="D123" s="262" t="s">
        <v>858</v>
      </c>
      <c r="E123" s="263" t="s">
        <v>1739</v>
      </c>
      <c r="F123" s="264" t="s">
        <v>1740</v>
      </c>
      <c r="G123" s="265" t="s">
        <v>1245</v>
      </c>
      <c r="H123" s="266">
        <v>4</v>
      </c>
      <c r="I123" s="267"/>
      <c r="J123" s="268">
        <f>ROUND(I123*H123,2)</f>
        <v>0</v>
      </c>
      <c r="K123" s="264" t="s">
        <v>23</v>
      </c>
      <c r="L123" s="269"/>
      <c r="M123" s="270" t="s">
        <v>23</v>
      </c>
      <c r="N123" s="271" t="s">
        <v>47</v>
      </c>
      <c r="O123" s="47"/>
      <c r="P123" s="230">
        <f>O123*H123</f>
        <v>0</v>
      </c>
      <c r="Q123" s="230">
        <v>0</v>
      </c>
      <c r="R123" s="230">
        <f>Q123*H123</f>
        <v>0</v>
      </c>
      <c r="S123" s="230">
        <v>0</v>
      </c>
      <c r="T123" s="231">
        <f>S123*H123</f>
        <v>0</v>
      </c>
      <c r="AR123" s="24" t="s">
        <v>1032</v>
      </c>
      <c r="AT123" s="24" t="s">
        <v>858</v>
      </c>
      <c r="AU123" s="24" t="s">
        <v>84</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689</v>
      </c>
      <c r="BM123" s="24" t="s">
        <v>1741</v>
      </c>
    </row>
    <row r="124" spans="2:47" s="1" customFormat="1" ht="13.5">
      <c r="B124" s="46"/>
      <c r="C124" s="74"/>
      <c r="D124" s="233" t="s">
        <v>183</v>
      </c>
      <c r="E124" s="74"/>
      <c r="F124" s="234" t="s">
        <v>1740</v>
      </c>
      <c r="G124" s="74"/>
      <c r="H124" s="74"/>
      <c r="I124" s="191"/>
      <c r="J124" s="74"/>
      <c r="K124" s="74"/>
      <c r="L124" s="72"/>
      <c r="M124" s="235"/>
      <c r="N124" s="47"/>
      <c r="O124" s="47"/>
      <c r="P124" s="47"/>
      <c r="Q124" s="47"/>
      <c r="R124" s="47"/>
      <c r="S124" s="47"/>
      <c r="T124" s="95"/>
      <c r="AT124" s="24" t="s">
        <v>183</v>
      </c>
      <c r="AU124" s="24" t="s">
        <v>84</v>
      </c>
    </row>
    <row r="125" spans="2:47" s="1" customFormat="1" ht="13.5">
      <c r="B125" s="46"/>
      <c r="C125" s="74"/>
      <c r="D125" s="233" t="s">
        <v>184</v>
      </c>
      <c r="E125" s="74"/>
      <c r="F125" s="236" t="s">
        <v>1742</v>
      </c>
      <c r="G125" s="74"/>
      <c r="H125" s="74"/>
      <c r="I125" s="191"/>
      <c r="J125" s="74"/>
      <c r="K125" s="74"/>
      <c r="L125" s="72"/>
      <c r="M125" s="235"/>
      <c r="N125" s="47"/>
      <c r="O125" s="47"/>
      <c r="P125" s="47"/>
      <c r="Q125" s="47"/>
      <c r="R125" s="47"/>
      <c r="S125" s="47"/>
      <c r="T125" s="95"/>
      <c r="AT125" s="24" t="s">
        <v>184</v>
      </c>
      <c r="AU125" s="24" t="s">
        <v>84</v>
      </c>
    </row>
    <row r="126" spans="2:65" s="1" customFormat="1" ht="16.5" customHeight="1">
      <c r="B126" s="46"/>
      <c r="C126" s="262" t="s">
        <v>254</v>
      </c>
      <c r="D126" s="262" t="s">
        <v>858</v>
      </c>
      <c r="E126" s="263" t="s">
        <v>1743</v>
      </c>
      <c r="F126" s="264" t="s">
        <v>1744</v>
      </c>
      <c r="G126" s="265" t="s">
        <v>1245</v>
      </c>
      <c r="H126" s="266">
        <v>1</v>
      </c>
      <c r="I126" s="267"/>
      <c r="J126" s="268">
        <f>ROUND(I126*H126,2)</f>
        <v>0</v>
      </c>
      <c r="K126" s="264" t="s">
        <v>23</v>
      </c>
      <c r="L126" s="269"/>
      <c r="M126" s="270" t="s">
        <v>23</v>
      </c>
      <c r="N126" s="271" t="s">
        <v>47</v>
      </c>
      <c r="O126" s="47"/>
      <c r="P126" s="230">
        <f>O126*H126</f>
        <v>0</v>
      </c>
      <c r="Q126" s="230">
        <v>0</v>
      </c>
      <c r="R126" s="230">
        <f>Q126*H126</f>
        <v>0</v>
      </c>
      <c r="S126" s="230">
        <v>0</v>
      </c>
      <c r="T126" s="231">
        <f>S126*H126</f>
        <v>0</v>
      </c>
      <c r="AR126" s="24" t="s">
        <v>1032</v>
      </c>
      <c r="AT126" s="24" t="s">
        <v>858</v>
      </c>
      <c r="AU126" s="24" t="s">
        <v>84</v>
      </c>
      <c r="AY126" s="24" t="s">
        <v>170</v>
      </c>
      <c r="BE126" s="232">
        <f>IF(N126="základní",J126,0)</f>
        <v>0</v>
      </c>
      <c r="BF126" s="232">
        <f>IF(N126="snížená",J126,0)</f>
        <v>0</v>
      </c>
      <c r="BG126" s="232">
        <f>IF(N126="zákl. přenesená",J126,0)</f>
        <v>0</v>
      </c>
      <c r="BH126" s="232">
        <f>IF(N126="sníž. přenesená",J126,0)</f>
        <v>0</v>
      </c>
      <c r="BI126" s="232">
        <f>IF(N126="nulová",J126,0)</f>
        <v>0</v>
      </c>
      <c r="BJ126" s="24" t="s">
        <v>84</v>
      </c>
      <c r="BK126" s="232">
        <f>ROUND(I126*H126,2)</f>
        <v>0</v>
      </c>
      <c r="BL126" s="24" t="s">
        <v>689</v>
      </c>
      <c r="BM126" s="24" t="s">
        <v>1745</v>
      </c>
    </row>
    <row r="127" spans="2:47" s="1" customFormat="1" ht="13.5">
      <c r="B127" s="46"/>
      <c r="C127" s="74"/>
      <c r="D127" s="233" t="s">
        <v>183</v>
      </c>
      <c r="E127" s="74"/>
      <c r="F127" s="234" t="s">
        <v>1744</v>
      </c>
      <c r="G127" s="74"/>
      <c r="H127" s="74"/>
      <c r="I127" s="191"/>
      <c r="J127" s="74"/>
      <c r="K127" s="74"/>
      <c r="L127" s="72"/>
      <c r="M127" s="235"/>
      <c r="N127" s="47"/>
      <c r="O127" s="47"/>
      <c r="P127" s="47"/>
      <c r="Q127" s="47"/>
      <c r="R127" s="47"/>
      <c r="S127" s="47"/>
      <c r="T127" s="95"/>
      <c r="AT127" s="24" t="s">
        <v>183</v>
      </c>
      <c r="AU127" s="24" t="s">
        <v>84</v>
      </c>
    </row>
    <row r="128" spans="2:47" s="1" customFormat="1" ht="13.5">
      <c r="B128" s="46"/>
      <c r="C128" s="74"/>
      <c r="D128" s="233" t="s">
        <v>184</v>
      </c>
      <c r="E128" s="74"/>
      <c r="F128" s="236" t="s">
        <v>1746</v>
      </c>
      <c r="G128" s="74"/>
      <c r="H128" s="74"/>
      <c r="I128" s="191"/>
      <c r="J128" s="74"/>
      <c r="K128" s="74"/>
      <c r="L128" s="72"/>
      <c r="M128" s="235"/>
      <c r="N128" s="47"/>
      <c r="O128" s="47"/>
      <c r="P128" s="47"/>
      <c r="Q128" s="47"/>
      <c r="R128" s="47"/>
      <c r="S128" s="47"/>
      <c r="T128" s="95"/>
      <c r="AT128" s="24" t="s">
        <v>184</v>
      </c>
      <c r="AU128" s="24" t="s">
        <v>84</v>
      </c>
    </row>
    <row r="129" spans="2:65" s="1" customFormat="1" ht="16.5" customHeight="1">
      <c r="B129" s="46"/>
      <c r="C129" s="262" t="s">
        <v>259</v>
      </c>
      <c r="D129" s="262" t="s">
        <v>858</v>
      </c>
      <c r="E129" s="263" t="s">
        <v>1747</v>
      </c>
      <c r="F129" s="264" t="s">
        <v>1748</v>
      </c>
      <c r="G129" s="265" t="s">
        <v>1245</v>
      </c>
      <c r="H129" s="266">
        <v>1</v>
      </c>
      <c r="I129" s="267"/>
      <c r="J129" s="268">
        <f>ROUND(I129*H129,2)</f>
        <v>0</v>
      </c>
      <c r="K129" s="264" t="s">
        <v>23</v>
      </c>
      <c r="L129" s="269"/>
      <c r="M129" s="270" t="s">
        <v>23</v>
      </c>
      <c r="N129" s="271" t="s">
        <v>47</v>
      </c>
      <c r="O129" s="47"/>
      <c r="P129" s="230">
        <f>O129*H129</f>
        <v>0</v>
      </c>
      <c r="Q129" s="230">
        <v>0</v>
      </c>
      <c r="R129" s="230">
        <f>Q129*H129</f>
        <v>0</v>
      </c>
      <c r="S129" s="230">
        <v>0</v>
      </c>
      <c r="T129" s="231">
        <f>S129*H129</f>
        <v>0</v>
      </c>
      <c r="AR129" s="24" t="s">
        <v>1032</v>
      </c>
      <c r="AT129" s="24" t="s">
        <v>858</v>
      </c>
      <c r="AU129" s="24" t="s">
        <v>84</v>
      </c>
      <c r="AY129" s="24" t="s">
        <v>170</v>
      </c>
      <c r="BE129" s="232">
        <f>IF(N129="základní",J129,0)</f>
        <v>0</v>
      </c>
      <c r="BF129" s="232">
        <f>IF(N129="snížená",J129,0)</f>
        <v>0</v>
      </c>
      <c r="BG129" s="232">
        <f>IF(N129="zákl. přenesená",J129,0)</f>
        <v>0</v>
      </c>
      <c r="BH129" s="232">
        <f>IF(N129="sníž. přenesená",J129,0)</f>
        <v>0</v>
      </c>
      <c r="BI129" s="232">
        <f>IF(N129="nulová",J129,0)</f>
        <v>0</v>
      </c>
      <c r="BJ129" s="24" t="s">
        <v>84</v>
      </c>
      <c r="BK129" s="232">
        <f>ROUND(I129*H129,2)</f>
        <v>0</v>
      </c>
      <c r="BL129" s="24" t="s">
        <v>689</v>
      </c>
      <c r="BM129" s="24" t="s">
        <v>1749</v>
      </c>
    </row>
    <row r="130" spans="2:47" s="1" customFormat="1" ht="13.5">
      <c r="B130" s="46"/>
      <c r="C130" s="74"/>
      <c r="D130" s="233" t="s">
        <v>183</v>
      </c>
      <c r="E130" s="74"/>
      <c r="F130" s="234" t="s">
        <v>1748</v>
      </c>
      <c r="G130" s="74"/>
      <c r="H130" s="74"/>
      <c r="I130" s="191"/>
      <c r="J130" s="74"/>
      <c r="K130" s="74"/>
      <c r="L130" s="72"/>
      <c r="M130" s="235"/>
      <c r="N130" s="47"/>
      <c r="O130" s="47"/>
      <c r="P130" s="47"/>
      <c r="Q130" s="47"/>
      <c r="R130" s="47"/>
      <c r="S130" s="47"/>
      <c r="T130" s="95"/>
      <c r="AT130" s="24" t="s">
        <v>183</v>
      </c>
      <c r="AU130" s="24" t="s">
        <v>84</v>
      </c>
    </row>
    <row r="131" spans="2:47" s="1" customFormat="1" ht="13.5">
      <c r="B131" s="46"/>
      <c r="C131" s="74"/>
      <c r="D131" s="233" t="s">
        <v>184</v>
      </c>
      <c r="E131" s="74"/>
      <c r="F131" s="236" t="s">
        <v>1750</v>
      </c>
      <c r="G131" s="74"/>
      <c r="H131" s="74"/>
      <c r="I131" s="191"/>
      <c r="J131" s="74"/>
      <c r="K131" s="74"/>
      <c r="L131" s="72"/>
      <c r="M131" s="235"/>
      <c r="N131" s="47"/>
      <c r="O131" s="47"/>
      <c r="P131" s="47"/>
      <c r="Q131" s="47"/>
      <c r="R131" s="47"/>
      <c r="S131" s="47"/>
      <c r="T131" s="95"/>
      <c r="AT131" s="24" t="s">
        <v>184</v>
      </c>
      <c r="AU131" s="24" t="s">
        <v>84</v>
      </c>
    </row>
    <row r="132" spans="2:65" s="1" customFormat="1" ht="16.5" customHeight="1">
      <c r="B132" s="46"/>
      <c r="C132" s="262" t="s">
        <v>264</v>
      </c>
      <c r="D132" s="262" t="s">
        <v>858</v>
      </c>
      <c r="E132" s="263" t="s">
        <v>1751</v>
      </c>
      <c r="F132" s="264" t="s">
        <v>1752</v>
      </c>
      <c r="G132" s="265" t="s">
        <v>1245</v>
      </c>
      <c r="H132" s="266">
        <v>1</v>
      </c>
      <c r="I132" s="267"/>
      <c r="J132" s="268">
        <f>ROUND(I132*H132,2)</f>
        <v>0</v>
      </c>
      <c r="K132" s="264" t="s">
        <v>23</v>
      </c>
      <c r="L132" s="269"/>
      <c r="M132" s="270" t="s">
        <v>23</v>
      </c>
      <c r="N132" s="271" t="s">
        <v>47</v>
      </c>
      <c r="O132" s="47"/>
      <c r="P132" s="230">
        <f>O132*H132</f>
        <v>0</v>
      </c>
      <c r="Q132" s="230">
        <v>0</v>
      </c>
      <c r="R132" s="230">
        <f>Q132*H132</f>
        <v>0</v>
      </c>
      <c r="S132" s="230">
        <v>0</v>
      </c>
      <c r="T132" s="231">
        <f>S132*H132</f>
        <v>0</v>
      </c>
      <c r="AR132" s="24" t="s">
        <v>1032</v>
      </c>
      <c r="AT132" s="24" t="s">
        <v>858</v>
      </c>
      <c r="AU132" s="24" t="s">
        <v>84</v>
      </c>
      <c r="AY132" s="24" t="s">
        <v>170</v>
      </c>
      <c r="BE132" s="232">
        <f>IF(N132="základní",J132,0)</f>
        <v>0</v>
      </c>
      <c r="BF132" s="232">
        <f>IF(N132="snížená",J132,0)</f>
        <v>0</v>
      </c>
      <c r="BG132" s="232">
        <f>IF(N132="zákl. přenesená",J132,0)</f>
        <v>0</v>
      </c>
      <c r="BH132" s="232">
        <f>IF(N132="sníž. přenesená",J132,0)</f>
        <v>0</v>
      </c>
      <c r="BI132" s="232">
        <f>IF(N132="nulová",J132,0)</f>
        <v>0</v>
      </c>
      <c r="BJ132" s="24" t="s">
        <v>84</v>
      </c>
      <c r="BK132" s="232">
        <f>ROUND(I132*H132,2)</f>
        <v>0</v>
      </c>
      <c r="BL132" s="24" t="s">
        <v>689</v>
      </c>
      <c r="BM132" s="24" t="s">
        <v>1753</v>
      </c>
    </row>
    <row r="133" spans="2:47" s="1" customFormat="1" ht="13.5">
      <c r="B133" s="46"/>
      <c r="C133" s="74"/>
      <c r="D133" s="233" t="s">
        <v>183</v>
      </c>
      <c r="E133" s="74"/>
      <c r="F133" s="234" t="s">
        <v>1752</v>
      </c>
      <c r="G133" s="74"/>
      <c r="H133" s="74"/>
      <c r="I133" s="191"/>
      <c r="J133" s="74"/>
      <c r="K133" s="74"/>
      <c r="L133" s="72"/>
      <c r="M133" s="235"/>
      <c r="N133" s="47"/>
      <c r="O133" s="47"/>
      <c r="P133" s="47"/>
      <c r="Q133" s="47"/>
      <c r="R133" s="47"/>
      <c r="S133" s="47"/>
      <c r="T133" s="95"/>
      <c r="AT133" s="24" t="s">
        <v>183</v>
      </c>
      <c r="AU133" s="24" t="s">
        <v>84</v>
      </c>
    </row>
    <row r="134" spans="2:47" s="1" customFormat="1" ht="13.5">
      <c r="B134" s="46"/>
      <c r="C134" s="74"/>
      <c r="D134" s="233" t="s">
        <v>184</v>
      </c>
      <c r="E134" s="74"/>
      <c r="F134" s="236" t="s">
        <v>1754</v>
      </c>
      <c r="G134" s="74"/>
      <c r="H134" s="74"/>
      <c r="I134" s="191"/>
      <c r="J134" s="74"/>
      <c r="K134" s="74"/>
      <c r="L134" s="72"/>
      <c r="M134" s="235"/>
      <c r="N134" s="47"/>
      <c r="O134" s="47"/>
      <c r="P134" s="47"/>
      <c r="Q134" s="47"/>
      <c r="R134" s="47"/>
      <c r="S134" s="47"/>
      <c r="T134" s="95"/>
      <c r="AT134" s="24" t="s">
        <v>184</v>
      </c>
      <c r="AU134" s="24" t="s">
        <v>84</v>
      </c>
    </row>
    <row r="135" spans="2:65" s="1" customFormat="1" ht="16.5" customHeight="1">
      <c r="B135" s="46"/>
      <c r="C135" s="262" t="s">
        <v>271</v>
      </c>
      <c r="D135" s="262" t="s">
        <v>858</v>
      </c>
      <c r="E135" s="263" t="s">
        <v>1755</v>
      </c>
      <c r="F135" s="264" t="s">
        <v>1756</v>
      </c>
      <c r="G135" s="265" t="s">
        <v>1245</v>
      </c>
      <c r="H135" s="266">
        <v>1</v>
      </c>
      <c r="I135" s="267"/>
      <c r="J135" s="268">
        <f>ROUND(I135*H135,2)</f>
        <v>0</v>
      </c>
      <c r="K135" s="264" t="s">
        <v>23</v>
      </c>
      <c r="L135" s="269"/>
      <c r="M135" s="270" t="s">
        <v>23</v>
      </c>
      <c r="N135" s="271" t="s">
        <v>47</v>
      </c>
      <c r="O135" s="47"/>
      <c r="P135" s="230">
        <f>O135*H135</f>
        <v>0</v>
      </c>
      <c r="Q135" s="230">
        <v>0</v>
      </c>
      <c r="R135" s="230">
        <f>Q135*H135</f>
        <v>0</v>
      </c>
      <c r="S135" s="230">
        <v>0</v>
      </c>
      <c r="T135" s="231">
        <f>S135*H135</f>
        <v>0</v>
      </c>
      <c r="AR135" s="24" t="s">
        <v>1032</v>
      </c>
      <c r="AT135" s="24" t="s">
        <v>858</v>
      </c>
      <c r="AU135" s="24" t="s">
        <v>84</v>
      </c>
      <c r="AY135" s="24" t="s">
        <v>170</v>
      </c>
      <c r="BE135" s="232">
        <f>IF(N135="základní",J135,0)</f>
        <v>0</v>
      </c>
      <c r="BF135" s="232">
        <f>IF(N135="snížená",J135,0)</f>
        <v>0</v>
      </c>
      <c r="BG135" s="232">
        <f>IF(N135="zákl. přenesená",J135,0)</f>
        <v>0</v>
      </c>
      <c r="BH135" s="232">
        <f>IF(N135="sníž. přenesená",J135,0)</f>
        <v>0</v>
      </c>
      <c r="BI135" s="232">
        <f>IF(N135="nulová",J135,0)</f>
        <v>0</v>
      </c>
      <c r="BJ135" s="24" t="s">
        <v>84</v>
      </c>
      <c r="BK135" s="232">
        <f>ROUND(I135*H135,2)</f>
        <v>0</v>
      </c>
      <c r="BL135" s="24" t="s">
        <v>689</v>
      </c>
      <c r="BM135" s="24" t="s">
        <v>1757</v>
      </c>
    </row>
    <row r="136" spans="2:47" s="1" customFormat="1" ht="13.5">
      <c r="B136" s="46"/>
      <c r="C136" s="74"/>
      <c r="D136" s="233" t="s">
        <v>183</v>
      </c>
      <c r="E136" s="74"/>
      <c r="F136" s="234" t="s">
        <v>1756</v>
      </c>
      <c r="G136" s="74"/>
      <c r="H136" s="74"/>
      <c r="I136" s="191"/>
      <c r="J136" s="74"/>
      <c r="K136" s="74"/>
      <c r="L136" s="72"/>
      <c r="M136" s="235"/>
      <c r="N136" s="47"/>
      <c r="O136" s="47"/>
      <c r="P136" s="47"/>
      <c r="Q136" s="47"/>
      <c r="R136" s="47"/>
      <c r="S136" s="47"/>
      <c r="T136" s="95"/>
      <c r="AT136" s="24" t="s">
        <v>183</v>
      </c>
      <c r="AU136" s="24" t="s">
        <v>84</v>
      </c>
    </row>
    <row r="137" spans="2:47" s="1" customFormat="1" ht="13.5">
      <c r="B137" s="46"/>
      <c r="C137" s="74"/>
      <c r="D137" s="233" t="s">
        <v>184</v>
      </c>
      <c r="E137" s="74"/>
      <c r="F137" s="236" t="s">
        <v>1758</v>
      </c>
      <c r="G137" s="74"/>
      <c r="H137" s="74"/>
      <c r="I137" s="191"/>
      <c r="J137" s="74"/>
      <c r="K137" s="74"/>
      <c r="L137" s="72"/>
      <c r="M137" s="235"/>
      <c r="N137" s="47"/>
      <c r="O137" s="47"/>
      <c r="P137" s="47"/>
      <c r="Q137" s="47"/>
      <c r="R137" s="47"/>
      <c r="S137" s="47"/>
      <c r="T137" s="95"/>
      <c r="AT137" s="24" t="s">
        <v>184</v>
      </c>
      <c r="AU137" s="24" t="s">
        <v>84</v>
      </c>
    </row>
    <row r="138" spans="2:65" s="1" customFormat="1" ht="16.5" customHeight="1">
      <c r="B138" s="46"/>
      <c r="C138" s="262" t="s">
        <v>400</v>
      </c>
      <c r="D138" s="262" t="s">
        <v>858</v>
      </c>
      <c r="E138" s="263" t="s">
        <v>1759</v>
      </c>
      <c r="F138" s="264" t="s">
        <v>1760</v>
      </c>
      <c r="G138" s="265" t="s">
        <v>340</v>
      </c>
      <c r="H138" s="266">
        <v>6</v>
      </c>
      <c r="I138" s="267"/>
      <c r="J138" s="268">
        <f>ROUND(I138*H138,2)</f>
        <v>0</v>
      </c>
      <c r="K138" s="264" t="s">
        <v>1676</v>
      </c>
      <c r="L138" s="269"/>
      <c r="M138" s="270" t="s">
        <v>23</v>
      </c>
      <c r="N138" s="271" t="s">
        <v>47</v>
      </c>
      <c r="O138" s="47"/>
      <c r="P138" s="230">
        <f>O138*H138</f>
        <v>0</v>
      </c>
      <c r="Q138" s="230">
        <v>0.00017</v>
      </c>
      <c r="R138" s="230">
        <f>Q138*H138</f>
        <v>0.00102</v>
      </c>
      <c r="S138" s="230">
        <v>0</v>
      </c>
      <c r="T138" s="231">
        <f>S138*H138</f>
        <v>0</v>
      </c>
      <c r="AR138" s="24" t="s">
        <v>1032</v>
      </c>
      <c r="AT138" s="24" t="s">
        <v>858</v>
      </c>
      <c r="AU138" s="24" t="s">
        <v>84</v>
      </c>
      <c r="AY138" s="24" t="s">
        <v>170</v>
      </c>
      <c r="BE138" s="232">
        <f>IF(N138="základní",J138,0)</f>
        <v>0</v>
      </c>
      <c r="BF138" s="232">
        <f>IF(N138="snížená",J138,0)</f>
        <v>0</v>
      </c>
      <c r="BG138" s="232">
        <f>IF(N138="zákl. přenesená",J138,0)</f>
        <v>0</v>
      </c>
      <c r="BH138" s="232">
        <f>IF(N138="sníž. přenesená",J138,0)</f>
        <v>0</v>
      </c>
      <c r="BI138" s="232">
        <f>IF(N138="nulová",J138,0)</f>
        <v>0</v>
      </c>
      <c r="BJ138" s="24" t="s">
        <v>84</v>
      </c>
      <c r="BK138" s="232">
        <f>ROUND(I138*H138,2)</f>
        <v>0</v>
      </c>
      <c r="BL138" s="24" t="s">
        <v>689</v>
      </c>
      <c r="BM138" s="24" t="s">
        <v>1761</v>
      </c>
    </row>
    <row r="139" spans="2:47" s="1" customFormat="1" ht="13.5">
      <c r="B139" s="46"/>
      <c r="C139" s="74"/>
      <c r="D139" s="233" t="s">
        <v>183</v>
      </c>
      <c r="E139" s="74"/>
      <c r="F139" s="234" t="s">
        <v>1762</v>
      </c>
      <c r="G139" s="74"/>
      <c r="H139" s="74"/>
      <c r="I139" s="191"/>
      <c r="J139" s="74"/>
      <c r="K139" s="74"/>
      <c r="L139" s="72"/>
      <c r="M139" s="235"/>
      <c r="N139" s="47"/>
      <c r="O139" s="47"/>
      <c r="P139" s="47"/>
      <c r="Q139" s="47"/>
      <c r="R139" s="47"/>
      <c r="S139" s="47"/>
      <c r="T139" s="95"/>
      <c r="AT139" s="24" t="s">
        <v>183</v>
      </c>
      <c r="AU139" s="24" t="s">
        <v>84</v>
      </c>
    </row>
    <row r="140" spans="2:47" s="1" customFormat="1" ht="13.5">
      <c r="B140" s="46"/>
      <c r="C140" s="74"/>
      <c r="D140" s="233" t="s">
        <v>184</v>
      </c>
      <c r="E140" s="74"/>
      <c r="F140" s="236" t="s">
        <v>1763</v>
      </c>
      <c r="G140" s="74"/>
      <c r="H140" s="74"/>
      <c r="I140" s="191"/>
      <c r="J140" s="74"/>
      <c r="K140" s="74"/>
      <c r="L140" s="72"/>
      <c r="M140" s="235"/>
      <c r="N140" s="47"/>
      <c r="O140" s="47"/>
      <c r="P140" s="47"/>
      <c r="Q140" s="47"/>
      <c r="R140" s="47"/>
      <c r="S140" s="47"/>
      <c r="T140" s="95"/>
      <c r="AT140" s="24" t="s">
        <v>184</v>
      </c>
      <c r="AU140" s="24" t="s">
        <v>84</v>
      </c>
    </row>
    <row r="141" spans="2:65" s="1" customFormat="1" ht="16.5" customHeight="1">
      <c r="B141" s="46"/>
      <c r="C141" s="262" t="s">
        <v>9</v>
      </c>
      <c r="D141" s="262" t="s">
        <v>858</v>
      </c>
      <c r="E141" s="263" t="s">
        <v>1764</v>
      </c>
      <c r="F141" s="264" t="s">
        <v>1765</v>
      </c>
      <c r="G141" s="265" t="s">
        <v>340</v>
      </c>
      <c r="H141" s="266">
        <v>65</v>
      </c>
      <c r="I141" s="267"/>
      <c r="J141" s="268">
        <f>ROUND(I141*H141,2)</f>
        <v>0</v>
      </c>
      <c r="K141" s="264" t="s">
        <v>1676</v>
      </c>
      <c r="L141" s="269"/>
      <c r="M141" s="270" t="s">
        <v>23</v>
      </c>
      <c r="N141" s="271" t="s">
        <v>47</v>
      </c>
      <c r="O141" s="47"/>
      <c r="P141" s="230">
        <f>O141*H141</f>
        <v>0</v>
      </c>
      <c r="Q141" s="230">
        <v>0.00048</v>
      </c>
      <c r="R141" s="230">
        <f>Q141*H141</f>
        <v>0.031200000000000002</v>
      </c>
      <c r="S141" s="230">
        <v>0</v>
      </c>
      <c r="T141" s="231">
        <f>S141*H141</f>
        <v>0</v>
      </c>
      <c r="AR141" s="24" t="s">
        <v>1032</v>
      </c>
      <c r="AT141" s="24" t="s">
        <v>858</v>
      </c>
      <c r="AU141" s="24" t="s">
        <v>84</v>
      </c>
      <c r="AY141" s="24" t="s">
        <v>170</v>
      </c>
      <c r="BE141" s="232">
        <f>IF(N141="základní",J141,0)</f>
        <v>0</v>
      </c>
      <c r="BF141" s="232">
        <f>IF(N141="snížená",J141,0)</f>
        <v>0</v>
      </c>
      <c r="BG141" s="232">
        <f>IF(N141="zákl. přenesená",J141,0)</f>
        <v>0</v>
      </c>
      <c r="BH141" s="232">
        <f>IF(N141="sníž. přenesená",J141,0)</f>
        <v>0</v>
      </c>
      <c r="BI141" s="232">
        <f>IF(N141="nulová",J141,0)</f>
        <v>0</v>
      </c>
      <c r="BJ141" s="24" t="s">
        <v>84</v>
      </c>
      <c r="BK141" s="232">
        <f>ROUND(I141*H141,2)</f>
        <v>0</v>
      </c>
      <c r="BL141" s="24" t="s">
        <v>689</v>
      </c>
      <c r="BM141" s="24" t="s">
        <v>1766</v>
      </c>
    </row>
    <row r="142" spans="2:47" s="1" customFormat="1" ht="13.5">
      <c r="B142" s="46"/>
      <c r="C142" s="74"/>
      <c r="D142" s="233" t="s">
        <v>183</v>
      </c>
      <c r="E142" s="74"/>
      <c r="F142" s="234" t="s">
        <v>1767</v>
      </c>
      <c r="G142" s="74"/>
      <c r="H142" s="74"/>
      <c r="I142" s="191"/>
      <c r="J142" s="74"/>
      <c r="K142" s="74"/>
      <c r="L142" s="72"/>
      <c r="M142" s="235"/>
      <c r="N142" s="47"/>
      <c r="O142" s="47"/>
      <c r="P142" s="47"/>
      <c r="Q142" s="47"/>
      <c r="R142" s="47"/>
      <c r="S142" s="47"/>
      <c r="T142" s="95"/>
      <c r="AT142" s="24" t="s">
        <v>183</v>
      </c>
      <c r="AU142" s="24" t="s">
        <v>84</v>
      </c>
    </row>
    <row r="143" spans="2:47" s="1" customFormat="1" ht="13.5">
      <c r="B143" s="46"/>
      <c r="C143" s="74"/>
      <c r="D143" s="233" t="s">
        <v>184</v>
      </c>
      <c r="E143" s="74"/>
      <c r="F143" s="236" t="s">
        <v>1768</v>
      </c>
      <c r="G143" s="74"/>
      <c r="H143" s="74"/>
      <c r="I143" s="191"/>
      <c r="J143" s="74"/>
      <c r="K143" s="74"/>
      <c r="L143" s="72"/>
      <c r="M143" s="235"/>
      <c r="N143" s="47"/>
      <c r="O143" s="47"/>
      <c r="P143" s="47"/>
      <c r="Q143" s="47"/>
      <c r="R143" s="47"/>
      <c r="S143" s="47"/>
      <c r="T143" s="95"/>
      <c r="AT143" s="24" t="s">
        <v>184</v>
      </c>
      <c r="AU143" s="24" t="s">
        <v>84</v>
      </c>
    </row>
    <row r="144" spans="2:65" s="1" customFormat="1" ht="16.5" customHeight="1">
      <c r="B144" s="46"/>
      <c r="C144" s="262" t="s">
        <v>415</v>
      </c>
      <c r="D144" s="262" t="s">
        <v>858</v>
      </c>
      <c r="E144" s="263" t="s">
        <v>1769</v>
      </c>
      <c r="F144" s="264" t="s">
        <v>1770</v>
      </c>
      <c r="G144" s="265" t="s">
        <v>340</v>
      </c>
      <c r="H144" s="266">
        <v>210</v>
      </c>
      <c r="I144" s="267"/>
      <c r="J144" s="268">
        <f>ROUND(I144*H144,2)</f>
        <v>0</v>
      </c>
      <c r="K144" s="264" t="s">
        <v>1676</v>
      </c>
      <c r="L144" s="269"/>
      <c r="M144" s="270" t="s">
        <v>23</v>
      </c>
      <c r="N144" s="271" t="s">
        <v>47</v>
      </c>
      <c r="O144" s="47"/>
      <c r="P144" s="230">
        <f>O144*H144</f>
        <v>0</v>
      </c>
      <c r="Q144" s="230">
        <v>0.00015</v>
      </c>
      <c r="R144" s="230">
        <f>Q144*H144</f>
        <v>0.0315</v>
      </c>
      <c r="S144" s="230">
        <v>0</v>
      </c>
      <c r="T144" s="231">
        <f>S144*H144</f>
        <v>0</v>
      </c>
      <c r="AR144" s="24" t="s">
        <v>1032</v>
      </c>
      <c r="AT144" s="24" t="s">
        <v>858</v>
      </c>
      <c r="AU144" s="24" t="s">
        <v>84</v>
      </c>
      <c r="AY144" s="24" t="s">
        <v>170</v>
      </c>
      <c r="BE144" s="232">
        <f>IF(N144="základní",J144,0)</f>
        <v>0</v>
      </c>
      <c r="BF144" s="232">
        <f>IF(N144="snížená",J144,0)</f>
        <v>0</v>
      </c>
      <c r="BG144" s="232">
        <f>IF(N144="zákl. přenesená",J144,0)</f>
        <v>0</v>
      </c>
      <c r="BH144" s="232">
        <f>IF(N144="sníž. přenesená",J144,0)</f>
        <v>0</v>
      </c>
      <c r="BI144" s="232">
        <f>IF(N144="nulová",J144,0)</f>
        <v>0</v>
      </c>
      <c r="BJ144" s="24" t="s">
        <v>84</v>
      </c>
      <c r="BK144" s="232">
        <f>ROUND(I144*H144,2)</f>
        <v>0</v>
      </c>
      <c r="BL144" s="24" t="s">
        <v>689</v>
      </c>
      <c r="BM144" s="24" t="s">
        <v>1771</v>
      </c>
    </row>
    <row r="145" spans="2:47" s="1" customFormat="1" ht="13.5">
      <c r="B145" s="46"/>
      <c r="C145" s="74"/>
      <c r="D145" s="233" t="s">
        <v>183</v>
      </c>
      <c r="E145" s="74"/>
      <c r="F145" s="234" t="s">
        <v>1772</v>
      </c>
      <c r="G145" s="74"/>
      <c r="H145" s="74"/>
      <c r="I145" s="191"/>
      <c r="J145" s="74"/>
      <c r="K145" s="74"/>
      <c r="L145" s="72"/>
      <c r="M145" s="235"/>
      <c r="N145" s="47"/>
      <c r="O145" s="47"/>
      <c r="P145" s="47"/>
      <c r="Q145" s="47"/>
      <c r="R145" s="47"/>
      <c r="S145" s="47"/>
      <c r="T145" s="95"/>
      <c r="AT145" s="24" t="s">
        <v>183</v>
      </c>
      <c r="AU145" s="24" t="s">
        <v>84</v>
      </c>
    </row>
    <row r="146" spans="2:47" s="1" customFormat="1" ht="13.5">
      <c r="B146" s="46"/>
      <c r="C146" s="74"/>
      <c r="D146" s="233" t="s">
        <v>184</v>
      </c>
      <c r="E146" s="74"/>
      <c r="F146" s="236" t="s">
        <v>1773</v>
      </c>
      <c r="G146" s="74"/>
      <c r="H146" s="74"/>
      <c r="I146" s="191"/>
      <c r="J146" s="74"/>
      <c r="K146" s="74"/>
      <c r="L146" s="72"/>
      <c r="M146" s="235"/>
      <c r="N146" s="47"/>
      <c r="O146" s="47"/>
      <c r="P146" s="47"/>
      <c r="Q146" s="47"/>
      <c r="R146" s="47"/>
      <c r="S146" s="47"/>
      <c r="T146" s="95"/>
      <c r="AT146" s="24" t="s">
        <v>184</v>
      </c>
      <c r="AU146" s="24" t="s">
        <v>84</v>
      </c>
    </row>
    <row r="147" spans="2:65" s="1" customFormat="1" ht="16.5" customHeight="1">
      <c r="B147" s="46"/>
      <c r="C147" s="262" t="s">
        <v>423</v>
      </c>
      <c r="D147" s="262" t="s">
        <v>858</v>
      </c>
      <c r="E147" s="263" t="s">
        <v>1774</v>
      </c>
      <c r="F147" s="264" t="s">
        <v>1775</v>
      </c>
      <c r="G147" s="265" t="s">
        <v>340</v>
      </c>
      <c r="H147" s="266">
        <v>350</v>
      </c>
      <c r="I147" s="267"/>
      <c r="J147" s="268">
        <f>ROUND(I147*H147,2)</f>
        <v>0</v>
      </c>
      <c r="K147" s="264" t="s">
        <v>1676</v>
      </c>
      <c r="L147" s="269"/>
      <c r="M147" s="270" t="s">
        <v>23</v>
      </c>
      <c r="N147" s="271" t="s">
        <v>47</v>
      </c>
      <c r="O147" s="47"/>
      <c r="P147" s="230">
        <f>O147*H147</f>
        <v>0</v>
      </c>
      <c r="Q147" s="230">
        <v>2E-05</v>
      </c>
      <c r="R147" s="230">
        <f>Q147*H147</f>
        <v>0.007</v>
      </c>
      <c r="S147" s="230">
        <v>0</v>
      </c>
      <c r="T147" s="231">
        <f>S147*H147</f>
        <v>0</v>
      </c>
      <c r="AR147" s="24" t="s">
        <v>1032</v>
      </c>
      <c r="AT147" s="24" t="s">
        <v>858</v>
      </c>
      <c r="AU147" s="24" t="s">
        <v>84</v>
      </c>
      <c r="AY147" s="24" t="s">
        <v>170</v>
      </c>
      <c r="BE147" s="232">
        <f>IF(N147="základní",J147,0)</f>
        <v>0</v>
      </c>
      <c r="BF147" s="232">
        <f>IF(N147="snížená",J147,0)</f>
        <v>0</v>
      </c>
      <c r="BG147" s="232">
        <f>IF(N147="zákl. přenesená",J147,0)</f>
        <v>0</v>
      </c>
      <c r="BH147" s="232">
        <f>IF(N147="sníž. přenesená",J147,0)</f>
        <v>0</v>
      </c>
      <c r="BI147" s="232">
        <f>IF(N147="nulová",J147,0)</f>
        <v>0</v>
      </c>
      <c r="BJ147" s="24" t="s">
        <v>84</v>
      </c>
      <c r="BK147" s="232">
        <f>ROUND(I147*H147,2)</f>
        <v>0</v>
      </c>
      <c r="BL147" s="24" t="s">
        <v>689</v>
      </c>
      <c r="BM147" s="24" t="s">
        <v>1776</v>
      </c>
    </row>
    <row r="148" spans="2:47" s="1" customFormat="1" ht="13.5">
      <c r="B148" s="46"/>
      <c r="C148" s="74"/>
      <c r="D148" s="233" t="s">
        <v>183</v>
      </c>
      <c r="E148" s="74"/>
      <c r="F148" s="234" t="s">
        <v>1777</v>
      </c>
      <c r="G148" s="74"/>
      <c r="H148" s="74"/>
      <c r="I148" s="191"/>
      <c r="J148" s="74"/>
      <c r="K148" s="74"/>
      <c r="L148" s="72"/>
      <c r="M148" s="235"/>
      <c r="N148" s="47"/>
      <c r="O148" s="47"/>
      <c r="P148" s="47"/>
      <c r="Q148" s="47"/>
      <c r="R148" s="47"/>
      <c r="S148" s="47"/>
      <c r="T148" s="95"/>
      <c r="AT148" s="24" t="s">
        <v>183</v>
      </c>
      <c r="AU148" s="24" t="s">
        <v>84</v>
      </c>
    </row>
    <row r="149" spans="2:47" s="1" customFormat="1" ht="13.5">
      <c r="B149" s="46"/>
      <c r="C149" s="74"/>
      <c r="D149" s="233" t="s">
        <v>184</v>
      </c>
      <c r="E149" s="74"/>
      <c r="F149" s="236" t="s">
        <v>1778</v>
      </c>
      <c r="G149" s="74"/>
      <c r="H149" s="74"/>
      <c r="I149" s="191"/>
      <c r="J149" s="74"/>
      <c r="K149" s="74"/>
      <c r="L149" s="72"/>
      <c r="M149" s="235"/>
      <c r="N149" s="47"/>
      <c r="O149" s="47"/>
      <c r="P149" s="47"/>
      <c r="Q149" s="47"/>
      <c r="R149" s="47"/>
      <c r="S149" s="47"/>
      <c r="T149" s="95"/>
      <c r="AT149" s="24" t="s">
        <v>184</v>
      </c>
      <c r="AU149" s="24" t="s">
        <v>84</v>
      </c>
    </row>
    <row r="150" spans="2:65" s="1" customFormat="1" ht="16.5" customHeight="1">
      <c r="B150" s="46"/>
      <c r="C150" s="262" t="s">
        <v>432</v>
      </c>
      <c r="D150" s="262" t="s">
        <v>858</v>
      </c>
      <c r="E150" s="263" t="s">
        <v>1779</v>
      </c>
      <c r="F150" s="264" t="s">
        <v>1780</v>
      </c>
      <c r="G150" s="265" t="s">
        <v>304</v>
      </c>
      <c r="H150" s="266">
        <v>1</v>
      </c>
      <c r="I150" s="267"/>
      <c r="J150" s="268">
        <f>ROUND(I150*H150,2)</f>
        <v>0</v>
      </c>
      <c r="K150" s="264" t="s">
        <v>1676</v>
      </c>
      <c r="L150" s="269"/>
      <c r="M150" s="270" t="s">
        <v>23</v>
      </c>
      <c r="N150" s="271" t="s">
        <v>47</v>
      </c>
      <c r="O150" s="47"/>
      <c r="P150" s="230">
        <f>O150*H150</f>
        <v>0</v>
      </c>
      <c r="Q150" s="230">
        <v>8E-05</v>
      </c>
      <c r="R150" s="230">
        <f>Q150*H150</f>
        <v>8E-05</v>
      </c>
      <c r="S150" s="230">
        <v>0</v>
      </c>
      <c r="T150" s="231">
        <f>S150*H150</f>
        <v>0</v>
      </c>
      <c r="AR150" s="24" t="s">
        <v>1032</v>
      </c>
      <c r="AT150" s="24" t="s">
        <v>858</v>
      </c>
      <c r="AU150" s="24" t="s">
        <v>84</v>
      </c>
      <c r="AY150" s="24" t="s">
        <v>170</v>
      </c>
      <c r="BE150" s="232">
        <f>IF(N150="základní",J150,0)</f>
        <v>0</v>
      </c>
      <c r="BF150" s="232">
        <f>IF(N150="snížená",J150,0)</f>
        <v>0</v>
      </c>
      <c r="BG150" s="232">
        <f>IF(N150="zákl. přenesená",J150,0)</f>
        <v>0</v>
      </c>
      <c r="BH150" s="232">
        <f>IF(N150="sníž. přenesená",J150,0)</f>
        <v>0</v>
      </c>
      <c r="BI150" s="232">
        <f>IF(N150="nulová",J150,0)</f>
        <v>0</v>
      </c>
      <c r="BJ150" s="24" t="s">
        <v>84</v>
      </c>
      <c r="BK150" s="232">
        <f>ROUND(I150*H150,2)</f>
        <v>0</v>
      </c>
      <c r="BL150" s="24" t="s">
        <v>689</v>
      </c>
      <c r="BM150" s="24" t="s">
        <v>1781</v>
      </c>
    </row>
    <row r="151" spans="2:47" s="1" customFormat="1" ht="13.5">
      <c r="B151" s="46"/>
      <c r="C151" s="74"/>
      <c r="D151" s="233" t="s">
        <v>183</v>
      </c>
      <c r="E151" s="74"/>
      <c r="F151" s="234" t="s">
        <v>1782</v>
      </c>
      <c r="G151" s="74"/>
      <c r="H151" s="74"/>
      <c r="I151" s="191"/>
      <c r="J151" s="74"/>
      <c r="K151" s="74"/>
      <c r="L151" s="72"/>
      <c r="M151" s="235"/>
      <c r="N151" s="47"/>
      <c r="O151" s="47"/>
      <c r="P151" s="47"/>
      <c r="Q151" s="47"/>
      <c r="R151" s="47"/>
      <c r="S151" s="47"/>
      <c r="T151" s="95"/>
      <c r="AT151" s="24" t="s">
        <v>183</v>
      </c>
      <c r="AU151" s="24" t="s">
        <v>84</v>
      </c>
    </row>
    <row r="152" spans="2:47" s="1" customFormat="1" ht="13.5">
      <c r="B152" s="46"/>
      <c r="C152" s="74"/>
      <c r="D152" s="233" t="s">
        <v>184</v>
      </c>
      <c r="E152" s="74"/>
      <c r="F152" s="236" t="s">
        <v>1783</v>
      </c>
      <c r="G152" s="74"/>
      <c r="H152" s="74"/>
      <c r="I152" s="191"/>
      <c r="J152" s="74"/>
      <c r="K152" s="74"/>
      <c r="L152" s="72"/>
      <c r="M152" s="235"/>
      <c r="N152" s="47"/>
      <c r="O152" s="47"/>
      <c r="P152" s="47"/>
      <c r="Q152" s="47"/>
      <c r="R152" s="47"/>
      <c r="S152" s="47"/>
      <c r="T152" s="95"/>
      <c r="AT152" s="24" t="s">
        <v>184</v>
      </c>
      <c r="AU152" s="24" t="s">
        <v>84</v>
      </c>
    </row>
    <row r="153" spans="2:65" s="1" customFormat="1" ht="16.5" customHeight="1">
      <c r="B153" s="46"/>
      <c r="C153" s="262" t="s">
        <v>438</v>
      </c>
      <c r="D153" s="262" t="s">
        <v>858</v>
      </c>
      <c r="E153" s="263" t="s">
        <v>1784</v>
      </c>
      <c r="F153" s="264" t="s">
        <v>1785</v>
      </c>
      <c r="G153" s="265" t="s">
        <v>1245</v>
      </c>
      <c r="H153" s="266">
        <v>40</v>
      </c>
      <c r="I153" s="267"/>
      <c r="J153" s="268">
        <f>ROUND(I153*H153,2)</f>
        <v>0</v>
      </c>
      <c r="K153" s="264" t="s">
        <v>23</v>
      </c>
      <c r="L153" s="269"/>
      <c r="M153" s="270" t="s">
        <v>23</v>
      </c>
      <c r="N153" s="271" t="s">
        <v>47</v>
      </c>
      <c r="O153" s="47"/>
      <c r="P153" s="230">
        <f>O153*H153</f>
        <v>0</v>
      </c>
      <c r="Q153" s="230">
        <v>0</v>
      </c>
      <c r="R153" s="230">
        <f>Q153*H153</f>
        <v>0</v>
      </c>
      <c r="S153" s="230">
        <v>0</v>
      </c>
      <c r="T153" s="231">
        <f>S153*H153</f>
        <v>0</v>
      </c>
      <c r="AR153" s="24" t="s">
        <v>1032</v>
      </c>
      <c r="AT153" s="24" t="s">
        <v>858</v>
      </c>
      <c r="AU153" s="24" t="s">
        <v>84</v>
      </c>
      <c r="AY153" s="24" t="s">
        <v>170</v>
      </c>
      <c r="BE153" s="232">
        <f>IF(N153="základní",J153,0)</f>
        <v>0</v>
      </c>
      <c r="BF153" s="232">
        <f>IF(N153="snížená",J153,0)</f>
        <v>0</v>
      </c>
      <c r="BG153" s="232">
        <f>IF(N153="zákl. přenesená",J153,0)</f>
        <v>0</v>
      </c>
      <c r="BH153" s="232">
        <f>IF(N153="sníž. přenesená",J153,0)</f>
        <v>0</v>
      </c>
      <c r="BI153" s="232">
        <f>IF(N153="nulová",J153,0)</f>
        <v>0</v>
      </c>
      <c r="BJ153" s="24" t="s">
        <v>84</v>
      </c>
      <c r="BK153" s="232">
        <f>ROUND(I153*H153,2)</f>
        <v>0</v>
      </c>
      <c r="BL153" s="24" t="s">
        <v>689</v>
      </c>
      <c r="BM153" s="24" t="s">
        <v>1786</v>
      </c>
    </row>
    <row r="154" spans="2:47" s="1" customFormat="1" ht="13.5">
      <c r="B154" s="46"/>
      <c r="C154" s="74"/>
      <c r="D154" s="233" t="s">
        <v>183</v>
      </c>
      <c r="E154" s="74"/>
      <c r="F154" s="234" t="s">
        <v>1785</v>
      </c>
      <c r="G154" s="74"/>
      <c r="H154" s="74"/>
      <c r="I154" s="191"/>
      <c r="J154" s="74"/>
      <c r="K154" s="74"/>
      <c r="L154" s="72"/>
      <c r="M154" s="235"/>
      <c r="N154" s="47"/>
      <c r="O154" s="47"/>
      <c r="P154" s="47"/>
      <c r="Q154" s="47"/>
      <c r="R154" s="47"/>
      <c r="S154" s="47"/>
      <c r="T154" s="95"/>
      <c r="AT154" s="24" t="s">
        <v>183</v>
      </c>
      <c r="AU154" s="24" t="s">
        <v>84</v>
      </c>
    </row>
    <row r="155" spans="2:47" s="1" customFormat="1" ht="13.5">
      <c r="B155" s="46"/>
      <c r="C155" s="74"/>
      <c r="D155" s="233" t="s">
        <v>184</v>
      </c>
      <c r="E155" s="74"/>
      <c r="F155" s="236" t="s">
        <v>1787</v>
      </c>
      <c r="G155" s="74"/>
      <c r="H155" s="74"/>
      <c r="I155" s="191"/>
      <c r="J155" s="74"/>
      <c r="K155" s="74"/>
      <c r="L155" s="72"/>
      <c r="M155" s="235"/>
      <c r="N155" s="47"/>
      <c r="O155" s="47"/>
      <c r="P155" s="47"/>
      <c r="Q155" s="47"/>
      <c r="R155" s="47"/>
      <c r="S155" s="47"/>
      <c r="T155" s="95"/>
      <c r="AT155" s="24" t="s">
        <v>184</v>
      </c>
      <c r="AU155" s="24" t="s">
        <v>84</v>
      </c>
    </row>
    <row r="156" spans="2:65" s="1" customFormat="1" ht="16.5" customHeight="1">
      <c r="B156" s="46"/>
      <c r="C156" s="262" t="s">
        <v>446</v>
      </c>
      <c r="D156" s="262" t="s">
        <v>858</v>
      </c>
      <c r="E156" s="263" t="s">
        <v>1788</v>
      </c>
      <c r="F156" s="264" t="s">
        <v>1789</v>
      </c>
      <c r="G156" s="265" t="s">
        <v>1245</v>
      </c>
      <c r="H156" s="266">
        <v>2</v>
      </c>
      <c r="I156" s="267"/>
      <c r="J156" s="268">
        <f>ROUND(I156*H156,2)</f>
        <v>0</v>
      </c>
      <c r="K156" s="264" t="s">
        <v>23</v>
      </c>
      <c r="L156" s="269"/>
      <c r="M156" s="270" t="s">
        <v>23</v>
      </c>
      <c r="N156" s="271" t="s">
        <v>47</v>
      </c>
      <c r="O156" s="47"/>
      <c r="P156" s="230">
        <f>O156*H156</f>
        <v>0</v>
      </c>
      <c r="Q156" s="230">
        <v>0</v>
      </c>
      <c r="R156" s="230">
        <f>Q156*H156</f>
        <v>0</v>
      </c>
      <c r="S156" s="230">
        <v>0</v>
      </c>
      <c r="T156" s="231">
        <f>S156*H156</f>
        <v>0</v>
      </c>
      <c r="AR156" s="24" t="s">
        <v>1032</v>
      </c>
      <c r="AT156" s="24" t="s">
        <v>858</v>
      </c>
      <c r="AU156" s="24" t="s">
        <v>84</v>
      </c>
      <c r="AY156" s="24" t="s">
        <v>170</v>
      </c>
      <c r="BE156" s="232">
        <f>IF(N156="základní",J156,0)</f>
        <v>0</v>
      </c>
      <c r="BF156" s="232">
        <f>IF(N156="snížená",J156,0)</f>
        <v>0</v>
      </c>
      <c r="BG156" s="232">
        <f>IF(N156="zákl. přenesená",J156,0)</f>
        <v>0</v>
      </c>
      <c r="BH156" s="232">
        <f>IF(N156="sníž. přenesená",J156,0)</f>
        <v>0</v>
      </c>
      <c r="BI156" s="232">
        <f>IF(N156="nulová",J156,0)</f>
        <v>0</v>
      </c>
      <c r="BJ156" s="24" t="s">
        <v>84</v>
      </c>
      <c r="BK156" s="232">
        <f>ROUND(I156*H156,2)</f>
        <v>0</v>
      </c>
      <c r="BL156" s="24" t="s">
        <v>689</v>
      </c>
      <c r="BM156" s="24" t="s">
        <v>1790</v>
      </c>
    </row>
    <row r="157" spans="2:47" s="1" customFormat="1" ht="13.5">
      <c r="B157" s="46"/>
      <c r="C157" s="74"/>
      <c r="D157" s="233" t="s">
        <v>183</v>
      </c>
      <c r="E157" s="74"/>
      <c r="F157" s="234" t="s">
        <v>1789</v>
      </c>
      <c r="G157" s="74"/>
      <c r="H157" s="74"/>
      <c r="I157" s="191"/>
      <c r="J157" s="74"/>
      <c r="K157" s="74"/>
      <c r="L157" s="72"/>
      <c r="M157" s="235"/>
      <c r="N157" s="47"/>
      <c r="O157" s="47"/>
      <c r="P157" s="47"/>
      <c r="Q157" s="47"/>
      <c r="R157" s="47"/>
      <c r="S157" s="47"/>
      <c r="T157" s="95"/>
      <c r="AT157" s="24" t="s">
        <v>183</v>
      </c>
      <c r="AU157" s="24" t="s">
        <v>84</v>
      </c>
    </row>
    <row r="158" spans="2:47" s="1" customFormat="1" ht="13.5">
      <c r="B158" s="46"/>
      <c r="C158" s="74"/>
      <c r="D158" s="233" t="s">
        <v>184</v>
      </c>
      <c r="E158" s="74"/>
      <c r="F158" s="236" t="s">
        <v>1791</v>
      </c>
      <c r="G158" s="74"/>
      <c r="H158" s="74"/>
      <c r="I158" s="191"/>
      <c r="J158" s="74"/>
      <c r="K158" s="74"/>
      <c r="L158" s="72"/>
      <c r="M158" s="235"/>
      <c r="N158" s="47"/>
      <c r="O158" s="47"/>
      <c r="P158" s="47"/>
      <c r="Q158" s="47"/>
      <c r="R158" s="47"/>
      <c r="S158" s="47"/>
      <c r="T158" s="95"/>
      <c r="AT158" s="24" t="s">
        <v>184</v>
      </c>
      <c r="AU158" s="24" t="s">
        <v>84</v>
      </c>
    </row>
    <row r="159" spans="2:65" s="1" customFormat="1" ht="16.5" customHeight="1">
      <c r="B159" s="46"/>
      <c r="C159" s="262" t="s">
        <v>454</v>
      </c>
      <c r="D159" s="262" t="s">
        <v>858</v>
      </c>
      <c r="E159" s="263" t="s">
        <v>1792</v>
      </c>
      <c r="F159" s="264" t="s">
        <v>1793</v>
      </c>
      <c r="G159" s="265" t="s">
        <v>1245</v>
      </c>
      <c r="H159" s="266">
        <v>20</v>
      </c>
      <c r="I159" s="267"/>
      <c r="J159" s="268">
        <f>ROUND(I159*H159,2)</f>
        <v>0</v>
      </c>
      <c r="K159" s="264" t="s">
        <v>23</v>
      </c>
      <c r="L159" s="269"/>
      <c r="M159" s="270" t="s">
        <v>23</v>
      </c>
      <c r="N159" s="271" t="s">
        <v>47</v>
      </c>
      <c r="O159" s="47"/>
      <c r="P159" s="230">
        <f>O159*H159</f>
        <v>0</v>
      </c>
      <c r="Q159" s="230">
        <v>0</v>
      </c>
      <c r="R159" s="230">
        <f>Q159*H159</f>
        <v>0</v>
      </c>
      <c r="S159" s="230">
        <v>0</v>
      </c>
      <c r="T159" s="231">
        <f>S159*H159</f>
        <v>0</v>
      </c>
      <c r="AR159" s="24" t="s">
        <v>1032</v>
      </c>
      <c r="AT159" s="24" t="s">
        <v>858</v>
      </c>
      <c r="AU159" s="24" t="s">
        <v>84</v>
      </c>
      <c r="AY159" s="24" t="s">
        <v>170</v>
      </c>
      <c r="BE159" s="232">
        <f>IF(N159="základní",J159,0)</f>
        <v>0</v>
      </c>
      <c r="BF159" s="232">
        <f>IF(N159="snížená",J159,0)</f>
        <v>0</v>
      </c>
      <c r="BG159" s="232">
        <f>IF(N159="zákl. přenesená",J159,0)</f>
        <v>0</v>
      </c>
      <c r="BH159" s="232">
        <f>IF(N159="sníž. přenesená",J159,0)</f>
        <v>0</v>
      </c>
      <c r="BI159" s="232">
        <f>IF(N159="nulová",J159,0)</f>
        <v>0</v>
      </c>
      <c r="BJ159" s="24" t="s">
        <v>84</v>
      </c>
      <c r="BK159" s="232">
        <f>ROUND(I159*H159,2)</f>
        <v>0</v>
      </c>
      <c r="BL159" s="24" t="s">
        <v>689</v>
      </c>
      <c r="BM159" s="24" t="s">
        <v>1794</v>
      </c>
    </row>
    <row r="160" spans="2:47" s="1" customFormat="1" ht="13.5">
      <c r="B160" s="46"/>
      <c r="C160" s="74"/>
      <c r="D160" s="233" t="s">
        <v>183</v>
      </c>
      <c r="E160" s="74"/>
      <c r="F160" s="234" t="s">
        <v>1793</v>
      </c>
      <c r="G160" s="74"/>
      <c r="H160" s="74"/>
      <c r="I160" s="191"/>
      <c r="J160" s="74"/>
      <c r="K160" s="74"/>
      <c r="L160" s="72"/>
      <c r="M160" s="235"/>
      <c r="N160" s="47"/>
      <c r="O160" s="47"/>
      <c r="P160" s="47"/>
      <c r="Q160" s="47"/>
      <c r="R160" s="47"/>
      <c r="S160" s="47"/>
      <c r="T160" s="95"/>
      <c r="AT160" s="24" t="s">
        <v>183</v>
      </c>
      <c r="AU160" s="24" t="s">
        <v>84</v>
      </c>
    </row>
    <row r="161" spans="2:47" s="1" customFormat="1" ht="13.5">
      <c r="B161" s="46"/>
      <c r="C161" s="74"/>
      <c r="D161" s="233" t="s">
        <v>184</v>
      </c>
      <c r="E161" s="74"/>
      <c r="F161" s="236" t="s">
        <v>1795</v>
      </c>
      <c r="G161" s="74"/>
      <c r="H161" s="74"/>
      <c r="I161" s="191"/>
      <c r="J161" s="74"/>
      <c r="K161" s="74"/>
      <c r="L161" s="72"/>
      <c r="M161" s="235"/>
      <c r="N161" s="47"/>
      <c r="O161" s="47"/>
      <c r="P161" s="47"/>
      <c r="Q161" s="47"/>
      <c r="R161" s="47"/>
      <c r="S161" s="47"/>
      <c r="T161" s="95"/>
      <c r="AT161" s="24" t="s">
        <v>184</v>
      </c>
      <c r="AU161" s="24" t="s">
        <v>84</v>
      </c>
    </row>
    <row r="162" spans="2:65" s="1" customFormat="1" ht="16.5" customHeight="1">
      <c r="B162" s="46"/>
      <c r="C162" s="262" t="s">
        <v>459</v>
      </c>
      <c r="D162" s="262" t="s">
        <v>858</v>
      </c>
      <c r="E162" s="263" t="s">
        <v>1796</v>
      </c>
      <c r="F162" s="264" t="s">
        <v>1797</v>
      </c>
      <c r="G162" s="265" t="s">
        <v>1732</v>
      </c>
      <c r="H162" s="266">
        <v>2</v>
      </c>
      <c r="I162" s="267"/>
      <c r="J162" s="268">
        <f>ROUND(I162*H162,2)</f>
        <v>0</v>
      </c>
      <c r="K162" s="264" t="s">
        <v>23</v>
      </c>
      <c r="L162" s="269"/>
      <c r="M162" s="270" t="s">
        <v>23</v>
      </c>
      <c r="N162" s="271" t="s">
        <v>47</v>
      </c>
      <c r="O162" s="47"/>
      <c r="P162" s="230">
        <f>O162*H162</f>
        <v>0</v>
      </c>
      <c r="Q162" s="230">
        <v>0</v>
      </c>
      <c r="R162" s="230">
        <f>Q162*H162</f>
        <v>0</v>
      </c>
      <c r="S162" s="230">
        <v>0</v>
      </c>
      <c r="T162" s="231">
        <f>S162*H162</f>
        <v>0</v>
      </c>
      <c r="AR162" s="24" t="s">
        <v>1032</v>
      </c>
      <c r="AT162" s="24" t="s">
        <v>858</v>
      </c>
      <c r="AU162" s="24" t="s">
        <v>84</v>
      </c>
      <c r="AY162" s="24" t="s">
        <v>170</v>
      </c>
      <c r="BE162" s="232">
        <f>IF(N162="základní",J162,0)</f>
        <v>0</v>
      </c>
      <c r="BF162" s="232">
        <f>IF(N162="snížená",J162,0)</f>
        <v>0</v>
      </c>
      <c r="BG162" s="232">
        <f>IF(N162="zákl. přenesená",J162,0)</f>
        <v>0</v>
      </c>
      <c r="BH162" s="232">
        <f>IF(N162="sníž. přenesená",J162,0)</f>
        <v>0</v>
      </c>
      <c r="BI162" s="232">
        <f>IF(N162="nulová",J162,0)</f>
        <v>0</v>
      </c>
      <c r="BJ162" s="24" t="s">
        <v>84</v>
      </c>
      <c r="BK162" s="232">
        <f>ROUND(I162*H162,2)</f>
        <v>0</v>
      </c>
      <c r="BL162" s="24" t="s">
        <v>689</v>
      </c>
      <c r="BM162" s="24" t="s">
        <v>1798</v>
      </c>
    </row>
    <row r="163" spans="2:47" s="1" customFormat="1" ht="13.5">
      <c r="B163" s="46"/>
      <c r="C163" s="74"/>
      <c r="D163" s="233" t="s">
        <v>183</v>
      </c>
      <c r="E163" s="74"/>
      <c r="F163" s="234" t="s">
        <v>1797</v>
      </c>
      <c r="G163" s="74"/>
      <c r="H163" s="74"/>
      <c r="I163" s="191"/>
      <c r="J163" s="74"/>
      <c r="K163" s="74"/>
      <c r="L163" s="72"/>
      <c r="M163" s="235"/>
      <c r="N163" s="47"/>
      <c r="O163" s="47"/>
      <c r="P163" s="47"/>
      <c r="Q163" s="47"/>
      <c r="R163" s="47"/>
      <c r="S163" s="47"/>
      <c r="T163" s="95"/>
      <c r="AT163" s="24" t="s">
        <v>183</v>
      </c>
      <c r="AU163" s="24" t="s">
        <v>84</v>
      </c>
    </row>
    <row r="164" spans="2:47" s="1" customFormat="1" ht="13.5">
      <c r="B164" s="46"/>
      <c r="C164" s="74"/>
      <c r="D164" s="233" t="s">
        <v>184</v>
      </c>
      <c r="E164" s="74"/>
      <c r="F164" s="236" t="s">
        <v>1799</v>
      </c>
      <c r="G164" s="74"/>
      <c r="H164" s="74"/>
      <c r="I164" s="191"/>
      <c r="J164" s="74"/>
      <c r="K164" s="74"/>
      <c r="L164" s="72"/>
      <c r="M164" s="235"/>
      <c r="N164" s="47"/>
      <c r="O164" s="47"/>
      <c r="P164" s="47"/>
      <c r="Q164" s="47"/>
      <c r="R164" s="47"/>
      <c r="S164" s="47"/>
      <c r="T164" s="95"/>
      <c r="AT164" s="24" t="s">
        <v>184</v>
      </c>
      <c r="AU164" s="24" t="s">
        <v>84</v>
      </c>
    </row>
    <row r="165" spans="2:65" s="1" customFormat="1" ht="16.5" customHeight="1">
      <c r="B165" s="46"/>
      <c r="C165" s="262" t="s">
        <v>466</v>
      </c>
      <c r="D165" s="262" t="s">
        <v>858</v>
      </c>
      <c r="E165" s="263" t="s">
        <v>1800</v>
      </c>
      <c r="F165" s="264" t="s">
        <v>1801</v>
      </c>
      <c r="G165" s="265" t="s">
        <v>1732</v>
      </c>
      <c r="H165" s="266">
        <v>2</v>
      </c>
      <c r="I165" s="267"/>
      <c r="J165" s="268">
        <f>ROUND(I165*H165,2)</f>
        <v>0</v>
      </c>
      <c r="K165" s="264" t="s">
        <v>23</v>
      </c>
      <c r="L165" s="269"/>
      <c r="M165" s="270" t="s">
        <v>23</v>
      </c>
      <c r="N165" s="271" t="s">
        <v>47</v>
      </c>
      <c r="O165" s="47"/>
      <c r="P165" s="230">
        <f>O165*H165</f>
        <v>0</v>
      </c>
      <c r="Q165" s="230">
        <v>0</v>
      </c>
      <c r="R165" s="230">
        <f>Q165*H165</f>
        <v>0</v>
      </c>
      <c r="S165" s="230">
        <v>0</v>
      </c>
      <c r="T165" s="231">
        <f>S165*H165</f>
        <v>0</v>
      </c>
      <c r="AR165" s="24" t="s">
        <v>1032</v>
      </c>
      <c r="AT165" s="24" t="s">
        <v>858</v>
      </c>
      <c r="AU165" s="24" t="s">
        <v>84</v>
      </c>
      <c r="AY165" s="24" t="s">
        <v>170</v>
      </c>
      <c r="BE165" s="232">
        <f>IF(N165="základní",J165,0)</f>
        <v>0</v>
      </c>
      <c r="BF165" s="232">
        <f>IF(N165="snížená",J165,0)</f>
        <v>0</v>
      </c>
      <c r="BG165" s="232">
        <f>IF(N165="zákl. přenesená",J165,0)</f>
        <v>0</v>
      </c>
      <c r="BH165" s="232">
        <f>IF(N165="sníž. přenesená",J165,0)</f>
        <v>0</v>
      </c>
      <c r="BI165" s="232">
        <f>IF(N165="nulová",J165,0)</f>
        <v>0</v>
      </c>
      <c r="BJ165" s="24" t="s">
        <v>84</v>
      </c>
      <c r="BK165" s="232">
        <f>ROUND(I165*H165,2)</f>
        <v>0</v>
      </c>
      <c r="BL165" s="24" t="s">
        <v>689</v>
      </c>
      <c r="BM165" s="24" t="s">
        <v>1802</v>
      </c>
    </row>
    <row r="166" spans="2:47" s="1" customFormat="1" ht="13.5">
      <c r="B166" s="46"/>
      <c r="C166" s="74"/>
      <c r="D166" s="233" t="s">
        <v>183</v>
      </c>
      <c r="E166" s="74"/>
      <c r="F166" s="234" t="s">
        <v>1801</v>
      </c>
      <c r="G166" s="74"/>
      <c r="H166" s="74"/>
      <c r="I166" s="191"/>
      <c r="J166" s="74"/>
      <c r="K166" s="74"/>
      <c r="L166" s="72"/>
      <c r="M166" s="235"/>
      <c r="N166" s="47"/>
      <c r="O166" s="47"/>
      <c r="P166" s="47"/>
      <c r="Q166" s="47"/>
      <c r="R166" s="47"/>
      <c r="S166" s="47"/>
      <c r="T166" s="95"/>
      <c r="AT166" s="24" t="s">
        <v>183</v>
      </c>
      <c r="AU166" s="24" t="s">
        <v>84</v>
      </c>
    </row>
    <row r="167" spans="2:47" s="1" customFormat="1" ht="13.5">
      <c r="B167" s="46"/>
      <c r="C167" s="74"/>
      <c r="D167" s="233" t="s">
        <v>184</v>
      </c>
      <c r="E167" s="74"/>
      <c r="F167" s="236" t="s">
        <v>1803</v>
      </c>
      <c r="G167" s="74"/>
      <c r="H167" s="74"/>
      <c r="I167" s="191"/>
      <c r="J167" s="74"/>
      <c r="K167" s="74"/>
      <c r="L167" s="72"/>
      <c r="M167" s="235"/>
      <c r="N167" s="47"/>
      <c r="O167" s="47"/>
      <c r="P167" s="47"/>
      <c r="Q167" s="47"/>
      <c r="R167" s="47"/>
      <c r="S167" s="47"/>
      <c r="T167" s="95"/>
      <c r="AT167" s="24" t="s">
        <v>184</v>
      </c>
      <c r="AU167" s="24" t="s">
        <v>84</v>
      </c>
    </row>
    <row r="168" spans="2:65" s="1" customFormat="1" ht="16.5" customHeight="1">
      <c r="B168" s="46"/>
      <c r="C168" s="262" t="s">
        <v>472</v>
      </c>
      <c r="D168" s="262" t="s">
        <v>858</v>
      </c>
      <c r="E168" s="263" t="s">
        <v>1804</v>
      </c>
      <c r="F168" s="264" t="s">
        <v>1805</v>
      </c>
      <c r="G168" s="265" t="s">
        <v>1245</v>
      </c>
      <c r="H168" s="266">
        <v>4</v>
      </c>
      <c r="I168" s="267"/>
      <c r="J168" s="268">
        <f>ROUND(I168*H168,2)</f>
        <v>0</v>
      </c>
      <c r="K168" s="264" t="s">
        <v>23</v>
      </c>
      <c r="L168" s="269"/>
      <c r="M168" s="270" t="s">
        <v>23</v>
      </c>
      <c r="N168" s="271" t="s">
        <v>47</v>
      </c>
      <c r="O168" s="47"/>
      <c r="P168" s="230">
        <f>O168*H168</f>
        <v>0</v>
      </c>
      <c r="Q168" s="230">
        <v>0</v>
      </c>
      <c r="R168" s="230">
        <f>Q168*H168</f>
        <v>0</v>
      </c>
      <c r="S168" s="230">
        <v>0</v>
      </c>
      <c r="T168" s="231">
        <f>S168*H168</f>
        <v>0</v>
      </c>
      <c r="AR168" s="24" t="s">
        <v>1032</v>
      </c>
      <c r="AT168" s="24" t="s">
        <v>858</v>
      </c>
      <c r="AU168" s="24" t="s">
        <v>84</v>
      </c>
      <c r="AY168" s="24" t="s">
        <v>170</v>
      </c>
      <c r="BE168" s="232">
        <f>IF(N168="základní",J168,0)</f>
        <v>0</v>
      </c>
      <c r="BF168" s="232">
        <f>IF(N168="snížená",J168,0)</f>
        <v>0</v>
      </c>
      <c r="BG168" s="232">
        <f>IF(N168="zákl. přenesená",J168,0)</f>
        <v>0</v>
      </c>
      <c r="BH168" s="232">
        <f>IF(N168="sníž. přenesená",J168,0)</f>
        <v>0</v>
      </c>
      <c r="BI168" s="232">
        <f>IF(N168="nulová",J168,0)</f>
        <v>0</v>
      </c>
      <c r="BJ168" s="24" t="s">
        <v>84</v>
      </c>
      <c r="BK168" s="232">
        <f>ROUND(I168*H168,2)</f>
        <v>0</v>
      </c>
      <c r="BL168" s="24" t="s">
        <v>689</v>
      </c>
      <c r="BM168" s="24" t="s">
        <v>1806</v>
      </c>
    </row>
    <row r="169" spans="2:47" s="1" customFormat="1" ht="13.5">
      <c r="B169" s="46"/>
      <c r="C169" s="74"/>
      <c r="D169" s="233" t="s">
        <v>183</v>
      </c>
      <c r="E169" s="74"/>
      <c r="F169" s="234" t="s">
        <v>1805</v>
      </c>
      <c r="G169" s="74"/>
      <c r="H169" s="74"/>
      <c r="I169" s="191"/>
      <c r="J169" s="74"/>
      <c r="K169" s="74"/>
      <c r="L169" s="72"/>
      <c r="M169" s="235"/>
      <c r="N169" s="47"/>
      <c r="O169" s="47"/>
      <c r="P169" s="47"/>
      <c r="Q169" s="47"/>
      <c r="R169" s="47"/>
      <c r="S169" s="47"/>
      <c r="T169" s="95"/>
      <c r="AT169" s="24" t="s">
        <v>183</v>
      </c>
      <c r="AU169" s="24" t="s">
        <v>84</v>
      </c>
    </row>
    <row r="170" spans="2:47" s="1" customFormat="1" ht="13.5">
      <c r="B170" s="46"/>
      <c r="C170" s="74"/>
      <c r="D170" s="233" t="s">
        <v>184</v>
      </c>
      <c r="E170" s="74"/>
      <c r="F170" s="236" t="s">
        <v>1807</v>
      </c>
      <c r="G170" s="74"/>
      <c r="H170" s="74"/>
      <c r="I170" s="191"/>
      <c r="J170" s="74"/>
      <c r="K170" s="74"/>
      <c r="L170" s="72"/>
      <c r="M170" s="235"/>
      <c r="N170" s="47"/>
      <c r="O170" s="47"/>
      <c r="P170" s="47"/>
      <c r="Q170" s="47"/>
      <c r="R170" s="47"/>
      <c r="S170" s="47"/>
      <c r="T170" s="95"/>
      <c r="AT170" s="24" t="s">
        <v>184</v>
      </c>
      <c r="AU170" s="24" t="s">
        <v>84</v>
      </c>
    </row>
    <row r="171" spans="2:65" s="1" customFormat="1" ht="16.5" customHeight="1">
      <c r="B171" s="46"/>
      <c r="C171" s="262" t="s">
        <v>479</v>
      </c>
      <c r="D171" s="262" t="s">
        <v>858</v>
      </c>
      <c r="E171" s="263" t="s">
        <v>1808</v>
      </c>
      <c r="F171" s="264" t="s">
        <v>1809</v>
      </c>
      <c r="G171" s="265" t="s">
        <v>1245</v>
      </c>
      <c r="H171" s="266">
        <v>2</v>
      </c>
      <c r="I171" s="267"/>
      <c r="J171" s="268">
        <f>ROUND(I171*H171,2)</f>
        <v>0</v>
      </c>
      <c r="K171" s="264" t="s">
        <v>23</v>
      </c>
      <c r="L171" s="269"/>
      <c r="M171" s="270" t="s">
        <v>23</v>
      </c>
      <c r="N171" s="271" t="s">
        <v>47</v>
      </c>
      <c r="O171" s="47"/>
      <c r="P171" s="230">
        <f>O171*H171</f>
        <v>0</v>
      </c>
      <c r="Q171" s="230">
        <v>0</v>
      </c>
      <c r="R171" s="230">
        <f>Q171*H171</f>
        <v>0</v>
      </c>
      <c r="S171" s="230">
        <v>0</v>
      </c>
      <c r="T171" s="231">
        <f>S171*H171</f>
        <v>0</v>
      </c>
      <c r="AR171" s="24" t="s">
        <v>1032</v>
      </c>
      <c r="AT171" s="24" t="s">
        <v>858</v>
      </c>
      <c r="AU171" s="24" t="s">
        <v>84</v>
      </c>
      <c r="AY171" s="24" t="s">
        <v>170</v>
      </c>
      <c r="BE171" s="232">
        <f>IF(N171="základní",J171,0)</f>
        <v>0</v>
      </c>
      <c r="BF171" s="232">
        <f>IF(N171="snížená",J171,0)</f>
        <v>0</v>
      </c>
      <c r="BG171" s="232">
        <f>IF(N171="zákl. přenesená",J171,0)</f>
        <v>0</v>
      </c>
      <c r="BH171" s="232">
        <f>IF(N171="sníž. přenesená",J171,0)</f>
        <v>0</v>
      </c>
      <c r="BI171" s="232">
        <f>IF(N171="nulová",J171,0)</f>
        <v>0</v>
      </c>
      <c r="BJ171" s="24" t="s">
        <v>84</v>
      </c>
      <c r="BK171" s="232">
        <f>ROUND(I171*H171,2)</f>
        <v>0</v>
      </c>
      <c r="BL171" s="24" t="s">
        <v>689</v>
      </c>
      <c r="BM171" s="24" t="s">
        <v>1810</v>
      </c>
    </row>
    <row r="172" spans="2:47" s="1" customFormat="1" ht="13.5">
      <c r="B172" s="46"/>
      <c r="C172" s="74"/>
      <c r="D172" s="233" t="s">
        <v>183</v>
      </c>
      <c r="E172" s="74"/>
      <c r="F172" s="234" t="s">
        <v>1809</v>
      </c>
      <c r="G172" s="74"/>
      <c r="H172" s="74"/>
      <c r="I172" s="191"/>
      <c r="J172" s="74"/>
      <c r="K172" s="74"/>
      <c r="L172" s="72"/>
      <c r="M172" s="235"/>
      <c r="N172" s="47"/>
      <c r="O172" s="47"/>
      <c r="P172" s="47"/>
      <c r="Q172" s="47"/>
      <c r="R172" s="47"/>
      <c r="S172" s="47"/>
      <c r="T172" s="95"/>
      <c r="AT172" s="24" t="s">
        <v>183</v>
      </c>
      <c r="AU172" s="24" t="s">
        <v>84</v>
      </c>
    </row>
    <row r="173" spans="2:47" s="1" customFormat="1" ht="13.5">
      <c r="B173" s="46"/>
      <c r="C173" s="74"/>
      <c r="D173" s="233" t="s">
        <v>184</v>
      </c>
      <c r="E173" s="74"/>
      <c r="F173" s="236" t="s">
        <v>1811</v>
      </c>
      <c r="G173" s="74"/>
      <c r="H173" s="74"/>
      <c r="I173" s="191"/>
      <c r="J173" s="74"/>
      <c r="K173" s="74"/>
      <c r="L173" s="72"/>
      <c r="M173" s="235"/>
      <c r="N173" s="47"/>
      <c r="O173" s="47"/>
      <c r="P173" s="47"/>
      <c r="Q173" s="47"/>
      <c r="R173" s="47"/>
      <c r="S173" s="47"/>
      <c r="T173" s="95"/>
      <c r="AT173" s="24" t="s">
        <v>184</v>
      </c>
      <c r="AU173" s="24" t="s">
        <v>84</v>
      </c>
    </row>
    <row r="174" spans="2:65" s="1" customFormat="1" ht="16.5" customHeight="1">
      <c r="B174" s="46"/>
      <c r="C174" s="262" t="s">
        <v>486</v>
      </c>
      <c r="D174" s="262" t="s">
        <v>858</v>
      </c>
      <c r="E174" s="263" t="s">
        <v>1812</v>
      </c>
      <c r="F174" s="264" t="s">
        <v>1813</v>
      </c>
      <c r="G174" s="265" t="s">
        <v>1245</v>
      </c>
      <c r="H174" s="266">
        <v>3</v>
      </c>
      <c r="I174" s="267"/>
      <c r="J174" s="268">
        <f>ROUND(I174*H174,2)</f>
        <v>0</v>
      </c>
      <c r="K174" s="264" t="s">
        <v>23</v>
      </c>
      <c r="L174" s="269"/>
      <c r="M174" s="270" t="s">
        <v>23</v>
      </c>
      <c r="N174" s="271" t="s">
        <v>47</v>
      </c>
      <c r="O174" s="47"/>
      <c r="P174" s="230">
        <f>O174*H174</f>
        <v>0</v>
      </c>
      <c r="Q174" s="230">
        <v>0</v>
      </c>
      <c r="R174" s="230">
        <f>Q174*H174</f>
        <v>0</v>
      </c>
      <c r="S174" s="230">
        <v>0</v>
      </c>
      <c r="T174" s="231">
        <f>S174*H174</f>
        <v>0</v>
      </c>
      <c r="AR174" s="24" t="s">
        <v>1032</v>
      </c>
      <c r="AT174" s="24" t="s">
        <v>858</v>
      </c>
      <c r="AU174" s="24" t="s">
        <v>84</v>
      </c>
      <c r="AY174" s="24" t="s">
        <v>170</v>
      </c>
      <c r="BE174" s="232">
        <f>IF(N174="základní",J174,0)</f>
        <v>0</v>
      </c>
      <c r="BF174" s="232">
        <f>IF(N174="snížená",J174,0)</f>
        <v>0</v>
      </c>
      <c r="BG174" s="232">
        <f>IF(N174="zákl. přenesená",J174,0)</f>
        <v>0</v>
      </c>
      <c r="BH174" s="232">
        <f>IF(N174="sníž. přenesená",J174,0)</f>
        <v>0</v>
      </c>
      <c r="BI174" s="232">
        <f>IF(N174="nulová",J174,0)</f>
        <v>0</v>
      </c>
      <c r="BJ174" s="24" t="s">
        <v>84</v>
      </c>
      <c r="BK174" s="232">
        <f>ROUND(I174*H174,2)</f>
        <v>0</v>
      </c>
      <c r="BL174" s="24" t="s">
        <v>689</v>
      </c>
      <c r="BM174" s="24" t="s">
        <v>1814</v>
      </c>
    </row>
    <row r="175" spans="2:47" s="1" customFormat="1" ht="13.5">
      <c r="B175" s="46"/>
      <c r="C175" s="74"/>
      <c r="D175" s="233" t="s">
        <v>183</v>
      </c>
      <c r="E175" s="74"/>
      <c r="F175" s="234" t="s">
        <v>1813</v>
      </c>
      <c r="G175" s="74"/>
      <c r="H175" s="74"/>
      <c r="I175" s="191"/>
      <c r="J175" s="74"/>
      <c r="K175" s="74"/>
      <c r="L175" s="72"/>
      <c r="M175" s="235"/>
      <c r="N175" s="47"/>
      <c r="O175" s="47"/>
      <c r="P175" s="47"/>
      <c r="Q175" s="47"/>
      <c r="R175" s="47"/>
      <c r="S175" s="47"/>
      <c r="T175" s="95"/>
      <c r="AT175" s="24" t="s">
        <v>183</v>
      </c>
      <c r="AU175" s="24" t="s">
        <v>84</v>
      </c>
    </row>
    <row r="176" spans="2:47" s="1" customFormat="1" ht="13.5">
      <c r="B176" s="46"/>
      <c r="C176" s="74"/>
      <c r="D176" s="233" t="s">
        <v>184</v>
      </c>
      <c r="E176" s="74"/>
      <c r="F176" s="236" t="s">
        <v>1815</v>
      </c>
      <c r="G176" s="74"/>
      <c r="H176" s="74"/>
      <c r="I176" s="191"/>
      <c r="J176" s="74"/>
      <c r="K176" s="74"/>
      <c r="L176" s="72"/>
      <c r="M176" s="235"/>
      <c r="N176" s="47"/>
      <c r="O176" s="47"/>
      <c r="P176" s="47"/>
      <c r="Q176" s="47"/>
      <c r="R176" s="47"/>
      <c r="S176" s="47"/>
      <c r="T176" s="95"/>
      <c r="AT176" s="24" t="s">
        <v>184</v>
      </c>
      <c r="AU176" s="24" t="s">
        <v>84</v>
      </c>
    </row>
    <row r="177" spans="2:65" s="1" customFormat="1" ht="16.5" customHeight="1">
      <c r="B177" s="46"/>
      <c r="C177" s="262" t="s">
        <v>492</v>
      </c>
      <c r="D177" s="262" t="s">
        <v>858</v>
      </c>
      <c r="E177" s="263" t="s">
        <v>1816</v>
      </c>
      <c r="F177" s="264" t="s">
        <v>1817</v>
      </c>
      <c r="G177" s="265" t="s">
        <v>1732</v>
      </c>
      <c r="H177" s="266">
        <v>1</v>
      </c>
      <c r="I177" s="267"/>
      <c r="J177" s="268">
        <f>ROUND(I177*H177,2)</f>
        <v>0</v>
      </c>
      <c r="K177" s="264" t="s">
        <v>23</v>
      </c>
      <c r="L177" s="269"/>
      <c r="M177" s="270" t="s">
        <v>23</v>
      </c>
      <c r="N177" s="271" t="s">
        <v>47</v>
      </c>
      <c r="O177" s="47"/>
      <c r="P177" s="230">
        <f>O177*H177</f>
        <v>0</v>
      </c>
      <c r="Q177" s="230">
        <v>0</v>
      </c>
      <c r="R177" s="230">
        <f>Q177*H177</f>
        <v>0</v>
      </c>
      <c r="S177" s="230">
        <v>0</v>
      </c>
      <c r="T177" s="231">
        <f>S177*H177</f>
        <v>0</v>
      </c>
      <c r="AR177" s="24" t="s">
        <v>1032</v>
      </c>
      <c r="AT177" s="24" t="s">
        <v>858</v>
      </c>
      <c r="AU177" s="24" t="s">
        <v>84</v>
      </c>
      <c r="AY177" s="24" t="s">
        <v>170</v>
      </c>
      <c r="BE177" s="232">
        <f>IF(N177="základní",J177,0)</f>
        <v>0</v>
      </c>
      <c r="BF177" s="232">
        <f>IF(N177="snížená",J177,0)</f>
        <v>0</v>
      </c>
      <c r="BG177" s="232">
        <f>IF(N177="zákl. přenesená",J177,0)</f>
        <v>0</v>
      </c>
      <c r="BH177" s="232">
        <f>IF(N177="sníž. přenesená",J177,0)</f>
        <v>0</v>
      </c>
      <c r="BI177" s="232">
        <f>IF(N177="nulová",J177,0)</f>
        <v>0</v>
      </c>
      <c r="BJ177" s="24" t="s">
        <v>84</v>
      </c>
      <c r="BK177" s="232">
        <f>ROUND(I177*H177,2)</f>
        <v>0</v>
      </c>
      <c r="BL177" s="24" t="s">
        <v>689</v>
      </c>
      <c r="BM177" s="24" t="s">
        <v>1818</v>
      </c>
    </row>
    <row r="178" spans="2:47" s="1" customFormat="1" ht="13.5">
      <c r="B178" s="46"/>
      <c r="C178" s="74"/>
      <c r="D178" s="233" t="s">
        <v>183</v>
      </c>
      <c r="E178" s="74"/>
      <c r="F178" s="234" t="s">
        <v>1817</v>
      </c>
      <c r="G178" s="74"/>
      <c r="H178" s="74"/>
      <c r="I178" s="191"/>
      <c r="J178" s="74"/>
      <c r="K178" s="74"/>
      <c r="L178" s="72"/>
      <c r="M178" s="235"/>
      <c r="N178" s="47"/>
      <c r="O178" s="47"/>
      <c r="P178" s="47"/>
      <c r="Q178" s="47"/>
      <c r="R178" s="47"/>
      <c r="S178" s="47"/>
      <c r="T178" s="95"/>
      <c r="AT178" s="24" t="s">
        <v>183</v>
      </c>
      <c r="AU178" s="24" t="s">
        <v>84</v>
      </c>
    </row>
    <row r="179" spans="2:47" s="1" customFormat="1" ht="13.5">
      <c r="B179" s="46"/>
      <c r="C179" s="74"/>
      <c r="D179" s="233" t="s">
        <v>184</v>
      </c>
      <c r="E179" s="74"/>
      <c r="F179" s="236" t="s">
        <v>1819</v>
      </c>
      <c r="G179" s="74"/>
      <c r="H179" s="74"/>
      <c r="I179" s="191"/>
      <c r="J179" s="74"/>
      <c r="K179" s="74"/>
      <c r="L179" s="72"/>
      <c r="M179" s="235"/>
      <c r="N179" s="47"/>
      <c r="O179" s="47"/>
      <c r="P179" s="47"/>
      <c r="Q179" s="47"/>
      <c r="R179" s="47"/>
      <c r="S179" s="47"/>
      <c r="T179" s="95"/>
      <c r="AT179" s="24" t="s">
        <v>184</v>
      </c>
      <c r="AU179" s="24" t="s">
        <v>84</v>
      </c>
    </row>
    <row r="180" spans="2:65" s="1" customFormat="1" ht="16.5" customHeight="1">
      <c r="B180" s="46"/>
      <c r="C180" s="262" t="s">
        <v>499</v>
      </c>
      <c r="D180" s="262" t="s">
        <v>858</v>
      </c>
      <c r="E180" s="263" t="s">
        <v>1820</v>
      </c>
      <c r="F180" s="264" t="s">
        <v>1821</v>
      </c>
      <c r="G180" s="265" t="s">
        <v>1245</v>
      </c>
      <c r="H180" s="266">
        <v>40</v>
      </c>
      <c r="I180" s="267"/>
      <c r="J180" s="268">
        <f>ROUND(I180*H180,2)</f>
        <v>0</v>
      </c>
      <c r="K180" s="264" t="s">
        <v>23</v>
      </c>
      <c r="L180" s="269"/>
      <c r="M180" s="270" t="s">
        <v>23</v>
      </c>
      <c r="N180" s="271" t="s">
        <v>47</v>
      </c>
      <c r="O180" s="47"/>
      <c r="P180" s="230">
        <f>O180*H180</f>
        <v>0</v>
      </c>
      <c r="Q180" s="230">
        <v>0</v>
      </c>
      <c r="R180" s="230">
        <f>Q180*H180</f>
        <v>0</v>
      </c>
      <c r="S180" s="230">
        <v>0</v>
      </c>
      <c r="T180" s="231">
        <f>S180*H180</f>
        <v>0</v>
      </c>
      <c r="AR180" s="24" t="s">
        <v>1032</v>
      </c>
      <c r="AT180" s="24" t="s">
        <v>858</v>
      </c>
      <c r="AU180" s="24" t="s">
        <v>84</v>
      </c>
      <c r="AY180" s="24" t="s">
        <v>170</v>
      </c>
      <c r="BE180" s="232">
        <f>IF(N180="základní",J180,0)</f>
        <v>0</v>
      </c>
      <c r="BF180" s="232">
        <f>IF(N180="snížená",J180,0)</f>
        <v>0</v>
      </c>
      <c r="BG180" s="232">
        <f>IF(N180="zákl. přenesená",J180,0)</f>
        <v>0</v>
      </c>
      <c r="BH180" s="232">
        <f>IF(N180="sníž. přenesená",J180,0)</f>
        <v>0</v>
      </c>
      <c r="BI180" s="232">
        <f>IF(N180="nulová",J180,0)</f>
        <v>0</v>
      </c>
      <c r="BJ180" s="24" t="s">
        <v>84</v>
      </c>
      <c r="BK180" s="232">
        <f>ROUND(I180*H180,2)</f>
        <v>0</v>
      </c>
      <c r="BL180" s="24" t="s">
        <v>689</v>
      </c>
      <c r="BM180" s="24" t="s">
        <v>1822</v>
      </c>
    </row>
    <row r="181" spans="2:47" s="1" customFormat="1" ht="13.5">
      <c r="B181" s="46"/>
      <c r="C181" s="74"/>
      <c r="D181" s="233" t="s">
        <v>183</v>
      </c>
      <c r="E181" s="74"/>
      <c r="F181" s="234" t="s">
        <v>1821</v>
      </c>
      <c r="G181" s="74"/>
      <c r="H181" s="74"/>
      <c r="I181" s="191"/>
      <c r="J181" s="74"/>
      <c r="K181" s="74"/>
      <c r="L181" s="72"/>
      <c r="M181" s="235"/>
      <c r="N181" s="47"/>
      <c r="O181" s="47"/>
      <c r="P181" s="47"/>
      <c r="Q181" s="47"/>
      <c r="R181" s="47"/>
      <c r="S181" s="47"/>
      <c r="T181" s="95"/>
      <c r="AT181" s="24" t="s">
        <v>183</v>
      </c>
      <c r="AU181" s="24" t="s">
        <v>84</v>
      </c>
    </row>
    <row r="182" spans="2:47" s="1" customFormat="1" ht="13.5">
      <c r="B182" s="46"/>
      <c r="C182" s="74"/>
      <c r="D182" s="233" t="s">
        <v>184</v>
      </c>
      <c r="E182" s="74"/>
      <c r="F182" s="236" t="s">
        <v>1823</v>
      </c>
      <c r="G182" s="74"/>
      <c r="H182" s="74"/>
      <c r="I182" s="191"/>
      <c r="J182" s="74"/>
      <c r="K182" s="74"/>
      <c r="L182" s="72"/>
      <c r="M182" s="235"/>
      <c r="N182" s="47"/>
      <c r="O182" s="47"/>
      <c r="P182" s="47"/>
      <c r="Q182" s="47"/>
      <c r="R182" s="47"/>
      <c r="S182" s="47"/>
      <c r="T182" s="95"/>
      <c r="AT182" s="24" t="s">
        <v>184</v>
      </c>
      <c r="AU182" s="24" t="s">
        <v>84</v>
      </c>
    </row>
    <row r="183" spans="2:65" s="1" customFormat="1" ht="16.5" customHeight="1">
      <c r="B183" s="46"/>
      <c r="C183" s="262" t="s">
        <v>506</v>
      </c>
      <c r="D183" s="262" t="s">
        <v>858</v>
      </c>
      <c r="E183" s="263" t="s">
        <v>1824</v>
      </c>
      <c r="F183" s="264" t="s">
        <v>1825</v>
      </c>
      <c r="G183" s="265" t="s">
        <v>1245</v>
      </c>
      <c r="H183" s="266">
        <v>1</v>
      </c>
      <c r="I183" s="267"/>
      <c r="J183" s="268">
        <f>ROUND(I183*H183,2)</f>
        <v>0</v>
      </c>
      <c r="K183" s="264" t="s">
        <v>23</v>
      </c>
      <c r="L183" s="269"/>
      <c r="M183" s="270" t="s">
        <v>23</v>
      </c>
      <c r="N183" s="271" t="s">
        <v>47</v>
      </c>
      <c r="O183" s="47"/>
      <c r="P183" s="230">
        <f>O183*H183</f>
        <v>0</v>
      </c>
      <c r="Q183" s="230">
        <v>0</v>
      </c>
      <c r="R183" s="230">
        <f>Q183*H183</f>
        <v>0</v>
      </c>
      <c r="S183" s="230">
        <v>0</v>
      </c>
      <c r="T183" s="231">
        <f>S183*H183</f>
        <v>0</v>
      </c>
      <c r="AR183" s="24" t="s">
        <v>1032</v>
      </c>
      <c r="AT183" s="24" t="s">
        <v>858</v>
      </c>
      <c r="AU183" s="24" t="s">
        <v>84</v>
      </c>
      <c r="AY183" s="24" t="s">
        <v>170</v>
      </c>
      <c r="BE183" s="232">
        <f>IF(N183="základní",J183,0)</f>
        <v>0</v>
      </c>
      <c r="BF183" s="232">
        <f>IF(N183="snížená",J183,0)</f>
        <v>0</v>
      </c>
      <c r="BG183" s="232">
        <f>IF(N183="zákl. přenesená",J183,0)</f>
        <v>0</v>
      </c>
      <c r="BH183" s="232">
        <f>IF(N183="sníž. přenesená",J183,0)</f>
        <v>0</v>
      </c>
      <c r="BI183" s="232">
        <f>IF(N183="nulová",J183,0)</f>
        <v>0</v>
      </c>
      <c r="BJ183" s="24" t="s">
        <v>84</v>
      </c>
      <c r="BK183" s="232">
        <f>ROUND(I183*H183,2)</f>
        <v>0</v>
      </c>
      <c r="BL183" s="24" t="s">
        <v>689</v>
      </c>
      <c r="BM183" s="24" t="s">
        <v>1826</v>
      </c>
    </row>
    <row r="184" spans="2:47" s="1" customFormat="1" ht="13.5">
      <c r="B184" s="46"/>
      <c r="C184" s="74"/>
      <c r="D184" s="233" t="s">
        <v>183</v>
      </c>
      <c r="E184" s="74"/>
      <c r="F184" s="234" t="s">
        <v>1827</v>
      </c>
      <c r="G184" s="74"/>
      <c r="H184" s="74"/>
      <c r="I184" s="191"/>
      <c r="J184" s="74"/>
      <c r="K184" s="74"/>
      <c r="L184" s="72"/>
      <c r="M184" s="235"/>
      <c r="N184" s="47"/>
      <c r="O184" s="47"/>
      <c r="P184" s="47"/>
      <c r="Q184" s="47"/>
      <c r="R184" s="47"/>
      <c r="S184" s="47"/>
      <c r="T184" s="95"/>
      <c r="AT184" s="24" t="s">
        <v>183</v>
      </c>
      <c r="AU184" s="24" t="s">
        <v>84</v>
      </c>
    </row>
    <row r="185" spans="2:47" s="1" customFormat="1" ht="13.5">
      <c r="B185" s="46"/>
      <c r="C185" s="74"/>
      <c r="D185" s="233" t="s">
        <v>184</v>
      </c>
      <c r="E185" s="74"/>
      <c r="F185" s="236" t="s">
        <v>1828</v>
      </c>
      <c r="G185" s="74"/>
      <c r="H185" s="74"/>
      <c r="I185" s="191"/>
      <c r="J185" s="74"/>
      <c r="K185" s="74"/>
      <c r="L185" s="72"/>
      <c r="M185" s="235"/>
      <c r="N185" s="47"/>
      <c r="O185" s="47"/>
      <c r="P185" s="47"/>
      <c r="Q185" s="47"/>
      <c r="R185" s="47"/>
      <c r="S185" s="47"/>
      <c r="T185" s="95"/>
      <c r="AT185" s="24" t="s">
        <v>184</v>
      </c>
      <c r="AU185" s="24" t="s">
        <v>84</v>
      </c>
    </row>
    <row r="186" spans="2:63" s="10" customFormat="1" ht="37.4" customHeight="1">
      <c r="B186" s="205"/>
      <c r="C186" s="206"/>
      <c r="D186" s="207" t="s">
        <v>75</v>
      </c>
      <c r="E186" s="208" t="s">
        <v>1829</v>
      </c>
      <c r="F186" s="208" t="s">
        <v>1830</v>
      </c>
      <c r="G186" s="206"/>
      <c r="H186" s="206"/>
      <c r="I186" s="209"/>
      <c r="J186" s="210">
        <f>BK186</f>
        <v>0</v>
      </c>
      <c r="K186" s="206"/>
      <c r="L186" s="211"/>
      <c r="M186" s="212"/>
      <c r="N186" s="213"/>
      <c r="O186" s="213"/>
      <c r="P186" s="214">
        <f>SUM(P187:P271)</f>
        <v>0</v>
      </c>
      <c r="Q186" s="213"/>
      <c r="R186" s="214">
        <f>SUM(R187:R271)</f>
        <v>0.12811</v>
      </c>
      <c r="S186" s="213"/>
      <c r="T186" s="215">
        <f>SUM(T187:T271)</f>
        <v>0</v>
      </c>
      <c r="AR186" s="216" t="s">
        <v>84</v>
      </c>
      <c r="AT186" s="217" t="s">
        <v>75</v>
      </c>
      <c r="AU186" s="217" t="s">
        <v>76</v>
      </c>
      <c r="AY186" s="216" t="s">
        <v>170</v>
      </c>
      <c r="BK186" s="218">
        <f>SUM(BK187:BK271)</f>
        <v>0</v>
      </c>
    </row>
    <row r="187" spans="2:65" s="1" customFormat="1" ht="16.5" customHeight="1">
      <c r="B187" s="46"/>
      <c r="C187" s="221" t="s">
        <v>513</v>
      </c>
      <c r="D187" s="221" t="s">
        <v>176</v>
      </c>
      <c r="E187" s="222" t="s">
        <v>1831</v>
      </c>
      <c r="F187" s="223" t="s">
        <v>1832</v>
      </c>
      <c r="G187" s="224" t="s">
        <v>1245</v>
      </c>
      <c r="H187" s="225">
        <v>1</v>
      </c>
      <c r="I187" s="226"/>
      <c r="J187" s="227">
        <f>ROUND(I187*H187,2)</f>
        <v>0</v>
      </c>
      <c r="K187" s="223" t="s">
        <v>23</v>
      </c>
      <c r="L187" s="72"/>
      <c r="M187" s="228" t="s">
        <v>23</v>
      </c>
      <c r="N187" s="229" t="s">
        <v>47</v>
      </c>
      <c r="O187" s="47"/>
      <c r="P187" s="230">
        <f>O187*H187</f>
        <v>0</v>
      </c>
      <c r="Q187" s="230">
        <v>0</v>
      </c>
      <c r="R187" s="230">
        <f>Q187*H187</f>
        <v>0</v>
      </c>
      <c r="S187" s="230">
        <v>0</v>
      </c>
      <c r="T187" s="231">
        <f>S187*H187</f>
        <v>0</v>
      </c>
      <c r="AR187" s="24" t="s">
        <v>194</v>
      </c>
      <c r="AT187" s="24" t="s">
        <v>176</v>
      </c>
      <c r="AU187" s="24" t="s">
        <v>84</v>
      </c>
      <c r="AY187" s="24" t="s">
        <v>170</v>
      </c>
      <c r="BE187" s="232">
        <f>IF(N187="základní",J187,0)</f>
        <v>0</v>
      </c>
      <c r="BF187" s="232">
        <f>IF(N187="snížená",J187,0)</f>
        <v>0</v>
      </c>
      <c r="BG187" s="232">
        <f>IF(N187="zákl. přenesená",J187,0)</f>
        <v>0</v>
      </c>
      <c r="BH187" s="232">
        <f>IF(N187="sníž. přenesená",J187,0)</f>
        <v>0</v>
      </c>
      <c r="BI187" s="232">
        <f>IF(N187="nulová",J187,0)</f>
        <v>0</v>
      </c>
      <c r="BJ187" s="24" t="s">
        <v>84</v>
      </c>
      <c r="BK187" s="232">
        <f>ROUND(I187*H187,2)</f>
        <v>0</v>
      </c>
      <c r="BL187" s="24" t="s">
        <v>194</v>
      </c>
      <c r="BM187" s="24" t="s">
        <v>1833</v>
      </c>
    </row>
    <row r="188" spans="2:47" s="1" customFormat="1" ht="13.5">
      <c r="B188" s="46"/>
      <c r="C188" s="74"/>
      <c r="D188" s="233" t="s">
        <v>183</v>
      </c>
      <c r="E188" s="74"/>
      <c r="F188" s="234" t="s">
        <v>1832</v>
      </c>
      <c r="G188" s="74"/>
      <c r="H188" s="74"/>
      <c r="I188" s="191"/>
      <c r="J188" s="74"/>
      <c r="K188" s="74"/>
      <c r="L188" s="72"/>
      <c r="M188" s="235"/>
      <c r="N188" s="47"/>
      <c r="O188" s="47"/>
      <c r="P188" s="47"/>
      <c r="Q188" s="47"/>
      <c r="R188" s="47"/>
      <c r="S188" s="47"/>
      <c r="T188" s="95"/>
      <c r="AT188" s="24" t="s">
        <v>183</v>
      </c>
      <c r="AU188" s="24" t="s">
        <v>84</v>
      </c>
    </row>
    <row r="189" spans="2:47" s="1" customFormat="1" ht="13.5">
      <c r="B189" s="46"/>
      <c r="C189" s="74"/>
      <c r="D189" s="233" t="s">
        <v>184</v>
      </c>
      <c r="E189" s="74"/>
      <c r="F189" s="236" t="s">
        <v>1834</v>
      </c>
      <c r="G189" s="74"/>
      <c r="H189" s="74"/>
      <c r="I189" s="191"/>
      <c r="J189" s="74"/>
      <c r="K189" s="74"/>
      <c r="L189" s="72"/>
      <c r="M189" s="235"/>
      <c r="N189" s="47"/>
      <c r="O189" s="47"/>
      <c r="P189" s="47"/>
      <c r="Q189" s="47"/>
      <c r="R189" s="47"/>
      <c r="S189" s="47"/>
      <c r="T189" s="95"/>
      <c r="AT189" s="24" t="s">
        <v>184</v>
      </c>
      <c r="AU189" s="24" t="s">
        <v>84</v>
      </c>
    </row>
    <row r="190" spans="2:65" s="1" customFormat="1" ht="25.5" customHeight="1">
      <c r="B190" s="46"/>
      <c r="C190" s="221" t="s">
        <v>520</v>
      </c>
      <c r="D190" s="221" t="s">
        <v>176</v>
      </c>
      <c r="E190" s="222" t="s">
        <v>1835</v>
      </c>
      <c r="F190" s="223" t="s">
        <v>1836</v>
      </c>
      <c r="G190" s="224" t="s">
        <v>304</v>
      </c>
      <c r="H190" s="225">
        <v>2</v>
      </c>
      <c r="I190" s="226"/>
      <c r="J190" s="227">
        <f>ROUND(I190*H190,2)</f>
        <v>0</v>
      </c>
      <c r="K190" s="223" t="s">
        <v>1676</v>
      </c>
      <c r="L190" s="72"/>
      <c r="M190" s="228" t="s">
        <v>23</v>
      </c>
      <c r="N190" s="229" t="s">
        <v>47</v>
      </c>
      <c r="O190" s="47"/>
      <c r="P190" s="230">
        <f>O190*H190</f>
        <v>0</v>
      </c>
      <c r="Q190" s="230">
        <v>0</v>
      </c>
      <c r="R190" s="230">
        <f>Q190*H190</f>
        <v>0</v>
      </c>
      <c r="S190" s="230">
        <v>0</v>
      </c>
      <c r="T190" s="231">
        <f>S190*H190</f>
        <v>0</v>
      </c>
      <c r="AR190" s="24" t="s">
        <v>194</v>
      </c>
      <c r="AT190" s="24" t="s">
        <v>176</v>
      </c>
      <c r="AU190" s="24" t="s">
        <v>84</v>
      </c>
      <c r="AY190" s="24" t="s">
        <v>170</v>
      </c>
      <c r="BE190" s="232">
        <f>IF(N190="základní",J190,0)</f>
        <v>0</v>
      </c>
      <c r="BF190" s="232">
        <f>IF(N190="snížená",J190,0)</f>
        <v>0</v>
      </c>
      <c r="BG190" s="232">
        <f>IF(N190="zákl. přenesená",J190,0)</f>
        <v>0</v>
      </c>
      <c r="BH190" s="232">
        <f>IF(N190="sníž. přenesená",J190,0)</f>
        <v>0</v>
      </c>
      <c r="BI190" s="232">
        <f>IF(N190="nulová",J190,0)</f>
        <v>0</v>
      </c>
      <c r="BJ190" s="24" t="s">
        <v>84</v>
      </c>
      <c r="BK190" s="232">
        <f>ROUND(I190*H190,2)</f>
        <v>0</v>
      </c>
      <c r="BL190" s="24" t="s">
        <v>194</v>
      </c>
      <c r="BM190" s="24" t="s">
        <v>1837</v>
      </c>
    </row>
    <row r="191" spans="2:47" s="1" customFormat="1" ht="13.5">
      <c r="B191" s="46"/>
      <c r="C191" s="74"/>
      <c r="D191" s="233" t="s">
        <v>183</v>
      </c>
      <c r="E191" s="74"/>
      <c r="F191" s="234" t="s">
        <v>1838</v>
      </c>
      <c r="G191" s="74"/>
      <c r="H191" s="74"/>
      <c r="I191" s="191"/>
      <c r="J191" s="74"/>
      <c r="K191" s="74"/>
      <c r="L191" s="72"/>
      <c r="M191" s="235"/>
      <c r="N191" s="47"/>
      <c r="O191" s="47"/>
      <c r="P191" s="47"/>
      <c r="Q191" s="47"/>
      <c r="R191" s="47"/>
      <c r="S191" s="47"/>
      <c r="T191" s="95"/>
      <c r="AT191" s="24" t="s">
        <v>183</v>
      </c>
      <c r="AU191" s="24" t="s">
        <v>84</v>
      </c>
    </row>
    <row r="192" spans="2:47" s="1" customFormat="1" ht="13.5">
      <c r="B192" s="46"/>
      <c r="C192" s="74"/>
      <c r="D192" s="233" t="s">
        <v>184</v>
      </c>
      <c r="E192" s="74"/>
      <c r="F192" s="236" t="s">
        <v>1839</v>
      </c>
      <c r="G192" s="74"/>
      <c r="H192" s="74"/>
      <c r="I192" s="191"/>
      <c r="J192" s="74"/>
      <c r="K192" s="74"/>
      <c r="L192" s="72"/>
      <c r="M192" s="235"/>
      <c r="N192" s="47"/>
      <c r="O192" s="47"/>
      <c r="P192" s="47"/>
      <c r="Q192" s="47"/>
      <c r="R192" s="47"/>
      <c r="S192" s="47"/>
      <c r="T192" s="95"/>
      <c r="AT192" s="24" t="s">
        <v>184</v>
      </c>
      <c r="AU192" s="24" t="s">
        <v>84</v>
      </c>
    </row>
    <row r="193" spans="2:65" s="1" customFormat="1" ht="25.5" customHeight="1">
      <c r="B193" s="46"/>
      <c r="C193" s="221" t="s">
        <v>526</v>
      </c>
      <c r="D193" s="221" t="s">
        <v>176</v>
      </c>
      <c r="E193" s="222" t="s">
        <v>1840</v>
      </c>
      <c r="F193" s="223" t="s">
        <v>1841</v>
      </c>
      <c r="G193" s="224" t="s">
        <v>340</v>
      </c>
      <c r="H193" s="225">
        <v>1</v>
      </c>
      <c r="I193" s="226"/>
      <c r="J193" s="227">
        <f>ROUND(I193*H193,2)</f>
        <v>0</v>
      </c>
      <c r="K193" s="223" t="s">
        <v>1676</v>
      </c>
      <c r="L193" s="72"/>
      <c r="M193" s="228" t="s">
        <v>23</v>
      </c>
      <c r="N193" s="229" t="s">
        <v>47</v>
      </c>
      <c r="O193" s="47"/>
      <c r="P193" s="230">
        <f>O193*H193</f>
        <v>0</v>
      </c>
      <c r="Q193" s="230">
        <v>0</v>
      </c>
      <c r="R193" s="230">
        <f>Q193*H193</f>
        <v>0</v>
      </c>
      <c r="S193" s="230">
        <v>0</v>
      </c>
      <c r="T193" s="231">
        <f>S193*H193</f>
        <v>0</v>
      </c>
      <c r="AR193" s="24" t="s">
        <v>194</v>
      </c>
      <c r="AT193" s="24" t="s">
        <v>176</v>
      </c>
      <c r="AU193" s="24" t="s">
        <v>84</v>
      </c>
      <c r="AY193" s="24" t="s">
        <v>170</v>
      </c>
      <c r="BE193" s="232">
        <f>IF(N193="základní",J193,0)</f>
        <v>0</v>
      </c>
      <c r="BF193" s="232">
        <f>IF(N193="snížená",J193,0)</f>
        <v>0</v>
      </c>
      <c r="BG193" s="232">
        <f>IF(N193="zákl. přenesená",J193,0)</f>
        <v>0</v>
      </c>
      <c r="BH193" s="232">
        <f>IF(N193="sníž. přenesená",J193,0)</f>
        <v>0</v>
      </c>
      <c r="BI193" s="232">
        <f>IF(N193="nulová",J193,0)</f>
        <v>0</v>
      </c>
      <c r="BJ193" s="24" t="s">
        <v>84</v>
      </c>
      <c r="BK193" s="232">
        <f>ROUND(I193*H193,2)</f>
        <v>0</v>
      </c>
      <c r="BL193" s="24" t="s">
        <v>194</v>
      </c>
      <c r="BM193" s="24" t="s">
        <v>1842</v>
      </c>
    </row>
    <row r="194" spans="2:47" s="1" customFormat="1" ht="13.5">
      <c r="B194" s="46"/>
      <c r="C194" s="74"/>
      <c r="D194" s="233" t="s">
        <v>183</v>
      </c>
      <c r="E194" s="74"/>
      <c r="F194" s="234" t="s">
        <v>1843</v>
      </c>
      <c r="G194" s="74"/>
      <c r="H194" s="74"/>
      <c r="I194" s="191"/>
      <c r="J194" s="74"/>
      <c r="K194" s="74"/>
      <c r="L194" s="72"/>
      <c r="M194" s="235"/>
      <c r="N194" s="47"/>
      <c r="O194" s="47"/>
      <c r="P194" s="47"/>
      <c r="Q194" s="47"/>
      <c r="R194" s="47"/>
      <c r="S194" s="47"/>
      <c r="T194" s="95"/>
      <c r="AT194" s="24" t="s">
        <v>183</v>
      </c>
      <c r="AU194" s="24" t="s">
        <v>84</v>
      </c>
    </row>
    <row r="195" spans="2:65" s="1" customFormat="1" ht="16.5" customHeight="1">
      <c r="B195" s="46"/>
      <c r="C195" s="221" t="s">
        <v>533</v>
      </c>
      <c r="D195" s="221" t="s">
        <v>176</v>
      </c>
      <c r="E195" s="222" t="s">
        <v>1844</v>
      </c>
      <c r="F195" s="223" t="s">
        <v>1845</v>
      </c>
      <c r="G195" s="224" t="s">
        <v>340</v>
      </c>
      <c r="H195" s="225">
        <v>350</v>
      </c>
      <c r="I195" s="226"/>
      <c r="J195" s="227">
        <f>ROUND(I195*H195,2)</f>
        <v>0</v>
      </c>
      <c r="K195" s="223" t="s">
        <v>1676</v>
      </c>
      <c r="L195" s="72"/>
      <c r="M195" s="228" t="s">
        <v>23</v>
      </c>
      <c r="N195" s="229" t="s">
        <v>47</v>
      </c>
      <c r="O195" s="47"/>
      <c r="P195" s="230">
        <f>O195*H195</f>
        <v>0</v>
      </c>
      <c r="Q195" s="230">
        <v>0</v>
      </c>
      <c r="R195" s="230">
        <f>Q195*H195</f>
        <v>0</v>
      </c>
      <c r="S195" s="230">
        <v>0</v>
      </c>
      <c r="T195" s="231">
        <f>S195*H195</f>
        <v>0</v>
      </c>
      <c r="AR195" s="24" t="s">
        <v>194</v>
      </c>
      <c r="AT195" s="24" t="s">
        <v>176</v>
      </c>
      <c r="AU195" s="24" t="s">
        <v>84</v>
      </c>
      <c r="AY195" s="24" t="s">
        <v>170</v>
      </c>
      <c r="BE195" s="232">
        <f>IF(N195="základní",J195,0)</f>
        <v>0</v>
      </c>
      <c r="BF195" s="232">
        <f>IF(N195="snížená",J195,0)</f>
        <v>0</v>
      </c>
      <c r="BG195" s="232">
        <f>IF(N195="zákl. přenesená",J195,0)</f>
        <v>0</v>
      </c>
      <c r="BH195" s="232">
        <f>IF(N195="sníž. přenesená",J195,0)</f>
        <v>0</v>
      </c>
      <c r="BI195" s="232">
        <f>IF(N195="nulová",J195,0)</f>
        <v>0</v>
      </c>
      <c r="BJ195" s="24" t="s">
        <v>84</v>
      </c>
      <c r="BK195" s="232">
        <f>ROUND(I195*H195,2)</f>
        <v>0</v>
      </c>
      <c r="BL195" s="24" t="s">
        <v>194</v>
      </c>
      <c r="BM195" s="24" t="s">
        <v>1846</v>
      </c>
    </row>
    <row r="196" spans="2:47" s="1" customFormat="1" ht="13.5">
      <c r="B196" s="46"/>
      <c r="C196" s="74"/>
      <c r="D196" s="233" t="s">
        <v>183</v>
      </c>
      <c r="E196" s="74"/>
      <c r="F196" s="234" t="s">
        <v>1847</v>
      </c>
      <c r="G196" s="74"/>
      <c r="H196" s="74"/>
      <c r="I196" s="191"/>
      <c r="J196" s="74"/>
      <c r="K196" s="74"/>
      <c r="L196" s="72"/>
      <c r="M196" s="235"/>
      <c r="N196" s="47"/>
      <c r="O196" s="47"/>
      <c r="P196" s="47"/>
      <c r="Q196" s="47"/>
      <c r="R196" s="47"/>
      <c r="S196" s="47"/>
      <c r="T196" s="95"/>
      <c r="AT196" s="24" t="s">
        <v>183</v>
      </c>
      <c r="AU196" s="24" t="s">
        <v>84</v>
      </c>
    </row>
    <row r="197" spans="2:47" s="1" customFormat="1" ht="13.5">
      <c r="B197" s="46"/>
      <c r="C197" s="74"/>
      <c r="D197" s="233" t="s">
        <v>184</v>
      </c>
      <c r="E197" s="74"/>
      <c r="F197" s="236" t="s">
        <v>1848</v>
      </c>
      <c r="G197" s="74"/>
      <c r="H197" s="74"/>
      <c r="I197" s="191"/>
      <c r="J197" s="74"/>
      <c r="K197" s="74"/>
      <c r="L197" s="72"/>
      <c r="M197" s="235"/>
      <c r="N197" s="47"/>
      <c r="O197" s="47"/>
      <c r="P197" s="47"/>
      <c r="Q197" s="47"/>
      <c r="R197" s="47"/>
      <c r="S197" s="47"/>
      <c r="T197" s="95"/>
      <c r="AT197" s="24" t="s">
        <v>184</v>
      </c>
      <c r="AU197" s="24" t="s">
        <v>84</v>
      </c>
    </row>
    <row r="198" spans="2:65" s="1" customFormat="1" ht="25.5" customHeight="1">
      <c r="B198" s="46"/>
      <c r="C198" s="221" t="s">
        <v>538</v>
      </c>
      <c r="D198" s="221" t="s">
        <v>176</v>
      </c>
      <c r="E198" s="222" t="s">
        <v>1849</v>
      </c>
      <c r="F198" s="223" t="s">
        <v>1850</v>
      </c>
      <c r="G198" s="224" t="s">
        <v>340</v>
      </c>
      <c r="H198" s="225">
        <v>6</v>
      </c>
      <c r="I198" s="226"/>
      <c r="J198" s="227">
        <f>ROUND(I198*H198,2)</f>
        <v>0</v>
      </c>
      <c r="K198" s="223" t="s">
        <v>1676</v>
      </c>
      <c r="L198" s="72"/>
      <c r="M198" s="228" t="s">
        <v>23</v>
      </c>
      <c r="N198" s="229" t="s">
        <v>47</v>
      </c>
      <c r="O198" s="47"/>
      <c r="P198" s="230">
        <f>O198*H198</f>
        <v>0</v>
      </c>
      <c r="Q198" s="230">
        <v>0</v>
      </c>
      <c r="R198" s="230">
        <f>Q198*H198</f>
        <v>0</v>
      </c>
      <c r="S198" s="230">
        <v>0</v>
      </c>
      <c r="T198" s="231">
        <f>S198*H198</f>
        <v>0</v>
      </c>
      <c r="AR198" s="24" t="s">
        <v>194</v>
      </c>
      <c r="AT198" s="24" t="s">
        <v>176</v>
      </c>
      <c r="AU198" s="24" t="s">
        <v>84</v>
      </c>
      <c r="AY198" s="24" t="s">
        <v>170</v>
      </c>
      <c r="BE198" s="232">
        <f>IF(N198="základní",J198,0)</f>
        <v>0</v>
      </c>
      <c r="BF198" s="232">
        <f>IF(N198="snížená",J198,0)</f>
        <v>0</v>
      </c>
      <c r="BG198" s="232">
        <f>IF(N198="zákl. přenesená",J198,0)</f>
        <v>0</v>
      </c>
      <c r="BH198" s="232">
        <f>IF(N198="sníž. přenesená",J198,0)</f>
        <v>0</v>
      </c>
      <c r="BI198" s="232">
        <f>IF(N198="nulová",J198,0)</f>
        <v>0</v>
      </c>
      <c r="BJ198" s="24" t="s">
        <v>84</v>
      </c>
      <c r="BK198" s="232">
        <f>ROUND(I198*H198,2)</f>
        <v>0</v>
      </c>
      <c r="BL198" s="24" t="s">
        <v>194</v>
      </c>
      <c r="BM198" s="24" t="s">
        <v>1851</v>
      </c>
    </row>
    <row r="199" spans="2:47" s="1" customFormat="1" ht="13.5">
      <c r="B199" s="46"/>
      <c r="C199" s="74"/>
      <c r="D199" s="233" t="s">
        <v>183</v>
      </c>
      <c r="E199" s="74"/>
      <c r="F199" s="234" t="s">
        <v>1852</v>
      </c>
      <c r="G199" s="74"/>
      <c r="H199" s="74"/>
      <c r="I199" s="191"/>
      <c r="J199" s="74"/>
      <c r="K199" s="74"/>
      <c r="L199" s="72"/>
      <c r="M199" s="235"/>
      <c r="N199" s="47"/>
      <c r="O199" s="47"/>
      <c r="P199" s="47"/>
      <c r="Q199" s="47"/>
      <c r="R199" s="47"/>
      <c r="S199" s="47"/>
      <c r="T199" s="95"/>
      <c r="AT199" s="24" t="s">
        <v>183</v>
      </c>
      <c r="AU199" s="24" t="s">
        <v>84</v>
      </c>
    </row>
    <row r="200" spans="2:47" s="1" customFormat="1" ht="13.5">
      <c r="B200" s="46"/>
      <c r="C200" s="74"/>
      <c r="D200" s="233" t="s">
        <v>184</v>
      </c>
      <c r="E200" s="74"/>
      <c r="F200" s="236" t="s">
        <v>1853</v>
      </c>
      <c r="G200" s="74"/>
      <c r="H200" s="74"/>
      <c r="I200" s="191"/>
      <c r="J200" s="74"/>
      <c r="K200" s="74"/>
      <c r="L200" s="72"/>
      <c r="M200" s="235"/>
      <c r="N200" s="47"/>
      <c r="O200" s="47"/>
      <c r="P200" s="47"/>
      <c r="Q200" s="47"/>
      <c r="R200" s="47"/>
      <c r="S200" s="47"/>
      <c r="T200" s="95"/>
      <c r="AT200" s="24" t="s">
        <v>184</v>
      </c>
      <c r="AU200" s="24" t="s">
        <v>84</v>
      </c>
    </row>
    <row r="201" spans="2:65" s="1" customFormat="1" ht="25.5" customHeight="1">
      <c r="B201" s="46"/>
      <c r="C201" s="221" t="s">
        <v>544</v>
      </c>
      <c r="D201" s="221" t="s">
        <v>176</v>
      </c>
      <c r="E201" s="222" t="s">
        <v>1854</v>
      </c>
      <c r="F201" s="223" t="s">
        <v>1855</v>
      </c>
      <c r="G201" s="224" t="s">
        <v>340</v>
      </c>
      <c r="H201" s="225">
        <v>65</v>
      </c>
      <c r="I201" s="226"/>
      <c r="J201" s="227">
        <f>ROUND(I201*H201,2)</f>
        <v>0</v>
      </c>
      <c r="K201" s="223" t="s">
        <v>1676</v>
      </c>
      <c r="L201" s="72"/>
      <c r="M201" s="228" t="s">
        <v>23</v>
      </c>
      <c r="N201" s="229" t="s">
        <v>47</v>
      </c>
      <c r="O201" s="47"/>
      <c r="P201" s="230">
        <f>O201*H201</f>
        <v>0</v>
      </c>
      <c r="Q201" s="230">
        <v>0</v>
      </c>
      <c r="R201" s="230">
        <f>Q201*H201</f>
        <v>0</v>
      </c>
      <c r="S201" s="230">
        <v>0</v>
      </c>
      <c r="T201" s="231">
        <f>S201*H201</f>
        <v>0</v>
      </c>
      <c r="AR201" s="24" t="s">
        <v>194</v>
      </c>
      <c r="AT201" s="24" t="s">
        <v>176</v>
      </c>
      <c r="AU201" s="24" t="s">
        <v>84</v>
      </c>
      <c r="AY201" s="24" t="s">
        <v>170</v>
      </c>
      <c r="BE201" s="232">
        <f>IF(N201="základní",J201,0)</f>
        <v>0</v>
      </c>
      <c r="BF201" s="232">
        <f>IF(N201="snížená",J201,0)</f>
        <v>0</v>
      </c>
      <c r="BG201" s="232">
        <f>IF(N201="zákl. přenesená",J201,0)</f>
        <v>0</v>
      </c>
      <c r="BH201" s="232">
        <f>IF(N201="sníž. přenesená",J201,0)</f>
        <v>0</v>
      </c>
      <c r="BI201" s="232">
        <f>IF(N201="nulová",J201,0)</f>
        <v>0</v>
      </c>
      <c r="BJ201" s="24" t="s">
        <v>84</v>
      </c>
      <c r="BK201" s="232">
        <f>ROUND(I201*H201,2)</f>
        <v>0</v>
      </c>
      <c r="BL201" s="24" t="s">
        <v>194</v>
      </c>
      <c r="BM201" s="24" t="s">
        <v>1856</v>
      </c>
    </row>
    <row r="202" spans="2:47" s="1" customFormat="1" ht="13.5">
      <c r="B202" s="46"/>
      <c r="C202" s="74"/>
      <c r="D202" s="233" t="s">
        <v>183</v>
      </c>
      <c r="E202" s="74"/>
      <c r="F202" s="234" t="s">
        <v>1857</v>
      </c>
      <c r="G202" s="74"/>
      <c r="H202" s="74"/>
      <c r="I202" s="191"/>
      <c r="J202" s="74"/>
      <c r="K202" s="74"/>
      <c r="L202" s="72"/>
      <c r="M202" s="235"/>
      <c r="N202" s="47"/>
      <c r="O202" s="47"/>
      <c r="P202" s="47"/>
      <c r="Q202" s="47"/>
      <c r="R202" s="47"/>
      <c r="S202" s="47"/>
      <c r="T202" s="95"/>
      <c r="AT202" s="24" t="s">
        <v>183</v>
      </c>
      <c r="AU202" s="24" t="s">
        <v>84</v>
      </c>
    </row>
    <row r="203" spans="2:47" s="1" customFormat="1" ht="13.5">
      <c r="B203" s="46"/>
      <c r="C203" s="74"/>
      <c r="D203" s="233" t="s">
        <v>184</v>
      </c>
      <c r="E203" s="74"/>
      <c r="F203" s="236" t="s">
        <v>1858</v>
      </c>
      <c r="G203" s="74"/>
      <c r="H203" s="74"/>
      <c r="I203" s="191"/>
      <c r="J203" s="74"/>
      <c r="K203" s="74"/>
      <c r="L203" s="72"/>
      <c r="M203" s="235"/>
      <c r="N203" s="47"/>
      <c r="O203" s="47"/>
      <c r="P203" s="47"/>
      <c r="Q203" s="47"/>
      <c r="R203" s="47"/>
      <c r="S203" s="47"/>
      <c r="T203" s="95"/>
      <c r="AT203" s="24" t="s">
        <v>184</v>
      </c>
      <c r="AU203" s="24" t="s">
        <v>84</v>
      </c>
    </row>
    <row r="204" spans="2:65" s="1" customFormat="1" ht="16.5" customHeight="1">
      <c r="B204" s="46"/>
      <c r="C204" s="221" t="s">
        <v>551</v>
      </c>
      <c r="D204" s="221" t="s">
        <v>176</v>
      </c>
      <c r="E204" s="222" t="s">
        <v>1859</v>
      </c>
      <c r="F204" s="223" t="s">
        <v>1860</v>
      </c>
      <c r="G204" s="224" t="s">
        <v>340</v>
      </c>
      <c r="H204" s="225">
        <v>210</v>
      </c>
      <c r="I204" s="226"/>
      <c r="J204" s="227">
        <f>ROUND(I204*H204,2)</f>
        <v>0</v>
      </c>
      <c r="K204" s="223" t="s">
        <v>1676</v>
      </c>
      <c r="L204" s="72"/>
      <c r="M204" s="228" t="s">
        <v>23</v>
      </c>
      <c r="N204" s="229" t="s">
        <v>47</v>
      </c>
      <c r="O204" s="47"/>
      <c r="P204" s="230">
        <f>O204*H204</f>
        <v>0</v>
      </c>
      <c r="Q204" s="230">
        <v>0</v>
      </c>
      <c r="R204" s="230">
        <f>Q204*H204</f>
        <v>0</v>
      </c>
      <c r="S204" s="230">
        <v>0</v>
      </c>
      <c r="T204" s="231">
        <f>S204*H204</f>
        <v>0</v>
      </c>
      <c r="AR204" s="24" t="s">
        <v>194</v>
      </c>
      <c r="AT204" s="24" t="s">
        <v>176</v>
      </c>
      <c r="AU204" s="24" t="s">
        <v>84</v>
      </c>
      <c r="AY204" s="24" t="s">
        <v>170</v>
      </c>
      <c r="BE204" s="232">
        <f>IF(N204="základní",J204,0)</f>
        <v>0</v>
      </c>
      <c r="BF204" s="232">
        <f>IF(N204="snížená",J204,0)</f>
        <v>0</v>
      </c>
      <c r="BG204" s="232">
        <f>IF(N204="zákl. přenesená",J204,0)</f>
        <v>0</v>
      </c>
      <c r="BH204" s="232">
        <f>IF(N204="sníž. přenesená",J204,0)</f>
        <v>0</v>
      </c>
      <c r="BI204" s="232">
        <f>IF(N204="nulová",J204,0)</f>
        <v>0</v>
      </c>
      <c r="BJ204" s="24" t="s">
        <v>84</v>
      </c>
      <c r="BK204" s="232">
        <f>ROUND(I204*H204,2)</f>
        <v>0</v>
      </c>
      <c r="BL204" s="24" t="s">
        <v>194</v>
      </c>
      <c r="BM204" s="24" t="s">
        <v>1861</v>
      </c>
    </row>
    <row r="205" spans="2:47" s="1" customFormat="1" ht="13.5">
      <c r="B205" s="46"/>
      <c r="C205" s="74"/>
      <c r="D205" s="233" t="s">
        <v>183</v>
      </c>
      <c r="E205" s="74"/>
      <c r="F205" s="234" t="s">
        <v>1862</v>
      </c>
      <c r="G205" s="74"/>
      <c r="H205" s="74"/>
      <c r="I205" s="191"/>
      <c r="J205" s="74"/>
      <c r="K205" s="74"/>
      <c r="L205" s="72"/>
      <c r="M205" s="235"/>
      <c r="N205" s="47"/>
      <c r="O205" s="47"/>
      <c r="P205" s="47"/>
      <c r="Q205" s="47"/>
      <c r="R205" s="47"/>
      <c r="S205" s="47"/>
      <c r="T205" s="95"/>
      <c r="AT205" s="24" t="s">
        <v>183</v>
      </c>
      <c r="AU205" s="24" t="s">
        <v>84</v>
      </c>
    </row>
    <row r="206" spans="2:47" s="1" customFormat="1" ht="13.5">
      <c r="B206" s="46"/>
      <c r="C206" s="74"/>
      <c r="D206" s="233" t="s">
        <v>184</v>
      </c>
      <c r="E206" s="74"/>
      <c r="F206" s="236" t="s">
        <v>1863</v>
      </c>
      <c r="G206" s="74"/>
      <c r="H206" s="74"/>
      <c r="I206" s="191"/>
      <c r="J206" s="74"/>
      <c r="K206" s="74"/>
      <c r="L206" s="72"/>
      <c r="M206" s="235"/>
      <c r="N206" s="47"/>
      <c r="O206" s="47"/>
      <c r="P206" s="47"/>
      <c r="Q206" s="47"/>
      <c r="R206" s="47"/>
      <c r="S206" s="47"/>
      <c r="T206" s="95"/>
      <c r="AT206" s="24" t="s">
        <v>184</v>
      </c>
      <c r="AU206" s="24" t="s">
        <v>84</v>
      </c>
    </row>
    <row r="207" spans="2:65" s="1" customFormat="1" ht="16.5" customHeight="1">
      <c r="B207" s="46"/>
      <c r="C207" s="221" t="s">
        <v>557</v>
      </c>
      <c r="D207" s="221" t="s">
        <v>176</v>
      </c>
      <c r="E207" s="222" t="s">
        <v>1864</v>
      </c>
      <c r="F207" s="223" t="s">
        <v>1865</v>
      </c>
      <c r="G207" s="224" t="s">
        <v>1732</v>
      </c>
      <c r="H207" s="225">
        <v>631</v>
      </c>
      <c r="I207" s="226"/>
      <c r="J207" s="227">
        <f>ROUND(I207*H207,2)</f>
        <v>0</v>
      </c>
      <c r="K207" s="223" t="s">
        <v>23</v>
      </c>
      <c r="L207" s="72"/>
      <c r="M207" s="228" t="s">
        <v>23</v>
      </c>
      <c r="N207" s="229" t="s">
        <v>47</v>
      </c>
      <c r="O207" s="47"/>
      <c r="P207" s="230">
        <f>O207*H207</f>
        <v>0</v>
      </c>
      <c r="Q207" s="230">
        <v>0</v>
      </c>
      <c r="R207" s="230">
        <f>Q207*H207</f>
        <v>0</v>
      </c>
      <c r="S207" s="230">
        <v>0</v>
      </c>
      <c r="T207" s="231">
        <f>S207*H207</f>
        <v>0</v>
      </c>
      <c r="AR207" s="24" t="s">
        <v>194</v>
      </c>
      <c r="AT207" s="24" t="s">
        <v>176</v>
      </c>
      <c r="AU207" s="24" t="s">
        <v>84</v>
      </c>
      <c r="AY207" s="24" t="s">
        <v>170</v>
      </c>
      <c r="BE207" s="232">
        <f>IF(N207="základní",J207,0)</f>
        <v>0</v>
      </c>
      <c r="BF207" s="232">
        <f>IF(N207="snížená",J207,0)</f>
        <v>0</v>
      </c>
      <c r="BG207" s="232">
        <f>IF(N207="zákl. přenesená",J207,0)</f>
        <v>0</v>
      </c>
      <c r="BH207" s="232">
        <f>IF(N207="sníž. přenesená",J207,0)</f>
        <v>0</v>
      </c>
      <c r="BI207" s="232">
        <f>IF(N207="nulová",J207,0)</f>
        <v>0</v>
      </c>
      <c r="BJ207" s="24" t="s">
        <v>84</v>
      </c>
      <c r="BK207" s="232">
        <f>ROUND(I207*H207,2)</f>
        <v>0</v>
      </c>
      <c r="BL207" s="24" t="s">
        <v>194</v>
      </c>
      <c r="BM207" s="24" t="s">
        <v>1866</v>
      </c>
    </row>
    <row r="208" spans="2:47" s="1" customFormat="1" ht="13.5">
      <c r="B208" s="46"/>
      <c r="C208" s="74"/>
      <c r="D208" s="233" t="s">
        <v>183</v>
      </c>
      <c r="E208" s="74"/>
      <c r="F208" s="234" t="s">
        <v>1865</v>
      </c>
      <c r="G208" s="74"/>
      <c r="H208" s="74"/>
      <c r="I208" s="191"/>
      <c r="J208" s="74"/>
      <c r="K208" s="74"/>
      <c r="L208" s="72"/>
      <c r="M208" s="235"/>
      <c r="N208" s="47"/>
      <c r="O208" s="47"/>
      <c r="P208" s="47"/>
      <c r="Q208" s="47"/>
      <c r="R208" s="47"/>
      <c r="S208" s="47"/>
      <c r="T208" s="95"/>
      <c r="AT208" s="24" t="s">
        <v>183</v>
      </c>
      <c r="AU208" s="24" t="s">
        <v>84</v>
      </c>
    </row>
    <row r="209" spans="2:47" s="1" customFormat="1" ht="13.5">
      <c r="B209" s="46"/>
      <c r="C209" s="74"/>
      <c r="D209" s="233" t="s">
        <v>184</v>
      </c>
      <c r="E209" s="74"/>
      <c r="F209" s="236" t="s">
        <v>1867</v>
      </c>
      <c r="G209" s="74"/>
      <c r="H209" s="74"/>
      <c r="I209" s="191"/>
      <c r="J209" s="74"/>
      <c r="K209" s="74"/>
      <c r="L209" s="72"/>
      <c r="M209" s="235"/>
      <c r="N209" s="47"/>
      <c r="O209" s="47"/>
      <c r="P209" s="47"/>
      <c r="Q209" s="47"/>
      <c r="R209" s="47"/>
      <c r="S209" s="47"/>
      <c r="T209" s="95"/>
      <c r="AT209" s="24" t="s">
        <v>184</v>
      </c>
      <c r="AU209" s="24" t="s">
        <v>84</v>
      </c>
    </row>
    <row r="210" spans="2:65" s="1" customFormat="1" ht="16.5" customHeight="1">
      <c r="B210" s="46"/>
      <c r="C210" s="221" t="s">
        <v>563</v>
      </c>
      <c r="D210" s="221" t="s">
        <v>176</v>
      </c>
      <c r="E210" s="222" t="s">
        <v>1868</v>
      </c>
      <c r="F210" s="223" t="s">
        <v>1869</v>
      </c>
      <c r="G210" s="224" t="s">
        <v>340</v>
      </c>
      <c r="H210" s="225">
        <v>6</v>
      </c>
      <c r="I210" s="226"/>
      <c r="J210" s="227">
        <f>ROUND(I210*H210,2)</f>
        <v>0</v>
      </c>
      <c r="K210" s="223" t="s">
        <v>1676</v>
      </c>
      <c r="L210" s="72"/>
      <c r="M210" s="228" t="s">
        <v>23</v>
      </c>
      <c r="N210" s="229" t="s">
        <v>47</v>
      </c>
      <c r="O210" s="47"/>
      <c r="P210" s="230">
        <f>O210*H210</f>
        <v>0</v>
      </c>
      <c r="Q210" s="230">
        <v>1E-05</v>
      </c>
      <c r="R210" s="230">
        <f>Q210*H210</f>
        <v>6.000000000000001E-05</v>
      </c>
      <c r="S210" s="230">
        <v>0</v>
      </c>
      <c r="T210" s="231">
        <f>S210*H210</f>
        <v>0</v>
      </c>
      <c r="AR210" s="24" t="s">
        <v>194</v>
      </c>
      <c r="AT210" s="24" t="s">
        <v>176</v>
      </c>
      <c r="AU210" s="24" t="s">
        <v>84</v>
      </c>
      <c r="AY210" s="24" t="s">
        <v>170</v>
      </c>
      <c r="BE210" s="232">
        <f>IF(N210="základní",J210,0)</f>
        <v>0</v>
      </c>
      <c r="BF210" s="232">
        <f>IF(N210="snížená",J210,0)</f>
        <v>0</v>
      </c>
      <c r="BG210" s="232">
        <f>IF(N210="zákl. přenesená",J210,0)</f>
        <v>0</v>
      </c>
      <c r="BH210" s="232">
        <f>IF(N210="sníž. přenesená",J210,0)</f>
        <v>0</v>
      </c>
      <c r="BI210" s="232">
        <f>IF(N210="nulová",J210,0)</f>
        <v>0</v>
      </c>
      <c r="BJ210" s="24" t="s">
        <v>84</v>
      </c>
      <c r="BK210" s="232">
        <f>ROUND(I210*H210,2)</f>
        <v>0</v>
      </c>
      <c r="BL210" s="24" t="s">
        <v>194</v>
      </c>
      <c r="BM210" s="24" t="s">
        <v>1870</v>
      </c>
    </row>
    <row r="211" spans="2:47" s="1" customFormat="1" ht="13.5">
      <c r="B211" s="46"/>
      <c r="C211" s="74"/>
      <c r="D211" s="233" t="s">
        <v>183</v>
      </c>
      <c r="E211" s="74"/>
      <c r="F211" s="234" t="s">
        <v>1871</v>
      </c>
      <c r="G211" s="74"/>
      <c r="H211" s="74"/>
      <c r="I211" s="191"/>
      <c r="J211" s="74"/>
      <c r="K211" s="74"/>
      <c r="L211" s="72"/>
      <c r="M211" s="235"/>
      <c r="N211" s="47"/>
      <c r="O211" s="47"/>
      <c r="P211" s="47"/>
      <c r="Q211" s="47"/>
      <c r="R211" s="47"/>
      <c r="S211" s="47"/>
      <c r="T211" s="95"/>
      <c r="AT211" s="24" t="s">
        <v>183</v>
      </c>
      <c r="AU211" s="24" t="s">
        <v>84</v>
      </c>
    </row>
    <row r="212" spans="2:47" s="1" customFormat="1" ht="13.5">
      <c r="B212" s="46"/>
      <c r="C212" s="74"/>
      <c r="D212" s="233" t="s">
        <v>184</v>
      </c>
      <c r="E212" s="74"/>
      <c r="F212" s="236" t="s">
        <v>1872</v>
      </c>
      <c r="G212" s="74"/>
      <c r="H212" s="74"/>
      <c r="I212" s="191"/>
      <c r="J212" s="74"/>
      <c r="K212" s="74"/>
      <c r="L212" s="72"/>
      <c r="M212" s="235"/>
      <c r="N212" s="47"/>
      <c r="O212" s="47"/>
      <c r="P212" s="47"/>
      <c r="Q212" s="47"/>
      <c r="R212" s="47"/>
      <c r="S212" s="47"/>
      <c r="T212" s="95"/>
      <c r="AT212" s="24" t="s">
        <v>184</v>
      </c>
      <c r="AU212" s="24" t="s">
        <v>84</v>
      </c>
    </row>
    <row r="213" spans="2:65" s="1" customFormat="1" ht="16.5" customHeight="1">
      <c r="B213" s="46"/>
      <c r="C213" s="221" t="s">
        <v>568</v>
      </c>
      <c r="D213" s="221" t="s">
        <v>176</v>
      </c>
      <c r="E213" s="222" t="s">
        <v>1873</v>
      </c>
      <c r="F213" s="223" t="s">
        <v>1874</v>
      </c>
      <c r="G213" s="224" t="s">
        <v>1245</v>
      </c>
      <c r="H213" s="225">
        <v>2</v>
      </c>
      <c r="I213" s="226"/>
      <c r="J213" s="227">
        <f>ROUND(I213*H213,2)</f>
        <v>0</v>
      </c>
      <c r="K213" s="223" t="s">
        <v>23</v>
      </c>
      <c r="L213" s="72"/>
      <c r="M213" s="228" t="s">
        <v>23</v>
      </c>
      <c r="N213" s="229" t="s">
        <v>47</v>
      </c>
      <c r="O213" s="47"/>
      <c r="P213" s="230">
        <f>O213*H213</f>
        <v>0</v>
      </c>
      <c r="Q213" s="230">
        <v>0</v>
      </c>
      <c r="R213" s="230">
        <f>Q213*H213</f>
        <v>0</v>
      </c>
      <c r="S213" s="230">
        <v>0</v>
      </c>
      <c r="T213" s="231">
        <f>S213*H213</f>
        <v>0</v>
      </c>
      <c r="AR213" s="24" t="s">
        <v>194</v>
      </c>
      <c r="AT213" s="24" t="s">
        <v>176</v>
      </c>
      <c r="AU213" s="24" t="s">
        <v>84</v>
      </c>
      <c r="AY213" s="24" t="s">
        <v>170</v>
      </c>
      <c r="BE213" s="232">
        <f>IF(N213="základní",J213,0)</f>
        <v>0</v>
      </c>
      <c r="BF213" s="232">
        <f>IF(N213="snížená",J213,0)</f>
        <v>0</v>
      </c>
      <c r="BG213" s="232">
        <f>IF(N213="zákl. přenesená",J213,0)</f>
        <v>0</v>
      </c>
      <c r="BH213" s="232">
        <f>IF(N213="sníž. přenesená",J213,0)</f>
        <v>0</v>
      </c>
      <c r="BI213" s="232">
        <f>IF(N213="nulová",J213,0)</f>
        <v>0</v>
      </c>
      <c r="BJ213" s="24" t="s">
        <v>84</v>
      </c>
      <c r="BK213" s="232">
        <f>ROUND(I213*H213,2)</f>
        <v>0</v>
      </c>
      <c r="BL213" s="24" t="s">
        <v>194</v>
      </c>
      <c r="BM213" s="24" t="s">
        <v>1875</v>
      </c>
    </row>
    <row r="214" spans="2:47" s="1" customFormat="1" ht="13.5">
      <c r="B214" s="46"/>
      <c r="C214" s="74"/>
      <c r="D214" s="233" t="s">
        <v>183</v>
      </c>
      <c r="E214" s="74"/>
      <c r="F214" s="234" t="s">
        <v>1874</v>
      </c>
      <c r="G214" s="74"/>
      <c r="H214" s="74"/>
      <c r="I214" s="191"/>
      <c r="J214" s="74"/>
      <c r="K214" s="74"/>
      <c r="L214" s="72"/>
      <c r="M214" s="235"/>
      <c r="N214" s="47"/>
      <c r="O214" s="47"/>
      <c r="P214" s="47"/>
      <c r="Q214" s="47"/>
      <c r="R214" s="47"/>
      <c r="S214" s="47"/>
      <c r="T214" s="95"/>
      <c r="AT214" s="24" t="s">
        <v>183</v>
      </c>
      <c r="AU214" s="24" t="s">
        <v>84</v>
      </c>
    </row>
    <row r="215" spans="2:47" s="1" customFormat="1" ht="13.5">
      <c r="B215" s="46"/>
      <c r="C215" s="74"/>
      <c r="D215" s="233" t="s">
        <v>184</v>
      </c>
      <c r="E215" s="74"/>
      <c r="F215" s="236" t="s">
        <v>1876</v>
      </c>
      <c r="G215" s="74"/>
      <c r="H215" s="74"/>
      <c r="I215" s="191"/>
      <c r="J215" s="74"/>
      <c r="K215" s="74"/>
      <c r="L215" s="72"/>
      <c r="M215" s="235"/>
      <c r="N215" s="47"/>
      <c r="O215" s="47"/>
      <c r="P215" s="47"/>
      <c r="Q215" s="47"/>
      <c r="R215" s="47"/>
      <c r="S215" s="47"/>
      <c r="T215" s="95"/>
      <c r="AT215" s="24" t="s">
        <v>184</v>
      </c>
      <c r="AU215" s="24" t="s">
        <v>84</v>
      </c>
    </row>
    <row r="216" spans="2:65" s="1" customFormat="1" ht="16.5" customHeight="1">
      <c r="B216" s="46"/>
      <c r="C216" s="221" t="s">
        <v>573</v>
      </c>
      <c r="D216" s="221" t="s">
        <v>176</v>
      </c>
      <c r="E216" s="222" t="s">
        <v>1877</v>
      </c>
      <c r="F216" s="223" t="s">
        <v>1878</v>
      </c>
      <c r="G216" s="224" t="s">
        <v>1245</v>
      </c>
      <c r="H216" s="225">
        <v>4</v>
      </c>
      <c r="I216" s="226"/>
      <c r="J216" s="227">
        <f>ROUND(I216*H216,2)</f>
        <v>0</v>
      </c>
      <c r="K216" s="223" t="s">
        <v>23</v>
      </c>
      <c r="L216" s="72"/>
      <c r="M216" s="228" t="s">
        <v>23</v>
      </c>
      <c r="N216" s="229" t="s">
        <v>47</v>
      </c>
      <c r="O216" s="47"/>
      <c r="P216" s="230">
        <f>O216*H216</f>
        <v>0</v>
      </c>
      <c r="Q216" s="230">
        <v>0</v>
      </c>
      <c r="R216" s="230">
        <f>Q216*H216</f>
        <v>0</v>
      </c>
      <c r="S216" s="230">
        <v>0</v>
      </c>
      <c r="T216" s="231">
        <f>S216*H216</f>
        <v>0</v>
      </c>
      <c r="AR216" s="24" t="s">
        <v>194</v>
      </c>
      <c r="AT216" s="24" t="s">
        <v>176</v>
      </c>
      <c r="AU216" s="24" t="s">
        <v>84</v>
      </c>
      <c r="AY216" s="24" t="s">
        <v>170</v>
      </c>
      <c r="BE216" s="232">
        <f>IF(N216="základní",J216,0)</f>
        <v>0</v>
      </c>
      <c r="BF216" s="232">
        <f>IF(N216="snížená",J216,0)</f>
        <v>0</v>
      </c>
      <c r="BG216" s="232">
        <f>IF(N216="zákl. přenesená",J216,0)</f>
        <v>0</v>
      </c>
      <c r="BH216" s="232">
        <f>IF(N216="sníž. přenesená",J216,0)</f>
        <v>0</v>
      </c>
      <c r="BI216" s="232">
        <f>IF(N216="nulová",J216,0)</f>
        <v>0</v>
      </c>
      <c r="BJ216" s="24" t="s">
        <v>84</v>
      </c>
      <c r="BK216" s="232">
        <f>ROUND(I216*H216,2)</f>
        <v>0</v>
      </c>
      <c r="BL216" s="24" t="s">
        <v>194</v>
      </c>
      <c r="BM216" s="24" t="s">
        <v>1879</v>
      </c>
    </row>
    <row r="217" spans="2:47" s="1" customFormat="1" ht="13.5">
      <c r="B217" s="46"/>
      <c r="C217" s="74"/>
      <c r="D217" s="233" t="s">
        <v>183</v>
      </c>
      <c r="E217" s="74"/>
      <c r="F217" s="234" t="s">
        <v>1878</v>
      </c>
      <c r="G217" s="74"/>
      <c r="H217" s="74"/>
      <c r="I217" s="191"/>
      <c r="J217" s="74"/>
      <c r="K217" s="74"/>
      <c r="L217" s="72"/>
      <c r="M217" s="235"/>
      <c r="N217" s="47"/>
      <c r="O217" s="47"/>
      <c r="P217" s="47"/>
      <c r="Q217" s="47"/>
      <c r="R217" s="47"/>
      <c r="S217" s="47"/>
      <c r="T217" s="95"/>
      <c r="AT217" s="24" t="s">
        <v>183</v>
      </c>
      <c r="AU217" s="24" t="s">
        <v>84</v>
      </c>
    </row>
    <row r="218" spans="2:47" s="1" customFormat="1" ht="13.5">
      <c r="B218" s="46"/>
      <c r="C218" s="74"/>
      <c r="D218" s="233" t="s">
        <v>184</v>
      </c>
      <c r="E218" s="74"/>
      <c r="F218" s="236" t="s">
        <v>1880</v>
      </c>
      <c r="G218" s="74"/>
      <c r="H218" s="74"/>
      <c r="I218" s="191"/>
      <c r="J218" s="74"/>
      <c r="K218" s="74"/>
      <c r="L218" s="72"/>
      <c r="M218" s="235"/>
      <c r="N218" s="47"/>
      <c r="O218" s="47"/>
      <c r="P218" s="47"/>
      <c r="Q218" s="47"/>
      <c r="R218" s="47"/>
      <c r="S218" s="47"/>
      <c r="T218" s="95"/>
      <c r="AT218" s="24" t="s">
        <v>184</v>
      </c>
      <c r="AU218" s="24" t="s">
        <v>84</v>
      </c>
    </row>
    <row r="219" spans="2:65" s="1" customFormat="1" ht="16.5" customHeight="1">
      <c r="B219" s="46"/>
      <c r="C219" s="221" t="s">
        <v>578</v>
      </c>
      <c r="D219" s="221" t="s">
        <v>176</v>
      </c>
      <c r="E219" s="222" t="s">
        <v>1881</v>
      </c>
      <c r="F219" s="223" t="s">
        <v>1882</v>
      </c>
      <c r="G219" s="224" t="s">
        <v>304</v>
      </c>
      <c r="H219" s="225">
        <v>39</v>
      </c>
      <c r="I219" s="226"/>
      <c r="J219" s="227">
        <f>ROUND(I219*H219,2)</f>
        <v>0</v>
      </c>
      <c r="K219" s="223" t="s">
        <v>1676</v>
      </c>
      <c r="L219" s="72"/>
      <c r="M219" s="228" t="s">
        <v>23</v>
      </c>
      <c r="N219" s="229" t="s">
        <v>47</v>
      </c>
      <c r="O219" s="47"/>
      <c r="P219" s="230">
        <f>O219*H219</f>
        <v>0</v>
      </c>
      <c r="Q219" s="230">
        <v>5E-05</v>
      </c>
      <c r="R219" s="230">
        <f>Q219*H219</f>
        <v>0.0019500000000000001</v>
      </c>
      <c r="S219" s="230">
        <v>0</v>
      </c>
      <c r="T219" s="231">
        <f>S219*H219</f>
        <v>0</v>
      </c>
      <c r="AR219" s="24" t="s">
        <v>194</v>
      </c>
      <c r="AT219" s="24" t="s">
        <v>176</v>
      </c>
      <c r="AU219" s="24" t="s">
        <v>84</v>
      </c>
      <c r="AY219" s="24" t="s">
        <v>170</v>
      </c>
      <c r="BE219" s="232">
        <f>IF(N219="základní",J219,0)</f>
        <v>0</v>
      </c>
      <c r="BF219" s="232">
        <f>IF(N219="snížená",J219,0)</f>
        <v>0</v>
      </c>
      <c r="BG219" s="232">
        <f>IF(N219="zákl. přenesená",J219,0)</f>
        <v>0</v>
      </c>
      <c r="BH219" s="232">
        <f>IF(N219="sníž. přenesená",J219,0)</f>
        <v>0</v>
      </c>
      <c r="BI219" s="232">
        <f>IF(N219="nulová",J219,0)</f>
        <v>0</v>
      </c>
      <c r="BJ219" s="24" t="s">
        <v>84</v>
      </c>
      <c r="BK219" s="232">
        <f>ROUND(I219*H219,2)</f>
        <v>0</v>
      </c>
      <c r="BL219" s="24" t="s">
        <v>194</v>
      </c>
      <c r="BM219" s="24" t="s">
        <v>1883</v>
      </c>
    </row>
    <row r="220" spans="2:47" s="1" customFormat="1" ht="13.5">
      <c r="B220" s="46"/>
      <c r="C220" s="74"/>
      <c r="D220" s="233" t="s">
        <v>183</v>
      </c>
      <c r="E220" s="74"/>
      <c r="F220" s="234" t="s">
        <v>1884</v>
      </c>
      <c r="G220" s="74"/>
      <c r="H220" s="74"/>
      <c r="I220" s="191"/>
      <c r="J220" s="74"/>
      <c r="K220" s="74"/>
      <c r="L220" s="72"/>
      <c r="M220" s="235"/>
      <c r="N220" s="47"/>
      <c r="O220" s="47"/>
      <c r="P220" s="47"/>
      <c r="Q220" s="47"/>
      <c r="R220" s="47"/>
      <c r="S220" s="47"/>
      <c r="T220" s="95"/>
      <c r="AT220" s="24" t="s">
        <v>183</v>
      </c>
      <c r="AU220" s="24" t="s">
        <v>84</v>
      </c>
    </row>
    <row r="221" spans="2:47" s="1" customFormat="1" ht="13.5">
      <c r="B221" s="46"/>
      <c r="C221" s="74"/>
      <c r="D221" s="233" t="s">
        <v>184</v>
      </c>
      <c r="E221" s="74"/>
      <c r="F221" s="236" t="s">
        <v>1885</v>
      </c>
      <c r="G221" s="74"/>
      <c r="H221" s="74"/>
      <c r="I221" s="191"/>
      <c r="J221" s="74"/>
      <c r="K221" s="74"/>
      <c r="L221" s="72"/>
      <c r="M221" s="235"/>
      <c r="N221" s="47"/>
      <c r="O221" s="47"/>
      <c r="P221" s="47"/>
      <c r="Q221" s="47"/>
      <c r="R221" s="47"/>
      <c r="S221" s="47"/>
      <c r="T221" s="95"/>
      <c r="AT221" s="24" t="s">
        <v>184</v>
      </c>
      <c r="AU221" s="24" t="s">
        <v>84</v>
      </c>
    </row>
    <row r="222" spans="2:65" s="1" customFormat="1" ht="16.5" customHeight="1">
      <c r="B222" s="46"/>
      <c r="C222" s="221" t="s">
        <v>584</v>
      </c>
      <c r="D222" s="221" t="s">
        <v>176</v>
      </c>
      <c r="E222" s="222" t="s">
        <v>1886</v>
      </c>
      <c r="F222" s="223" t="s">
        <v>1887</v>
      </c>
      <c r="G222" s="224" t="s">
        <v>304</v>
      </c>
      <c r="H222" s="225">
        <v>1</v>
      </c>
      <c r="I222" s="226"/>
      <c r="J222" s="227">
        <f>ROUND(I222*H222,2)</f>
        <v>0</v>
      </c>
      <c r="K222" s="223" t="s">
        <v>1676</v>
      </c>
      <c r="L222" s="72"/>
      <c r="M222" s="228" t="s">
        <v>23</v>
      </c>
      <c r="N222" s="229" t="s">
        <v>47</v>
      </c>
      <c r="O222" s="47"/>
      <c r="P222" s="230">
        <f>O222*H222</f>
        <v>0</v>
      </c>
      <c r="Q222" s="230">
        <v>0.00028</v>
      </c>
      <c r="R222" s="230">
        <f>Q222*H222</f>
        <v>0.00028</v>
      </c>
      <c r="S222" s="230">
        <v>0</v>
      </c>
      <c r="T222" s="231">
        <f>S222*H222</f>
        <v>0</v>
      </c>
      <c r="AR222" s="24" t="s">
        <v>194</v>
      </c>
      <c r="AT222" s="24" t="s">
        <v>176</v>
      </c>
      <c r="AU222" s="24" t="s">
        <v>84</v>
      </c>
      <c r="AY222" s="24" t="s">
        <v>170</v>
      </c>
      <c r="BE222" s="232">
        <f>IF(N222="základní",J222,0)</f>
        <v>0</v>
      </c>
      <c r="BF222" s="232">
        <f>IF(N222="snížená",J222,0)</f>
        <v>0</v>
      </c>
      <c r="BG222" s="232">
        <f>IF(N222="zákl. přenesená",J222,0)</f>
        <v>0</v>
      </c>
      <c r="BH222" s="232">
        <f>IF(N222="sníž. přenesená",J222,0)</f>
        <v>0</v>
      </c>
      <c r="BI222" s="232">
        <f>IF(N222="nulová",J222,0)</f>
        <v>0</v>
      </c>
      <c r="BJ222" s="24" t="s">
        <v>84</v>
      </c>
      <c r="BK222" s="232">
        <f>ROUND(I222*H222,2)</f>
        <v>0</v>
      </c>
      <c r="BL222" s="24" t="s">
        <v>194</v>
      </c>
      <c r="BM222" s="24" t="s">
        <v>1888</v>
      </c>
    </row>
    <row r="223" spans="2:47" s="1" customFormat="1" ht="13.5">
      <c r="B223" s="46"/>
      <c r="C223" s="74"/>
      <c r="D223" s="233" t="s">
        <v>183</v>
      </c>
      <c r="E223" s="74"/>
      <c r="F223" s="234" t="s">
        <v>1889</v>
      </c>
      <c r="G223" s="74"/>
      <c r="H223" s="74"/>
      <c r="I223" s="191"/>
      <c r="J223" s="74"/>
      <c r="K223" s="74"/>
      <c r="L223" s="72"/>
      <c r="M223" s="235"/>
      <c r="N223" s="47"/>
      <c r="O223" s="47"/>
      <c r="P223" s="47"/>
      <c r="Q223" s="47"/>
      <c r="R223" s="47"/>
      <c r="S223" s="47"/>
      <c r="T223" s="95"/>
      <c r="AT223" s="24" t="s">
        <v>183</v>
      </c>
      <c r="AU223" s="24" t="s">
        <v>84</v>
      </c>
    </row>
    <row r="224" spans="2:47" s="1" customFormat="1" ht="13.5">
      <c r="B224" s="46"/>
      <c r="C224" s="74"/>
      <c r="D224" s="233" t="s">
        <v>184</v>
      </c>
      <c r="E224" s="74"/>
      <c r="F224" s="236" t="s">
        <v>1890</v>
      </c>
      <c r="G224" s="74"/>
      <c r="H224" s="74"/>
      <c r="I224" s="191"/>
      <c r="J224" s="74"/>
      <c r="K224" s="74"/>
      <c r="L224" s="72"/>
      <c r="M224" s="235"/>
      <c r="N224" s="47"/>
      <c r="O224" s="47"/>
      <c r="P224" s="47"/>
      <c r="Q224" s="47"/>
      <c r="R224" s="47"/>
      <c r="S224" s="47"/>
      <c r="T224" s="95"/>
      <c r="AT224" s="24" t="s">
        <v>184</v>
      </c>
      <c r="AU224" s="24" t="s">
        <v>84</v>
      </c>
    </row>
    <row r="225" spans="2:65" s="1" customFormat="1" ht="16.5" customHeight="1">
      <c r="B225" s="46"/>
      <c r="C225" s="221" t="s">
        <v>589</v>
      </c>
      <c r="D225" s="221" t="s">
        <v>176</v>
      </c>
      <c r="E225" s="222" t="s">
        <v>1891</v>
      </c>
      <c r="F225" s="223" t="s">
        <v>1892</v>
      </c>
      <c r="G225" s="224" t="s">
        <v>340</v>
      </c>
      <c r="H225" s="225">
        <v>84</v>
      </c>
      <c r="I225" s="226"/>
      <c r="J225" s="227">
        <f>ROUND(I225*H225,2)</f>
        <v>0</v>
      </c>
      <c r="K225" s="223" t="s">
        <v>1676</v>
      </c>
      <c r="L225" s="72"/>
      <c r="M225" s="228" t="s">
        <v>23</v>
      </c>
      <c r="N225" s="229" t="s">
        <v>47</v>
      </c>
      <c r="O225" s="47"/>
      <c r="P225" s="230">
        <f>O225*H225</f>
        <v>0</v>
      </c>
      <c r="Q225" s="230">
        <v>9E-05</v>
      </c>
      <c r="R225" s="230">
        <f>Q225*H225</f>
        <v>0.007560000000000001</v>
      </c>
      <c r="S225" s="230">
        <v>0</v>
      </c>
      <c r="T225" s="231">
        <f>S225*H225</f>
        <v>0</v>
      </c>
      <c r="AR225" s="24" t="s">
        <v>194</v>
      </c>
      <c r="AT225" s="24" t="s">
        <v>176</v>
      </c>
      <c r="AU225" s="24" t="s">
        <v>84</v>
      </c>
      <c r="AY225" s="24" t="s">
        <v>170</v>
      </c>
      <c r="BE225" s="232">
        <f>IF(N225="základní",J225,0)</f>
        <v>0</v>
      </c>
      <c r="BF225" s="232">
        <f>IF(N225="snížená",J225,0)</f>
        <v>0</v>
      </c>
      <c r="BG225" s="232">
        <f>IF(N225="zákl. přenesená",J225,0)</f>
        <v>0</v>
      </c>
      <c r="BH225" s="232">
        <f>IF(N225="sníž. přenesená",J225,0)</f>
        <v>0</v>
      </c>
      <c r="BI225" s="232">
        <f>IF(N225="nulová",J225,0)</f>
        <v>0</v>
      </c>
      <c r="BJ225" s="24" t="s">
        <v>84</v>
      </c>
      <c r="BK225" s="232">
        <f>ROUND(I225*H225,2)</f>
        <v>0</v>
      </c>
      <c r="BL225" s="24" t="s">
        <v>194</v>
      </c>
      <c r="BM225" s="24" t="s">
        <v>1893</v>
      </c>
    </row>
    <row r="226" spans="2:47" s="1" customFormat="1" ht="13.5">
      <c r="B226" s="46"/>
      <c r="C226" s="74"/>
      <c r="D226" s="233" t="s">
        <v>183</v>
      </c>
      <c r="E226" s="74"/>
      <c r="F226" s="234" t="s">
        <v>1894</v>
      </c>
      <c r="G226" s="74"/>
      <c r="H226" s="74"/>
      <c r="I226" s="191"/>
      <c r="J226" s="74"/>
      <c r="K226" s="74"/>
      <c r="L226" s="72"/>
      <c r="M226" s="235"/>
      <c r="N226" s="47"/>
      <c r="O226" s="47"/>
      <c r="P226" s="47"/>
      <c r="Q226" s="47"/>
      <c r="R226" s="47"/>
      <c r="S226" s="47"/>
      <c r="T226" s="95"/>
      <c r="AT226" s="24" t="s">
        <v>183</v>
      </c>
      <c r="AU226" s="24" t="s">
        <v>84</v>
      </c>
    </row>
    <row r="227" spans="2:47" s="1" customFormat="1" ht="13.5">
      <c r="B227" s="46"/>
      <c r="C227" s="74"/>
      <c r="D227" s="233" t="s">
        <v>184</v>
      </c>
      <c r="E227" s="74"/>
      <c r="F227" s="236" t="s">
        <v>1895</v>
      </c>
      <c r="G227" s="74"/>
      <c r="H227" s="74"/>
      <c r="I227" s="191"/>
      <c r="J227" s="74"/>
      <c r="K227" s="74"/>
      <c r="L227" s="72"/>
      <c r="M227" s="235"/>
      <c r="N227" s="47"/>
      <c r="O227" s="47"/>
      <c r="P227" s="47"/>
      <c r="Q227" s="47"/>
      <c r="R227" s="47"/>
      <c r="S227" s="47"/>
      <c r="T227" s="95"/>
      <c r="AT227" s="24" t="s">
        <v>184</v>
      </c>
      <c r="AU227" s="24" t="s">
        <v>84</v>
      </c>
    </row>
    <row r="228" spans="2:65" s="1" customFormat="1" ht="25.5" customHeight="1">
      <c r="B228" s="46"/>
      <c r="C228" s="221" t="s">
        <v>597</v>
      </c>
      <c r="D228" s="221" t="s">
        <v>176</v>
      </c>
      <c r="E228" s="222" t="s">
        <v>1896</v>
      </c>
      <c r="F228" s="223" t="s">
        <v>1897</v>
      </c>
      <c r="G228" s="224" t="s">
        <v>304</v>
      </c>
      <c r="H228" s="225">
        <v>4</v>
      </c>
      <c r="I228" s="226"/>
      <c r="J228" s="227">
        <f>ROUND(I228*H228,2)</f>
        <v>0</v>
      </c>
      <c r="K228" s="223" t="s">
        <v>1676</v>
      </c>
      <c r="L228" s="72"/>
      <c r="M228" s="228" t="s">
        <v>23</v>
      </c>
      <c r="N228" s="229" t="s">
        <v>47</v>
      </c>
      <c r="O228" s="47"/>
      <c r="P228" s="230">
        <f>O228*H228</f>
        <v>0</v>
      </c>
      <c r="Q228" s="230">
        <v>0.00185</v>
      </c>
      <c r="R228" s="230">
        <f>Q228*H228</f>
        <v>0.0074</v>
      </c>
      <c r="S228" s="230">
        <v>0</v>
      </c>
      <c r="T228" s="231">
        <f>S228*H228</f>
        <v>0</v>
      </c>
      <c r="AR228" s="24" t="s">
        <v>194</v>
      </c>
      <c r="AT228" s="24" t="s">
        <v>176</v>
      </c>
      <c r="AU228" s="24" t="s">
        <v>84</v>
      </c>
      <c r="AY228" s="24" t="s">
        <v>170</v>
      </c>
      <c r="BE228" s="232">
        <f>IF(N228="základní",J228,0)</f>
        <v>0</v>
      </c>
      <c r="BF228" s="232">
        <f>IF(N228="snížená",J228,0)</f>
        <v>0</v>
      </c>
      <c r="BG228" s="232">
        <f>IF(N228="zákl. přenesená",J228,0)</f>
        <v>0</v>
      </c>
      <c r="BH228" s="232">
        <f>IF(N228="sníž. přenesená",J228,0)</f>
        <v>0</v>
      </c>
      <c r="BI228" s="232">
        <f>IF(N228="nulová",J228,0)</f>
        <v>0</v>
      </c>
      <c r="BJ228" s="24" t="s">
        <v>84</v>
      </c>
      <c r="BK228" s="232">
        <f>ROUND(I228*H228,2)</f>
        <v>0</v>
      </c>
      <c r="BL228" s="24" t="s">
        <v>194</v>
      </c>
      <c r="BM228" s="24" t="s">
        <v>1898</v>
      </c>
    </row>
    <row r="229" spans="2:47" s="1" customFormat="1" ht="13.5">
      <c r="B229" s="46"/>
      <c r="C229" s="74"/>
      <c r="D229" s="233" t="s">
        <v>183</v>
      </c>
      <c r="E229" s="74"/>
      <c r="F229" s="234" t="s">
        <v>1899</v>
      </c>
      <c r="G229" s="74"/>
      <c r="H229" s="74"/>
      <c r="I229" s="191"/>
      <c r="J229" s="74"/>
      <c r="K229" s="74"/>
      <c r="L229" s="72"/>
      <c r="M229" s="235"/>
      <c r="N229" s="47"/>
      <c r="O229" s="47"/>
      <c r="P229" s="47"/>
      <c r="Q229" s="47"/>
      <c r="R229" s="47"/>
      <c r="S229" s="47"/>
      <c r="T229" s="95"/>
      <c r="AT229" s="24" t="s">
        <v>183</v>
      </c>
      <c r="AU229" s="24" t="s">
        <v>84</v>
      </c>
    </row>
    <row r="230" spans="2:47" s="1" customFormat="1" ht="13.5">
      <c r="B230" s="46"/>
      <c r="C230" s="74"/>
      <c r="D230" s="233" t="s">
        <v>184</v>
      </c>
      <c r="E230" s="74"/>
      <c r="F230" s="236" t="s">
        <v>1900</v>
      </c>
      <c r="G230" s="74"/>
      <c r="H230" s="74"/>
      <c r="I230" s="191"/>
      <c r="J230" s="74"/>
      <c r="K230" s="74"/>
      <c r="L230" s="72"/>
      <c r="M230" s="235"/>
      <c r="N230" s="47"/>
      <c r="O230" s="47"/>
      <c r="P230" s="47"/>
      <c r="Q230" s="47"/>
      <c r="R230" s="47"/>
      <c r="S230" s="47"/>
      <c r="T230" s="95"/>
      <c r="AT230" s="24" t="s">
        <v>184</v>
      </c>
      <c r="AU230" s="24" t="s">
        <v>84</v>
      </c>
    </row>
    <row r="231" spans="2:65" s="1" customFormat="1" ht="16.5" customHeight="1">
      <c r="B231" s="46"/>
      <c r="C231" s="221" t="s">
        <v>604</v>
      </c>
      <c r="D231" s="221" t="s">
        <v>176</v>
      </c>
      <c r="E231" s="222" t="s">
        <v>1901</v>
      </c>
      <c r="F231" s="223" t="s">
        <v>1902</v>
      </c>
      <c r="G231" s="224" t="s">
        <v>304</v>
      </c>
      <c r="H231" s="225">
        <v>2</v>
      </c>
      <c r="I231" s="226"/>
      <c r="J231" s="227">
        <f>ROUND(I231*H231,2)</f>
        <v>0</v>
      </c>
      <c r="K231" s="223" t="s">
        <v>1676</v>
      </c>
      <c r="L231" s="72"/>
      <c r="M231" s="228" t="s">
        <v>23</v>
      </c>
      <c r="N231" s="229" t="s">
        <v>47</v>
      </c>
      <c r="O231" s="47"/>
      <c r="P231" s="230">
        <f>O231*H231</f>
        <v>0</v>
      </c>
      <c r="Q231" s="230">
        <v>0.0004</v>
      </c>
      <c r="R231" s="230">
        <f>Q231*H231</f>
        <v>0.0008</v>
      </c>
      <c r="S231" s="230">
        <v>0</v>
      </c>
      <c r="T231" s="231">
        <f>S231*H231</f>
        <v>0</v>
      </c>
      <c r="AR231" s="24" t="s">
        <v>194</v>
      </c>
      <c r="AT231" s="24" t="s">
        <v>176</v>
      </c>
      <c r="AU231" s="24" t="s">
        <v>84</v>
      </c>
      <c r="AY231" s="24" t="s">
        <v>170</v>
      </c>
      <c r="BE231" s="232">
        <f>IF(N231="základní",J231,0)</f>
        <v>0</v>
      </c>
      <c r="BF231" s="232">
        <f>IF(N231="snížená",J231,0)</f>
        <v>0</v>
      </c>
      <c r="BG231" s="232">
        <f>IF(N231="zákl. přenesená",J231,0)</f>
        <v>0</v>
      </c>
      <c r="BH231" s="232">
        <f>IF(N231="sníž. přenesená",J231,0)</f>
        <v>0</v>
      </c>
      <c r="BI231" s="232">
        <f>IF(N231="nulová",J231,0)</f>
        <v>0</v>
      </c>
      <c r="BJ231" s="24" t="s">
        <v>84</v>
      </c>
      <c r="BK231" s="232">
        <f>ROUND(I231*H231,2)</f>
        <v>0</v>
      </c>
      <c r="BL231" s="24" t="s">
        <v>194</v>
      </c>
      <c r="BM231" s="24" t="s">
        <v>1903</v>
      </c>
    </row>
    <row r="232" spans="2:47" s="1" customFormat="1" ht="13.5">
      <c r="B232" s="46"/>
      <c r="C232" s="74"/>
      <c r="D232" s="233" t="s">
        <v>183</v>
      </c>
      <c r="E232" s="74"/>
      <c r="F232" s="234" t="s">
        <v>1904</v>
      </c>
      <c r="G232" s="74"/>
      <c r="H232" s="74"/>
      <c r="I232" s="191"/>
      <c r="J232" s="74"/>
      <c r="K232" s="74"/>
      <c r="L232" s="72"/>
      <c r="M232" s="235"/>
      <c r="N232" s="47"/>
      <c r="O232" s="47"/>
      <c r="P232" s="47"/>
      <c r="Q232" s="47"/>
      <c r="R232" s="47"/>
      <c r="S232" s="47"/>
      <c r="T232" s="95"/>
      <c r="AT232" s="24" t="s">
        <v>183</v>
      </c>
      <c r="AU232" s="24" t="s">
        <v>84</v>
      </c>
    </row>
    <row r="233" spans="2:65" s="1" customFormat="1" ht="16.5" customHeight="1">
      <c r="B233" s="46"/>
      <c r="C233" s="221" t="s">
        <v>612</v>
      </c>
      <c r="D233" s="221" t="s">
        <v>176</v>
      </c>
      <c r="E233" s="222" t="s">
        <v>1905</v>
      </c>
      <c r="F233" s="223" t="s">
        <v>1906</v>
      </c>
      <c r="G233" s="224" t="s">
        <v>304</v>
      </c>
      <c r="H233" s="225">
        <v>1</v>
      </c>
      <c r="I233" s="226"/>
      <c r="J233" s="227">
        <f>ROUND(I233*H233,2)</f>
        <v>0</v>
      </c>
      <c r="K233" s="223" t="s">
        <v>1676</v>
      </c>
      <c r="L233" s="72"/>
      <c r="M233" s="228" t="s">
        <v>23</v>
      </c>
      <c r="N233" s="229" t="s">
        <v>47</v>
      </c>
      <c r="O233" s="47"/>
      <c r="P233" s="230">
        <f>O233*H233</f>
        <v>0</v>
      </c>
      <c r="Q233" s="230">
        <v>0.00309</v>
      </c>
      <c r="R233" s="230">
        <f>Q233*H233</f>
        <v>0.00309</v>
      </c>
      <c r="S233" s="230">
        <v>0</v>
      </c>
      <c r="T233" s="231">
        <f>S233*H233</f>
        <v>0</v>
      </c>
      <c r="AR233" s="24" t="s">
        <v>194</v>
      </c>
      <c r="AT233" s="24" t="s">
        <v>176</v>
      </c>
      <c r="AU233" s="24" t="s">
        <v>84</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194</v>
      </c>
      <c r="BM233" s="24" t="s">
        <v>1907</v>
      </c>
    </row>
    <row r="234" spans="2:47" s="1" customFormat="1" ht="13.5">
      <c r="B234" s="46"/>
      <c r="C234" s="74"/>
      <c r="D234" s="233" t="s">
        <v>183</v>
      </c>
      <c r="E234" s="74"/>
      <c r="F234" s="234" t="s">
        <v>1908</v>
      </c>
      <c r="G234" s="74"/>
      <c r="H234" s="74"/>
      <c r="I234" s="191"/>
      <c r="J234" s="74"/>
      <c r="K234" s="74"/>
      <c r="L234" s="72"/>
      <c r="M234" s="235"/>
      <c r="N234" s="47"/>
      <c r="O234" s="47"/>
      <c r="P234" s="47"/>
      <c r="Q234" s="47"/>
      <c r="R234" s="47"/>
      <c r="S234" s="47"/>
      <c r="T234" s="95"/>
      <c r="AT234" s="24" t="s">
        <v>183</v>
      </c>
      <c r="AU234" s="24" t="s">
        <v>84</v>
      </c>
    </row>
    <row r="235" spans="2:47" s="1" customFormat="1" ht="13.5">
      <c r="B235" s="46"/>
      <c r="C235" s="74"/>
      <c r="D235" s="233" t="s">
        <v>184</v>
      </c>
      <c r="E235" s="74"/>
      <c r="F235" s="236" t="s">
        <v>1909</v>
      </c>
      <c r="G235" s="74"/>
      <c r="H235" s="74"/>
      <c r="I235" s="191"/>
      <c r="J235" s="74"/>
      <c r="K235" s="74"/>
      <c r="L235" s="72"/>
      <c r="M235" s="235"/>
      <c r="N235" s="47"/>
      <c r="O235" s="47"/>
      <c r="P235" s="47"/>
      <c r="Q235" s="47"/>
      <c r="R235" s="47"/>
      <c r="S235" s="47"/>
      <c r="T235" s="95"/>
      <c r="AT235" s="24" t="s">
        <v>184</v>
      </c>
      <c r="AU235" s="24" t="s">
        <v>84</v>
      </c>
    </row>
    <row r="236" spans="2:65" s="1" customFormat="1" ht="16.5" customHeight="1">
      <c r="B236" s="46"/>
      <c r="C236" s="221" t="s">
        <v>618</v>
      </c>
      <c r="D236" s="221" t="s">
        <v>176</v>
      </c>
      <c r="E236" s="222" t="s">
        <v>1910</v>
      </c>
      <c r="F236" s="223" t="s">
        <v>1911</v>
      </c>
      <c r="G236" s="224" t="s">
        <v>304</v>
      </c>
      <c r="H236" s="225">
        <v>1</v>
      </c>
      <c r="I236" s="226"/>
      <c r="J236" s="227">
        <f>ROUND(I236*H236,2)</f>
        <v>0</v>
      </c>
      <c r="K236" s="223" t="s">
        <v>1676</v>
      </c>
      <c r="L236" s="72"/>
      <c r="M236" s="228" t="s">
        <v>23</v>
      </c>
      <c r="N236" s="229" t="s">
        <v>47</v>
      </c>
      <c r="O236" s="47"/>
      <c r="P236" s="230">
        <f>O236*H236</f>
        <v>0</v>
      </c>
      <c r="Q236" s="230">
        <v>0.001</v>
      </c>
      <c r="R236" s="230">
        <f>Q236*H236</f>
        <v>0.001</v>
      </c>
      <c r="S236" s="230">
        <v>0</v>
      </c>
      <c r="T236" s="231">
        <f>S236*H236</f>
        <v>0</v>
      </c>
      <c r="AR236" s="24" t="s">
        <v>194</v>
      </c>
      <c r="AT236" s="24" t="s">
        <v>176</v>
      </c>
      <c r="AU236" s="24" t="s">
        <v>84</v>
      </c>
      <c r="AY236" s="24" t="s">
        <v>170</v>
      </c>
      <c r="BE236" s="232">
        <f>IF(N236="základní",J236,0)</f>
        <v>0</v>
      </c>
      <c r="BF236" s="232">
        <f>IF(N236="snížená",J236,0)</f>
        <v>0</v>
      </c>
      <c r="BG236" s="232">
        <f>IF(N236="zákl. přenesená",J236,0)</f>
        <v>0</v>
      </c>
      <c r="BH236" s="232">
        <f>IF(N236="sníž. přenesená",J236,0)</f>
        <v>0</v>
      </c>
      <c r="BI236" s="232">
        <f>IF(N236="nulová",J236,0)</f>
        <v>0</v>
      </c>
      <c r="BJ236" s="24" t="s">
        <v>84</v>
      </c>
      <c r="BK236" s="232">
        <f>ROUND(I236*H236,2)</f>
        <v>0</v>
      </c>
      <c r="BL236" s="24" t="s">
        <v>194</v>
      </c>
      <c r="BM236" s="24" t="s">
        <v>1912</v>
      </c>
    </row>
    <row r="237" spans="2:47" s="1" customFormat="1" ht="13.5">
      <c r="B237" s="46"/>
      <c r="C237" s="74"/>
      <c r="D237" s="233" t="s">
        <v>183</v>
      </c>
      <c r="E237" s="74"/>
      <c r="F237" s="234" t="s">
        <v>1913</v>
      </c>
      <c r="G237" s="74"/>
      <c r="H237" s="74"/>
      <c r="I237" s="191"/>
      <c r="J237" s="74"/>
      <c r="K237" s="74"/>
      <c r="L237" s="72"/>
      <c r="M237" s="235"/>
      <c r="N237" s="47"/>
      <c r="O237" s="47"/>
      <c r="P237" s="47"/>
      <c r="Q237" s="47"/>
      <c r="R237" s="47"/>
      <c r="S237" s="47"/>
      <c r="T237" s="95"/>
      <c r="AT237" s="24" t="s">
        <v>183</v>
      </c>
      <c r="AU237" s="24" t="s">
        <v>84</v>
      </c>
    </row>
    <row r="238" spans="2:47" s="1" customFormat="1" ht="13.5">
      <c r="B238" s="46"/>
      <c r="C238" s="74"/>
      <c r="D238" s="233" t="s">
        <v>184</v>
      </c>
      <c r="E238" s="74"/>
      <c r="F238" s="236" t="s">
        <v>1914</v>
      </c>
      <c r="G238" s="74"/>
      <c r="H238" s="74"/>
      <c r="I238" s="191"/>
      <c r="J238" s="74"/>
      <c r="K238" s="74"/>
      <c r="L238" s="72"/>
      <c r="M238" s="235"/>
      <c r="N238" s="47"/>
      <c r="O238" s="47"/>
      <c r="P238" s="47"/>
      <c r="Q238" s="47"/>
      <c r="R238" s="47"/>
      <c r="S238" s="47"/>
      <c r="T238" s="95"/>
      <c r="AT238" s="24" t="s">
        <v>184</v>
      </c>
      <c r="AU238" s="24" t="s">
        <v>84</v>
      </c>
    </row>
    <row r="239" spans="2:65" s="1" customFormat="1" ht="16.5" customHeight="1">
      <c r="B239" s="46"/>
      <c r="C239" s="221" t="s">
        <v>625</v>
      </c>
      <c r="D239" s="221" t="s">
        <v>176</v>
      </c>
      <c r="E239" s="222" t="s">
        <v>1915</v>
      </c>
      <c r="F239" s="223" t="s">
        <v>1916</v>
      </c>
      <c r="G239" s="224" t="s">
        <v>304</v>
      </c>
      <c r="H239" s="225">
        <v>1</v>
      </c>
      <c r="I239" s="226"/>
      <c r="J239" s="227">
        <f>ROUND(I239*H239,2)</f>
        <v>0</v>
      </c>
      <c r="K239" s="223" t="s">
        <v>1676</v>
      </c>
      <c r="L239" s="72"/>
      <c r="M239" s="228" t="s">
        <v>23</v>
      </c>
      <c r="N239" s="229" t="s">
        <v>47</v>
      </c>
      <c r="O239" s="47"/>
      <c r="P239" s="230">
        <f>O239*H239</f>
        <v>0</v>
      </c>
      <c r="Q239" s="230">
        <v>0.00048</v>
      </c>
      <c r="R239" s="230">
        <f>Q239*H239</f>
        <v>0.00048</v>
      </c>
      <c r="S239" s="230">
        <v>0</v>
      </c>
      <c r="T239" s="231">
        <f>S239*H239</f>
        <v>0</v>
      </c>
      <c r="AR239" s="24" t="s">
        <v>194</v>
      </c>
      <c r="AT239" s="24" t="s">
        <v>176</v>
      </c>
      <c r="AU239" s="24" t="s">
        <v>84</v>
      </c>
      <c r="AY239" s="24" t="s">
        <v>170</v>
      </c>
      <c r="BE239" s="232">
        <f>IF(N239="základní",J239,0)</f>
        <v>0</v>
      </c>
      <c r="BF239" s="232">
        <f>IF(N239="snížená",J239,0)</f>
        <v>0</v>
      </c>
      <c r="BG239" s="232">
        <f>IF(N239="zákl. přenesená",J239,0)</f>
        <v>0</v>
      </c>
      <c r="BH239" s="232">
        <f>IF(N239="sníž. přenesená",J239,0)</f>
        <v>0</v>
      </c>
      <c r="BI239" s="232">
        <f>IF(N239="nulová",J239,0)</f>
        <v>0</v>
      </c>
      <c r="BJ239" s="24" t="s">
        <v>84</v>
      </c>
      <c r="BK239" s="232">
        <f>ROUND(I239*H239,2)</f>
        <v>0</v>
      </c>
      <c r="BL239" s="24" t="s">
        <v>194</v>
      </c>
      <c r="BM239" s="24" t="s">
        <v>1917</v>
      </c>
    </row>
    <row r="240" spans="2:47" s="1" customFormat="1" ht="13.5">
      <c r="B240" s="46"/>
      <c r="C240" s="74"/>
      <c r="D240" s="233" t="s">
        <v>183</v>
      </c>
      <c r="E240" s="74"/>
      <c r="F240" s="234" t="s">
        <v>1918</v>
      </c>
      <c r="G240" s="74"/>
      <c r="H240" s="74"/>
      <c r="I240" s="191"/>
      <c r="J240" s="74"/>
      <c r="K240" s="74"/>
      <c r="L240" s="72"/>
      <c r="M240" s="235"/>
      <c r="N240" s="47"/>
      <c r="O240" s="47"/>
      <c r="P240" s="47"/>
      <c r="Q240" s="47"/>
      <c r="R240" s="47"/>
      <c r="S240" s="47"/>
      <c r="T240" s="95"/>
      <c r="AT240" s="24" t="s">
        <v>183</v>
      </c>
      <c r="AU240" s="24" t="s">
        <v>84</v>
      </c>
    </row>
    <row r="241" spans="2:47" s="1" customFormat="1" ht="13.5">
      <c r="B241" s="46"/>
      <c r="C241" s="74"/>
      <c r="D241" s="233" t="s">
        <v>184</v>
      </c>
      <c r="E241" s="74"/>
      <c r="F241" s="236" t="s">
        <v>1919</v>
      </c>
      <c r="G241" s="74"/>
      <c r="H241" s="74"/>
      <c r="I241" s="191"/>
      <c r="J241" s="74"/>
      <c r="K241" s="74"/>
      <c r="L241" s="72"/>
      <c r="M241" s="235"/>
      <c r="N241" s="47"/>
      <c r="O241" s="47"/>
      <c r="P241" s="47"/>
      <c r="Q241" s="47"/>
      <c r="R241" s="47"/>
      <c r="S241" s="47"/>
      <c r="T241" s="95"/>
      <c r="AT241" s="24" t="s">
        <v>184</v>
      </c>
      <c r="AU241" s="24" t="s">
        <v>84</v>
      </c>
    </row>
    <row r="242" spans="2:65" s="1" customFormat="1" ht="16.5" customHeight="1">
      <c r="B242" s="46"/>
      <c r="C242" s="221" t="s">
        <v>631</v>
      </c>
      <c r="D242" s="221" t="s">
        <v>176</v>
      </c>
      <c r="E242" s="222" t="s">
        <v>1920</v>
      </c>
      <c r="F242" s="223" t="s">
        <v>1921</v>
      </c>
      <c r="G242" s="224" t="s">
        <v>304</v>
      </c>
      <c r="H242" s="225">
        <v>1</v>
      </c>
      <c r="I242" s="226"/>
      <c r="J242" s="227">
        <f>ROUND(I242*H242,2)</f>
        <v>0</v>
      </c>
      <c r="K242" s="223" t="s">
        <v>1676</v>
      </c>
      <c r="L242" s="72"/>
      <c r="M242" s="228" t="s">
        <v>23</v>
      </c>
      <c r="N242" s="229" t="s">
        <v>47</v>
      </c>
      <c r="O242" s="47"/>
      <c r="P242" s="230">
        <f>O242*H242</f>
        <v>0</v>
      </c>
      <c r="Q242" s="230">
        <v>0.00034</v>
      </c>
      <c r="R242" s="230">
        <f>Q242*H242</f>
        <v>0.00034</v>
      </c>
      <c r="S242" s="230">
        <v>0</v>
      </c>
      <c r="T242" s="231">
        <f>S242*H242</f>
        <v>0</v>
      </c>
      <c r="AR242" s="24" t="s">
        <v>194</v>
      </c>
      <c r="AT242" s="24" t="s">
        <v>176</v>
      </c>
      <c r="AU242" s="24" t="s">
        <v>84</v>
      </c>
      <c r="AY242" s="24" t="s">
        <v>170</v>
      </c>
      <c r="BE242" s="232">
        <f>IF(N242="základní",J242,0)</f>
        <v>0</v>
      </c>
      <c r="BF242" s="232">
        <f>IF(N242="snížená",J242,0)</f>
        <v>0</v>
      </c>
      <c r="BG242" s="232">
        <f>IF(N242="zákl. přenesená",J242,0)</f>
        <v>0</v>
      </c>
      <c r="BH242" s="232">
        <f>IF(N242="sníž. přenesená",J242,0)</f>
        <v>0</v>
      </c>
      <c r="BI242" s="232">
        <f>IF(N242="nulová",J242,0)</f>
        <v>0</v>
      </c>
      <c r="BJ242" s="24" t="s">
        <v>84</v>
      </c>
      <c r="BK242" s="232">
        <f>ROUND(I242*H242,2)</f>
        <v>0</v>
      </c>
      <c r="BL242" s="24" t="s">
        <v>194</v>
      </c>
      <c r="BM242" s="24" t="s">
        <v>1922</v>
      </c>
    </row>
    <row r="243" spans="2:47" s="1" customFormat="1" ht="13.5">
      <c r="B243" s="46"/>
      <c r="C243" s="74"/>
      <c r="D243" s="233" t="s">
        <v>183</v>
      </c>
      <c r="E243" s="74"/>
      <c r="F243" s="234" t="s">
        <v>1923</v>
      </c>
      <c r="G243" s="74"/>
      <c r="H243" s="74"/>
      <c r="I243" s="191"/>
      <c r="J243" s="74"/>
      <c r="K243" s="74"/>
      <c r="L243" s="72"/>
      <c r="M243" s="235"/>
      <c r="N243" s="47"/>
      <c r="O243" s="47"/>
      <c r="P243" s="47"/>
      <c r="Q243" s="47"/>
      <c r="R243" s="47"/>
      <c r="S243" s="47"/>
      <c r="T243" s="95"/>
      <c r="AT243" s="24" t="s">
        <v>183</v>
      </c>
      <c r="AU243" s="24" t="s">
        <v>84</v>
      </c>
    </row>
    <row r="244" spans="2:47" s="1" customFormat="1" ht="13.5">
      <c r="B244" s="46"/>
      <c r="C244" s="74"/>
      <c r="D244" s="233" t="s">
        <v>184</v>
      </c>
      <c r="E244" s="74"/>
      <c r="F244" s="236" t="s">
        <v>1924</v>
      </c>
      <c r="G244" s="74"/>
      <c r="H244" s="74"/>
      <c r="I244" s="191"/>
      <c r="J244" s="74"/>
      <c r="K244" s="74"/>
      <c r="L244" s="72"/>
      <c r="M244" s="235"/>
      <c r="N244" s="47"/>
      <c r="O244" s="47"/>
      <c r="P244" s="47"/>
      <c r="Q244" s="47"/>
      <c r="R244" s="47"/>
      <c r="S244" s="47"/>
      <c r="T244" s="95"/>
      <c r="AT244" s="24" t="s">
        <v>184</v>
      </c>
      <c r="AU244" s="24" t="s">
        <v>84</v>
      </c>
    </row>
    <row r="245" spans="2:65" s="1" customFormat="1" ht="16.5" customHeight="1">
      <c r="B245" s="46"/>
      <c r="C245" s="221" t="s">
        <v>637</v>
      </c>
      <c r="D245" s="221" t="s">
        <v>176</v>
      </c>
      <c r="E245" s="222" t="s">
        <v>1925</v>
      </c>
      <c r="F245" s="223" t="s">
        <v>1926</v>
      </c>
      <c r="G245" s="224" t="s">
        <v>304</v>
      </c>
      <c r="H245" s="225">
        <v>7</v>
      </c>
      <c r="I245" s="226"/>
      <c r="J245" s="227">
        <f>ROUND(I245*H245,2)</f>
        <v>0</v>
      </c>
      <c r="K245" s="223" t="s">
        <v>1676</v>
      </c>
      <c r="L245" s="72"/>
      <c r="M245" s="228" t="s">
        <v>23</v>
      </c>
      <c r="N245" s="229" t="s">
        <v>47</v>
      </c>
      <c r="O245" s="47"/>
      <c r="P245" s="230">
        <f>O245*H245</f>
        <v>0</v>
      </c>
      <c r="Q245" s="230">
        <v>0.00153</v>
      </c>
      <c r="R245" s="230">
        <f>Q245*H245</f>
        <v>0.010709999999999999</v>
      </c>
      <c r="S245" s="230">
        <v>0</v>
      </c>
      <c r="T245" s="231">
        <f>S245*H245</f>
        <v>0</v>
      </c>
      <c r="AR245" s="24" t="s">
        <v>194</v>
      </c>
      <c r="AT245" s="24" t="s">
        <v>176</v>
      </c>
      <c r="AU245" s="24" t="s">
        <v>84</v>
      </c>
      <c r="AY245" s="24" t="s">
        <v>170</v>
      </c>
      <c r="BE245" s="232">
        <f>IF(N245="základní",J245,0)</f>
        <v>0</v>
      </c>
      <c r="BF245" s="232">
        <f>IF(N245="snížená",J245,0)</f>
        <v>0</v>
      </c>
      <c r="BG245" s="232">
        <f>IF(N245="zákl. přenesená",J245,0)</f>
        <v>0</v>
      </c>
      <c r="BH245" s="232">
        <f>IF(N245="sníž. přenesená",J245,0)</f>
        <v>0</v>
      </c>
      <c r="BI245" s="232">
        <f>IF(N245="nulová",J245,0)</f>
        <v>0</v>
      </c>
      <c r="BJ245" s="24" t="s">
        <v>84</v>
      </c>
      <c r="BK245" s="232">
        <f>ROUND(I245*H245,2)</f>
        <v>0</v>
      </c>
      <c r="BL245" s="24" t="s">
        <v>194</v>
      </c>
      <c r="BM245" s="24" t="s">
        <v>1927</v>
      </c>
    </row>
    <row r="246" spans="2:47" s="1" customFormat="1" ht="13.5">
      <c r="B246" s="46"/>
      <c r="C246" s="74"/>
      <c r="D246" s="233" t="s">
        <v>183</v>
      </c>
      <c r="E246" s="74"/>
      <c r="F246" s="234" t="s">
        <v>1928</v>
      </c>
      <c r="G246" s="74"/>
      <c r="H246" s="74"/>
      <c r="I246" s="191"/>
      <c r="J246" s="74"/>
      <c r="K246" s="74"/>
      <c r="L246" s="72"/>
      <c r="M246" s="235"/>
      <c r="N246" s="47"/>
      <c r="O246" s="47"/>
      <c r="P246" s="47"/>
      <c r="Q246" s="47"/>
      <c r="R246" s="47"/>
      <c r="S246" s="47"/>
      <c r="T246" s="95"/>
      <c r="AT246" s="24" t="s">
        <v>183</v>
      </c>
      <c r="AU246" s="24" t="s">
        <v>84</v>
      </c>
    </row>
    <row r="247" spans="2:47" s="1" customFormat="1" ht="13.5">
      <c r="B247" s="46"/>
      <c r="C247" s="74"/>
      <c r="D247" s="233" t="s">
        <v>184</v>
      </c>
      <c r="E247" s="74"/>
      <c r="F247" s="236" t="s">
        <v>1929</v>
      </c>
      <c r="G247" s="74"/>
      <c r="H247" s="74"/>
      <c r="I247" s="191"/>
      <c r="J247" s="74"/>
      <c r="K247" s="74"/>
      <c r="L247" s="72"/>
      <c r="M247" s="235"/>
      <c r="N247" s="47"/>
      <c r="O247" s="47"/>
      <c r="P247" s="47"/>
      <c r="Q247" s="47"/>
      <c r="R247" s="47"/>
      <c r="S247" s="47"/>
      <c r="T247" s="95"/>
      <c r="AT247" s="24" t="s">
        <v>184</v>
      </c>
      <c r="AU247" s="24" t="s">
        <v>84</v>
      </c>
    </row>
    <row r="248" spans="2:65" s="1" customFormat="1" ht="16.5" customHeight="1">
      <c r="B248" s="46"/>
      <c r="C248" s="221" t="s">
        <v>643</v>
      </c>
      <c r="D248" s="221" t="s">
        <v>176</v>
      </c>
      <c r="E248" s="222" t="s">
        <v>1930</v>
      </c>
      <c r="F248" s="223" t="s">
        <v>1931</v>
      </c>
      <c r="G248" s="224" t="s">
        <v>304</v>
      </c>
      <c r="H248" s="225">
        <v>1</v>
      </c>
      <c r="I248" s="226"/>
      <c r="J248" s="227">
        <f>ROUND(I248*H248,2)</f>
        <v>0</v>
      </c>
      <c r="K248" s="223" t="s">
        <v>1676</v>
      </c>
      <c r="L248" s="72"/>
      <c r="M248" s="228" t="s">
        <v>23</v>
      </c>
      <c r="N248" s="229" t="s">
        <v>47</v>
      </c>
      <c r="O248" s="47"/>
      <c r="P248" s="230">
        <f>O248*H248</f>
        <v>0</v>
      </c>
      <c r="Q248" s="230">
        <v>0.01929</v>
      </c>
      <c r="R248" s="230">
        <f>Q248*H248</f>
        <v>0.01929</v>
      </c>
      <c r="S248" s="230">
        <v>0</v>
      </c>
      <c r="T248" s="231">
        <f>S248*H248</f>
        <v>0</v>
      </c>
      <c r="AR248" s="24" t="s">
        <v>194</v>
      </c>
      <c r="AT248" s="24" t="s">
        <v>176</v>
      </c>
      <c r="AU248" s="24" t="s">
        <v>84</v>
      </c>
      <c r="AY248" s="24" t="s">
        <v>170</v>
      </c>
      <c r="BE248" s="232">
        <f>IF(N248="základní",J248,0)</f>
        <v>0</v>
      </c>
      <c r="BF248" s="232">
        <f>IF(N248="snížená",J248,0)</f>
        <v>0</v>
      </c>
      <c r="BG248" s="232">
        <f>IF(N248="zákl. přenesená",J248,0)</f>
        <v>0</v>
      </c>
      <c r="BH248" s="232">
        <f>IF(N248="sníž. přenesená",J248,0)</f>
        <v>0</v>
      </c>
      <c r="BI248" s="232">
        <f>IF(N248="nulová",J248,0)</f>
        <v>0</v>
      </c>
      <c r="BJ248" s="24" t="s">
        <v>84</v>
      </c>
      <c r="BK248" s="232">
        <f>ROUND(I248*H248,2)</f>
        <v>0</v>
      </c>
      <c r="BL248" s="24" t="s">
        <v>194</v>
      </c>
      <c r="BM248" s="24" t="s">
        <v>1932</v>
      </c>
    </row>
    <row r="249" spans="2:47" s="1" customFormat="1" ht="13.5">
      <c r="B249" s="46"/>
      <c r="C249" s="74"/>
      <c r="D249" s="233" t="s">
        <v>183</v>
      </c>
      <c r="E249" s="74"/>
      <c r="F249" s="234" t="s">
        <v>1933</v>
      </c>
      <c r="G249" s="74"/>
      <c r="H249" s="74"/>
      <c r="I249" s="191"/>
      <c r="J249" s="74"/>
      <c r="K249" s="74"/>
      <c r="L249" s="72"/>
      <c r="M249" s="235"/>
      <c r="N249" s="47"/>
      <c r="O249" s="47"/>
      <c r="P249" s="47"/>
      <c r="Q249" s="47"/>
      <c r="R249" s="47"/>
      <c r="S249" s="47"/>
      <c r="T249" s="95"/>
      <c r="AT249" s="24" t="s">
        <v>183</v>
      </c>
      <c r="AU249" s="24" t="s">
        <v>84</v>
      </c>
    </row>
    <row r="250" spans="2:47" s="1" customFormat="1" ht="13.5">
      <c r="B250" s="46"/>
      <c r="C250" s="74"/>
      <c r="D250" s="233" t="s">
        <v>184</v>
      </c>
      <c r="E250" s="74"/>
      <c r="F250" s="236" t="s">
        <v>1934</v>
      </c>
      <c r="G250" s="74"/>
      <c r="H250" s="74"/>
      <c r="I250" s="191"/>
      <c r="J250" s="74"/>
      <c r="K250" s="74"/>
      <c r="L250" s="72"/>
      <c r="M250" s="235"/>
      <c r="N250" s="47"/>
      <c r="O250" s="47"/>
      <c r="P250" s="47"/>
      <c r="Q250" s="47"/>
      <c r="R250" s="47"/>
      <c r="S250" s="47"/>
      <c r="T250" s="95"/>
      <c r="AT250" s="24" t="s">
        <v>184</v>
      </c>
      <c r="AU250" s="24" t="s">
        <v>84</v>
      </c>
    </row>
    <row r="251" spans="2:65" s="1" customFormat="1" ht="16.5" customHeight="1">
      <c r="B251" s="46"/>
      <c r="C251" s="221" t="s">
        <v>650</v>
      </c>
      <c r="D251" s="221" t="s">
        <v>176</v>
      </c>
      <c r="E251" s="222" t="s">
        <v>1935</v>
      </c>
      <c r="F251" s="223" t="s">
        <v>1936</v>
      </c>
      <c r="G251" s="224" t="s">
        <v>304</v>
      </c>
      <c r="H251" s="225">
        <v>1</v>
      </c>
      <c r="I251" s="226"/>
      <c r="J251" s="227">
        <f>ROUND(I251*H251,2)</f>
        <v>0</v>
      </c>
      <c r="K251" s="223" t="s">
        <v>1676</v>
      </c>
      <c r="L251" s="72"/>
      <c r="M251" s="228" t="s">
        <v>23</v>
      </c>
      <c r="N251" s="229" t="s">
        <v>47</v>
      </c>
      <c r="O251" s="47"/>
      <c r="P251" s="230">
        <f>O251*H251</f>
        <v>0</v>
      </c>
      <c r="Q251" s="230">
        <v>0.02137</v>
      </c>
      <c r="R251" s="230">
        <f>Q251*H251</f>
        <v>0.02137</v>
      </c>
      <c r="S251" s="230">
        <v>0</v>
      </c>
      <c r="T251" s="231">
        <f>S251*H251</f>
        <v>0</v>
      </c>
      <c r="AR251" s="24" t="s">
        <v>194</v>
      </c>
      <c r="AT251" s="24" t="s">
        <v>176</v>
      </c>
      <c r="AU251" s="24" t="s">
        <v>84</v>
      </c>
      <c r="AY251" s="24" t="s">
        <v>170</v>
      </c>
      <c r="BE251" s="232">
        <f>IF(N251="základní",J251,0)</f>
        <v>0</v>
      </c>
      <c r="BF251" s="232">
        <f>IF(N251="snížená",J251,0)</f>
        <v>0</v>
      </c>
      <c r="BG251" s="232">
        <f>IF(N251="zákl. přenesená",J251,0)</f>
        <v>0</v>
      </c>
      <c r="BH251" s="232">
        <f>IF(N251="sníž. přenesená",J251,0)</f>
        <v>0</v>
      </c>
      <c r="BI251" s="232">
        <f>IF(N251="nulová",J251,0)</f>
        <v>0</v>
      </c>
      <c r="BJ251" s="24" t="s">
        <v>84</v>
      </c>
      <c r="BK251" s="232">
        <f>ROUND(I251*H251,2)</f>
        <v>0</v>
      </c>
      <c r="BL251" s="24" t="s">
        <v>194</v>
      </c>
      <c r="BM251" s="24" t="s">
        <v>1937</v>
      </c>
    </row>
    <row r="252" spans="2:47" s="1" customFormat="1" ht="13.5">
      <c r="B252" s="46"/>
      <c r="C252" s="74"/>
      <c r="D252" s="233" t="s">
        <v>183</v>
      </c>
      <c r="E252" s="74"/>
      <c r="F252" s="234" t="s">
        <v>1938</v>
      </c>
      <c r="G252" s="74"/>
      <c r="H252" s="74"/>
      <c r="I252" s="191"/>
      <c r="J252" s="74"/>
      <c r="K252" s="74"/>
      <c r="L252" s="72"/>
      <c r="M252" s="235"/>
      <c r="N252" s="47"/>
      <c r="O252" s="47"/>
      <c r="P252" s="47"/>
      <c r="Q252" s="47"/>
      <c r="R252" s="47"/>
      <c r="S252" s="47"/>
      <c r="T252" s="95"/>
      <c r="AT252" s="24" t="s">
        <v>183</v>
      </c>
      <c r="AU252" s="24" t="s">
        <v>84</v>
      </c>
    </row>
    <row r="253" spans="2:47" s="1" customFormat="1" ht="13.5">
      <c r="B253" s="46"/>
      <c r="C253" s="74"/>
      <c r="D253" s="233" t="s">
        <v>184</v>
      </c>
      <c r="E253" s="74"/>
      <c r="F253" s="236" t="s">
        <v>1939</v>
      </c>
      <c r="G253" s="74"/>
      <c r="H253" s="74"/>
      <c r="I253" s="191"/>
      <c r="J253" s="74"/>
      <c r="K253" s="74"/>
      <c r="L253" s="72"/>
      <c r="M253" s="235"/>
      <c r="N253" s="47"/>
      <c r="O253" s="47"/>
      <c r="P253" s="47"/>
      <c r="Q253" s="47"/>
      <c r="R253" s="47"/>
      <c r="S253" s="47"/>
      <c r="T253" s="95"/>
      <c r="AT253" s="24" t="s">
        <v>184</v>
      </c>
      <c r="AU253" s="24" t="s">
        <v>84</v>
      </c>
    </row>
    <row r="254" spans="2:65" s="1" customFormat="1" ht="25.5" customHeight="1">
      <c r="B254" s="46"/>
      <c r="C254" s="221" t="s">
        <v>657</v>
      </c>
      <c r="D254" s="221" t="s">
        <v>176</v>
      </c>
      <c r="E254" s="222" t="s">
        <v>1940</v>
      </c>
      <c r="F254" s="223" t="s">
        <v>1941</v>
      </c>
      <c r="G254" s="224" t="s">
        <v>304</v>
      </c>
      <c r="H254" s="225">
        <v>3</v>
      </c>
      <c r="I254" s="226"/>
      <c r="J254" s="227">
        <f>ROUND(I254*H254,2)</f>
        <v>0</v>
      </c>
      <c r="K254" s="223" t="s">
        <v>1676</v>
      </c>
      <c r="L254" s="72"/>
      <c r="M254" s="228" t="s">
        <v>23</v>
      </c>
      <c r="N254" s="229" t="s">
        <v>47</v>
      </c>
      <c r="O254" s="47"/>
      <c r="P254" s="230">
        <f>O254*H254</f>
        <v>0</v>
      </c>
      <c r="Q254" s="230">
        <v>0.00315</v>
      </c>
      <c r="R254" s="230">
        <f>Q254*H254</f>
        <v>0.00945</v>
      </c>
      <c r="S254" s="230">
        <v>0</v>
      </c>
      <c r="T254" s="231">
        <f>S254*H254</f>
        <v>0</v>
      </c>
      <c r="AR254" s="24" t="s">
        <v>194</v>
      </c>
      <c r="AT254" s="24" t="s">
        <v>176</v>
      </c>
      <c r="AU254" s="24" t="s">
        <v>84</v>
      </c>
      <c r="AY254" s="24" t="s">
        <v>170</v>
      </c>
      <c r="BE254" s="232">
        <f>IF(N254="základní",J254,0)</f>
        <v>0</v>
      </c>
      <c r="BF254" s="232">
        <f>IF(N254="snížená",J254,0)</f>
        <v>0</v>
      </c>
      <c r="BG254" s="232">
        <f>IF(N254="zákl. přenesená",J254,0)</f>
        <v>0</v>
      </c>
      <c r="BH254" s="232">
        <f>IF(N254="sníž. přenesená",J254,0)</f>
        <v>0</v>
      </c>
      <c r="BI254" s="232">
        <f>IF(N254="nulová",J254,0)</f>
        <v>0</v>
      </c>
      <c r="BJ254" s="24" t="s">
        <v>84</v>
      </c>
      <c r="BK254" s="232">
        <f>ROUND(I254*H254,2)</f>
        <v>0</v>
      </c>
      <c r="BL254" s="24" t="s">
        <v>194</v>
      </c>
      <c r="BM254" s="24" t="s">
        <v>1942</v>
      </c>
    </row>
    <row r="255" spans="2:47" s="1" customFormat="1" ht="13.5">
      <c r="B255" s="46"/>
      <c r="C255" s="74"/>
      <c r="D255" s="233" t="s">
        <v>183</v>
      </c>
      <c r="E255" s="74"/>
      <c r="F255" s="234" t="s">
        <v>1943</v>
      </c>
      <c r="G255" s="74"/>
      <c r="H255" s="74"/>
      <c r="I255" s="191"/>
      <c r="J255" s="74"/>
      <c r="K255" s="74"/>
      <c r="L255" s="72"/>
      <c r="M255" s="235"/>
      <c r="N255" s="47"/>
      <c r="O255" s="47"/>
      <c r="P255" s="47"/>
      <c r="Q255" s="47"/>
      <c r="R255" s="47"/>
      <c r="S255" s="47"/>
      <c r="T255" s="95"/>
      <c r="AT255" s="24" t="s">
        <v>183</v>
      </c>
      <c r="AU255" s="24" t="s">
        <v>84</v>
      </c>
    </row>
    <row r="256" spans="2:47" s="1" customFormat="1" ht="13.5">
      <c r="B256" s="46"/>
      <c r="C256" s="74"/>
      <c r="D256" s="233" t="s">
        <v>184</v>
      </c>
      <c r="E256" s="74"/>
      <c r="F256" s="236" t="s">
        <v>1944</v>
      </c>
      <c r="G256" s="74"/>
      <c r="H256" s="74"/>
      <c r="I256" s="191"/>
      <c r="J256" s="74"/>
      <c r="K256" s="74"/>
      <c r="L256" s="72"/>
      <c r="M256" s="235"/>
      <c r="N256" s="47"/>
      <c r="O256" s="47"/>
      <c r="P256" s="47"/>
      <c r="Q256" s="47"/>
      <c r="R256" s="47"/>
      <c r="S256" s="47"/>
      <c r="T256" s="95"/>
      <c r="AT256" s="24" t="s">
        <v>184</v>
      </c>
      <c r="AU256" s="24" t="s">
        <v>84</v>
      </c>
    </row>
    <row r="257" spans="2:65" s="1" customFormat="1" ht="25.5" customHeight="1">
      <c r="B257" s="46"/>
      <c r="C257" s="221" t="s">
        <v>663</v>
      </c>
      <c r="D257" s="221" t="s">
        <v>176</v>
      </c>
      <c r="E257" s="222" t="s">
        <v>1945</v>
      </c>
      <c r="F257" s="223" t="s">
        <v>1946</v>
      </c>
      <c r="G257" s="224" t="s">
        <v>304</v>
      </c>
      <c r="H257" s="225">
        <v>8</v>
      </c>
      <c r="I257" s="226"/>
      <c r="J257" s="227">
        <f>ROUND(I257*H257,2)</f>
        <v>0</v>
      </c>
      <c r="K257" s="223" t="s">
        <v>1676</v>
      </c>
      <c r="L257" s="72"/>
      <c r="M257" s="228" t="s">
        <v>23</v>
      </c>
      <c r="N257" s="229" t="s">
        <v>47</v>
      </c>
      <c r="O257" s="47"/>
      <c r="P257" s="230">
        <f>O257*H257</f>
        <v>0</v>
      </c>
      <c r="Q257" s="230">
        <v>0.00158</v>
      </c>
      <c r="R257" s="230">
        <f>Q257*H257</f>
        <v>0.01264</v>
      </c>
      <c r="S257" s="230">
        <v>0</v>
      </c>
      <c r="T257" s="231">
        <f>S257*H257</f>
        <v>0</v>
      </c>
      <c r="AR257" s="24" t="s">
        <v>194</v>
      </c>
      <c r="AT257" s="24" t="s">
        <v>176</v>
      </c>
      <c r="AU257" s="24" t="s">
        <v>84</v>
      </c>
      <c r="AY257" s="24" t="s">
        <v>170</v>
      </c>
      <c r="BE257" s="232">
        <f>IF(N257="základní",J257,0)</f>
        <v>0</v>
      </c>
      <c r="BF257" s="232">
        <f>IF(N257="snížená",J257,0)</f>
        <v>0</v>
      </c>
      <c r="BG257" s="232">
        <f>IF(N257="zákl. přenesená",J257,0)</f>
        <v>0</v>
      </c>
      <c r="BH257" s="232">
        <f>IF(N257="sníž. přenesená",J257,0)</f>
        <v>0</v>
      </c>
      <c r="BI257" s="232">
        <f>IF(N257="nulová",J257,0)</f>
        <v>0</v>
      </c>
      <c r="BJ257" s="24" t="s">
        <v>84</v>
      </c>
      <c r="BK257" s="232">
        <f>ROUND(I257*H257,2)</f>
        <v>0</v>
      </c>
      <c r="BL257" s="24" t="s">
        <v>194</v>
      </c>
      <c r="BM257" s="24" t="s">
        <v>1947</v>
      </c>
    </row>
    <row r="258" spans="2:47" s="1" customFormat="1" ht="13.5">
      <c r="B258" s="46"/>
      <c r="C258" s="74"/>
      <c r="D258" s="233" t="s">
        <v>183</v>
      </c>
      <c r="E258" s="74"/>
      <c r="F258" s="234" t="s">
        <v>1948</v>
      </c>
      <c r="G258" s="74"/>
      <c r="H258" s="74"/>
      <c r="I258" s="191"/>
      <c r="J258" s="74"/>
      <c r="K258" s="74"/>
      <c r="L258" s="72"/>
      <c r="M258" s="235"/>
      <c r="N258" s="47"/>
      <c r="O258" s="47"/>
      <c r="P258" s="47"/>
      <c r="Q258" s="47"/>
      <c r="R258" s="47"/>
      <c r="S258" s="47"/>
      <c r="T258" s="95"/>
      <c r="AT258" s="24" t="s">
        <v>183</v>
      </c>
      <c r="AU258" s="24" t="s">
        <v>84</v>
      </c>
    </row>
    <row r="259" spans="2:47" s="1" customFormat="1" ht="13.5">
      <c r="B259" s="46"/>
      <c r="C259" s="74"/>
      <c r="D259" s="233" t="s">
        <v>184</v>
      </c>
      <c r="E259" s="74"/>
      <c r="F259" s="236" t="s">
        <v>1949</v>
      </c>
      <c r="G259" s="74"/>
      <c r="H259" s="74"/>
      <c r="I259" s="191"/>
      <c r="J259" s="74"/>
      <c r="K259" s="74"/>
      <c r="L259" s="72"/>
      <c r="M259" s="235"/>
      <c r="N259" s="47"/>
      <c r="O259" s="47"/>
      <c r="P259" s="47"/>
      <c r="Q259" s="47"/>
      <c r="R259" s="47"/>
      <c r="S259" s="47"/>
      <c r="T259" s="95"/>
      <c r="AT259" s="24" t="s">
        <v>184</v>
      </c>
      <c r="AU259" s="24" t="s">
        <v>84</v>
      </c>
    </row>
    <row r="260" spans="2:65" s="1" customFormat="1" ht="25.5" customHeight="1">
      <c r="B260" s="46"/>
      <c r="C260" s="221" t="s">
        <v>670</v>
      </c>
      <c r="D260" s="221" t="s">
        <v>176</v>
      </c>
      <c r="E260" s="222" t="s">
        <v>1950</v>
      </c>
      <c r="F260" s="223" t="s">
        <v>1951</v>
      </c>
      <c r="G260" s="224" t="s">
        <v>304</v>
      </c>
      <c r="H260" s="225">
        <v>1</v>
      </c>
      <c r="I260" s="226"/>
      <c r="J260" s="227">
        <f>ROUND(I260*H260,2)</f>
        <v>0</v>
      </c>
      <c r="K260" s="223" t="s">
        <v>1676</v>
      </c>
      <c r="L260" s="72"/>
      <c r="M260" s="228" t="s">
        <v>23</v>
      </c>
      <c r="N260" s="229" t="s">
        <v>47</v>
      </c>
      <c r="O260" s="47"/>
      <c r="P260" s="230">
        <f>O260*H260</f>
        <v>0</v>
      </c>
      <c r="Q260" s="230">
        <v>0.00631</v>
      </c>
      <c r="R260" s="230">
        <f>Q260*H260</f>
        <v>0.00631</v>
      </c>
      <c r="S260" s="230">
        <v>0</v>
      </c>
      <c r="T260" s="231">
        <f>S260*H260</f>
        <v>0</v>
      </c>
      <c r="AR260" s="24" t="s">
        <v>194</v>
      </c>
      <c r="AT260" s="24" t="s">
        <v>176</v>
      </c>
      <c r="AU260" s="24" t="s">
        <v>84</v>
      </c>
      <c r="AY260" s="24" t="s">
        <v>170</v>
      </c>
      <c r="BE260" s="232">
        <f>IF(N260="základní",J260,0)</f>
        <v>0</v>
      </c>
      <c r="BF260" s="232">
        <f>IF(N260="snížená",J260,0)</f>
        <v>0</v>
      </c>
      <c r="BG260" s="232">
        <f>IF(N260="zákl. přenesená",J260,0)</f>
        <v>0</v>
      </c>
      <c r="BH260" s="232">
        <f>IF(N260="sníž. přenesená",J260,0)</f>
        <v>0</v>
      </c>
      <c r="BI260" s="232">
        <f>IF(N260="nulová",J260,0)</f>
        <v>0</v>
      </c>
      <c r="BJ260" s="24" t="s">
        <v>84</v>
      </c>
      <c r="BK260" s="232">
        <f>ROUND(I260*H260,2)</f>
        <v>0</v>
      </c>
      <c r="BL260" s="24" t="s">
        <v>194</v>
      </c>
      <c r="BM260" s="24" t="s">
        <v>1952</v>
      </c>
    </row>
    <row r="261" spans="2:47" s="1" customFormat="1" ht="13.5">
      <c r="B261" s="46"/>
      <c r="C261" s="74"/>
      <c r="D261" s="233" t="s">
        <v>183</v>
      </c>
      <c r="E261" s="74"/>
      <c r="F261" s="234" t="s">
        <v>1953</v>
      </c>
      <c r="G261" s="74"/>
      <c r="H261" s="74"/>
      <c r="I261" s="191"/>
      <c r="J261" s="74"/>
      <c r="K261" s="74"/>
      <c r="L261" s="72"/>
      <c r="M261" s="235"/>
      <c r="N261" s="47"/>
      <c r="O261" s="47"/>
      <c r="P261" s="47"/>
      <c r="Q261" s="47"/>
      <c r="R261" s="47"/>
      <c r="S261" s="47"/>
      <c r="T261" s="95"/>
      <c r="AT261" s="24" t="s">
        <v>183</v>
      </c>
      <c r="AU261" s="24" t="s">
        <v>84</v>
      </c>
    </row>
    <row r="262" spans="2:47" s="1" customFormat="1" ht="13.5">
      <c r="B262" s="46"/>
      <c r="C262" s="74"/>
      <c r="D262" s="233" t="s">
        <v>184</v>
      </c>
      <c r="E262" s="74"/>
      <c r="F262" s="236" t="s">
        <v>1954</v>
      </c>
      <c r="G262" s="74"/>
      <c r="H262" s="74"/>
      <c r="I262" s="191"/>
      <c r="J262" s="74"/>
      <c r="K262" s="74"/>
      <c r="L262" s="72"/>
      <c r="M262" s="235"/>
      <c r="N262" s="47"/>
      <c r="O262" s="47"/>
      <c r="P262" s="47"/>
      <c r="Q262" s="47"/>
      <c r="R262" s="47"/>
      <c r="S262" s="47"/>
      <c r="T262" s="95"/>
      <c r="AT262" s="24" t="s">
        <v>184</v>
      </c>
      <c r="AU262" s="24" t="s">
        <v>84</v>
      </c>
    </row>
    <row r="263" spans="2:65" s="1" customFormat="1" ht="25.5" customHeight="1">
      <c r="B263" s="46"/>
      <c r="C263" s="221" t="s">
        <v>676</v>
      </c>
      <c r="D263" s="221" t="s">
        <v>176</v>
      </c>
      <c r="E263" s="222" t="s">
        <v>1955</v>
      </c>
      <c r="F263" s="223" t="s">
        <v>1956</v>
      </c>
      <c r="G263" s="224" t="s">
        <v>304</v>
      </c>
      <c r="H263" s="225">
        <v>1</v>
      </c>
      <c r="I263" s="226"/>
      <c r="J263" s="227">
        <f>ROUND(I263*H263,2)</f>
        <v>0</v>
      </c>
      <c r="K263" s="223" t="s">
        <v>1676</v>
      </c>
      <c r="L263" s="72"/>
      <c r="M263" s="228" t="s">
        <v>23</v>
      </c>
      <c r="N263" s="229" t="s">
        <v>47</v>
      </c>
      <c r="O263" s="47"/>
      <c r="P263" s="230">
        <f>O263*H263</f>
        <v>0</v>
      </c>
      <c r="Q263" s="230">
        <v>0.02538</v>
      </c>
      <c r="R263" s="230">
        <f>Q263*H263</f>
        <v>0.02538</v>
      </c>
      <c r="S263" s="230">
        <v>0</v>
      </c>
      <c r="T263" s="231">
        <f>S263*H263</f>
        <v>0</v>
      </c>
      <c r="AR263" s="24" t="s">
        <v>194</v>
      </c>
      <c r="AT263" s="24" t="s">
        <v>176</v>
      </c>
      <c r="AU263" s="24" t="s">
        <v>84</v>
      </c>
      <c r="AY263" s="24" t="s">
        <v>170</v>
      </c>
      <c r="BE263" s="232">
        <f>IF(N263="základní",J263,0)</f>
        <v>0</v>
      </c>
      <c r="BF263" s="232">
        <f>IF(N263="snížená",J263,0)</f>
        <v>0</v>
      </c>
      <c r="BG263" s="232">
        <f>IF(N263="zákl. přenesená",J263,0)</f>
        <v>0</v>
      </c>
      <c r="BH263" s="232">
        <f>IF(N263="sníž. přenesená",J263,0)</f>
        <v>0</v>
      </c>
      <c r="BI263" s="232">
        <f>IF(N263="nulová",J263,0)</f>
        <v>0</v>
      </c>
      <c r="BJ263" s="24" t="s">
        <v>84</v>
      </c>
      <c r="BK263" s="232">
        <f>ROUND(I263*H263,2)</f>
        <v>0</v>
      </c>
      <c r="BL263" s="24" t="s">
        <v>194</v>
      </c>
      <c r="BM263" s="24" t="s">
        <v>1957</v>
      </c>
    </row>
    <row r="264" spans="2:47" s="1" customFormat="1" ht="13.5">
      <c r="B264" s="46"/>
      <c r="C264" s="74"/>
      <c r="D264" s="233" t="s">
        <v>183</v>
      </c>
      <c r="E264" s="74"/>
      <c r="F264" s="234" t="s">
        <v>1958</v>
      </c>
      <c r="G264" s="74"/>
      <c r="H264" s="74"/>
      <c r="I264" s="191"/>
      <c r="J264" s="74"/>
      <c r="K264" s="74"/>
      <c r="L264" s="72"/>
      <c r="M264" s="235"/>
      <c r="N264" s="47"/>
      <c r="O264" s="47"/>
      <c r="P264" s="47"/>
      <c r="Q264" s="47"/>
      <c r="R264" s="47"/>
      <c r="S264" s="47"/>
      <c r="T264" s="95"/>
      <c r="AT264" s="24" t="s">
        <v>183</v>
      </c>
      <c r="AU264" s="24" t="s">
        <v>84</v>
      </c>
    </row>
    <row r="265" spans="2:47" s="1" customFormat="1" ht="13.5">
      <c r="B265" s="46"/>
      <c r="C265" s="74"/>
      <c r="D265" s="233" t="s">
        <v>184</v>
      </c>
      <c r="E265" s="74"/>
      <c r="F265" s="236" t="s">
        <v>1959</v>
      </c>
      <c r="G265" s="74"/>
      <c r="H265" s="74"/>
      <c r="I265" s="191"/>
      <c r="J265" s="74"/>
      <c r="K265" s="74"/>
      <c r="L265" s="72"/>
      <c r="M265" s="235"/>
      <c r="N265" s="47"/>
      <c r="O265" s="47"/>
      <c r="P265" s="47"/>
      <c r="Q265" s="47"/>
      <c r="R265" s="47"/>
      <c r="S265" s="47"/>
      <c r="T265" s="95"/>
      <c r="AT265" s="24" t="s">
        <v>184</v>
      </c>
      <c r="AU265" s="24" t="s">
        <v>84</v>
      </c>
    </row>
    <row r="266" spans="2:65" s="1" customFormat="1" ht="16.5" customHeight="1">
      <c r="B266" s="46"/>
      <c r="C266" s="221" t="s">
        <v>683</v>
      </c>
      <c r="D266" s="221" t="s">
        <v>176</v>
      </c>
      <c r="E266" s="222" t="s">
        <v>1960</v>
      </c>
      <c r="F266" s="223" t="s">
        <v>1961</v>
      </c>
      <c r="G266" s="224" t="s">
        <v>1962</v>
      </c>
      <c r="H266" s="225">
        <v>14</v>
      </c>
      <c r="I266" s="226"/>
      <c r="J266" s="227">
        <f>ROUND(I266*H266,2)</f>
        <v>0</v>
      </c>
      <c r="K266" s="223" t="s">
        <v>23</v>
      </c>
      <c r="L266" s="72"/>
      <c r="M266" s="228" t="s">
        <v>23</v>
      </c>
      <c r="N266" s="229" t="s">
        <v>47</v>
      </c>
      <c r="O266" s="47"/>
      <c r="P266" s="230">
        <f>O266*H266</f>
        <v>0</v>
      </c>
      <c r="Q266" s="230">
        <v>0</v>
      </c>
      <c r="R266" s="230">
        <f>Q266*H266</f>
        <v>0</v>
      </c>
      <c r="S266" s="230">
        <v>0</v>
      </c>
      <c r="T266" s="231">
        <f>S266*H266</f>
        <v>0</v>
      </c>
      <c r="AR266" s="24" t="s">
        <v>194</v>
      </c>
      <c r="AT266" s="24" t="s">
        <v>176</v>
      </c>
      <c r="AU266" s="24" t="s">
        <v>84</v>
      </c>
      <c r="AY266" s="24" t="s">
        <v>170</v>
      </c>
      <c r="BE266" s="232">
        <f>IF(N266="základní",J266,0)</f>
        <v>0</v>
      </c>
      <c r="BF266" s="232">
        <f>IF(N266="snížená",J266,0)</f>
        <v>0</v>
      </c>
      <c r="BG266" s="232">
        <f>IF(N266="zákl. přenesená",J266,0)</f>
        <v>0</v>
      </c>
      <c r="BH266" s="232">
        <f>IF(N266="sníž. přenesená",J266,0)</f>
        <v>0</v>
      </c>
      <c r="BI266" s="232">
        <f>IF(N266="nulová",J266,0)</f>
        <v>0</v>
      </c>
      <c r="BJ266" s="24" t="s">
        <v>84</v>
      </c>
      <c r="BK266" s="232">
        <f>ROUND(I266*H266,2)</f>
        <v>0</v>
      </c>
      <c r="BL266" s="24" t="s">
        <v>194</v>
      </c>
      <c r="BM266" s="24" t="s">
        <v>1963</v>
      </c>
    </row>
    <row r="267" spans="2:47" s="1" customFormat="1" ht="13.5">
      <c r="B267" s="46"/>
      <c r="C267" s="74"/>
      <c r="D267" s="233" t="s">
        <v>183</v>
      </c>
      <c r="E267" s="74"/>
      <c r="F267" s="234" t="s">
        <v>1961</v>
      </c>
      <c r="G267" s="74"/>
      <c r="H267" s="74"/>
      <c r="I267" s="191"/>
      <c r="J267" s="74"/>
      <c r="K267" s="74"/>
      <c r="L267" s="72"/>
      <c r="M267" s="235"/>
      <c r="N267" s="47"/>
      <c r="O267" s="47"/>
      <c r="P267" s="47"/>
      <c r="Q267" s="47"/>
      <c r="R267" s="47"/>
      <c r="S267" s="47"/>
      <c r="T267" s="95"/>
      <c r="AT267" s="24" t="s">
        <v>183</v>
      </c>
      <c r="AU267" s="24" t="s">
        <v>84</v>
      </c>
    </row>
    <row r="268" spans="2:47" s="1" customFormat="1" ht="13.5">
      <c r="B268" s="46"/>
      <c r="C268" s="74"/>
      <c r="D268" s="233" t="s">
        <v>184</v>
      </c>
      <c r="E268" s="74"/>
      <c r="F268" s="236" t="s">
        <v>1964</v>
      </c>
      <c r="G268" s="74"/>
      <c r="H268" s="74"/>
      <c r="I268" s="191"/>
      <c r="J268" s="74"/>
      <c r="K268" s="74"/>
      <c r="L268" s="72"/>
      <c r="M268" s="235"/>
      <c r="N268" s="47"/>
      <c r="O268" s="47"/>
      <c r="P268" s="47"/>
      <c r="Q268" s="47"/>
      <c r="R268" s="47"/>
      <c r="S268" s="47"/>
      <c r="T268" s="95"/>
      <c r="AT268" s="24" t="s">
        <v>184</v>
      </c>
      <c r="AU268" s="24" t="s">
        <v>84</v>
      </c>
    </row>
    <row r="269" spans="2:65" s="1" customFormat="1" ht="16.5" customHeight="1">
      <c r="B269" s="46"/>
      <c r="C269" s="221" t="s">
        <v>689</v>
      </c>
      <c r="D269" s="221" t="s">
        <v>176</v>
      </c>
      <c r="E269" s="222" t="s">
        <v>1965</v>
      </c>
      <c r="F269" s="223" t="s">
        <v>1966</v>
      </c>
      <c r="G269" s="224" t="s">
        <v>1245</v>
      </c>
      <c r="H269" s="225">
        <v>1</v>
      </c>
      <c r="I269" s="226"/>
      <c r="J269" s="227">
        <f>ROUND(I269*H269,2)</f>
        <v>0</v>
      </c>
      <c r="K269" s="223" t="s">
        <v>23</v>
      </c>
      <c r="L269" s="72"/>
      <c r="M269" s="228" t="s">
        <v>23</v>
      </c>
      <c r="N269" s="229" t="s">
        <v>47</v>
      </c>
      <c r="O269" s="47"/>
      <c r="P269" s="230">
        <f>O269*H269</f>
        <v>0</v>
      </c>
      <c r="Q269" s="230">
        <v>0</v>
      </c>
      <c r="R269" s="230">
        <f>Q269*H269</f>
        <v>0</v>
      </c>
      <c r="S269" s="230">
        <v>0</v>
      </c>
      <c r="T269" s="231">
        <f>S269*H269</f>
        <v>0</v>
      </c>
      <c r="AR269" s="24" t="s">
        <v>194</v>
      </c>
      <c r="AT269" s="24" t="s">
        <v>176</v>
      </c>
      <c r="AU269" s="24" t="s">
        <v>84</v>
      </c>
      <c r="AY269" s="24" t="s">
        <v>170</v>
      </c>
      <c r="BE269" s="232">
        <f>IF(N269="základní",J269,0)</f>
        <v>0</v>
      </c>
      <c r="BF269" s="232">
        <f>IF(N269="snížená",J269,0)</f>
        <v>0</v>
      </c>
      <c r="BG269" s="232">
        <f>IF(N269="zákl. přenesená",J269,0)</f>
        <v>0</v>
      </c>
      <c r="BH269" s="232">
        <f>IF(N269="sníž. přenesená",J269,0)</f>
        <v>0</v>
      </c>
      <c r="BI269" s="232">
        <f>IF(N269="nulová",J269,0)</f>
        <v>0</v>
      </c>
      <c r="BJ269" s="24" t="s">
        <v>84</v>
      </c>
      <c r="BK269" s="232">
        <f>ROUND(I269*H269,2)</f>
        <v>0</v>
      </c>
      <c r="BL269" s="24" t="s">
        <v>194</v>
      </c>
      <c r="BM269" s="24" t="s">
        <v>1967</v>
      </c>
    </row>
    <row r="270" spans="2:47" s="1" customFormat="1" ht="13.5">
      <c r="B270" s="46"/>
      <c r="C270" s="74"/>
      <c r="D270" s="233" t="s">
        <v>183</v>
      </c>
      <c r="E270" s="74"/>
      <c r="F270" s="234" t="s">
        <v>1966</v>
      </c>
      <c r="G270" s="74"/>
      <c r="H270" s="74"/>
      <c r="I270" s="191"/>
      <c r="J270" s="74"/>
      <c r="K270" s="74"/>
      <c r="L270" s="72"/>
      <c r="M270" s="235"/>
      <c r="N270" s="47"/>
      <c r="O270" s="47"/>
      <c r="P270" s="47"/>
      <c r="Q270" s="47"/>
      <c r="R270" s="47"/>
      <c r="S270" s="47"/>
      <c r="T270" s="95"/>
      <c r="AT270" s="24" t="s">
        <v>183</v>
      </c>
      <c r="AU270" s="24" t="s">
        <v>84</v>
      </c>
    </row>
    <row r="271" spans="2:47" s="1" customFormat="1" ht="13.5">
      <c r="B271" s="46"/>
      <c r="C271" s="74"/>
      <c r="D271" s="233" t="s">
        <v>184</v>
      </c>
      <c r="E271" s="74"/>
      <c r="F271" s="236" t="s">
        <v>1968</v>
      </c>
      <c r="G271" s="74"/>
      <c r="H271" s="74"/>
      <c r="I271" s="191"/>
      <c r="J271" s="74"/>
      <c r="K271" s="74"/>
      <c r="L271" s="72"/>
      <c r="M271" s="235"/>
      <c r="N271" s="47"/>
      <c r="O271" s="47"/>
      <c r="P271" s="47"/>
      <c r="Q271" s="47"/>
      <c r="R271" s="47"/>
      <c r="S271" s="47"/>
      <c r="T271" s="95"/>
      <c r="AT271" s="24" t="s">
        <v>184</v>
      </c>
      <c r="AU271" s="24" t="s">
        <v>84</v>
      </c>
    </row>
    <row r="272" spans="2:63" s="10" customFormat="1" ht="37.4" customHeight="1">
      <c r="B272" s="205"/>
      <c r="C272" s="206"/>
      <c r="D272" s="207" t="s">
        <v>75</v>
      </c>
      <c r="E272" s="208" t="s">
        <v>1969</v>
      </c>
      <c r="F272" s="208" t="s">
        <v>1970</v>
      </c>
      <c r="G272" s="206"/>
      <c r="H272" s="206"/>
      <c r="I272" s="209"/>
      <c r="J272" s="210">
        <f>BK272</f>
        <v>0</v>
      </c>
      <c r="K272" s="206"/>
      <c r="L272" s="211"/>
      <c r="M272" s="212"/>
      <c r="N272" s="213"/>
      <c r="O272" s="213"/>
      <c r="P272" s="214">
        <f>SUM(P273:P287)</f>
        <v>0</v>
      </c>
      <c r="Q272" s="213"/>
      <c r="R272" s="214">
        <f>SUM(R273:R287)</f>
        <v>0</v>
      </c>
      <c r="S272" s="213"/>
      <c r="T272" s="215">
        <f>SUM(T273:T287)</f>
        <v>0</v>
      </c>
      <c r="AR272" s="216" t="s">
        <v>84</v>
      </c>
      <c r="AT272" s="217" t="s">
        <v>75</v>
      </c>
      <c r="AU272" s="217" t="s">
        <v>76</v>
      </c>
      <c r="AY272" s="216" t="s">
        <v>170</v>
      </c>
      <c r="BK272" s="218">
        <f>SUM(BK273:BK287)</f>
        <v>0</v>
      </c>
    </row>
    <row r="273" spans="2:65" s="1" customFormat="1" ht="16.5" customHeight="1">
      <c r="B273" s="46"/>
      <c r="C273" s="221" t="s">
        <v>695</v>
      </c>
      <c r="D273" s="221" t="s">
        <v>176</v>
      </c>
      <c r="E273" s="222" t="s">
        <v>1971</v>
      </c>
      <c r="F273" s="223" t="s">
        <v>1972</v>
      </c>
      <c r="G273" s="224" t="s">
        <v>1245</v>
      </c>
      <c r="H273" s="225">
        <v>1</v>
      </c>
      <c r="I273" s="226"/>
      <c r="J273" s="227">
        <f>ROUND(I273*H273,2)</f>
        <v>0</v>
      </c>
      <c r="K273" s="223" t="s">
        <v>23</v>
      </c>
      <c r="L273" s="72"/>
      <c r="M273" s="228" t="s">
        <v>23</v>
      </c>
      <c r="N273" s="229" t="s">
        <v>47</v>
      </c>
      <c r="O273" s="47"/>
      <c r="P273" s="230">
        <f>O273*H273</f>
        <v>0</v>
      </c>
      <c r="Q273" s="230">
        <v>0</v>
      </c>
      <c r="R273" s="230">
        <f>Q273*H273</f>
        <v>0</v>
      </c>
      <c r="S273" s="230">
        <v>0</v>
      </c>
      <c r="T273" s="231">
        <f>S273*H273</f>
        <v>0</v>
      </c>
      <c r="AR273" s="24" t="s">
        <v>1973</v>
      </c>
      <c r="AT273" s="24" t="s">
        <v>176</v>
      </c>
      <c r="AU273" s="24" t="s">
        <v>84</v>
      </c>
      <c r="AY273" s="24" t="s">
        <v>170</v>
      </c>
      <c r="BE273" s="232">
        <f>IF(N273="základní",J273,0)</f>
        <v>0</v>
      </c>
      <c r="BF273" s="232">
        <f>IF(N273="snížená",J273,0)</f>
        <v>0</v>
      </c>
      <c r="BG273" s="232">
        <f>IF(N273="zákl. přenesená",J273,0)</f>
        <v>0</v>
      </c>
      <c r="BH273" s="232">
        <f>IF(N273="sníž. přenesená",J273,0)</f>
        <v>0</v>
      </c>
      <c r="BI273" s="232">
        <f>IF(N273="nulová",J273,0)</f>
        <v>0</v>
      </c>
      <c r="BJ273" s="24" t="s">
        <v>84</v>
      </c>
      <c r="BK273" s="232">
        <f>ROUND(I273*H273,2)</f>
        <v>0</v>
      </c>
      <c r="BL273" s="24" t="s">
        <v>1973</v>
      </c>
      <c r="BM273" s="24" t="s">
        <v>1974</v>
      </c>
    </row>
    <row r="274" spans="2:47" s="1" customFormat="1" ht="13.5">
      <c r="B274" s="46"/>
      <c r="C274" s="74"/>
      <c r="D274" s="233" t="s">
        <v>183</v>
      </c>
      <c r="E274" s="74"/>
      <c r="F274" s="234" t="s">
        <v>1972</v>
      </c>
      <c r="G274" s="74"/>
      <c r="H274" s="74"/>
      <c r="I274" s="191"/>
      <c r="J274" s="74"/>
      <c r="K274" s="74"/>
      <c r="L274" s="72"/>
      <c r="M274" s="235"/>
      <c r="N274" s="47"/>
      <c r="O274" s="47"/>
      <c r="P274" s="47"/>
      <c r="Q274" s="47"/>
      <c r="R274" s="47"/>
      <c r="S274" s="47"/>
      <c r="T274" s="95"/>
      <c r="AT274" s="24" t="s">
        <v>183</v>
      </c>
      <c r="AU274" s="24" t="s">
        <v>84</v>
      </c>
    </row>
    <row r="275" spans="2:47" s="1" customFormat="1" ht="13.5">
      <c r="B275" s="46"/>
      <c r="C275" s="74"/>
      <c r="D275" s="233" t="s">
        <v>184</v>
      </c>
      <c r="E275" s="74"/>
      <c r="F275" s="236" t="s">
        <v>1975</v>
      </c>
      <c r="G275" s="74"/>
      <c r="H275" s="74"/>
      <c r="I275" s="191"/>
      <c r="J275" s="74"/>
      <c r="K275" s="74"/>
      <c r="L275" s="72"/>
      <c r="M275" s="235"/>
      <c r="N275" s="47"/>
      <c r="O275" s="47"/>
      <c r="P275" s="47"/>
      <c r="Q275" s="47"/>
      <c r="R275" s="47"/>
      <c r="S275" s="47"/>
      <c r="T275" s="95"/>
      <c r="AT275" s="24" t="s">
        <v>184</v>
      </c>
      <c r="AU275" s="24" t="s">
        <v>84</v>
      </c>
    </row>
    <row r="276" spans="2:65" s="1" customFormat="1" ht="16.5" customHeight="1">
      <c r="B276" s="46"/>
      <c r="C276" s="221" t="s">
        <v>702</v>
      </c>
      <c r="D276" s="221" t="s">
        <v>176</v>
      </c>
      <c r="E276" s="222" t="s">
        <v>1976</v>
      </c>
      <c r="F276" s="223" t="s">
        <v>1977</v>
      </c>
      <c r="G276" s="224" t="s">
        <v>1732</v>
      </c>
      <c r="H276" s="225">
        <v>280</v>
      </c>
      <c r="I276" s="226"/>
      <c r="J276" s="227">
        <f>ROUND(I276*H276,2)</f>
        <v>0</v>
      </c>
      <c r="K276" s="223" t="s">
        <v>23</v>
      </c>
      <c r="L276" s="72"/>
      <c r="M276" s="228" t="s">
        <v>23</v>
      </c>
      <c r="N276" s="229" t="s">
        <v>47</v>
      </c>
      <c r="O276" s="47"/>
      <c r="P276" s="230">
        <f>O276*H276</f>
        <v>0</v>
      </c>
      <c r="Q276" s="230">
        <v>0</v>
      </c>
      <c r="R276" s="230">
        <f>Q276*H276</f>
        <v>0</v>
      </c>
      <c r="S276" s="230">
        <v>0</v>
      </c>
      <c r="T276" s="231">
        <f>S276*H276</f>
        <v>0</v>
      </c>
      <c r="AR276" s="24" t="s">
        <v>1973</v>
      </c>
      <c r="AT276" s="24" t="s">
        <v>176</v>
      </c>
      <c r="AU276" s="24" t="s">
        <v>84</v>
      </c>
      <c r="AY276" s="24" t="s">
        <v>170</v>
      </c>
      <c r="BE276" s="232">
        <f>IF(N276="základní",J276,0)</f>
        <v>0</v>
      </c>
      <c r="BF276" s="232">
        <f>IF(N276="snížená",J276,0)</f>
        <v>0</v>
      </c>
      <c r="BG276" s="232">
        <f>IF(N276="zákl. přenesená",J276,0)</f>
        <v>0</v>
      </c>
      <c r="BH276" s="232">
        <f>IF(N276="sníž. přenesená",J276,0)</f>
        <v>0</v>
      </c>
      <c r="BI276" s="232">
        <f>IF(N276="nulová",J276,0)</f>
        <v>0</v>
      </c>
      <c r="BJ276" s="24" t="s">
        <v>84</v>
      </c>
      <c r="BK276" s="232">
        <f>ROUND(I276*H276,2)</f>
        <v>0</v>
      </c>
      <c r="BL276" s="24" t="s">
        <v>1973</v>
      </c>
      <c r="BM276" s="24" t="s">
        <v>1978</v>
      </c>
    </row>
    <row r="277" spans="2:47" s="1" customFormat="1" ht="13.5">
      <c r="B277" s="46"/>
      <c r="C277" s="74"/>
      <c r="D277" s="233" t="s">
        <v>183</v>
      </c>
      <c r="E277" s="74"/>
      <c r="F277" s="234" t="s">
        <v>1977</v>
      </c>
      <c r="G277" s="74"/>
      <c r="H277" s="74"/>
      <c r="I277" s="191"/>
      <c r="J277" s="74"/>
      <c r="K277" s="74"/>
      <c r="L277" s="72"/>
      <c r="M277" s="235"/>
      <c r="N277" s="47"/>
      <c r="O277" s="47"/>
      <c r="P277" s="47"/>
      <c r="Q277" s="47"/>
      <c r="R277" s="47"/>
      <c r="S277" s="47"/>
      <c r="T277" s="95"/>
      <c r="AT277" s="24" t="s">
        <v>183</v>
      </c>
      <c r="AU277" s="24" t="s">
        <v>84</v>
      </c>
    </row>
    <row r="278" spans="2:47" s="1" customFormat="1" ht="13.5">
      <c r="B278" s="46"/>
      <c r="C278" s="74"/>
      <c r="D278" s="233" t="s">
        <v>184</v>
      </c>
      <c r="E278" s="74"/>
      <c r="F278" s="236" t="s">
        <v>1979</v>
      </c>
      <c r="G278" s="74"/>
      <c r="H278" s="74"/>
      <c r="I278" s="191"/>
      <c r="J278" s="74"/>
      <c r="K278" s="74"/>
      <c r="L278" s="72"/>
      <c r="M278" s="235"/>
      <c r="N278" s="47"/>
      <c r="O278" s="47"/>
      <c r="P278" s="47"/>
      <c r="Q278" s="47"/>
      <c r="R278" s="47"/>
      <c r="S278" s="47"/>
      <c r="T278" s="95"/>
      <c r="AT278" s="24" t="s">
        <v>184</v>
      </c>
      <c r="AU278" s="24" t="s">
        <v>84</v>
      </c>
    </row>
    <row r="279" spans="2:65" s="1" customFormat="1" ht="16.5" customHeight="1">
      <c r="B279" s="46"/>
      <c r="C279" s="221" t="s">
        <v>708</v>
      </c>
      <c r="D279" s="221" t="s">
        <v>176</v>
      </c>
      <c r="E279" s="222" t="s">
        <v>1980</v>
      </c>
      <c r="F279" s="223" t="s">
        <v>1981</v>
      </c>
      <c r="G279" s="224" t="s">
        <v>1245</v>
      </c>
      <c r="H279" s="225">
        <v>1</v>
      </c>
      <c r="I279" s="226"/>
      <c r="J279" s="227">
        <f>ROUND(I279*H279,2)</f>
        <v>0</v>
      </c>
      <c r="K279" s="223" t="s">
        <v>23</v>
      </c>
      <c r="L279" s="72"/>
      <c r="M279" s="228" t="s">
        <v>23</v>
      </c>
      <c r="N279" s="229" t="s">
        <v>47</v>
      </c>
      <c r="O279" s="47"/>
      <c r="P279" s="230">
        <f>O279*H279</f>
        <v>0</v>
      </c>
      <c r="Q279" s="230">
        <v>0</v>
      </c>
      <c r="R279" s="230">
        <f>Q279*H279</f>
        <v>0</v>
      </c>
      <c r="S279" s="230">
        <v>0</v>
      </c>
      <c r="T279" s="231">
        <f>S279*H279</f>
        <v>0</v>
      </c>
      <c r="AR279" s="24" t="s">
        <v>1973</v>
      </c>
      <c r="AT279" s="24" t="s">
        <v>176</v>
      </c>
      <c r="AU279" s="24" t="s">
        <v>84</v>
      </c>
      <c r="AY279" s="24" t="s">
        <v>170</v>
      </c>
      <c r="BE279" s="232">
        <f>IF(N279="základní",J279,0)</f>
        <v>0</v>
      </c>
      <c r="BF279" s="232">
        <f>IF(N279="snížená",J279,0)</f>
        <v>0</v>
      </c>
      <c r="BG279" s="232">
        <f>IF(N279="zákl. přenesená",J279,0)</f>
        <v>0</v>
      </c>
      <c r="BH279" s="232">
        <f>IF(N279="sníž. přenesená",J279,0)</f>
        <v>0</v>
      </c>
      <c r="BI279" s="232">
        <f>IF(N279="nulová",J279,0)</f>
        <v>0</v>
      </c>
      <c r="BJ279" s="24" t="s">
        <v>84</v>
      </c>
      <c r="BK279" s="232">
        <f>ROUND(I279*H279,2)</f>
        <v>0</v>
      </c>
      <c r="BL279" s="24" t="s">
        <v>1973</v>
      </c>
      <c r="BM279" s="24" t="s">
        <v>1982</v>
      </c>
    </row>
    <row r="280" spans="2:47" s="1" customFormat="1" ht="13.5">
      <c r="B280" s="46"/>
      <c r="C280" s="74"/>
      <c r="D280" s="233" t="s">
        <v>183</v>
      </c>
      <c r="E280" s="74"/>
      <c r="F280" s="234" t="s">
        <v>1981</v>
      </c>
      <c r="G280" s="74"/>
      <c r="H280" s="74"/>
      <c r="I280" s="191"/>
      <c r="J280" s="74"/>
      <c r="K280" s="74"/>
      <c r="L280" s="72"/>
      <c r="M280" s="235"/>
      <c r="N280" s="47"/>
      <c r="O280" s="47"/>
      <c r="P280" s="47"/>
      <c r="Q280" s="47"/>
      <c r="R280" s="47"/>
      <c r="S280" s="47"/>
      <c r="T280" s="95"/>
      <c r="AT280" s="24" t="s">
        <v>183</v>
      </c>
      <c r="AU280" s="24" t="s">
        <v>84</v>
      </c>
    </row>
    <row r="281" spans="2:47" s="1" customFormat="1" ht="13.5">
      <c r="B281" s="46"/>
      <c r="C281" s="74"/>
      <c r="D281" s="233" t="s">
        <v>184</v>
      </c>
      <c r="E281" s="74"/>
      <c r="F281" s="236" t="s">
        <v>1975</v>
      </c>
      <c r="G281" s="74"/>
      <c r="H281" s="74"/>
      <c r="I281" s="191"/>
      <c r="J281" s="74"/>
      <c r="K281" s="74"/>
      <c r="L281" s="72"/>
      <c r="M281" s="235"/>
      <c r="N281" s="47"/>
      <c r="O281" s="47"/>
      <c r="P281" s="47"/>
      <c r="Q281" s="47"/>
      <c r="R281" s="47"/>
      <c r="S281" s="47"/>
      <c r="T281" s="95"/>
      <c r="AT281" s="24" t="s">
        <v>184</v>
      </c>
      <c r="AU281" s="24" t="s">
        <v>84</v>
      </c>
    </row>
    <row r="282" spans="2:65" s="1" customFormat="1" ht="16.5" customHeight="1">
      <c r="B282" s="46"/>
      <c r="C282" s="221" t="s">
        <v>715</v>
      </c>
      <c r="D282" s="221" t="s">
        <v>176</v>
      </c>
      <c r="E282" s="222" t="s">
        <v>1983</v>
      </c>
      <c r="F282" s="223" t="s">
        <v>1984</v>
      </c>
      <c r="G282" s="224" t="s">
        <v>1245</v>
      </c>
      <c r="H282" s="225">
        <v>1</v>
      </c>
      <c r="I282" s="226"/>
      <c r="J282" s="227">
        <f>ROUND(I282*H282,2)</f>
        <v>0</v>
      </c>
      <c r="K282" s="223" t="s">
        <v>23</v>
      </c>
      <c r="L282" s="72"/>
      <c r="M282" s="228" t="s">
        <v>23</v>
      </c>
      <c r="N282" s="229" t="s">
        <v>47</v>
      </c>
      <c r="O282" s="47"/>
      <c r="P282" s="230">
        <f>O282*H282</f>
        <v>0</v>
      </c>
      <c r="Q282" s="230">
        <v>0</v>
      </c>
      <c r="R282" s="230">
        <f>Q282*H282</f>
        <v>0</v>
      </c>
      <c r="S282" s="230">
        <v>0</v>
      </c>
      <c r="T282" s="231">
        <f>S282*H282</f>
        <v>0</v>
      </c>
      <c r="AR282" s="24" t="s">
        <v>1973</v>
      </c>
      <c r="AT282" s="24" t="s">
        <v>176</v>
      </c>
      <c r="AU282" s="24" t="s">
        <v>84</v>
      </c>
      <c r="AY282" s="24" t="s">
        <v>170</v>
      </c>
      <c r="BE282" s="232">
        <f>IF(N282="základní",J282,0)</f>
        <v>0</v>
      </c>
      <c r="BF282" s="232">
        <f>IF(N282="snížená",J282,0)</f>
        <v>0</v>
      </c>
      <c r="BG282" s="232">
        <f>IF(N282="zákl. přenesená",J282,0)</f>
        <v>0</v>
      </c>
      <c r="BH282" s="232">
        <f>IF(N282="sníž. přenesená",J282,0)</f>
        <v>0</v>
      </c>
      <c r="BI282" s="232">
        <f>IF(N282="nulová",J282,0)</f>
        <v>0</v>
      </c>
      <c r="BJ282" s="24" t="s">
        <v>84</v>
      </c>
      <c r="BK282" s="232">
        <f>ROUND(I282*H282,2)</f>
        <v>0</v>
      </c>
      <c r="BL282" s="24" t="s">
        <v>1973</v>
      </c>
      <c r="BM282" s="24" t="s">
        <v>1985</v>
      </c>
    </row>
    <row r="283" spans="2:47" s="1" customFormat="1" ht="13.5">
      <c r="B283" s="46"/>
      <c r="C283" s="74"/>
      <c r="D283" s="233" t="s">
        <v>183</v>
      </c>
      <c r="E283" s="74"/>
      <c r="F283" s="234" t="s">
        <v>1984</v>
      </c>
      <c r="G283" s="74"/>
      <c r="H283" s="74"/>
      <c r="I283" s="191"/>
      <c r="J283" s="74"/>
      <c r="K283" s="74"/>
      <c r="L283" s="72"/>
      <c r="M283" s="235"/>
      <c r="N283" s="47"/>
      <c r="O283" s="47"/>
      <c r="P283" s="47"/>
      <c r="Q283" s="47"/>
      <c r="R283" s="47"/>
      <c r="S283" s="47"/>
      <c r="T283" s="95"/>
      <c r="AT283" s="24" t="s">
        <v>183</v>
      </c>
      <c r="AU283" s="24" t="s">
        <v>84</v>
      </c>
    </row>
    <row r="284" spans="2:47" s="1" customFormat="1" ht="13.5">
      <c r="B284" s="46"/>
      <c r="C284" s="74"/>
      <c r="D284" s="233" t="s">
        <v>184</v>
      </c>
      <c r="E284" s="74"/>
      <c r="F284" s="236" t="s">
        <v>1975</v>
      </c>
      <c r="G284" s="74"/>
      <c r="H284" s="74"/>
      <c r="I284" s="191"/>
      <c r="J284" s="74"/>
      <c r="K284" s="74"/>
      <c r="L284" s="72"/>
      <c r="M284" s="235"/>
      <c r="N284" s="47"/>
      <c r="O284" s="47"/>
      <c r="P284" s="47"/>
      <c r="Q284" s="47"/>
      <c r="R284" s="47"/>
      <c r="S284" s="47"/>
      <c r="T284" s="95"/>
      <c r="AT284" s="24" t="s">
        <v>184</v>
      </c>
      <c r="AU284" s="24" t="s">
        <v>84</v>
      </c>
    </row>
    <row r="285" spans="2:65" s="1" customFormat="1" ht="16.5" customHeight="1">
      <c r="B285" s="46"/>
      <c r="C285" s="221" t="s">
        <v>722</v>
      </c>
      <c r="D285" s="221" t="s">
        <v>176</v>
      </c>
      <c r="E285" s="222" t="s">
        <v>1986</v>
      </c>
      <c r="F285" s="223" t="s">
        <v>1987</v>
      </c>
      <c r="G285" s="224" t="s">
        <v>1245</v>
      </c>
      <c r="H285" s="225">
        <v>1</v>
      </c>
      <c r="I285" s="226"/>
      <c r="J285" s="227">
        <f>ROUND(I285*H285,2)</f>
        <v>0</v>
      </c>
      <c r="K285" s="223" t="s">
        <v>23</v>
      </c>
      <c r="L285" s="72"/>
      <c r="M285" s="228" t="s">
        <v>23</v>
      </c>
      <c r="N285" s="229" t="s">
        <v>47</v>
      </c>
      <c r="O285" s="47"/>
      <c r="P285" s="230">
        <f>O285*H285</f>
        <v>0</v>
      </c>
      <c r="Q285" s="230">
        <v>0</v>
      </c>
      <c r="R285" s="230">
        <f>Q285*H285</f>
        <v>0</v>
      </c>
      <c r="S285" s="230">
        <v>0</v>
      </c>
      <c r="T285" s="231">
        <f>S285*H285</f>
        <v>0</v>
      </c>
      <c r="AR285" s="24" t="s">
        <v>1973</v>
      </c>
      <c r="AT285" s="24" t="s">
        <v>176</v>
      </c>
      <c r="AU285" s="24" t="s">
        <v>84</v>
      </c>
      <c r="AY285" s="24" t="s">
        <v>170</v>
      </c>
      <c r="BE285" s="232">
        <f>IF(N285="základní",J285,0)</f>
        <v>0</v>
      </c>
      <c r="BF285" s="232">
        <f>IF(N285="snížená",J285,0)</f>
        <v>0</v>
      </c>
      <c r="BG285" s="232">
        <f>IF(N285="zákl. přenesená",J285,0)</f>
        <v>0</v>
      </c>
      <c r="BH285" s="232">
        <f>IF(N285="sníž. přenesená",J285,0)</f>
        <v>0</v>
      </c>
      <c r="BI285" s="232">
        <f>IF(N285="nulová",J285,0)</f>
        <v>0</v>
      </c>
      <c r="BJ285" s="24" t="s">
        <v>84</v>
      </c>
      <c r="BK285" s="232">
        <f>ROUND(I285*H285,2)</f>
        <v>0</v>
      </c>
      <c r="BL285" s="24" t="s">
        <v>1973</v>
      </c>
      <c r="BM285" s="24" t="s">
        <v>1988</v>
      </c>
    </row>
    <row r="286" spans="2:47" s="1" customFormat="1" ht="13.5">
      <c r="B286" s="46"/>
      <c r="C286" s="74"/>
      <c r="D286" s="233" t="s">
        <v>183</v>
      </c>
      <c r="E286" s="74"/>
      <c r="F286" s="234" t="s">
        <v>1987</v>
      </c>
      <c r="G286" s="74"/>
      <c r="H286" s="74"/>
      <c r="I286" s="191"/>
      <c r="J286" s="74"/>
      <c r="K286" s="74"/>
      <c r="L286" s="72"/>
      <c r="M286" s="235"/>
      <c r="N286" s="47"/>
      <c r="O286" s="47"/>
      <c r="P286" s="47"/>
      <c r="Q286" s="47"/>
      <c r="R286" s="47"/>
      <c r="S286" s="47"/>
      <c r="T286" s="95"/>
      <c r="AT286" s="24" t="s">
        <v>183</v>
      </c>
      <c r="AU286" s="24" t="s">
        <v>84</v>
      </c>
    </row>
    <row r="287" spans="2:47" s="1" customFormat="1" ht="13.5">
      <c r="B287" s="46"/>
      <c r="C287" s="74"/>
      <c r="D287" s="233" t="s">
        <v>184</v>
      </c>
      <c r="E287" s="74"/>
      <c r="F287" s="236" t="s">
        <v>1975</v>
      </c>
      <c r="G287" s="74"/>
      <c r="H287" s="74"/>
      <c r="I287" s="191"/>
      <c r="J287" s="74"/>
      <c r="K287" s="74"/>
      <c r="L287" s="72"/>
      <c r="M287" s="235"/>
      <c r="N287" s="47"/>
      <c r="O287" s="47"/>
      <c r="P287" s="47"/>
      <c r="Q287" s="47"/>
      <c r="R287" s="47"/>
      <c r="S287" s="47"/>
      <c r="T287" s="95"/>
      <c r="AT287" s="24" t="s">
        <v>184</v>
      </c>
      <c r="AU287" s="24" t="s">
        <v>84</v>
      </c>
    </row>
    <row r="288" spans="2:63" s="10" customFormat="1" ht="37.4" customHeight="1">
      <c r="B288" s="205"/>
      <c r="C288" s="206"/>
      <c r="D288" s="207" t="s">
        <v>75</v>
      </c>
      <c r="E288" s="208" t="s">
        <v>1989</v>
      </c>
      <c r="F288" s="208" t="s">
        <v>1990</v>
      </c>
      <c r="G288" s="206"/>
      <c r="H288" s="206"/>
      <c r="I288" s="209"/>
      <c r="J288" s="210">
        <f>BK288</f>
        <v>0</v>
      </c>
      <c r="K288" s="206"/>
      <c r="L288" s="211"/>
      <c r="M288" s="212"/>
      <c r="N288" s="213"/>
      <c r="O288" s="213"/>
      <c r="P288" s="214">
        <f>SUM(P289:P359)</f>
        <v>0</v>
      </c>
      <c r="Q288" s="213"/>
      <c r="R288" s="214">
        <f>SUM(R289:R359)</f>
        <v>13.656220000000001</v>
      </c>
      <c r="S288" s="213"/>
      <c r="T288" s="215">
        <f>SUM(T289:T359)</f>
        <v>0</v>
      </c>
      <c r="AR288" s="216" t="s">
        <v>84</v>
      </c>
      <c r="AT288" s="217" t="s">
        <v>75</v>
      </c>
      <c r="AU288" s="217" t="s">
        <v>76</v>
      </c>
      <c r="AY288" s="216" t="s">
        <v>170</v>
      </c>
      <c r="BK288" s="218">
        <f>SUM(BK289:BK359)</f>
        <v>0</v>
      </c>
    </row>
    <row r="289" spans="2:65" s="1" customFormat="1" ht="16.5" customHeight="1">
      <c r="B289" s="46"/>
      <c r="C289" s="221" t="s">
        <v>728</v>
      </c>
      <c r="D289" s="221" t="s">
        <v>176</v>
      </c>
      <c r="E289" s="222" t="s">
        <v>1991</v>
      </c>
      <c r="F289" s="223" t="s">
        <v>1992</v>
      </c>
      <c r="G289" s="224" t="s">
        <v>1993</v>
      </c>
      <c r="H289" s="225">
        <v>0.1</v>
      </c>
      <c r="I289" s="226"/>
      <c r="J289" s="227">
        <f>ROUND(I289*H289,2)</f>
        <v>0</v>
      </c>
      <c r="K289" s="223" t="s">
        <v>1676</v>
      </c>
      <c r="L289" s="72"/>
      <c r="M289" s="228" t="s">
        <v>23</v>
      </c>
      <c r="N289" s="229" t="s">
        <v>47</v>
      </c>
      <c r="O289" s="47"/>
      <c r="P289" s="230">
        <f>O289*H289</f>
        <v>0</v>
      </c>
      <c r="Q289" s="230">
        <v>0.0088</v>
      </c>
      <c r="R289" s="230">
        <f>Q289*H289</f>
        <v>0.0008800000000000001</v>
      </c>
      <c r="S289" s="230">
        <v>0</v>
      </c>
      <c r="T289" s="231">
        <f>S289*H289</f>
        <v>0</v>
      </c>
      <c r="AR289" s="24" t="s">
        <v>1973</v>
      </c>
      <c r="AT289" s="24" t="s">
        <v>176</v>
      </c>
      <c r="AU289" s="24" t="s">
        <v>84</v>
      </c>
      <c r="AY289" s="24" t="s">
        <v>170</v>
      </c>
      <c r="BE289" s="232">
        <f>IF(N289="základní",J289,0)</f>
        <v>0</v>
      </c>
      <c r="BF289" s="232">
        <f>IF(N289="snížená",J289,0)</f>
        <v>0</v>
      </c>
      <c r="BG289" s="232">
        <f>IF(N289="zákl. přenesená",J289,0)</f>
        <v>0</v>
      </c>
      <c r="BH289" s="232">
        <f>IF(N289="sníž. přenesená",J289,0)</f>
        <v>0</v>
      </c>
      <c r="BI289" s="232">
        <f>IF(N289="nulová",J289,0)</f>
        <v>0</v>
      </c>
      <c r="BJ289" s="24" t="s">
        <v>84</v>
      </c>
      <c r="BK289" s="232">
        <f>ROUND(I289*H289,2)</f>
        <v>0</v>
      </c>
      <c r="BL289" s="24" t="s">
        <v>1973</v>
      </c>
      <c r="BM289" s="24" t="s">
        <v>1994</v>
      </c>
    </row>
    <row r="290" spans="2:47" s="1" customFormat="1" ht="13.5">
      <c r="B290" s="46"/>
      <c r="C290" s="74"/>
      <c r="D290" s="233" t="s">
        <v>183</v>
      </c>
      <c r="E290" s="74"/>
      <c r="F290" s="234" t="s">
        <v>1995</v>
      </c>
      <c r="G290" s="74"/>
      <c r="H290" s="74"/>
      <c r="I290" s="191"/>
      <c r="J290" s="74"/>
      <c r="K290" s="74"/>
      <c r="L290" s="72"/>
      <c r="M290" s="235"/>
      <c r="N290" s="47"/>
      <c r="O290" s="47"/>
      <c r="P290" s="47"/>
      <c r="Q290" s="47"/>
      <c r="R290" s="47"/>
      <c r="S290" s="47"/>
      <c r="T290" s="95"/>
      <c r="AT290" s="24" t="s">
        <v>183</v>
      </c>
      <c r="AU290" s="24" t="s">
        <v>84</v>
      </c>
    </row>
    <row r="291" spans="2:47" s="1" customFormat="1" ht="13.5">
      <c r="B291" s="46"/>
      <c r="C291" s="74"/>
      <c r="D291" s="233" t="s">
        <v>184</v>
      </c>
      <c r="E291" s="74"/>
      <c r="F291" s="236" t="s">
        <v>1996</v>
      </c>
      <c r="G291" s="74"/>
      <c r="H291" s="74"/>
      <c r="I291" s="191"/>
      <c r="J291" s="74"/>
      <c r="K291" s="74"/>
      <c r="L291" s="72"/>
      <c r="M291" s="235"/>
      <c r="N291" s="47"/>
      <c r="O291" s="47"/>
      <c r="P291" s="47"/>
      <c r="Q291" s="47"/>
      <c r="R291" s="47"/>
      <c r="S291" s="47"/>
      <c r="T291" s="95"/>
      <c r="AT291" s="24" t="s">
        <v>184</v>
      </c>
      <c r="AU291" s="24" t="s">
        <v>84</v>
      </c>
    </row>
    <row r="292" spans="2:65" s="1" customFormat="1" ht="25.5" customHeight="1">
      <c r="B292" s="46"/>
      <c r="C292" s="221" t="s">
        <v>735</v>
      </c>
      <c r="D292" s="221" t="s">
        <v>176</v>
      </c>
      <c r="E292" s="222" t="s">
        <v>1997</v>
      </c>
      <c r="F292" s="223" t="s">
        <v>1998</v>
      </c>
      <c r="G292" s="224" t="s">
        <v>219</v>
      </c>
      <c r="H292" s="225">
        <v>17</v>
      </c>
      <c r="I292" s="226"/>
      <c r="J292" s="227">
        <f>ROUND(I292*H292,2)</f>
        <v>0</v>
      </c>
      <c r="K292" s="223" t="s">
        <v>1676</v>
      </c>
      <c r="L292" s="72"/>
      <c r="M292" s="228" t="s">
        <v>23</v>
      </c>
      <c r="N292" s="229" t="s">
        <v>47</v>
      </c>
      <c r="O292" s="47"/>
      <c r="P292" s="230">
        <f>O292*H292</f>
        <v>0</v>
      </c>
      <c r="Q292" s="230">
        <v>0</v>
      </c>
      <c r="R292" s="230">
        <f>Q292*H292</f>
        <v>0</v>
      </c>
      <c r="S292" s="230">
        <v>0</v>
      </c>
      <c r="T292" s="231">
        <f>S292*H292</f>
        <v>0</v>
      </c>
      <c r="AR292" s="24" t="s">
        <v>1973</v>
      </c>
      <c r="AT292" s="24" t="s">
        <v>176</v>
      </c>
      <c r="AU292" s="24" t="s">
        <v>84</v>
      </c>
      <c r="AY292" s="24" t="s">
        <v>170</v>
      </c>
      <c r="BE292" s="232">
        <f>IF(N292="základní",J292,0)</f>
        <v>0</v>
      </c>
      <c r="BF292" s="232">
        <f>IF(N292="snížená",J292,0)</f>
        <v>0</v>
      </c>
      <c r="BG292" s="232">
        <f>IF(N292="zákl. přenesená",J292,0)</f>
        <v>0</v>
      </c>
      <c r="BH292" s="232">
        <f>IF(N292="sníž. přenesená",J292,0)</f>
        <v>0</v>
      </c>
      <c r="BI292" s="232">
        <f>IF(N292="nulová",J292,0)</f>
        <v>0</v>
      </c>
      <c r="BJ292" s="24" t="s">
        <v>84</v>
      </c>
      <c r="BK292" s="232">
        <f>ROUND(I292*H292,2)</f>
        <v>0</v>
      </c>
      <c r="BL292" s="24" t="s">
        <v>1973</v>
      </c>
      <c r="BM292" s="24" t="s">
        <v>1999</v>
      </c>
    </row>
    <row r="293" spans="2:47" s="1" customFormat="1" ht="13.5">
      <c r="B293" s="46"/>
      <c r="C293" s="74"/>
      <c r="D293" s="233" t="s">
        <v>183</v>
      </c>
      <c r="E293" s="74"/>
      <c r="F293" s="234" t="s">
        <v>2000</v>
      </c>
      <c r="G293" s="74"/>
      <c r="H293" s="74"/>
      <c r="I293" s="191"/>
      <c r="J293" s="74"/>
      <c r="K293" s="74"/>
      <c r="L293" s="72"/>
      <c r="M293" s="235"/>
      <c r="N293" s="47"/>
      <c r="O293" s="47"/>
      <c r="P293" s="47"/>
      <c r="Q293" s="47"/>
      <c r="R293" s="47"/>
      <c r="S293" s="47"/>
      <c r="T293" s="95"/>
      <c r="AT293" s="24" t="s">
        <v>183</v>
      </c>
      <c r="AU293" s="24" t="s">
        <v>84</v>
      </c>
    </row>
    <row r="294" spans="2:47" s="1" customFormat="1" ht="13.5">
      <c r="B294" s="46"/>
      <c r="C294" s="74"/>
      <c r="D294" s="233" t="s">
        <v>184</v>
      </c>
      <c r="E294" s="74"/>
      <c r="F294" s="236" t="s">
        <v>2001</v>
      </c>
      <c r="G294" s="74"/>
      <c r="H294" s="74"/>
      <c r="I294" s="191"/>
      <c r="J294" s="74"/>
      <c r="K294" s="74"/>
      <c r="L294" s="72"/>
      <c r="M294" s="235"/>
      <c r="N294" s="47"/>
      <c r="O294" s="47"/>
      <c r="P294" s="47"/>
      <c r="Q294" s="47"/>
      <c r="R294" s="47"/>
      <c r="S294" s="47"/>
      <c r="T294" s="95"/>
      <c r="AT294" s="24" t="s">
        <v>184</v>
      </c>
      <c r="AU294" s="24" t="s">
        <v>84</v>
      </c>
    </row>
    <row r="295" spans="2:65" s="1" customFormat="1" ht="25.5" customHeight="1">
      <c r="B295" s="46"/>
      <c r="C295" s="221" t="s">
        <v>742</v>
      </c>
      <c r="D295" s="221" t="s">
        <v>176</v>
      </c>
      <c r="E295" s="222" t="s">
        <v>2002</v>
      </c>
      <c r="F295" s="223" t="s">
        <v>2003</v>
      </c>
      <c r="G295" s="224" t="s">
        <v>340</v>
      </c>
      <c r="H295" s="225">
        <v>4</v>
      </c>
      <c r="I295" s="226"/>
      <c r="J295" s="227">
        <f>ROUND(I295*H295,2)</f>
        <v>0</v>
      </c>
      <c r="K295" s="223" t="s">
        <v>1676</v>
      </c>
      <c r="L295" s="72"/>
      <c r="M295" s="228" t="s">
        <v>23</v>
      </c>
      <c r="N295" s="229" t="s">
        <v>47</v>
      </c>
      <c r="O295" s="47"/>
      <c r="P295" s="230">
        <f>O295*H295</f>
        <v>0</v>
      </c>
      <c r="Q295" s="230">
        <v>0</v>
      </c>
      <c r="R295" s="230">
        <f>Q295*H295</f>
        <v>0</v>
      </c>
      <c r="S295" s="230">
        <v>0</v>
      </c>
      <c r="T295" s="231">
        <f>S295*H295</f>
        <v>0</v>
      </c>
      <c r="AR295" s="24" t="s">
        <v>1973</v>
      </c>
      <c r="AT295" s="24" t="s">
        <v>176</v>
      </c>
      <c r="AU295" s="24" t="s">
        <v>84</v>
      </c>
      <c r="AY295" s="24" t="s">
        <v>170</v>
      </c>
      <c r="BE295" s="232">
        <f>IF(N295="základní",J295,0)</f>
        <v>0</v>
      </c>
      <c r="BF295" s="232">
        <f>IF(N295="snížená",J295,0)</f>
        <v>0</v>
      </c>
      <c r="BG295" s="232">
        <f>IF(N295="zákl. přenesená",J295,0)</f>
        <v>0</v>
      </c>
      <c r="BH295" s="232">
        <f>IF(N295="sníž. přenesená",J295,0)</f>
        <v>0</v>
      </c>
      <c r="BI295" s="232">
        <f>IF(N295="nulová",J295,0)</f>
        <v>0</v>
      </c>
      <c r="BJ295" s="24" t="s">
        <v>84</v>
      </c>
      <c r="BK295" s="232">
        <f>ROUND(I295*H295,2)</f>
        <v>0</v>
      </c>
      <c r="BL295" s="24" t="s">
        <v>1973</v>
      </c>
      <c r="BM295" s="24" t="s">
        <v>2004</v>
      </c>
    </row>
    <row r="296" spans="2:47" s="1" customFormat="1" ht="13.5">
      <c r="B296" s="46"/>
      <c r="C296" s="74"/>
      <c r="D296" s="233" t="s">
        <v>183</v>
      </c>
      <c r="E296" s="74"/>
      <c r="F296" s="234" t="s">
        <v>2005</v>
      </c>
      <c r="G296" s="74"/>
      <c r="H296" s="74"/>
      <c r="I296" s="191"/>
      <c r="J296" s="74"/>
      <c r="K296" s="74"/>
      <c r="L296" s="72"/>
      <c r="M296" s="235"/>
      <c r="N296" s="47"/>
      <c r="O296" s="47"/>
      <c r="P296" s="47"/>
      <c r="Q296" s="47"/>
      <c r="R296" s="47"/>
      <c r="S296" s="47"/>
      <c r="T296" s="95"/>
      <c r="AT296" s="24" t="s">
        <v>183</v>
      </c>
      <c r="AU296" s="24" t="s">
        <v>84</v>
      </c>
    </row>
    <row r="297" spans="2:47" s="1" customFormat="1" ht="13.5">
      <c r="B297" s="46"/>
      <c r="C297" s="74"/>
      <c r="D297" s="233" t="s">
        <v>184</v>
      </c>
      <c r="E297" s="74"/>
      <c r="F297" s="236" t="s">
        <v>2006</v>
      </c>
      <c r="G297" s="74"/>
      <c r="H297" s="74"/>
      <c r="I297" s="191"/>
      <c r="J297" s="74"/>
      <c r="K297" s="74"/>
      <c r="L297" s="72"/>
      <c r="M297" s="235"/>
      <c r="N297" s="47"/>
      <c r="O297" s="47"/>
      <c r="P297" s="47"/>
      <c r="Q297" s="47"/>
      <c r="R297" s="47"/>
      <c r="S297" s="47"/>
      <c r="T297" s="95"/>
      <c r="AT297" s="24" t="s">
        <v>184</v>
      </c>
      <c r="AU297" s="24" t="s">
        <v>84</v>
      </c>
    </row>
    <row r="298" spans="2:65" s="1" customFormat="1" ht="16.5" customHeight="1">
      <c r="B298" s="46"/>
      <c r="C298" s="221" t="s">
        <v>749</v>
      </c>
      <c r="D298" s="221" t="s">
        <v>176</v>
      </c>
      <c r="E298" s="222" t="s">
        <v>2007</v>
      </c>
      <c r="F298" s="223" t="s">
        <v>2008</v>
      </c>
      <c r="G298" s="224" t="s">
        <v>1245</v>
      </c>
      <c r="H298" s="225">
        <v>2</v>
      </c>
      <c r="I298" s="226"/>
      <c r="J298" s="227">
        <f>ROUND(I298*H298,2)</f>
        <v>0</v>
      </c>
      <c r="K298" s="223" t="s">
        <v>23</v>
      </c>
      <c r="L298" s="72"/>
      <c r="M298" s="228" t="s">
        <v>23</v>
      </c>
      <c r="N298" s="229" t="s">
        <v>47</v>
      </c>
      <c r="O298" s="47"/>
      <c r="P298" s="230">
        <f>O298*H298</f>
        <v>0</v>
      </c>
      <c r="Q298" s="230">
        <v>0</v>
      </c>
      <c r="R298" s="230">
        <f>Q298*H298</f>
        <v>0</v>
      </c>
      <c r="S298" s="230">
        <v>0</v>
      </c>
      <c r="T298" s="231">
        <f>S298*H298</f>
        <v>0</v>
      </c>
      <c r="AR298" s="24" t="s">
        <v>1973</v>
      </c>
      <c r="AT298" s="24" t="s">
        <v>176</v>
      </c>
      <c r="AU298" s="24" t="s">
        <v>84</v>
      </c>
      <c r="AY298" s="24" t="s">
        <v>170</v>
      </c>
      <c r="BE298" s="232">
        <f>IF(N298="základní",J298,0)</f>
        <v>0</v>
      </c>
      <c r="BF298" s="232">
        <f>IF(N298="snížená",J298,0)</f>
        <v>0</v>
      </c>
      <c r="BG298" s="232">
        <f>IF(N298="zákl. přenesená",J298,0)</f>
        <v>0</v>
      </c>
      <c r="BH298" s="232">
        <f>IF(N298="sníž. přenesená",J298,0)</f>
        <v>0</v>
      </c>
      <c r="BI298" s="232">
        <f>IF(N298="nulová",J298,0)</f>
        <v>0</v>
      </c>
      <c r="BJ298" s="24" t="s">
        <v>84</v>
      </c>
      <c r="BK298" s="232">
        <f>ROUND(I298*H298,2)</f>
        <v>0</v>
      </c>
      <c r="BL298" s="24" t="s">
        <v>1973</v>
      </c>
      <c r="BM298" s="24" t="s">
        <v>2009</v>
      </c>
    </row>
    <row r="299" spans="2:47" s="1" customFormat="1" ht="13.5">
      <c r="B299" s="46"/>
      <c r="C299" s="74"/>
      <c r="D299" s="233" t="s">
        <v>183</v>
      </c>
      <c r="E299" s="74"/>
      <c r="F299" s="234" t="s">
        <v>2008</v>
      </c>
      <c r="G299" s="74"/>
      <c r="H299" s="74"/>
      <c r="I299" s="191"/>
      <c r="J299" s="74"/>
      <c r="K299" s="74"/>
      <c r="L299" s="72"/>
      <c r="M299" s="235"/>
      <c r="N299" s="47"/>
      <c r="O299" s="47"/>
      <c r="P299" s="47"/>
      <c r="Q299" s="47"/>
      <c r="R299" s="47"/>
      <c r="S299" s="47"/>
      <c r="T299" s="95"/>
      <c r="AT299" s="24" t="s">
        <v>183</v>
      </c>
      <c r="AU299" s="24" t="s">
        <v>84</v>
      </c>
    </row>
    <row r="300" spans="2:47" s="1" customFormat="1" ht="13.5">
      <c r="B300" s="46"/>
      <c r="C300" s="74"/>
      <c r="D300" s="233" t="s">
        <v>184</v>
      </c>
      <c r="E300" s="74"/>
      <c r="F300" s="236" t="s">
        <v>2010</v>
      </c>
      <c r="G300" s="74"/>
      <c r="H300" s="74"/>
      <c r="I300" s="191"/>
      <c r="J300" s="74"/>
      <c r="K300" s="74"/>
      <c r="L300" s="72"/>
      <c r="M300" s="235"/>
      <c r="N300" s="47"/>
      <c r="O300" s="47"/>
      <c r="P300" s="47"/>
      <c r="Q300" s="47"/>
      <c r="R300" s="47"/>
      <c r="S300" s="47"/>
      <c r="T300" s="95"/>
      <c r="AT300" s="24" t="s">
        <v>184</v>
      </c>
      <c r="AU300" s="24" t="s">
        <v>84</v>
      </c>
    </row>
    <row r="301" spans="2:65" s="1" customFormat="1" ht="16.5" customHeight="1">
      <c r="B301" s="46"/>
      <c r="C301" s="221" t="s">
        <v>757</v>
      </c>
      <c r="D301" s="221" t="s">
        <v>176</v>
      </c>
      <c r="E301" s="222" t="s">
        <v>2011</v>
      </c>
      <c r="F301" s="223" t="s">
        <v>2012</v>
      </c>
      <c r="G301" s="224" t="s">
        <v>1732</v>
      </c>
      <c r="H301" s="225">
        <v>3</v>
      </c>
      <c r="I301" s="226"/>
      <c r="J301" s="227">
        <f>ROUND(I301*H301,2)</f>
        <v>0</v>
      </c>
      <c r="K301" s="223" t="s">
        <v>23</v>
      </c>
      <c r="L301" s="72"/>
      <c r="M301" s="228" t="s">
        <v>23</v>
      </c>
      <c r="N301" s="229" t="s">
        <v>47</v>
      </c>
      <c r="O301" s="47"/>
      <c r="P301" s="230">
        <f>O301*H301</f>
        <v>0</v>
      </c>
      <c r="Q301" s="230">
        <v>0</v>
      </c>
      <c r="R301" s="230">
        <f>Q301*H301</f>
        <v>0</v>
      </c>
      <c r="S301" s="230">
        <v>0</v>
      </c>
      <c r="T301" s="231">
        <f>S301*H301</f>
        <v>0</v>
      </c>
      <c r="AR301" s="24" t="s">
        <v>1973</v>
      </c>
      <c r="AT301" s="24" t="s">
        <v>176</v>
      </c>
      <c r="AU301" s="24" t="s">
        <v>84</v>
      </c>
      <c r="AY301" s="24" t="s">
        <v>170</v>
      </c>
      <c r="BE301" s="232">
        <f>IF(N301="základní",J301,0)</f>
        <v>0</v>
      </c>
      <c r="BF301" s="232">
        <f>IF(N301="snížená",J301,0)</f>
        <v>0</v>
      </c>
      <c r="BG301" s="232">
        <f>IF(N301="zákl. přenesená",J301,0)</f>
        <v>0</v>
      </c>
      <c r="BH301" s="232">
        <f>IF(N301="sníž. přenesená",J301,0)</f>
        <v>0</v>
      </c>
      <c r="BI301" s="232">
        <f>IF(N301="nulová",J301,0)</f>
        <v>0</v>
      </c>
      <c r="BJ301" s="24" t="s">
        <v>84</v>
      </c>
      <c r="BK301" s="232">
        <f>ROUND(I301*H301,2)</f>
        <v>0</v>
      </c>
      <c r="BL301" s="24" t="s">
        <v>1973</v>
      </c>
      <c r="BM301" s="24" t="s">
        <v>2013</v>
      </c>
    </row>
    <row r="302" spans="2:47" s="1" customFormat="1" ht="13.5">
      <c r="B302" s="46"/>
      <c r="C302" s="74"/>
      <c r="D302" s="233" t="s">
        <v>183</v>
      </c>
      <c r="E302" s="74"/>
      <c r="F302" s="234" t="s">
        <v>2012</v>
      </c>
      <c r="G302" s="74"/>
      <c r="H302" s="74"/>
      <c r="I302" s="191"/>
      <c r="J302" s="74"/>
      <c r="K302" s="74"/>
      <c r="L302" s="72"/>
      <c r="M302" s="235"/>
      <c r="N302" s="47"/>
      <c r="O302" s="47"/>
      <c r="P302" s="47"/>
      <c r="Q302" s="47"/>
      <c r="R302" s="47"/>
      <c r="S302" s="47"/>
      <c r="T302" s="95"/>
      <c r="AT302" s="24" t="s">
        <v>183</v>
      </c>
      <c r="AU302" s="24" t="s">
        <v>84</v>
      </c>
    </row>
    <row r="303" spans="2:47" s="1" customFormat="1" ht="13.5">
      <c r="B303" s="46"/>
      <c r="C303" s="74"/>
      <c r="D303" s="233" t="s">
        <v>184</v>
      </c>
      <c r="E303" s="74"/>
      <c r="F303" s="236" t="s">
        <v>2014</v>
      </c>
      <c r="G303" s="74"/>
      <c r="H303" s="74"/>
      <c r="I303" s="191"/>
      <c r="J303" s="74"/>
      <c r="K303" s="74"/>
      <c r="L303" s="72"/>
      <c r="M303" s="235"/>
      <c r="N303" s="47"/>
      <c r="O303" s="47"/>
      <c r="P303" s="47"/>
      <c r="Q303" s="47"/>
      <c r="R303" s="47"/>
      <c r="S303" s="47"/>
      <c r="T303" s="95"/>
      <c r="AT303" s="24" t="s">
        <v>184</v>
      </c>
      <c r="AU303" s="24" t="s">
        <v>84</v>
      </c>
    </row>
    <row r="304" spans="2:65" s="1" customFormat="1" ht="25.5" customHeight="1">
      <c r="B304" s="46"/>
      <c r="C304" s="221" t="s">
        <v>765</v>
      </c>
      <c r="D304" s="221" t="s">
        <v>176</v>
      </c>
      <c r="E304" s="222" t="s">
        <v>2015</v>
      </c>
      <c r="F304" s="223" t="s">
        <v>2016</v>
      </c>
      <c r="G304" s="224" t="s">
        <v>304</v>
      </c>
      <c r="H304" s="225">
        <v>1</v>
      </c>
      <c r="I304" s="226"/>
      <c r="J304" s="227">
        <f>ROUND(I304*H304,2)</f>
        <v>0</v>
      </c>
      <c r="K304" s="223" t="s">
        <v>1676</v>
      </c>
      <c r="L304" s="72"/>
      <c r="M304" s="228" t="s">
        <v>23</v>
      </c>
      <c r="N304" s="229" t="s">
        <v>47</v>
      </c>
      <c r="O304" s="47"/>
      <c r="P304" s="230">
        <f>O304*H304</f>
        <v>0</v>
      </c>
      <c r="Q304" s="230">
        <v>0</v>
      </c>
      <c r="R304" s="230">
        <f>Q304*H304</f>
        <v>0</v>
      </c>
      <c r="S304" s="230">
        <v>0</v>
      </c>
      <c r="T304" s="231">
        <f>S304*H304</f>
        <v>0</v>
      </c>
      <c r="AR304" s="24" t="s">
        <v>1973</v>
      </c>
      <c r="AT304" s="24" t="s">
        <v>176</v>
      </c>
      <c r="AU304" s="24" t="s">
        <v>84</v>
      </c>
      <c r="AY304" s="24" t="s">
        <v>170</v>
      </c>
      <c r="BE304" s="232">
        <f>IF(N304="základní",J304,0)</f>
        <v>0</v>
      </c>
      <c r="BF304" s="232">
        <f>IF(N304="snížená",J304,0)</f>
        <v>0</v>
      </c>
      <c r="BG304" s="232">
        <f>IF(N304="zákl. přenesená",J304,0)</f>
        <v>0</v>
      </c>
      <c r="BH304" s="232">
        <f>IF(N304="sníž. přenesená",J304,0)</f>
        <v>0</v>
      </c>
      <c r="BI304" s="232">
        <f>IF(N304="nulová",J304,0)</f>
        <v>0</v>
      </c>
      <c r="BJ304" s="24" t="s">
        <v>84</v>
      </c>
      <c r="BK304" s="232">
        <f>ROUND(I304*H304,2)</f>
        <v>0</v>
      </c>
      <c r="BL304" s="24" t="s">
        <v>1973</v>
      </c>
      <c r="BM304" s="24" t="s">
        <v>2017</v>
      </c>
    </row>
    <row r="305" spans="2:47" s="1" customFormat="1" ht="13.5">
      <c r="B305" s="46"/>
      <c r="C305" s="74"/>
      <c r="D305" s="233" t="s">
        <v>183</v>
      </c>
      <c r="E305" s="74"/>
      <c r="F305" s="234" t="s">
        <v>2018</v>
      </c>
      <c r="G305" s="74"/>
      <c r="H305" s="74"/>
      <c r="I305" s="191"/>
      <c r="J305" s="74"/>
      <c r="K305" s="74"/>
      <c r="L305" s="72"/>
      <c r="M305" s="235"/>
      <c r="N305" s="47"/>
      <c r="O305" s="47"/>
      <c r="P305" s="47"/>
      <c r="Q305" s="47"/>
      <c r="R305" s="47"/>
      <c r="S305" s="47"/>
      <c r="T305" s="95"/>
      <c r="AT305" s="24" t="s">
        <v>183</v>
      </c>
      <c r="AU305" s="24" t="s">
        <v>84</v>
      </c>
    </row>
    <row r="306" spans="2:47" s="1" customFormat="1" ht="13.5">
      <c r="B306" s="46"/>
      <c r="C306" s="74"/>
      <c r="D306" s="233" t="s">
        <v>184</v>
      </c>
      <c r="E306" s="74"/>
      <c r="F306" s="236" t="s">
        <v>2019</v>
      </c>
      <c r="G306" s="74"/>
      <c r="H306" s="74"/>
      <c r="I306" s="191"/>
      <c r="J306" s="74"/>
      <c r="K306" s="74"/>
      <c r="L306" s="72"/>
      <c r="M306" s="235"/>
      <c r="N306" s="47"/>
      <c r="O306" s="47"/>
      <c r="P306" s="47"/>
      <c r="Q306" s="47"/>
      <c r="R306" s="47"/>
      <c r="S306" s="47"/>
      <c r="T306" s="95"/>
      <c r="AT306" s="24" t="s">
        <v>184</v>
      </c>
      <c r="AU306" s="24" t="s">
        <v>84</v>
      </c>
    </row>
    <row r="307" spans="2:65" s="1" customFormat="1" ht="16.5" customHeight="1">
      <c r="B307" s="46"/>
      <c r="C307" s="221" t="s">
        <v>771</v>
      </c>
      <c r="D307" s="221" t="s">
        <v>176</v>
      </c>
      <c r="E307" s="222" t="s">
        <v>2020</v>
      </c>
      <c r="F307" s="223" t="s">
        <v>2021</v>
      </c>
      <c r="G307" s="224" t="s">
        <v>292</v>
      </c>
      <c r="H307" s="225">
        <v>0.5</v>
      </c>
      <c r="I307" s="226"/>
      <c r="J307" s="227">
        <f>ROUND(I307*H307,2)</f>
        <v>0</v>
      </c>
      <c r="K307" s="223" t="s">
        <v>23</v>
      </c>
      <c r="L307" s="72"/>
      <c r="M307" s="228" t="s">
        <v>23</v>
      </c>
      <c r="N307" s="229" t="s">
        <v>47</v>
      </c>
      <c r="O307" s="47"/>
      <c r="P307" s="230">
        <f>O307*H307</f>
        <v>0</v>
      </c>
      <c r="Q307" s="230">
        <v>0</v>
      </c>
      <c r="R307" s="230">
        <f>Q307*H307</f>
        <v>0</v>
      </c>
      <c r="S307" s="230">
        <v>0</v>
      </c>
      <c r="T307" s="231">
        <f>S307*H307</f>
        <v>0</v>
      </c>
      <c r="AR307" s="24" t="s">
        <v>1973</v>
      </c>
      <c r="AT307" s="24" t="s">
        <v>176</v>
      </c>
      <c r="AU307" s="24" t="s">
        <v>84</v>
      </c>
      <c r="AY307" s="24" t="s">
        <v>170</v>
      </c>
      <c r="BE307" s="232">
        <f>IF(N307="základní",J307,0)</f>
        <v>0</v>
      </c>
      <c r="BF307" s="232">
        <f>IF(N307="snížená",J307,0)</f>
        <v>0</v>
      </c>
      <c r="BG307" s="232">
        <f>IF(N307="zákl. přenesená",J307,0)</f>
        <v>0</v>
      </c>
      <c r="BH307" s="232">
        <f>IF(N307="sníž. přenesená",J307,0)</f>
        <v>0</v>
      </c>
      <c r="BI307" s="232">
        <f>IF(N307="nulová",J307,0)</f>
        <v>0</v>
      </c>
      <c r="BJ307" s="24" t="s">
        <v>84</v>
      </c>
      <c r="BK307" s="232">
        <f>ROUND(I307*H307,2)</f>
        <v>0</v>
      </c>
      <c r="BL307" s="24" t="s">
        <v>1973</v>
      </c>
      <c r="BM307" s="24" t="s">
        <v>2022</v>
      </c>
    </row>
    <row r="308" spans="2:47" s="1" customFormat="1" ht="13.5">
      <c r="B308" s="46"/>
      <c r="C308" s="74"/>
      <c r="D308" s="233" t="s">
        <v>183</v>
      </c>
      <c r="E308" s="74"/>
      <c r="F308" s="234" t="s">
        <v>2021</v>
      </c>
      <c r="G308" s="74"/>
      <c r="H308" s="74"/>
      <c r="I308" s="191"/>
      <c r="J308" s="74"/>
      <c r="K308" s="74"/>
      <c r="L308" s="72"/>
      <c r="M308" s="235"/>
      <c r="N308" s="47"/>
      <c r="O308" s="47"/>
      <c r="P308" s="47"/>
      <c r="Q308" s="47"/>
      <c r="R308" s="47"/>
      <c r="S308" s="47"/>
      <c r="T308" s="95"/>
      <c r="AT308" s="24" t="s">
        <v>183</v>
      </c>
      <c r="AU308" s="24" t="s">
        <v>84</v>
      </c>
    </row>
    <row r="309" spans="2:47" s="1" customFormat="1" ht="13.5">
      <c r="B309" s="46"/>
      <c r="C309" s="74"/>
      <c r="D309" s="233" t="s">
        <v>184</v>
      </c>
      <c r="E309" s="74"/>
      <c r="F309" s="236" t="s">
        <v>2023</v>
      </c>
      <c r="G309" s="74"/>
      <c r="H309" s="74"/>
      <c r="I309" s="191"/>
      <c r="J309" s="74"/>
      <c r="K309" s="74"/>
      <c r="L309" s="72"/>
      <c r="M309" s="235"/>
      <c r="N309" s="47"/>
      <c r="O309" s="47"/>
      <c r="P309" s="47"/>
      <c r="Q309" s="47"/>
      <c r="R309" s="47"/>
      <c r="S309" s="47"/>
      <c r="T309" s="95"/>
      <c r="AT309" s="24" t="s">
        <v>184</v>
      </c>
      <c r="AU309" s="24" t="s">
        <v>84</v>
      </c>
    </row>
    <row r="310" spans="2:65" s="1" customFormat="1" ht="16.5" customHeight="1">
      <c r="B310" s="46"/>
      <c r="C310" s="221" t="s">
        <v>779</v>
      </c>
      <c r="D310" s="221" t="s">
        <v>176</v>
      </c>
      <c r="E310" s="222" t="s">
        <v>2024</v>
      </c>
      <c r="F310" s="223" t="s">
        <v>2025</v>
      </c>
      <c r="G310" s="224" t="s">
        <v>292</v>
      </c>
      <c r="H310" s="225">
        <v>0.5</v>
      </c>
      <c r="I310" s="226"/>
      <c r="J310" s="227">
        <f>ROUND(I310*H310,2)</f>
        <v>0</v>
      </c>
      <c r="K310" s="223" t="s">
        <v>1676</v>
      </c>
      <c r="L310" s="72"/>
      <c r="M310" s="228" t="s">
        <v>23</v>
      </c>
      <c r="N310" s="229" t="s">
        <v>47</v>
      </c>
      <c r="O310" s="47"/>
      <c r="P310" s="230">
        <f>O310*H310</f>
        <v>0</v>
      </c>
      <c r="Q310" s="230">
        <v>0</v>
      </c>
      <c r="R310" s="230">
        <f>Q310*H310</f>
        <v>0</v>
      </c>
      <c r="S310" s="230">
        <v>0</v>
      </c>
      <c r="T310" s="231">
        <f>S310*H310</f>
        <v>0</v>
      </c>
      <c r="AR310" s="24" t="s">
        <v>1973</v>
      </c>
      <c r="AT310" s="24" t="s">
        <v>176</v>
      </c>
      <c r="AU310" s="24" t="s">
        <v>84</v>
      </c>
      <c r="AY310" s="24" t="s">
        <v>170</v>
      </c>
      <c r="BE310" s="232">
        <f>IF(N310="základní",J310,0)</f>
        <v>0</v>
      </c>
      <c r="BF310" s="232">
        <f>IF(N310="snížená",J310,0)</f>
        <v>0</v>
      </c>
      <c r="BG310" s="232">
        <f>IF(N310="zákl. přenesená",J310,0)</f>
        <v>0</v>
      </c>
      <c r="BH310" s="232">
        <f>IF(N310="sníž. přenesená",J310,0)</f>
        <v>0</v>
      </c>
      <c r="BI310" s="232">
        <f>IF(N310="nulová",J310,0)</f>
        <v>0</v>
      </c>
      <c r="BJ310" s="24" t="s">
        <v>84</v>
      </c>
      <c r="BK310" s="232">
        <f>ROUND(I310*H310,2)</f>
        <v>0</v>
      </c>
      <c r="BL310" s="24" t="s">
        <v>1973</v>
      </c>
      <c r="BM310" s="24" t="s">
        <v>2026</v>
      </c>
    </row>
    <row r="311" spans="2:47" s="1" customFormat="1" ht="13.5">
      <c r="B311" s="46"/>
      <c r="C311" s="74"/>
      <c r="D311" s="233" t="s">
        <v>183</v>
      </c>
      <c r="E311" s="74"/>
      <c r="F311" s="234" t="s">
        <v>2027</v>
      </c>
      <c r="G311" s="74"/>
      <c r="H311" s="74"/>
      <c r="I311" s="191"/>
      <c r="J311" s="74"/>
      <c r="K311" s="74"/>
      <c r="L311" s="72"/>
      <c r="M311" s="235"/>
      <c r="N311" s="47"/>
      <c r="O311" s="47"/>
      <c r="P311" s="47"/>
      <c r="Q311" s="47"/>
      <c r="R311" s="47"/>
      <c r="S311" s="47"/>
      <c r="T311" s="95"/>
      <c r="AT311" s="24" t="s">
        <v>183</v>
      </c>
      <c r="AU311" s="24" t="s">
        <v>84</v>
      </c>
    </row>
    <row r="312" spans="2:47" s="1" customFormat="1" ht="13.5">
      <c r="B312" s="46"/>
      <c r="C312" s="74"/>
      <c r="D312" s="233" t="s">
        <v>184</v>
      </c>
      <c r="E312" s="74"/>
      <c r="F312" s="236" t="s">
        <v>2028</v>
      </c>
      <c r="G312" s="74"/>
      <c r="H312" s="74"/>
      <c r="I312" s="191"/>
      <c r="J312" s="74"/>
      <c r="K312" s="74"/>
      <c r="L312" s="72"/>
      <c r="M312" s="235"/>
      <c r="N312" s="47"/>
      <c r="O312" s="47"/>
      <c r="P312" s="47"/>
      <c r="Q312" s="47"/>
      <c r="R312" s="47"/>
      <c r="S312" s="47"/>
      <c r="T312" s="95"/>
      <c r="AT312" s="24" t="s">
        <v>184</v>
      </c>
      <c r="AU312" s="24" t="s">
        <v>84</v>
      </c>
    </row>
    <row r="313" spans="2:65" s="1" customFormat="1" ht="16.5" customHeight="1">
      <c r="B313" s="46"/>
      <c r="C313" s="221" t="s">
        <v>790</v>
      </c>
      <c r="D313" s="221" t="s">
        <v>176</v>
      </c>
      <c r="E313" s="222" t="s">
        <v>2029</v>
      </c>
      <c r="F313" s="223" t="s">
        <v>2030</v>
      </c>
      <c r="G313" s="224" t="s">
        <v>1245</v>
      </c>
      <c r="H313" s="225">
        <v>2</v>
      </c>
      <c r="I313" s="226"/>
      <c r="J313" s="227">
        <f>ROUND(I313*H313,2)</f>
        <v>0</v>
      </c>
      <c r="K313" s="223" t="s">
        <v>23</v>
      </c>
      <c r="L313" s="72"/>
      <c r="M313" s="228" t="s">
        <v>23</v>
      </c>
      <c r="N313" s="229" t="s">
        <v>47</v>
      </c>
      <c r="O313" s="47"/>
      <c r="P313" s="230">
        <f>O313*H313</f>
        <v>0</v>
      </c>
      <c r="Q313" s="230">
        <v>0</v>
      </c>
      <c r="R313" s="230">
        <f>Q313*H313</f>
        <v>0</v>
      </c>
      <c r="S313" s="230">
        <v>0</v>
      </c>
      <c r="T313" s="231">
        <f>S313*H313</f>
        <v>0</v>
      </c>
      <c r="AR313" s="24" t="s">
        <v>1973</v>
      </c>
      <c r="AT313" s="24" t="s">
        <v>176</v>
      </c>
      <c r="AU313" s="24" t="s">
        <v>84</v>
      </c>
      <c r="AY313" s="24" t="s">
        <v>170</v>
      </c>
      <c r="BE313" s="232">
        <f>IF(N313="základní",J313,0)</f>
        <v>0</v>
      </c>
      <c r="BF313" s="232">
        <f>IF(N313="snížená",J313,0)</f>
        <v>0</v>
      </c>
      <c r="BG313" s="232">
        <f>IF(N313="zákl. přenesená",J313,0)</f>
        <v>0</v>
      </c>
      <c r="BH313" s="232">
        <f>IF(N313="sníž. přenesená",J313,0)</f>
        <v>0</v>
      </c>
      <c r="BI313" s="232">
        <f>IF(N313="nulová",J313,0)</f>
        <v>0</v>
      </c>
      <c r="BJ313" s="24" t="s">
        <v>84</v>
      </c>
      <c r="BK313" s="232">
        <f>ROUND(I313*H313,2)</f>
        <v>0</v>
      </c>
      <c r="BL313" s="24" t="s">
        <v>1973</v>
      </c>
      <c r="BM313" s="24" t="s">
        <v>2031</v>
      </c>
    </row>
    <row r="314" spans="2:47" s="1" customFormat="1" ht="13.5">
      <c r="B314" s="46"/>
      <c r="C314" s="74"/>
      <c r="D314" s="233" t="s">
        <v>183</v>
      </c>
      <c r="E314" s="74"/>
      <c r="F314" s="234" t="s">
        <v>2030</v>
      </c>
      <c r="G314" s="74"/>
      <c r="H314" s="74"/>
      <c r="I314" s="191"/>
      <c r="J314" s="74"/>
      <c r="K314" s="74"/>
      <c r="L314" s="72"/>
      <c r="M314" s="235"/>
      <c r="N314" s="47"/>
      <c r="O314" s="47"/>
      <c r="P314" s="47"/>
      <c r="Q314" s="47"/>
      <c r="R314" s="47"/>
      <c r="S314" s="47"/>
      <c r="T314" s="95"/>
      <c r="AT314" s="24" t="s">
        <v>183</v>
      </c>
      <c r="AU314" s="24" t="s">
        <v>84</v>
      </c>
    </row>
    <row r="315" spans="2:47" s="1" customFormat="1" ht="13.5">
      <c r="B315" s="46"/>
      <c r="C315" s="74"/>
      <c r="D315" s="233" t="s">
        <v>184</v>
      </c>
      <c r="E315" s="74"/>
      <c r="F315" s="236" t="s">
        <v>2032</v>
      </c>
      <c r="G315" s="74"/>
      <c r="H315" s="74"/>
      <c r="I315" s="191"/>
      <c r="J315" s="74"/>
      <c r="K315" s="74"/>
      <c r="L315" s="72"/>
      <c r="M315" s="235"/>
      <c r="N315" s="47"/>
      <c r="O315" s="47"/>
      <c r="P315" s="47"/>
      <c r="Q315" s="47"/>
      <c r="R315" s="47"/>
      <c r="S315" s="47"/>
      <c r="T315" s="95"/>
      <c r="AT315" s="24" t="s">
        <v>184</v>
      </c>
      <c r="AU315" s="24" t="s">
        <v>84</v>
      </c>
    </row>
    <row r="316" spans="2:65" s="1" customFormat="1" ht="25.5" customHeight="1">
      <c r="B316" s="46"/>
      <c r="C316" s="221" t="s">
        <v>798</v>
      </c>
      <c r="D316" s="221" t="s">
        <v>176</v>
      </c>
      <c r="E316" s="222" t="s">
        <v>2033</v>
      </c>
      <c r="F316" s="223" t="s">
        <v>2034</v>
      </c>
      <c r="G316" s="224" t="s">
        <v>340</v>
      </c>
      <c r="H316" s="225">
        <v>53</v>
      </c>
      <c r="I316" s="226"/>
      <c r="J316" s="227">
        <f>ROUND(I316*H316,2)</f>
        <v>0</v>
      </c>
      <c r="K316" s="223" t="s">
        <v>1676</v>
      </c>
      <c r="L316" s="72"/>
      <c r="M316" s="228" t="s">
        <v>23</v>
      </c>
      <c r="N316" s="229" t="s">
        <v>47</v>
      </c>
      <c r="O316" s="47"/>
      <c r="P316" s="230">
        <f>O316*H316</f>
        <v>0</v>
      </c>
      <c r="Q316" s="230">
        <v>0</v>
      </c>
      <c r="R316" s="230">
        <f>Q316*H316</f>
        <v>0</v>
      </c>
      <c r="S316" s="230">
        <v>0</v>
      </c>
      <c r="T316" s="231">
        <f>S316*H316</f>
        <v>0</v>
      </c>
      <c r="AR316" s="24" t="s">
        <v>1973</v>
      </c>
      <c r="AT316" s="24" t="s">
        <v>176</v>
      </c>
      <c r="AU316" s="24" t="s">
        <v>84</v>
      </c>
      <c r="AY316" s="24" t="s">
        <v>170</v>
      </c>
      <c r="BE316" s="232">
        <f>IF(N316="základní",J316,0)</f>
        <v>0</v>
      </c>
      <c r="BF316" s="232">
        <f>IF(N316="snížená",J316,0)</f>
        <v>0</v>
      </c>
      <c r="BG316" s="232">
        <f>IF(N316="zákl. přenesená",J316,0)</f>
        <v>0</v>
      </c>
      <c r="BH316" s="232">
        <f>IF(N316="sníž. přenesená",J316,0)</f>
        <v>0</v>
      </c>
      <c r="BI316" s="232">
        <f>IF(N316="nulová",J316,0)</f>
        <v>0</v>
      </c>
      <c r="BJ316" s="24" t="s">
        <v>84</v>
      </c>
      <c r="BK316" s="232">
        <f>ROUND(I316*H316,2)</f>
        <v>0</v>
      </c>
      <c r="BL316" s="24" t="s">
        <v>1973</v>
      </c>
      <c r="BM316" s="24" t="s">
        <v>2035</v>
      </c>
    </row>
    <row r="317" spans="2:47" s="1" customFormat="1" ht="13.5">
      <c r="B317" s="46"/>
      <c r="C317" s="74"/>
      <c r="D317" s="233" t="s">
        <v>183</v>
      </c>
      <c r="E317" s="74"/>
      <c r="F317" s="234" t="s">
        <v>2036</v>
      </c>
      <c r="G317" s="74"/>
      <c r="H317" s="74"/>
      <c r="I317" s="191"/>
      <c r="J317" s="74"/>
      <c r="K317" s="74"/>
      <c r="L317" s="72"/>
      <c r="M317" s="235"/>
      <c r="N317" s="47"/>
      <c r="O317" s="47"/>
      <c r="P317" s="47"/>
      <c r="Q317" s="47"/>
      <c r="R317" s="47"/>
      <c r="S317" s="47"/>
      <c r="T317" s="95"/>
      <c r="AT317" s="24" t="s">
        <v>183</v>
      </c>
      <c r="AU317" s="24" t="s">
        <v>84</v>
      </c>
    </row>
    <row r="318" spans="2:65" s="1" customFormat="1" ht="16.5" customHeight="1">
      <c r="B318" s="46"/>
      <c r="C318" s="221" t="s">
        <v>806</v>
      </c>
      <c r="D318" s="221" t="s">
        <v>176</v>
      </c>
      <c r="E318" s="222" t="s">
        <v>2037</v>
      </c>
      <c r="F318" s="223" t="s">
        <v>2038</v>
      </c>
      <c r="G318" s="224" t="s">
        <v>1732</v>
      </c>
      <c r="H318" s="225">
        <v>1</v>
      </c>
      <c r="I318" s="226"/>
      <c r="J318" s="227">
        <f>ROUND(I318*H318,2)</f>
        <v>0</v>
      </c>
      <c r="K318" s="223" t="s">
        <v>23</v>
      </c>
      <c r="L318" s="72"/>
      <c r="M318" s="228" t="s">
        <v>23</v>
      </c>
      <c r="N318" s="229" t="s">
        <v>47</v>
      </c>
      <c r="O318" s="47"/>
      <c r="P318" s="230">
        <f>O318*H318</f>
        <v>0</v>
      </c>
      <c r="Q318" s="230">
        <v>0</v>
      </c>
      <c r="R318" s="230">
        <f>Q318*H318</f>
        <v>0</v>
      </c>
      <c r="S318" s="230">
        <v>0</v>
      </c>
      <c r="T318" s="231">
        <f>S318*H318</f>
        <v>0</v>
      </c>
      <c r="AR318" s="24" t="s">
        <v>1973</v>
      </c>
      <c r="AT318" s="24" t="s">
        <v>176</v>
      </c>
      <c r="AU318" s="24" t="s">
        <v>84</v>
      </c>
      <c r="AY318" s="24" t="s">
        <v>170</v>
      </c>
      <c r="BE318" s="232">
        <f>IF(N318="základní",J318,0)</f>
        <v>0</v>
      </c>
      <c r="BF318" s="232">
        <f>IF(N318="snížená",J318,0)</f>
        <v>0</v>
      </c>
      <c r="BG318" s="232">
        <f>IF(N318="zákl. přenesená",J318,0)</f>
        <v>0</v>
      </c>
      <c r="BH318" s="232">
        <f>IF(N318="sníž. přenesená",J318,0)</f>
        <v>0</v>
      </c>
      <c r="BI318" s="232">
        <f>IF(N318="nulová",J318,0)</f>
        <v>0</v>
      </c>
      <c r="BJ318" s="24" t="s">
        <v>84</v>
      </c>
      <c r="BK318" s="232">
        <f>ROUND(I318*H318,2)</f>
        <v>0</v>
      </c>
      <c r="BL318" s="24" t="s">
        <v>1973</v>
      </c>
      <c r="BM318" s="24" t="s">
        <v>2039</v>
      </c>
    </row>
    <row r="319" spans="2:47" s="1" customFormat="1" ht="13.5">
      <c r="B319" s="46"/>
      <c r="C319" s="74"/>
      <c r="D319" s="233" t="s">
        <v>183</v>
      </c>
      <c r="E319" s="74"/>
      <c r="F319" s="234" t="s">
        <v>2038</v>
      </c>
      <c r="G319" s="74"/>
      <c r="H319" s="74"/>
      <c r="I319" s="191"/>
      <c r="J319" s="74"/>
      <c r="K319" s="74"/>
      <c r="L319" s="72"/>
      <c r="M319" s="235"/>
      <c r="N319" s="47"/>
      <c r="O319" s="47"/>
      <c r="P319" s="47"/>
      <c r="Q319" s="47"/>
      <c r="R319" s="47"/>
      <c r="S319" s="47"/>
      <c r="T319" s="95"/>
      <c r="AT319" s="24" t="s">
        <v>183</v>
      </c>
      <c r="AU319" s="24" t="s">
        <v>84</v>
      </c>
    </row>
    <row r="320" spans="2:47" s="1" customFormat="1" ht="13.5">
      <c r="B320" s="46"/>
      <c r="C320" s="74"/>
      <c r="D320" s="233" t="s">
        <v>184</v>
      </c>
      <c r="E320" s="74"/>
      <c r="F320" s="236" t="s">
        <v>2040</v>
      </c>
      <c r="G320" s="74"/>
      <c r="H320" s="74"/>
      <c r="I320" s="191"/>
      <c r="J320" s="74"/>
      <c r="K320" s="74"/>
      <c r="L320" s="72"/>
      <c r="M320" s="235"/>
      <c r="N320" s="47"/>
      <c r="O320" s="47"/>
      <c r="P320" s="47"/>
      <c r="Q320" s="47"/>
      <c r="R320" s="47"/>
      <c r="S320" s="47"/>
      <c r="T320" s="95"/>
      <c r="AT320" s="24" t="s">
        <v>184</v>
      </c>
      <c r="AU320" s="24" t="s">
        <v>84</v>
      </c>
    </row>
    <row r="321" spans="2:65" s="1" customFormat="1" ht="25.5" customHeight="1">
      <c r="B321" s="46"/>
      <c r="C321" s="221" t="s">
        <v>815</v>
      </c>
      <c r="D321" s="221" t="s">
        <v>176</v>
      </c>
      <c r="E321" s="222" t="s">
        <v>2041</v>
      </c>
      <c r="F321" s="223" t="s">
        <v>2042</v>
      </c>
      <c r="G321" s="224" t="s">
        <v>304</v>
      </c>
      <c r="H321" s="225">
        <v>1</v>
      </c>
      <c r="I321" s="226"/>
      <c r="J321" s="227">
        <f>ROUND(I321*H321,2)</f>
        <v>0</v>
      </c>
      <c r="K321" s="223" t="s">
        <v>1676</v>
      </c>
      <c r="L321" s="72"/>
      <c r="M321" s="228" t="s">
        <v>23</v>
      </c>
      <c r="N321" s="229" t="s">
        <v>47</v>
      </c>
      <c r="O321" s="47"/>
      <c r="P321" s="230">
        <f>O321*H321</f>
        <v>0</v>
      </c>
      <c r="Q321" s="230">
        <v>0</v>
      </c>
      <c r="R321" s="230">
        <f>Q321*H321</f>
        <v>0</v>
      </c>
      <c r="S321" s="230">
        <v>0</v>
      </c>
      <c r="T321" s="231">
        <f>S321*H321</f>
        <v>0</v>
      </c>
      <c r="AR321" s="24" t="s">
        <v>1973</v>
      </c>
      <c r="AT321" s="24" t="s">
        <v>176</v>
      </c>
      <c r="AU321" s="24" t="s">
        <v>84</v>
      </c>
      <c r="AY321" s="24" t="s">
        <v>170</v>
      </c>
      <c r="BE321" s="232">
        <f>IF(N321="základní",J321,0)</f>
        <v>0</v>
      </c>
      <c r="BF321" s="232">
        <f>IF(N321="snížená",J321,0)</f>
        <v>0</v>
      </c>
      <c r="BG321" s="232">
        <f>IF(N321="zákl. přenesená",J321,0)</f>
        <v>0</v>
      </c>
      <c r="BH321" s="232">
        <f>IF(N321="sníž. přenesená",J321,0)</f>
        <v>0</v>
      </c>
      <c r="BI321" s="232">
        <f>IF(N321="nulová",J321,0)</f>
        <v>0</v>
      </c>
      <c r="BJ321" s="24" t="s">
        <v>84</v>
      </c>
      <c r="BK321" s="232">
        <f>ROUND(I321*H321,2)</f>
        <v>0</v>
      </c>
      <c r="BL321" s="24" t="s">
        <v>1973</v>
      </c>
      <c r="BM321" s="24" t="s">
        <v>2043</v>
      </c>
    </row>
    <row r="322" spans="2:47" s="1" customFormat="1" ht="13.5">
      <c r="B322" s="46"/>
      <c r="C322" s="74"/>
      <c r="D322" s="233" t="s">
        <v>183</v>
      </c>
      <c r="E322" s="74"/>
      <c r="F322" s="234" t="s">
        <v>2044</v>
      </c>
      <c r="G322" s="74"/>
      <c r="H322" s="74"/>
      <c r="I322" s="191"/>
      <c r="J322" s="74"/>
      <c r="K322" s="74"/>
      <c r="L322" s="72"/>
      <c r="M322" s="235"/>
      <c r="N322" s="47"/>
      <c r="O322" s="47"/>
      <c r="P322" s="47"/>
      <c r="Q322" s="47"/>
      <c r="R322" s="47"/>
      <c r="S322" s="47"/>
      <c r="T322" s="95"/>
      <c r="AT322" s="24" t="s">
        <v>183</v>
      </c>
      <c r="AU322" s="24" t="s">
        <v>84</v>
      </c>
    </row>
    <row r="323" spans="2:65" s="1" customFormat="1" ht="16.5" customHeight="1">
      <c r="B323" s="46"/>
      <c r="C323" s="221" t="s">
        <v>821</v>
      </c>
      <c r="D323" s="221" t="s">
        <v>176</v>
      </c>
      <c r="E323" s="222" t="s">
        <v>2045</v>
      </c>
      <c r="F323" s="223" t="s">
        <v>2046</v>
      </c>
      <c r="G323" s="224" t="s">
        <v>1732</v>
      </c>
      <c r="H323" s="225">
        <v>48</v>
      </c>
      <c r="I323" s="226"/>
      <c r="J323" s="227">
        <f>ROUND(I323*H323,2)</f>
        <v>0</v>
      </c>
      <c r="K323" s="223" t="s">
        <v>23</v>
      </c>
      <c r="L323" s="72"/>
      <c r="M323" s="228" t="s">
        <v>23</v>
      </c>
      <c r="N323" s="229" t="s">
        <v>47</v>
      </c>
      <c r="O323" s="47"/>
      <c r="P323" s="230">
        <f>O323*H323</f>
        <v>0</v>
      </c>
      <c r="Q323" s="230">
        <v>0</v>
      </c>
      <c r="R323" s="230">
        <f>Q323*H323</f>
        <v>0</v>
      </c>
      <c r="S323" s="230">
        <v>0</v>
      </c>
      <c r="T323" s="231">
        <f>S323*H323</f>
        <v>0</v>
      </c>
      <c r="AR323" s="24" t="s">
        <v>1973</v>
      </c>
      <c r="AT323" s="24" t="s">
        <v>176</v>
      </c>
      <c r="AU323" s="24" t="s">
        <v>84</v>
      </c>
      <c r="AY323" s="24" t="s">
        <v>170</v>
      </c>
      <c r="BE323" s="232">
        <f>IF(N323="základní",J323,0)</f>
        <v>0</v>
      </c>
      <c r="BF323" s="232">
        <f>IF(N323="snížená",J323,0)</f>
        <v>0</v>
      </c>
      <c r="BG323" s="232">
        <f>IF(N323="zákl. přenesená",J323,0)</f>
        <v>0</v>
      </c>
      <c r="BH323" s="232">
        <f>IF(N323="sníž. přenesená",J323,0)</f>
        <v>0</v>
      </c>
      <c r="BI323" s="232">
        <f>IF(N323="nulová",J323,0)</f>
        <v>0</v>
      </c>
      <c r="BJ323" s="24" t="s">
        <v>84</v>
      </c>
      <c r="BK323" s="232">
        <f>ROUND(I323*H323,2)</f>
        <v>0</v>
      </c>
      <c r="BL323" s="24" t="s">
        <v>1973</v>
      </c>
      <c r="BM323" s="24" t="s">
        <v>2047</v>
      </c>
    </row>
    <row r="324" spans="2:47" s="1" customFormat="1" ht="13.5">
      <c r="B324" s="46"/>
      <c r="C324" s="74"/>
      <c r="D324" s="233" t="s">
        <v>183</v>
      </c>
      <c r="E324" s="74"/>
      <c r="F324" s="234" t="s">
        <v>2046</v>
      </c>
      <c r="G324" s="74"/>
      <c r="H324" s="74"/>
      <c r="I324" s="191"/>
      <c r="J324" s="74"/>
      <c r="K324" s="74"/>
      <c r="L324" s="72"/>
      <c r="M324" s="235"/>
      <c r="N324" s="47"/>
      <c r="O324" s="47"/>
      <c r="P324" s="47"/>
      <c r="Q324" s="47"/>
      <c r="R324" s="47"/>
      <c r="S324" s="47"/>
      <c r="T324" s="95"/>
      <c r="AT324" s="24" t="s">
        <v>183</v>
      </c>
      <c r="AU324" s="24" t="s">
        <v>84</v>
      </c>
    </row>
    <row r="325" spans="2:47" s="1" customFormat="1" ht="13.5">
      <c r="B325" s="46"/>
      <c r="C325" s="74"/>
      <c r="D325" s="233" t="s">
        <v>184</v>
      </c>
      <c r="E325" s="74"/>
      <c r="F325" s="236" t="s">
        <v>2048</v>
      </c>
      <c r="G325" s="74"/>
      <c r="H325" s="74"/>
      <c r="I325" s="191"/>
      <c r="J325" s="74"/>
      <c r="K325" s="74"/>
      <c r="L325" s="72"/>
      <c r="M325" s="235"/>
      <c r="N325" s="47"/>
      <c r="O325" s="47"/>
      <c r="P325" s="47"/>
      <c r="Q325" s="47"/>
      <c r="R325" s="47"/>
      <c r="S325" s="47"/>
      <c r="T325" s="95"/>
      <c r="AT325" s="24" t="s">
        <v>184</v>
      </c>
      <c r="AU325" s="24" t="s">
        <v>84</v>
      </c>
    </row>
    <row r="326" spans="2:65" s="1" customFormat="1" ht="16.5" customHeight="1">
      <c r="B326" s="46"/>
      <c r="C326" s="221" t="s">
        <v>828</v>
      </c>
      <c r="D326" s="221" t="s">
        <v>176</v>
      </c>
      <c r="E326" s="222" t="s">
        <v>2049</v>
      </c>
      <c r="F326" s="223" t="s">
        <v>2050</v>
      </c>
      <c r="G326" s="224" t="s">
        <v>340</v>
      </c>
      <c r="H326" s="225">
        <v>14</v>
      </c>
      <c r="I326" s="226"/>
      <c r="J326" s="227">
        <f>ROUND(I326*H326,2)</f>
        <v>0</v>
      </c>
      <c r="K326" s="223" t="s">
        <v>1676</v>
      </c>
      <c r="L326" s="72"/>
      <c r="M326" s="228" t="s">
        <v>23</v>
      </c>
      <c r="N326" s="229" t="s">
        <v>47</v>
      </c>
      <c r="O326" s="47"/>
      <c r="P326" s="230">
        <f>O326*H326</f>
        <v>0</v>
      </c>
      <c r="Q326" s="230">
        <v>0</v>
      </c>
      <c r="R326" s="230">
        <f>Q326*H326</f>
        <v>0</v>
      </c>
      <c r="S326" s="230">
        <v>0</v>
      </c>
      <c r="T326" s="231">
        <f>S326*H326</f>
        <v>0</v>
      </c>
      <c r="AR326" s="24" t="s">
        <v>1973</v>
      </c>
      <c r="AT326" s="24" t="s">
        <v>176</v>
      </c>
      <c r="AU326" s="24" t="s">
        <v>84</v>
      </c>
      <c r="AY326" s="24" t="s">
        <v>170</v>
      </c>
      <c r="BE326" s="232">
        <f>IF(N326="základní",J326,0)</f>
        <v>0</v>
      </c>
      <c r="BF326" s="232">
        <f>IF(N326="snížená",J326,0)</f>
        <v>0</v>
      </c>
      <c r="BG326" s="232">
        <f>IF(N326="zákl. přenesená",J326,0)</f>
        <v>0</v>
      </c>
      <c r="BH326" s="232">
        <f>IF(N326="sníž. přenesená",J326,0)</f>
        <v>0</v>
      </c>
      <c r="BI326" s="232">
        <f>IF(N326="nulová",J326,0)</f>
        <v>0</v>
      </c>
      <c r="BJ326" s="24" t="s">
        <v>84</v>
      </c>
      <c r="BK326" s="232">
        <f>ROUND(I326*H326,2)</f>
        <v>0</v>
      </c>
      <c r="BL326" s="24" t="s">
        <v>1973</v>
      </c>
      <c r="BM326" s="24" t="s">
        <v>2051</v>
      </c>
    </row>
    <row r="327" spans="2:47" s="1" customFormat="1" ht="13.5">
      <c r="B327" s="46"/>
      <c r="C327" s="74"/>
      <c r="D327" s="233" t="s">
        <v>183</v>
      </c>
      <c r="E327" s="74"/>
      <c r="F327" s="234" t="s">
        <v>2052</v>
      </c>
      <c r="G327" s="74"/>
      <c r="H327" s="74"/>
      <c r="I327" s="191"/>
      <c r="J327" s="74"/>
      <c r="K327" s="74"/>
      <c r="L327" s="72"/>
      <c r="M327" s="235"/>
      <c r="N327" s="47"/>
      <c r="O327" s="47"/>
      <c r="P327" s="47"/>
      <c r="Q327" s="47"/>
      <c r="R327" s="47"/>
      <c r="S327" s="47"/>
      <c r="T327" s="95"/>
      <c r="AT327" s="24" t="s">
        <v>183</v>
      </c>
      <c r="AU327" s="24" t="s">
        <v>84</v>
      </c>
    </row>
    <row r="328" spans="2:47" s="1" customFormat="1" ht="13.5">
      <c r="B328" s="46"/>
      <c r="C328" s="74"/>
      <c r="D328" s="233" t="s">
        <v>184</v>
      </c>
      <c r="E328" s="74"/>
      <c r="F328" s="236" t="s">
        <v>2053</v>
      </c>
      <c r="G328" s="74"/>
      <c r="H328" s="74"/>
      <c r="I328" s="191"/>
      <c r="J328" s="74"/>
      <c r="K328" s="74"/>
      <c r="L328" s="72"/>
      <c r="M328" s="235"/>
      <c r="N328" s="47"/>
      <c r="O328" s="47"/>
      <c r="P328" s="47"/>
      <c r="Q328" s="47"/>
      <c r="R328" s="47"/>
      <c r="S328" s="47"/>
      <c r="T328" s="95"/>
      <c r="AT328" s="24" t="s">
        <v>184</v>
      </c>
      <c r="AU328" s="24" t="s">
        <v>84</v>
      </c>
    </row>
    <row r="329" spans="2:65" s="1" customFormat="1" ht="16.5" customHeight="1">
      <c r="B329" s="46"/>
      <c r="C329" s="221" t="s">
        <v>831</v>
      </c>
      <c r="D329" s="221" t="s">
        <v>176</v>
      </c>
      <c r="E329" s="222" t="s">
        <v>2054</v>
      </c>
      <c r="F329" s="223" t="s">
        <v>2055</v>
      </c>
      <c r="G329" s="224" t="s">
        <v>1245</v>
      </c>
      <c r="H329" s="225">
        <v>1</v>
      </c>
      <c r="I329" s="226"/>
      <c r="J329" s="227">
        <f>ROUND(I329*H329,2)</f>
        <v>0</v>
      </c>
      <c r="K329" s="223" t="s">
        <v>23</v>
      </c>
      <c r="L329" s="72"/>
      <c r="M329" s="228" t="s">
        <v>23</v>
      </c>
      <c r="N329" s="229" t="s">
        <v>47</v>
      </c>
      <c r="O329" s="47"/>
      <c r="P329" s="230">
        <f>O329*H329</f>
        <v>0</v>
      </c>
      <c r="Q329" s="230">
        <v>0</v>
      </c>
      <c r="R329" s="230">
        <f>Q329*H329</f>
        <v>0</v>
      </c>
      <c r="S329" s="230">
        <v>0</v>
      </c>
      <c r="T329" s="231">
        <f>S329*H329</f>
        <v>0</v>
      </c>
      <c r="AR329" s="24" t="s">
        <v>1973</v>
      </c>
      <c r="AT329" s="24" t="s">
        <v>176</v>
      </c>
      <c r="AU329" s="24" t="s">
        <v>84</v>
      </c>
      <c r="AY329" s="24" t="s">
        <v>170</v>
      </c>
      <c r="BE329" s="232">
        <f>IF(N329="základní",J329,0)</f>
        <v>0</v>
      </c>
      <c r="BF329" s="232">
        <f>IF(N329="snížená",J329,0)</f>
        <v>0</v>
      </c>
      <c r="BG329" s="232">
        <f>IF(N329="zákl. přenesená",J329,0)</f>
        <v>0</v>
      </c>
      <c r="BH329" s="232">
        <f>IF(N329="sníž. přenesená",J329,0)</f>
        <v>0</v>
      </c>
      <c r="BI329" s="232">
        <f>IF(N329="nulová",J329,0)</f>
        <v>0</v>
      </c>
      <c r="BJ329" s="24" t="s">
        <v>84</v>
      </c>
      <c r="BK329" s="232">
        <f>ROUND(I329*H329,2)</f>
        <v>0</v>
      </c>
      <c r="BL329" s="24" t="s">
        <v>1973</v>
      </c>
      <c r="BM329" s="24" t="s">
        <v>2056</v>
      </c>
    </row>
    <row r="330" spans="2:47" s="1" customFormat="1" ht="13.5">
      <c r="B330" s="46"/>
      <c r="C330" s="74"/>
      <c r="D330" s="233" t="s">
        <v>183</v>
      </c>
      <c r="E330" s="74"/>
      <c r="F330" s="234" t="s">
        <v>2055</v>
      </c>
      <c r="G330" s="74"/>
      <c r="H330" s="74"/>
      <c r="I330" s="191"/>
      <c r="J330" s="74"/>
      <c r="K330" s="74"/>
      <c r="L330" s="72"/>
      <c r="M330" s="235"/>
      <c r="N330" s="47"/>
      <c r="O330" s="47"/>
      <c r="P330" s="47"/>
      <c r="Q330" s="47"/>
      <c r="R330" s="47"/>
      <c r="S330" s="47"/>
      <c r="T330" s="95"/>
      <c r="AT330" s="24" t="s">
        <v>183</v>
      </c>
      <c r="AU330" s="24" t="s">
        <v>84</v>
      </c>
    </row>
    <row r="331" spans="2:47" s="1" customFormat="1" ht="13.5">
      <c r="B331" s="46"/>
      <c r="C331" s="74"/>
      <c r="D331" s="233" t="s">
        <v>184</v>
      </c>
      <c r="E331" s="74"/>
      <c r="F331" s="236" t="s">
        <v>2057</v>
      </c>
      <c r="G331" s="74"/>
      <c r="H331" s="74"/>
      <c r="I331" s="191"/>
      <c r="J331" s="74"/>
      <c r="K331" s="74"/>
      <c r="L331" s="72"/>
      <c r="M331" s="235"/>
      <c r="N331" s="47"/>
      <c r="O331" s="47"/>
      <c r="P331" s="47"/>
      <c r="Q331" s="47"/>
      <c r="R331" s="47"/>
      <c r="S331" s="47"/>
      <c r="T331" s="95"/>
      <c r="AT331" s="24" t="s">
        <v>184</v>
      </c>
      <c r="AU331" s="24" t="s">
        <v>84</v>
      </c>
    </row>
    <row r="332" spans="2:65" s="1" customFormat="1" ht="25.5" customHeight="1">
      <c r="B332" s="46"/>
      <c r="C332" s="221" t="s">
        <v>835</v>
      </c>
      <c r="D332" s="221" t="s">
        <v>176</v>
      </c>
      <c r="E332" s="222" t="s">
        <v>2058</v>
      </c>
      <c r="F332" s="223" t="s">
        <v>2059</v>
      </c>
      <c r="G332" s="224" t="s">
        <v>340</v>
      </c>
      <c r="H332" s="225">
        <v>53</v>
      </c>
      <c r="I332" s="226"/>
      <c r="J332" s="227">
        <f>ROUND(I332*H332,2)</f>
        <v>0</v>
      </c>
      <c r="K332" s="223" t="s">
        <v>23</v>
      </c>
      <c r="L332" s="72"/>
      <c r="M332" s="228" t="s">
        <v>23</v>
      </c>
      <c r="N332" s="229" t="s">
        <v>47</v>
      </c>
      <c r="O332" s="47"/>
      <c r="P332" s="230">
        <f>O332*H332</f>
        <v>0</v>
      </c>
      <c r="Q332" s="230">
        <v>0.156</v>
      </c>
      <c r="R332" s="230">
        <f>Q332*H332</f>
        <v>8.268</v>
      </c>
      <c r="S332" s="230">
        <v>0</v>
      </c>
      <c r="T332" s="231">
        <f>S332*H332</f>
        <v>0</v>
      </c>
      <c r="AR332" s="24" t="s">
        <v>1973</v>
      </c>
      <c r="AT332" s="24" t="s">
        <v>176</v>
      </c>
      <c r="AU332" s="24" t="s">
        <v>84</v>
      </c>
      <c r="AY332" s="24" t="s">
        <v>170</v>
      </c>
      <c r="BE332" s="232">
        <f>IF(N332="základní",J332,0)</f>
        <v>0</v>
      </c>
      <c r="BF332" s="232">
        <f>IF(N332="snížená",J332,0)</f>
        <v>0</v>
      </c>
      <c r="BG332" s="232">
        <f>IF(N332="zákl. přenesená",J332,0)</f>
        <v>0</v>
      </c>
      <c r="BH332" s="232">
        <f>IF(N332="sníž. přenesená",J332,0)</f>
        <v>0</v>
      </c>
      <c r="BI332" s="232">
        <f>IF(N332="nulová",J332,0)</f>
        <v>0</v>
      </c>
      <c r="BJ332" s="24" t="s">
        <v>84</v>
      </c>
      <c r="BK332" s="232">
        <f>ROUND(I332*H332,2)</f>
        <v>0</v>
      </c>
      <c r="BL332" s="24" t="s">
        <v>1973</v>
      </c>
      <c r="BM332" s="24" t="s">
        <v>2060</v>
      </c>
    </row>
    <row r="333" spans="2:47" s="1" customFormat="1" ht="13.5">
      <c r="B333" s="46"/>
      <c r="C333" s="74"/>
      <c r="D333" s="233" t="s">
        <v>183</v>
      </c>
      <c r="E333" s="74"/>
      <c r="F333" s="234" t="s">
        <v>2061</v>
      </c>
      <c r="G333" s="74"/>
      <c r="H333" s="74"/>
      <c r="I333" s="191"/>
      <c r="J333" s="74"/>
      <c r="K333" s="74"/>
      <c r="L333" s="72"/>
      <c r="M333" s="235"/>
      <c r="N333" s="47"/>
      <c r="O333" s="47"/>
      <c r="P333" s="47"/>
      <c r="Q333" s="47"/>
      <c r="R333" s="47"/>
      <c r="S333" s="47"/>
      <c r="T333" s="95"/>
      <c r="AT333" s="24" t="s">
        <v>183</v>
      </c>
      <c r="AU333" s="24" t="s">
        <v>84</v>
      </c>
    </row>
    <row r="334" spans="2:47" s="1" customFormat="1" ht="13.5">
      <c r="B334" s="46"/>
      <c r="C334" s="74"/>
      <c r="D334" s="233" t="s">
        <v>184</v>
      </c>
      <c r="E334" s="74"/>
      <c r="F334" s="236" t="s">
        <v>2062</v>
      </c>
      <c r="G334" s="74"/>
      <c r="H334" s="74"/>
      <c r="I334" s="191"/>
      <c r="J334" s="74"/>
      <c r="K334" s="74"/>
      <c r="L334" s="72"/>
      <c r="M334" s="235"/>
      <c r="N334" s="47"/>
      <c r="O334" s="47"/>
      <c r="P334" s="47"/>
      <c r="Q334" s="47"/>
      <c r="R334" s="47"/>
      <c r="S334" s="47"/>
      <c r="T334" s="95"/>
      <c r="AT334" s="24" t="s">
        <v>184</v>
      </c>
      <c r="AU334" s="24" t="s">
        <v>84</v>
      </c>
    </row>
    <row r="335" spans="2:65" s="1" customFormat="1" ht="25.5" customHeight="1">
      <c r="B335" s="46"/>
      <c r="C335" s="221" t="s">
        <v>838</v>
      </c>
      <c r="D335" s="221" t="s">
        <v>176</v>
      </c>
      <c r="E335" s="222" t="s">
        <v>2063</v>
      </c>
      <c r="F335" s="223" t="s">
        <v>2064</v>
      </c>
      <c r="G335" s="224" t="s">
        <v>304</v>
      </c>
      <c r="H335" s="225">
        <v>2</v>
      </c>
      <c r="I335" s="226"/>
      <c r="J335" s="227">
        <f>ROUND(I335*H335,2)</f>
        <v>0</v>
      </c>
      <c r="K335" s="223" t="s">
        <v>1676</v>
      </c>
      <c r="L335" s="72"/>
      <c r="M335" s="228" t="s">
        <v>23</v>
      </c>
      <c r="N335" s="229" t="s">
        <v>47</v>
      </c>
      <c r="O335" s="47"/>
      <c r="P335" s="230">
        <f>O335*H335</f>
        <v>0</v>
      </c>
      <c r="Q335" s="230">
        <v>0.00017</v>
      </c>
      <c r="R335" s="230">
        <f>Q335*H335</f>
        <v>0.00034</v>
      </c>
      <c r="S335" s="230">
        <v>0</v>
      </c>
      <c r="T335" s="231">
        <f>S335*H335</f>
        <v>0</v>
      </c>
      <c r="AR335" s="24" t="s">
        <v>1973</v>
      </c>
      <c r="AT335" s="24" t="s">
        <v>176</v>
      </c>
      <c r="AU335" s="24" t="s">
        <v>84</v>
      </c>
      <c r="AY335" s="24" t="s">
        <v>170</v>
      </c>
      <c r="BE335" s="232">
        <f>IF(N335="základní",J335,0)</f>
        <v>0</v>
      </c>
      <c r="BF335" s="232">
        <f>IF(N335="snížená",J335,0)</f>
        <v>0</v>
      </c>
      <c r="BG335" s="232">
        <f>IF(N335="zákl. přenesená",J335,0)</f>
        <v>0</v>
      </c>
      <c r="BH335" s="232">
        <f>IF(N335="sníž. přenesená",J335,0)</f>
        <v>0</v>
      </c>
      <c r="BI335" s="232">
        <f>IF(N335="nulová",J335,0)</f>
        <v>0</v>
      </c>
      <c r="BJ335" s="24" t="s">
        <v>84</v>
      </c>
      <c r="BK335" s="232">
        <f>ROUND(I335*H335,2)</f>
        <v>0</v>
      </c>
      <c r="BL335" s="24" t="s">
        <v>1973</v>
      </c>
      <c r="BM335" s="24" t="s">
        <v>2065</v>
      </c>
    </row>
    <row r="336" spans="2:47" s="1" customFormat="1" ht="13.5">
      <c r="B336" s="46"/>
      <c r="C336" s="74"/>
      <c r="D336" s="233" t="s">
        <v>183</v>
      </c>
      <c r="E336" s="74"/>
      <c r="F336" s="234" t="s">
        <v>2066</v>
      </c>
      <c r="G336" s="74"/>
      <c r="H336" s="74"/>
      <c r="I336" s="191"/>
      <c r="J336" s="74"/>
      <c r="K336" s="74"/>
      <c r="L336" s="72"/>
      <c r="M336" s="235"/>
      <c r="N336" s="47"/>
      <c r="O336" s="47"/>
      <c r="P336" s="47"/>
      <c r="Q336" s="47"/>
      <c r="R336" s="47"/>
      <c r="S336" s="47"/>
      <c r="T336" s="95"/>
      <c r="AT336" s="24" t="s">
        <v>183</v>
      </c>
      <c r="AU336" s="24" t="s">
        <v>84</v>
      </c>
    </row>
    <row r="337" spans="2:47" s="1" customFormat="1" ht="13.5">
      <c r="B337" s="46"/>
      <c r="C337" s="74"/>
      <c r="D337" s="233" t="s">
        <v>184</v>
      </c>
      <c r="E337" s="74"/>
      <c r="F337" s="236" t="s">
        <v>2067</v>
      </c>
      <c r="G337" s="74"/>
      <c r="H337" s="74"/>
      <c r="I337" s="191"/>
      <c r="J337" s="74"/>
      <c r="K337" s="74"/>
      <c r="L337" s="72"/>
      <c r="M337" s="235"/>
      <c r="N337" s="47"/>
      <c r="O337" s="47"/>
      <c r="P337" s="47"/>
      <c r="Q337" s="47"/>
      <c r="R337" s="47"/>
      <c r="S337" s="47"/>
      <c r="T337" s="95"/>
      <c r="AT337" s="24" t="s">
        <v>184</v>
      </c>
      <c r="AU337" s="24" t="s">
        <v>84</v>
      </c>
    </row>
    <row r="338" spans="2:65" s="1" customFormat="1" ht="16.5" customHeight="1">
      <c r="B338" s="46"/>
      <c r="C338" s="221" t="s">
        <v>841</v>
      </c>
      <c r="D338" s="221" t="s">
        <v>176</v>
      </c>
      <c r="E338" s="222" t="s">
        <v>2068</v>
      </c>
      <c r="F338" s="223" t="s">
        <v>2069</v>
      </c>
      <c r="G338" s="224" t="s">
        <v>1245</v>
      </c>
      <c r="H338" s="225">
        <v>1</v>
      </c>
      <c r="I338" s="226"/>
      <c r="J338" s="227">
        <f>ROUND(I338*H338,2)</f>
        <v>0</v>
      </c>
      <c r="K338" s="223" t="s">
        <v>23</v>
      </c>
      <c r="L338" s="72"/>
      <c r="M338" s="228" t="s">
        <v>23</v>
      </c>
      <c r="N338" s="229" t="s">
        <v>47</v>
      </c>
      <c r="O338" s="47"/>
      <c r="P338" s="230">
        <f>O338*H338</f>
        <v>0</v>
      </c>
      <c r="Q338" s="230">
        <v>0</v>
      </c>
      <c r="R338" s="230">
        <f>Q338*H338</f>
        <v>0</v>
      </c>
      <c r="S338" s="230">
        <v>0</v>
      </c>
      <c r="T338" s="231">
        <f>S338*H338</f>
        <v>0</v>
      </c>
      <c r="AR338" s="24" t="s">
        <v>1973</v>
      </c>
      <c r="AT338" s="24" t="s">
        <v>176</v>
      </c>
      <c r="AU338" s="24" t="s">
        <v>84</v>
      </c>
      <c r="AY338" s="24" t="s">
        <v>170</v>
      </c>
      <c r="BE338" s="232">
        <f>IF(N338="základní",J338,0)</f>
        <v>0</v>
      </c>
      <c r="BF338" s="232">
        <f>IF(N338="snížená",J338,0)</f>
        <v>0</v>
      </c>
      <c r="BG338" s="232">
        <f>IF(N338="zákl. přenesená",J338,0)</f>
        <v>0</v>
      </c>
      <c r="BH338" s="232">
        <f>IF(N338="sníž. přenesená",J338,0)</f>
        <v>0</v>
      </c>
      <c r="BI338" s="232">
        <f>IF(N338="nulová",J338,0)</f>
        <v>0</v>
      </c>
      <c r="BJ338" s="24" t="s">
        <v>84</v>
      </c>
      <c r="BK338" s="232">
        <f>ROUND(I338*H338,2)</f>
        <v>0</v>
      </c>
      <c r="BL338" s="24" t="s">
        <v>1973</v>
      </c>
      <c r="BM338" s="24" t="s">
        <v>2070</v>
      </c>
    </row>
    <row r="339" spans="2:47" s="1" customFormat="1" ht="13.5">
      <c r="B339" s="46"/>
      <c r="C339" s="74"/>
      <c r="D339" s="233" t="s">
        <v>183</v>
      </c>
      <c r="E339" s="74"/>
      <c r="F339" s="234" t="s">
        <v>2069</v>
      </c>
      <c r="G339" s="74"/>
      <c r="H339" s="74"/>
      <c r="I339" s="191"/>
      <c r="J339" s="74"/>
      <c r="K339" s="74"/>
      <c r="L339" s="72"/>
      <c r="M339" s="235"/>
      <c r="N339" s="47"/>
      <c r="O339" s="47"/>
      <c r="P339" s="47"/>
      <c r="Q339" s="47"/>
      <c r="R339" s="47"/>
      <c r="S339" s="47"/>
      <c r="T339" s="95"/>
      <c r="AT339" s="24" t="s">
        <v>183</v>
      </c>
      <c r="AU339" s="24" t="s">
        <v>84</v>
      </c>
    </row>
    <row r="340" spans="2:47" s="1" customFormat="1" ht="13.5">
      <c r="B340" s="46"/>
      <c r="C340" s="74"/>
      <c r="D340" s="233" t="s">
        <v>184</v>
      </c>
      <c r="E340" s="74"/>
      <c r="F340" s="236" t="s">
        <v>2071</v>
      </c>
      <c r="G340" s="74"/>
      <c r="H340" s="74"/>
      <c r="I340" s="191"/>
      <c r="J340" s="74"/>
      <c r="K340" s="74"/>
      <c r="L340" s="72"/>
      <c r="M340" s="235"/>
      <c r="N340" s="47"/>
      <c r="O340" s="47"/>
      <c r="P340" s="47"/>
      <c r="Q340" s="47"/>
      <c r="R340" s="47"/>
      <c r="S340" s="47"/>
      <c r="T340" s="95"/>
      <c r="AT340" s="24" t="s">
        <v>184</v>
      </c>
      <c r="AU340" s="24" t="s">
        <v>84</v>
      </c>
    </row>
    <row r="341" spans="2:65" s="1" customFormat="1" ht="25.5" customHeight="1">
      <c r="B341" s="46"/>
      <c r="C341" s="221" t="s">
        <v>847</v>
      </c>
      <c r="D341" s="221" t="s">
        <v>176</v>
      </c>
      <c r="E341" s="222" t="s">
        <v>2072</v>
      </c>
      <c r="F341" s="223" t="s">
        <v>2073</v>
      </c>
      <c r="G341" s="224" t="s">
        <v>340</v>
      </c>
      <c r="H341" s="225">
        <v>1</v>
      </c>
      <c r="I341" s="226"/>
      <c r="J341" s="227">
        <f>ROUND(I341*H341,2)</f>
        <v>0</v>
      </c>
      <c r="K341" s="223" t="s">
        <v>1676</v>
      </c>
      <c r="L341" s="72"/>
      <c r="M341" s="228" t="s">
        <v>23</v>
      </c>
      <c r="N341" s="229" t="s">
        <v>47</v>
      </c>
      <c r="O341" s="47"/>
      <c r="P341" s="230">
        <f>O341*H341</f>
        <v>0</v>
      </c>
      <c r="Q341" s="230">
        <v>0.22563</v>
      </c>
      <c r="R341" s="230">
        <f>Q341*H341</f>
        <v>0.22563</v>
      </c>
      <c r="S341" s="230">
        <v>0</v>
      </c>
      <c r="T341" s="231">
        <f>S341*H341</f>
        <v>0</v>
      </c>
      <c r="AR341" s="24" t="s">
        <v>1973</v>
      </c>
      <c r="AT341" s="24" t="s">
        <v>176</v>
      </c>
      <c r="AU341" s="24" t="s">
        <v>84</v>
      </c>
      <c r="AY341" s="24" t="s">
        <v>170</v>
      </c>
      <c r="BE341" s="232">
        <f>IF(N341="základní",J341,0)</f>
        <v>0</v>
      </c>
      <c r="BF341" s="232">
        <f>IF(N341="snížená",J341,0)</f>
        <v>0</v>
      </c>
      <c r="BG341" s="232">
        <f>IF(N341="zákl. přenesená",J341,0)</f>
        <v>0</v>
      </c>
      <c r="BH341" s="232">
        <f>IF(N341="sníž. přenesená",J341,0)</f>
        <v>0</v>
      </c>
      <c r="BI341" s="232">
        <f>IF(N341="nulová",J341,0)</f>
        <v>0</v>
      </c>
      <c r="BJ341" s="24" t="s">
        <v>84</v>
      </c>
      <c r="BK341" s="232">
        <f>ROUND(I341*H341,2)</f>
        <v>0</v>
      </c>
      <c r="BL341" s="24" t="s">
        <v>1973</v>
      </c>
      <c r="BM341" s="24" t="s">
        <v>2074</v>
      </c>
    </row>
    <row r="342" spans="2:47" s="1" customFormat="1" ht="13.5">
      <c r="B342" s="46"/>
      <c r="C342" s="74"/>
      <c r="D342" s="233" t="s">
        <v>183</v>
      </c>
      <c r="E342" s="74"/>
      <c r="F342" s="234" t="s">
        <v>2075</v>
      </c>
      <c r="G342" s="74"/>
      <c r="H342" s="74"/>
      <c r="I342" s="191"/>
      <c r="J342" s="74"/>
      <c r="K342" s="74"/>
      <c r="L342" s="72"/>
      <c r="M342" s="235"/>
      <c r="N342" s="47"/>
      <c r="O342" s="47"/>
      <c r="P342" s="47"/>
      <c r="Q342" s="47"/>
      <c r="R342" s="47"/>
      <c r="S342" s="47"/>
      <c r="T342" s="95"/>
      <c r="AT342" s="24" t="s">
        <v>183</v>
      </c>
      <c r="AU342" s="24" t="s">
        <v>84</v>
      </c>
    </row>
    <row r="343" spans="2:65" s="1" customFormat="1" ht="16.5" customHeight="1">
      <c r="B343" s="46"/>
      <c r="C343" s="221" t="s">
        <v>857</v>
      </c>
      <c r="D343" s="221" t="s">
        <v>176</v>
      </c>
      <c r="E343" s="222" t="s">
        <v>2076</v>
      </c>
      <c r="F343" s="223" t="s">
        <v>2077</v>
      </c>
      <c r="G343" s="224" t="s">
        <v>340</v>
      </c>
      <c r="H343" s="225">
        <v>53</v>
      </c>
      <c r="I343" s="226"/>
      <c r="J343" s="227">
        <f>ROUND(I343*H343,2)</f>
        <v>0</v>
      </c>
      <c r="K343" s="223" t="s">
        <v>1676</v>
      </c>
      <c r="L343" s="72"/>
      <c r="M343" s="228" t="s">
        <v>23</v>
      </c>
      <c r="N343" s="229" t="s">
        <v>47</v>
      </c>
      <c r="O343" s="47"/>
      <c r="P343" s="230">
        <f>O343*H343</f>
        <v>0</v>
      </c>
      <c r="Q343" s="230">
        <v>0</v>
      </c>
      <c r="R343" s="230">
        <f>Q343*H343</f>
        <v>0</v>
      </c>
      <c r="S343" s="230">
        <v>0</v>
      </c>
      <c r="T343" s="231">
        <f>S343*H343</f>
        <v>0</v>
      </c>
      <c r="AR343" s="24" t="s">
        <v>1973</v>
      </c>
      <c r="AT343" s="24" t="s">
        <v>176</v>
      </c>
      <c r="AU343" s="24" t="s">
        <v>84</v>
      </c>
      <c r="AY343" s="24" t="s">
        <v>170</v>
      </c>
      <c r="BE343" s="232">
        <f>IF(N343="základní",J343,0)</f>
        <v>0</v>
      </c>
      <c r="BF343" s="232">
        <f>IF(N343="snížená",J343,0)</f>
        <v>0</v>
      </c>
      <c r="BG343" s="232">
        <f>IF(N343="zákl. přenesená",J343,0)</f>
        <v>0</v>
      </c>
      <c r="BH343" s="232">
        <f>IF(N343="sníž. přenesená",J343,0)</f>
        <v>0</v>
      </c>
      <c r="BI343" s="232">
        <f>IF(N343="nulová",J343,0)</f>
        <v>0</v>
      </c>
      <c r="BJ343" s="24" t="s">
        <v>84</v>
      </c>
      <c r="BK343" s="232">
        <f>ROUND(I343*H343,2)</f>
        <v>0</v>
      </c>
      <c r="BL343" s="24" t="s">
        <v>1973</v>
      </c>
      <c r="BM343" s="24" t="s">
        <v>2078</v>
      </c>
    </row>
    <row r="344" spans="2:47" s="1" customFormat="1" ht="13.5">
      <c r="B344" s="46"/>
      <c r="C344" s="74"/>
      <c r="D344" s="233" t="s">
        <v>183</v>
      </c>
      <c r="E344" s="74"/>
      <c r="F344" s="234" t="s">
        <v>2079</v>
      </c>
      <c r="G344" s="74"/>
      <c r="H344" s="74"/>
      <c r="I344" s="191"/>
      <c r="J344" s="74"/>
      <c r="K344" s="74"/>
      <c r="L344" s="72"/>
      <c r="M344" s="235"/>
      <c r="N344" s="47"/>
      <c r="O344" s="47"/>
      <c r="P344" s="47"/>
      <c r="Q344" s="47"/>
      <c r="R344" s="47"/>
      <c r="S344" s="47"/>
      <c r="T344" s="95"/>
      <c r="AT344" s="24" t="s">
        <v>183</v>
      </c>
      <c r="AU344" s="24" t="s">
        <v>84</v>
      </c>
    </row>
    <row r="345" spans="2:47" s="1" customFormat="1" ht="13.5">
      <c r="B345" s="46"/>
      <c r="C345" s="74"/>
      <c r="D345" s="233" t="s">
        <v>184</v>
      </c>
      <c r="E345" s="74"/>
      <c r="F345" s="236" t="s">
        <v>2080</v>
      </c>
      <c r="G345" s="74"/>
      <c r="H345" s="74"/>
      <c r="I345" s="191"/>
      <c r="J345" s="74"/>
      <c r="K345" s="74"/>
      <c r="L345" s="72"/>
      <c r="M345" s="235"/>
      <c r="N345" s="47"/>
      <c r="O345" s="47"/>
      <c r="P345" s="47"/>
      <c r="Q345" s="47"/>
      <c r="R345" s="47"/>
      <c r="S345" s="47"/>
      <c r="T345" s="95"/>
      <c r="AT345" s="24" t="s">
        <v>184</v>
      </c>
      <c r="AU345" s="24" t="s">
        <v>84</v>
      </c>
    </row>
    <row r="346" spans="2:65" s="1" customFormat="1" ht="16.5" customHeight="1">
      <c r="B346" s="46"/>
      <c r="C346" s="221" t="s">
        <v>864</v>
      </c>
      <c r="D346" s="221" t="s">
        <v>176</v>
      </c>
      <c r="E346" s="222" t="s">
        <v>2081</v>
      </c>
      <c r="F346" s="223" t="s">
        <v>2082</v>
      </c>
      <c r="G346" s="224" t="s">
        <v>340</v>
      </c>
      <c r="H346" s="225">
        <v>1</v>
      </c>
      <c r="I346" s="226"/>
      <c r="J346" s="227">
        <f>ROUND(I346*H346,2)</f>
        <v>0</v>
      </c>
      <c r="K346" s="223" t="s">
        <v>1676</v>
      </c>
      <c r="L346" s="72"/>
      <c r="M346" s="228" t="s">
        <v>23</v>
      </c>
      <c r="N346" s="229" t="s">
        <v>47</v>
      </c>
      <c r="O346" s="47"/>
      <c r="P346" s="230">
        <f>O346*H346</f>
        <v>0</v>
      </c>
      <c r="Q346" s="230">
        <v>0</v>
      </c>
      <c r="R346" s="230">
        <f>Q346*H346</f>
        <v>0</v>
      </c>
      <c r="S346" s="230">
        <v>0</v>
      </c>
      <c r="T346" s="231">
        <f>S346*H346</f>
        <v>0</v>
      </c>
      <c r="AR346" s="24" t="s">
        <v>1973</v>
      </c>
      <c r="AT346" s="24" t="s">
        <v>176</v>
      </c>
      <c r="AU346" s="24" t="s">
        <v>84</v>
      </c>
      <c r="AY346" s="24" t="s">
        <v>170</v>
      </c>
      <c r="BE346" s="232">
        <f>IF(N346="základní",J346,0)</f>
        <v>0</v>
      </c>
      <c r="BF346" s="232">
        <f>IF(N346="snížená",J346,0)</f>
        <v>0</v>
      </c>
      <c r="BG346" s="232">
        <f>IF(N346="zákl. přenesená",J346,0)</f>
        <v>0</v>
      </c>
      <c r="BH346" s="232">
        <f>IF(N346="sníž. přenesená",J346,0)</f>
        <v>0</v>
      </c>
      <c r="BI346" s="232">
        <f>IF(N346="nulová",J346,0)</f>
        <v>0</v>
      </c>
      <c r="BJ346" s="24" t="s">
        <v>84</v>
      </c>
      <c r="BK346" s="232">
        <f>ROUND(I346*H346,2)</f>
        <v>0</v>
      </c>
      <c r="BL346" s="24" t="s">
        <v>1973</v>
      </c>
      <c r="BM346" s="24" t="s">
        <v>2083</v>
      </c>
    </row>
    <row r="347" spans="2:47" s="1" customFormat="1" ht="13.5">
      <c r="B347" s="46"/>
      <c r="C347" s="74"/>
      <c r="D347" s="233" t="s">
        <v>183</v>
      </c>
      <c r="E347" s="74"/>
      <c r="F347" s="234" t="s">
        <v>2084</v>
      </c>
      <c r="G347" s="74"/>
      <c r="H347" s="74"/>
      <c r="I347" s="191"/>
      <c r="J347" s="74"/>
      <c r="K347" s="74"/>
      <c r="L347" s="72"/>
      <c r="M347" s="235"/>
      <c r="N347" s="47"/>
      <c r="O347" s="47"/>
      <c r="P347" s="47"/>
      <c r="Q347" s="47"/>
      <c r="R347" s="47"/>
      <c r="S347" s="47"/>
      <c r="T347" s="95"/>
      <c r="AT347" s="24" t="s">
        <v>183</v>
      </c>
      <c r="AU347" s="24" t="s">
        <v>84</v>
      </c>
    </row>
    <row r="348" spans="2:65" s="1" customFormat="1" ht="16.5" customHeight="1">
      <c r="B348" s="46"/>
      <c r="C348" s="221" t="s">
        <v>869</v>
      </c>
      <c r="D348" s="221" t="s">
        <v>176</v>
      </c>
      <c r="E348" s="222" t="s">
        <v>2085</v>
      </c>
      <c r="F348" s="223" t="s">
        <v>2086</v>
      </c>
      <c r="G348" s="224" t="s">
        <v>1732</v>
      </c>
      <c r="H348" s="225">
        <v>53</v>
      </c>
      <c r="I348" s="226"/>
      <c r="J348" s="227">
        <f>ROUND(I348*H348,2)</f>
        <v>0</v>
      </c>
      <c r="K348" s="223" t="s">
        <v>23</v>
      </c>
      <c r="L348" s="72"/>
      <c r="M348" s="228" t="s">
        <v>23</v>
      </c>
      <c r="N348" s="229" t="s">
        <v>47</v>
      </c>
      <c r="O348" s="47"/>
      <c r="P348" s="230">
        <f>O348*H348</f>
        <v>0</v>
      </c>
      <c r="Q348" s="230">
        <v>0</v>
      </c>
      <c r="R348" s="230">
        <f>Q348*H348</f>
        <v>0</v>
      </c>
      <c r="S348" s="230">
        <v>0</v>
      </c>
      <c r="T348" s="231">
        <f>S348*H348</f>
        <v>0</v>
      </c>
      <c r="AR348" s="24" t="s">
        <v>1973</v>
      </c>
      <c r="AT348" s="24" t="s">
        <v>176</v>
      </c>
      <c r="AU348" s="24" t="s">
        <v>84</v>
      </c>
      <c r="AY348" s="24" t="s">
        <v>170</v>
      </c>
      <c r="BE348" s="232">
        <f>IF(N348="základní",J348,0)</f>
        <v>0</v>
      </c>
      <c r="BF348" s="232">
        <f>IF(N348="snížená",J348,0)</f>
        <v>0</v>
      </c>
      <c r="BG348" s="232">
        <f>IF(N348="zákl. přenesená",J348,0)</f>
        <v>0</v>
      </c>
      <c r="BH348" s="232">
        <f>IF(N348="sníž. přenesená",J348,0)</f>
        <v>0</v>
      </c>
      <c r="BI348" s="232">
        <f>IF(N348="nulová",J348,0)</f>
        <v>0</v>
      </c>
      <c r="BJ348" s="24" t="s">
        <v>84</v>
      </c>
      <c r="BK348" s="232">
        <f>ROUND(I348*H348,2)</f>
        <v>0</v>
      </c>
      <c r="BL348" s="24" t="s">
        <v>1973</v>
      </c>
      <c r="BM348" s="24" t="s">
        <v>2087</v>
      </c>
    </row>
    <row r="349" spans="2:47" s="1" customFormat="1" ht="13.5">
      <c r="B349" s="46"/>
      <c r="C349" s="74"/>
      <c r="D349" s="233" t="s">
        <v>183</v>
      </c>
      <c r="E349" s="74"/>
      <c r="F349" s="234" t="s">
        <v>2086</v>
      </c>
      <c r="G349" s="74"/>
      <c r="H349" s="74"/>
      <c r="I349" s="191"/>
      <c r="J349" s="74"/>
      <c r="K349" s="74"/>
      <c r="L349" s="72"/>
      <c r="M349" s="235"/>
      <c r="N349" s="47"/>
      <c r="O349" s="47"/>
      <c r="P349" s="47"/>
      <c r="Q349" s="47"/>
      <c r="R349" s="47"/>
      <c r="S349" s="47"/>
      <c r="T349" s="95"/>
      <c r="AT349" s="24" t="s">
        <v>183</v>
      </c>
      <c r="AU349" s="24" t="s">
        <v>84</v>
      </c>
    </row>
    <row r="350" spans="2:47" s="1" customFormat="1" ht="13.5">
      <c r="B350" s="46"/>
      <c r="C350" s="74"/>
      <c r="D350" s="233" t="s">
        <v>184</v>
      </c>
      <c r="E350" s="74"/>
      <c r="F350" s="236" t="s">
        <v>2088</v>
      </c>
      <c r="G350" s="74"/>
      <c r="H350" s="74"/>
      <c r="I350" s="191"/>
      <c r="J350" s="74"/>
      <c r="K350" s="74"/>
      <c r="L350" s="72"/>
      <c r="M350" s="235"/>
      <c r="N350" s="47"/>
      <c r="O350" s="47"/>
      <c r="P350" s="47"/>
      <c r="Q350" s="47"/>
      <c r="R350" s="47"/>
      <c r="S350" s="47"/>
      <c r="T350" s="95"/>
      <c r="AT350" s="24" t="s">
        <v>184</v>
      </c>
      <c r="AU350" s="24" t="s">
        <v>84</v>
      </c>
    </row>
    <row r="351" spans="2:65" s="1" customFormat="1" ht="16.5" customHeight="1">
      <c r="B351" s="46"/>
      <c r="C351" s="221" t="s">
        <v>874</v>
      </c>
      <c r="D351" s="221" t="s">
        <v>176</v>
      </c>
      <c r="E351" s="222" t="s">
        <v>2089</v>
      </c>
      <c r="F351" s="223" t="s">
        <v>2090</v>
      </c>
      <c r="G351" s="224" t="s">
        <v>219</v>
      </c>
      <c r="H351" s="225">
        <v>17</v>
      </c>
      <c r="I351" s="226"/>
      <c r="J351" s="227">
        <f>ROUND(I351*H351,2)</f>
        <v>0</v>
      </c>
      <c r="K351" s="223" t="s">
        <v>23</v>
      </c>
      <c r="L351" s="72"/>
      <c r="M351" s="228" t="s">
        <v>23</v>
      </c>
      <c r="N351" s="229" t="s">
        <v>47</v>
      </c>
      <c r="O351" s="47"/>
      <c r="P351" s="230">
        <f>O351*H351</f>
        <v>0</v>
      </c>
      <c r="Q351" s="230">
        <v>0</v>
      </c>
      <c r="R351" s="230">
        <f>Q351*H351</f>
        <v>0</v>
      </c>
      <c r="S351" s="230">
        <v>0</v>
      </c>
      <c r="T351" s="231">
        <f>S351*H351</f>
        <v>0</v>
      </c>
      <c r="AR351" s="24" t="s">
        <v>1973</v>
      </c>
      <c r="AT351" s="24" t="s">
        <v>176</v>
      </c>
      <c r="AU351" s="24" t="s">
        <v>84</v>
      </c>
      <c r="AY351" s="24" t="s">
        <v>170</v>
      </c>
      <c r="BE351" s="232">
        <f>IF(N351="základní",J351,0)</f>
        <v>0</v>
      </c>
      <c r="BF351" s="232">
        <f>IF(N351="snížená",J351,0)</f>
        <v>0</v>
      </c>
      <c r="BG351" s="232">
        <f>IF(N351="zákl. přenesená",J351,0)</f>
        <v>0</v>
      </c>
      <c r="BH351" s="232">
        <f>IF(N351="sníž. přenesená",J351,0)</f>
        <v>0</v>
      </c>
      <c r="BI351" s="232">
        <f>IF(N351="nulová",J351,0)</f>
        <v>0</v>
      </c>
      <c r="BJ351" s="24" t="s">
        <v>84</v>
      </c>
      <c r="BK351" s="232">
        <f>ROUND(I351*H351,2)</f>
        <v>0</v>
      </c>
      <c r="BL351" s="24" t="s">
        <v>1973</v>
      </c>
      <c r="BM351" s="24" t="s">
        <v>2091</v>
      </c>
    </row>
    <row r="352" spans="2:47" s="1" customFormat="1" ht="13.5">
      <c r="B352" s="46"/>
      <c r="C352" s="74"/>
      <c r="D352" s="233" t="s">
        <v>183</v>
      </c>
      <c r="E352" s="74"/>
      <c r="F352" s="234" t="s">
        <v>2090</v>
      </c>
      <c r="G352" s="74"/>
      <c r="H352" s="74"/>
      <c r="I352" s="191"/>
      <c r="J352" s="74"/>
      <c r="K352" s="74"/>
      <c r="L352" s="72"/>
      <c r="M352" s="235"/>
      <c r="N352" s="47"/>
      <c r="O352" s="47"/>
      <c r="P352" s="47"/>
      <c r="Q352" s="47"/>
      <c r="R352" s="47"/>
      <c r="S352" s="47"/>
      <c r="T352" s="95"/>
      <c r="AT352" s="24" t="s">
        <v>183</v>
      </c>
      <c r="AU352" s="24" t="s">
        <v>84</v>
      </c>
    </row>
    <row r="353" spans="2:47" s="1" customFormat="1" ht="13.5">
      <c r="B353" s="46"/>
      <c r="C353" s="74"/>
      <c r="D353" s="233" t="s">
        <v>184</v>
      </c>
      <c r="E353" s="74"/>
      <c r="F353" s="236" t="s">
        <v>2092</v>
      </c>
      <c r="G353" s="74"/>
      <c r="H353" s="74"/>
      <c r="I353" s="191"/>
      <c r="J353" s="74"/>
      <c r="K353" s="74"/>
      <c r="L353" s="72"/>
      <c r="M353" s="235"/>
      <c r="N353" s="47"/>
      <c r="O353" s="47"/>
      <c r="P353" s="47"/>
      <c r="Q353" s="47"/>
      <c r="R353" s="47"/>
      <c r="S353" s="47"/>
      <c r="T353" s="95"/>
      <c r="AT353" s="24" t="s">
        <v>184</v>
      </c>
      <c r="AU353" s="24" t="s">
        <v>84</v>
      </c>
    </row>
    <row r="354" spans="2:65" s="1" customFormat="1" ht="25.5" customHeight="1">
      <c r="B354" s="46"/>
      <c r="C354" s="221" t="s">
        <v>879</v>
      </c>
      <c r="D354" s="221" t="s">
        <v>176</v>
      </c>
      <c r="E354" s="222" t="s">
        <v>2093</v>
      </c>
      <c r="F354" s="223" t="s">
        <v>2094</v>
      </c>
      <c r="G354" s="224" t="s">
        <v>219</v>
      </c>
      <c r="H354" s="225">
        <v>17</v>
      </c>
      <c r="I354" s="226"/>
      <c r="J354" s="227">
        <f>ROUND(I354*H354,2)</f>
        <v>0</v>
      </c>
      <c r="K354" s="223" t="s">
        <v>1676</v>
      </c>
      <c r="L354" s="72"/>
      <c r="M354" s="228" t="s">
        <v>23</v>
      </c>
      <c r="N354" s="229" t="s">
        <v>47</v>
      </c>
      <c r="O354" s="47"/>
      <c r="P354" s="230">
        <f>O354*H354</f>
        <v>0</v>
      </c>
      <c r="Q354" s="230">
        <v>0.30361</v>
      </c>
      <c r="R354" s="230">
        <f>Q354*H354</f>
        <v>5.16137</v>
      </c>
      <c r="S354" s="230">
        <v>0</v>
      </c>
      <c r="T354" s="231">
        <f>S354*H354</f>
        <v>0</v>
      </c>
      <c r="AR354" s="24" t="s">
        <v>1973</v>
      </c>
      <c r="AT354" s="24" t="s">
        <v>176</v>
      </c>
      <c r="AU354" s="24" t="s">
        <v>84</v>
      </c>
      <c r="AY354" s="24" t="s">
        <v>170</v>
      </c>
      <c r="BE354" s="232">
        <f>IF(N354="základní",J354,0)</f>
        <v>0</v>
      </c>
      <c r="BF354" s="232">
        <f>IF(N354="snížená",J354,0)</f>
        <v>0</v>
      </c>
      <c r="BG354" s="232">
        <f>IF(N354="zákl. přenesená",J354,0)</f>
        <v>0</v>
      </c>
      <c r="BH354" s="232">
        <f>IF(N354="sníž. přenesená",J354,0)</f>
        <v>0</v>
      </c>
      <c r="BI354" s="232">
        <f>IF(N354="nulová",J354,0)</f>
        <v>0</v>
      </c>
      <c r="BJ354" s="24" t="s">
        <v>84</v>
      </c>
      <c r="BK354" s="232">
        <f>ROUND(I354*H354,2)</f>
        <v>0</v>
      </c>
      <c r="BL354" s="24" t="s">
        <v>1973</v>
      </c>
      <c r="BM354" s="24" t="s">
        <v>2095</v>
      </c>
    </row>
    <row r="355" spans="2:47" s="1" customFormat="1" ht="13.5">
      <c r="B355" s="46"/>
      <c r="C355" s="74"/>
      <c r="D355" s="233" t="s">
        <v>183</v>
      </c>
      <c r="E355" s="74"/>
      <c r="F355" s="234" t="s">
        <v>2096</v>
      </c>
      <c r="G355" s="74"/>
      <c r="H355" s="74"/>
      <c r="I355" s="191"/>
      <c r="J355" s="74"/>
      <c r="K355" s="74"/>
      <c r="L355" s="72"/>
      <c r="M355" s="235"/>
      <c r="N355" s="47"/>
      <c r="O355" s="47"/>
      <c r="P355" s="47"/>
      <c r="Q355" s="47"/>
      <c r="R355" s="47"/>
      <c r="S355" s="47"/>
      <c r="T355" s="95"/>
      <c r="AT355" s="24" t="s">
        <v>183</v>
      </c>
      <c r="AU355" s="24" t="s">
        <v>84</v>
      </c>
    </row>
    <row r="356" spans="2:47" s="1" customFormat="1" ht="13.5">
      <c r="B356" s="46"/>
      <c r="C356" s="74"/>
      <c r="D356" s="233" t="s">
        <v>184</v>
      </c>
      <c r="E356" s="74"/>
      <c r="F356" s="236" t="s">
        <v>2097</v>
      </c>
      <c r="G356" s="74"/>
      <c r="H356" s="74"/>
      <c r="I356" s="191"/>
      <c r="J356" s="74"/>
      <c r="K356" s="74"/>
      <c r="L356" s="72"/>
      <c r="M356" s="235"/>
      <c r="N356" s="47"/>
      <c r="O356" s="47"/>
      <c r="P356" s="47"/>
      <c r="Q356" s="47"/>
      <c r="R356" s="47"/>
      <c r="S356" s="47"/>
      <c r="T356" s="95"/>
      <c r="AT356" s="24" t="s">
        <v>184</v>
      </c>
      <c r="AU356" s="24" t="s">
        <v>84</v>
      </c>
    </row>
    <row r="357" spans="2:65" s="1" customFormat="1" ht="16.5" customHeight="1">
      <c r="B357" s="46"/>
      <c r="C357" s="221" t="s">
        <v>884</v>
      </c>
      <c r="D357" s="221" t="s">
        <v>176</v>
      </c>
      <c r="E357" s="222" t="s">
        <v>2098</v>
      </c>
      <c r="F357" s="223" t="s">
        <v>2099</v>
      </c>
      <c r="G357" s="224" t="s">
        <v>395</v>
      </c>
      <c r="H357" s="225">
        <v>1</v>
      </c>
      <c r="I357" s="226"/>
      <c r="J357" s="227">
        <f>ROUND(I357*H357,2)</f>
        <v>0</v>
      </c>
      <c r="K357" s="223" t="s">
        <v>1676</v>
      </c>
      <c r="L357" s="72"/>
      <c r="M357" s="228" t="s">
        <v>23</v>
      </c>
      <c r="N357" s="229" t="s">
        <v>47</v>
      </c>
      <c r="O357" s="47"/>
      <c r="P357" s="230">
        <f>O357*H357</f>
        <v>0</v>
      </c>
      <c r="Q357" s="230">
        <v>0</v>
      </c>
      <c r="R357" s="230">
        <f>Q357*H357</f>
        <v>0</v>
      </c>
      <c r="S357" s="230">
        <v>0</v>
      </c>
      <c r="T357" s="231">
        <f>S357*H357</f>
        <v>0</v>
      </c>
      <c r="AR357" s="24" t="s">
        <v>1973</v>
      </c>
      <c r="AT357" s="24" t="s">
        <v>176</v>
      </c>
      <c r="AU357" s="24" t="s">
        <v>84</v>
      </c>
      <c r="AY357" s="24" t="s">
        <v>170</v>
      </c>
      <c r="BE357" s="232">
        <f>IF(N357="základní",J357,0)</f>
        <v>0</v>
      </c>
      <c r="BF357" s="232">
        <f>IF(N357="snížená",J357,0)</f>
        <v>0</v>
      </c>
      <c r="BG357" s="232">
        <f>IF(N357="zákl. přenesená",J357,0)</f>
        <v>0</v>
      </c>
      <c r="BH357" s="232">
        <f>IF(N357="sníž. přenesená",J357,0)</f>
        <v>0</v>
      </c>
      <c r="BI357" s="232">
        <f>IF(N357="nulová",J357,0)</f>
        <v>0</v>
      </c>
      <c r="BJ357" s="24" t="s">
        <v>84</v>
      </c>
      <c r="BK357" s="232">
        <f>ROUND(I357*H357,2)</f>
        <v>0</v>
      </c>
      <c r="BL357" s="24" t="s">
        <v>1973</v>
      </c>
      <c r="BM357" s="24" t="s">
        <v>2100</v>
      </c>
    </row>
    <row r="358" spans="2:47" s="1" customFormat="1" ht="13.5">
      <c r="B358" s="46"/>
      <c r="C358" s="74"/>
      <c r="D358" s="233" t="s">
        <v>183</v>
      </c>
      <c r="E358" s="74"/>
      <c r="F358" s="234" t="s">
        <v>2101</v>
      </c>
      <c r="G358" s="74"/>
      <c r="H358" s="74"/>
      <c r="I358" s="191"/>
      <c r="J358" s="74"/>
      <c r="K358" s="74"/>
      <c r="L358" s="72"/>
      <c r="M358" s="235"/>
      <c r="N358" s="47"/>
      <c r="O358" s="47"/>
      <c r="P358" s="47"/>
      <c r="Q358" s="47"/>
      <c r="R358" s="47"/>
      <c r="S358" s="47"/>
      <c r="T358" s="95"/>
      <c r="AT358" s="24" t="s">
        <v>183</v>
      </c>
      <c r="AU358" s="24" t="s">
        <v>84</v>
      </c>
    </row>
    <row r="359" spans="2:47" s="1" customFormat="1" ht="13.5">
      <c r="B359" s="46"/>
      <c r="C359" s="74"/>
      <c r="D359" s="233" t="s">
        <v>184</v>
      </c>
      <c r="E359" s="74"/>
      <c r="F359" s="236" t="s">
        <v>2102</v>
      </c>
      <c r="G359" s="74"/>
      <c r="H359" s="74"/>
      <c r="I359" s="191"/>
      <c r="J359" s="74"/>
      <c r="K359" s="74"/>
      <c r="L359" s="72"/>
      <c r="M359" s="235"/>
      <c r="N359" s="47"/>
      <c r="O359" s="47"/>
      <c r="P359" s="47"/>
      <c r="Q359" s="47"/>
      <c r="R359" s="47"/>
      <c r="S359" s="47"/>
      <c r="T359" s="95"/>
      <c r="AT359" s="24" t="s">
        <v>184</v>
      </c>
      <c r="AU359" s="24" t="s">
        <v>84</v>
      </c>
    </row>
    <row r="360" spans="2:63" s="10" customFormat="1" ht="37.4" customHeight="1">
      <c r="B360" s="205"/>
      <c r="C360" s="206"/>
      <c r="D360" s="207" t="s">
        <v>75</v>
      </c>
      <c r="E360" s="208" t="s">
        <v>2103</v>
      </c>
      <c r="F360" s="208" t="s">
        <v>2104</v>
      </c>
      <c r="G360" s="206"/>
      <c r="H360" s="206"/>
      <c r="I360" s="209"/>
      <c r="J360" s="210">
        <f>BK360</f>
        <v>0</v>
      </c>
      <c r="K360" s="206"/>
      <c r="L360" s="211"/>
      <c r="M360" s="212"/>
      <c r="N360" s="213"/>
      <c r="O360" s="213"/>
      <c r="P360" s="214">
        <f>SUM(P361:P362)</f>
        <v>0</v>
      </c>
      <c r="Q360" s="213"/>
      <c r="R360" s="214">
        <f>SUM(R361:R362)</f>
        <v>0</v>
      </c>
      <c r="S360" s="213"/>
      <c r="T360" s="215">
        <f>SUM(T361:T362)</f>
        <v>0</v>
      </c>
      <c r="AR360" s="216" t="s">
        <v>194</v>
      </c>
      <c r="AT360" s="217" t="s">
        <v>75</v>
      </c>
      <c r="AU360" s="217" t="s">
        <v>76</v>
      </c>
      <c r="AY360" s="216" t="s">
        <v>170</v>
      </c>
      <c r="BK360" s="218">
        <f>SUM(BK361:BK362)</f>
        <v>0</v>
      </c>
    </row>
    <row r="361" spans="2:65" s="1" customFormat="1" ht="16.5" customHeight="1">
      <c r="B361" s="46"/>
      <c r="C361" s="221" t="s">
        <v>889</v>
      </c>
      <c r="D361" s="221" t="s">
        <v>176</v>
      </c>
      <c r="E361" s="222" t="s">
        <v>2105</v>
      </c>
      <c r="F361" s="223" t="s">
        <v>2106</v>
      </c>
      <c r="G361" s="224" t="s">
        <v>179</v>
      </c>
      <c r="H361" s="225">
        <v>1</v>
      </c>
      <c r="I361" s="226"/>
      <c r="J361" s="227">
        <f>ROUND(I361*H361,2)</f>
        <v>0</v>
      </c>
      <c r="K361" s="223" t="s">
        <v>1676</v>
      </c>
      <c r="L361" s="72"/>
      <c r="M361" s="228" t="s">
        <v>23</v>
      </c>
      <c r="N361" s="229" t="s">
        <v>47</v>
      </c>
      <c r="O361" s="47"/>
      <c r="P361" s="230">
        <f>O361*H361</f>
        <v>0</v>
      </c>
      <c r="Q361" s="230">
        <v>0</v>
      </c>
      <c r="R361" s="230">
        <f>Q361*H361</f>
        <v>0</v>
      </c>
      <c r="S361" s="230">
        <v>0</v>
      </c>
      <c r="T361" s="231">
        <f>S361*H361</f>
        <v>0</v>
      </c>
      <c r="AR361" s="24" t="s">
        <v>181</v>
      </c>
      <c r="AT361" s="24" t="s">
        <v>176</v>
      </c>
      <c r="AU361" s="24" t="s">
        <v>84</v>
      </c>
      <c r="AY361" s="24" t="s">
        <v>170</v>
      </c>
      <c r="BE361" s="232">
        <f>IF(N361="základní",J361,0)</f>
        <v>0</v>
      </c>
      <c r="BF361" s="232">
        <f>IF(N361="snížená",J361,0)</f>
        <v>0</v>
      </c>
      <c r="BG361" s="232">
        <f>IF(N361="zákl. přenesená",J361,0)</f>
        <v>0</v>
      </c>
      <c r="BH361" s="232">
        <f>IF(N361="sníž. přenesená",J361,0)</f>
        <v>0</v>
      </c>
      <c r="BI361" s="232">
        <f>IF(N361="nulová",J361,0)</f>
        <v>0</v>
      </c>
      <c r="BJ361" s="24" t="s">
        <v>84</v>
      </c>
      <c r="BK361" s="232">
        <f>ROUND(I361*H361,2)</f>
        <v>0</v>
      </c>
      <c r="BL361" s="24" t="s">
        <v>181</v>
      </c>
      <c r="BM361" s="24" t="s">
        <v>2107</v>
      </c>
    </row>
    <row r="362" spans="2:47" s="1" customFormat="1" ht="13.5">
      <c r="B362" s="46"/>
      <c r="C362" s="74"/>
      <c r="D362" s="233" t="s">
        <v>183</v>
      </c>
      <c r="E362" s="74"/>
      <c r="F362" s="234" t="s">
        <v>2108</v>
      </c>
      <c r="G362" s="74"/>
      <c r="H362" s="74"/>
      <c r="I362" s="191"/>
      <c r="J362" s="74"/>
      <c r="K362" s="74"/>
      <c r="L362" s="72"/>
      <c r="M362" s="237"/>
      <c r="N362" s="238"/>
      <c r="O362" s="238"/>
      <c r="P362" s="238"/>
      <c r="Q362" s="238"/>
      <c r="R362" s="238"/>
      <c r="S362" s="238"/>
      <c r="T362" s="239"/>
      <c r="AT362" s="24" t="s">
        <v>183</v>
      </c>
      <c r="AU362" s="24" t="s">
        <v>84</v>
      </c>
    </row>
    <row r="363" spans="2:12" s="1" customFormat="1" ht="6.95" customHeight="1">
      <c r="B363" s="67"/>
      <c r="C363" s="68"/>
      <c r="D363" s="68"/>
      <c r="E363" s="68"/>
      <c r="F363" s="68"/>
      <c r="G363" s="68"/>
      <c r="H363" s="68"/>
      <c r="I363" s="166"/>
      <c r="J363" s="68"/>
      <c r="K363" s="68"/>
      <c r="L363" s="72"/>
    </row>
  </sheetData>
  <sheetProtection password="CC35" sheet="1" objects="1" scenarios="1" formatColumns="0" formatRows="0" autoFilter="0"/>
  <autoFilter ref="C80:K36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4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105</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2109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102</v>
      </c>
      <c r="G11" s="47"/>
      <c r="H11" s="47"/>
      <c r="I11" s="146" t="s">
        <v>22</v>
      </c>
      <c r="J11" s="35" t="s">
        <v>1664</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1035</v>
      </c>
      <c r="F15" s="47"/>
      <c r="G15" s="47"/>
      <c r="H15" s="47"/>
      <c r="I15" s="146" t="s">
        <v>32</v>
      </c>
      <c r="J15" s="35" t="s">
        <v>1665</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1666</v>
      </c>
      <c r="K20" s="51"/>
    </row>
    <row r="21" spans="2:11" s="1" customFormat="1" ht="18" customHeight="1">
      <c r="B21" s="46"/>
      <c r="C21" s="47"/>
      <c r="D21" s="47"/>
      <c r="E21" s="35" t="s">
        <v>1667</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ROUND(SUM(BE81:BE496),2)</f>
        <v>0</v>
      </c>
      <c r="G30" s="47"/>
      <c r="H30" s="47"/>
      <c r="I30" s="158">
        <v>0.21</v>
      </c>
      <c r="J30" s="157">
        <f>ROUND(ROUND((SUM(BE81:BE496)),2)*I30,2)</f>
        <v>0</v>
      </c>
      <c r="K30" s="51"/>
    </row>
    <row r="31" spans="2:11" s="1" customFormat="1" ht="14.4" customHeight="1">
      <c r="B31" s="46"/>
      <c r="C31" s="47"/>
      <c r="D31" s="47"/>
      <c r="E31" s="55" t="s">
        <v>48</v>
      </c>
      <c r="F31" s="157">
        <f>ROUND(SUM(BF81:BF496),2)</f>
        <v>0</v>
      </c>
      <c r="G31" s="47"/>
      <c r="H31" s="47"/>
      <c r="I31" s="158">
        <v>0.15</v>
      </c>
      <c r="J31" s="157">
        <f>ROUND(ROUND((SUM(BF81:BF496)),2)*I31,2)</f>
        <v>0</v>
      </c>
      <c r="K31" s="51"/>
    </row>
    <row r="32" spans="2:11" s="1" customFormat="1" ht="14.4" customHeight="1" hidden="1">
      <c r="B32" s="46"/>
      <c r="C32" s="47"/>
      <c r="D32" s="47"/>
      <c r="E32" s="55" t="s">
        <v>49</v>
      </c>
      <c r="F32" s="157">
        <f>ROUND(SUM(BG81:BG496),2)</f>
        <v>0</v>
      </c>
      <c r="G32" s="47"/>
      <c r="H32" s="47"/>
      <c r="I32" s="158">
        <v>0.21</v>
      </c>
      <c r="J32" s="157">
        <v>0</v>
      </c>
      <c r="K32" s="51"/>
    </row>
    <row r="33" spans="2:11" s="1" customFormat="1" ht="14.4" customHeight="1" hidden="1">
      <c r="B33" s="46"/>
      <c r="C33" s="47"/>
      <c r="D33" s="47"/>
      <c r="E33" s="55" t="s">
        <v>50</v>
      </c>
      <c r="F33" s="157">
        <f>ROUND(SUM(BH81:BH496),2)</f>
        <v>0</v>
      </c>
      <c r="G33" s="47"/>
      <c r="H33" s="47"/>
      <c r="I33" s="158">
        <v>0.15</v>
      </c>
      <c r="J33" s="157">
        <v>0</v>
      </c>
      <c r="K33" s="51"/>
    </row>
    <row r="34" spans="2:11" s="1" customFormat="1" ht="14.4" customHeight="1" hidden="1">
      <c r="B34" s="46"/>
      <c r="C34" s="47"/>
      <c r="D34" s="47"/>
      <c r="E34" s="55" t="s">
        <v>51</v>
      </c>
      <c r="F34" s="157">
        <f>ROUND(SUM(BI81:BI496),2)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162 - Úpravy SSZ K 412 Mohylová – Chrástecká</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Statutární město Plzeň</v>
      </c>
      <c r="G51" s="47"/>
      <c r="H51" s="47"/>
      <c r="I51" s="146" t="s">
        <v>35</v>
      </c>
      <c r="J51" s="44" t="str">
        <f>E21</f>
        <v>Ing.J.Špičan</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J81</f>
        <v>0</v>
      </c>
      <c r="K56" s="51"/>
      <c r="AU56" s="24" t="s">
        <v>147</v>
      </c>
    </row>
    <row r="57" spans="2:11" s="7" customFormat="1" ht="24.95" customHeight="1">
      <c r="B57" s="177"/>
      <c r="C57" s="178"/>
      <c r="D57" s="179" t="s">
        <v>1668</v>
      </c>
      <c r="E57" s="180"/>
      <c r="F57" s="180"/>
      <c r="G57" s="180"/>
      <c r="H57" s="180"/>
      <c r="I57" s="181"/>
      <c r="J57" s="182">
        <f>J82</f>
        <v>0</v>
      </c>
      <c r="K57" s="183"/>
    </row>
    <row r="58" spans="2:11" s="7" customFormat="1" ht="24.95" customHeight="1">
      <c r="B58" s="177"/>
      <c r="C58" s="178"/>
      <c r="D58" s="179" t="s">
        <v>1669</v>
      </c>
      <c r="E58" s="180"/>
      <c r="F58" s="180"/>
      <c r="G58" s="180"/>
      <c r="H58" s="180"/>
      <c r="I58" s="181"/>
      <c r="J58" s="182">
        <f>J248</f>
        <v>0</v>
      </c>
      <c r="K58" s="183"/>
    </row>
    <row r="59" spans="2:11" s="7" customFormat="1" ht="24.95" customHeight="1">
      <c r="B59" s="177"/>
      <c r="C59" s="178"/>
      <c r="D59" s="179" t="s">
        <v>1670</v>
      </c>
      <c r="E59" s="180"/>
      <c r="F59" s="180"/>
      <c r="G59" s="180"/>
      <c r="H59" s="180"/>
      <c r="I59" s="181"/>
      <c r="J59" s="182">
        <f>J373</f>
        <v>0</v>
      </c>
      <c r="K59" s="183"/>
    </row>
    <row r="60" spans="2:11" s="7" customFormat="1" ht="24.95" customHeight="1">
      <c r="B60" s="177"/>
      <c r="C60" s="178"/>
      <c r="D60" s="179" t="s">
        <v>1671</v>
      </c>
      <c r="E60" s="180"/>
      <c r="F60" s="180"/>
      <c r="G60" s="180"/>
      <c r="H60" s="180"/>
      <c r="I60" s="181"/>
      <c r="J60" s="182">
        <f>J410</f>
        <v>0</v>
      </c>
      <c r="K60" s="183"/>
    </row>
    <row r="61" spans="2:11" s="7" customFormat="1" ht="24.95" customHeight="1">
      <c r="B61" s="177"/>
      <c r="C61" s="178"/>
      <c r="D61" s="179" t="s">
        <v>1672</v>
      </c>
      <c r="E61" s="180"/>
      <c r="F61" s="180"/>
      <c r="G61" s="180"/>
      <c r="H61" s="180"/>
      <c r="I61" s="181"/>
      <c r="J61" s="182">
        <f>J494</f>
        <v>0</v>
      </c>
      <c r="K61" s="183"/>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155</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II/233, Stavební úpravy Mohylové ulice, úsek Masarykova – Stará cesta</v>
      </c>
      <c r="F71" s="76"/>
      <c r="G71" s="76"/>
      <c r="H71" s="76"/>
      <c r="I71" s="191"/>
      <c r="J71" s="74"/>
      <c r="K71" s="74"/>
      <c r="L71" s="72"/>
    </row>
    <row r="72" spans="2:12" s="1" customFormat="1" ht="14.4" customHeight="1">
      <c r="B72" s="46"/>
      <c r="C72" s="76" t="s">
        <v>138</v>
      </c>
      <c r="D72" s="74"/>
      <c r="E72" s="74"/>
      <c r="F72" s="74"/>
      <c r="G72" s="74"/>
      <c r="H72" s="74"/>
      <c r="I72" s="191"/>
      <c r="J72" s="74"/>
      <c r="K72" s="74"/>
      <c r="L72" s="72"/>
    </row>
    <row r="73" spans="2:12" s="1" customFormat="1" ht="17.25" customHeight="1">
      <c r="B73" s="46"/>
      <c r="C73" s="74"/>
      <c r="D73" s="74"/>
      <c r="E73" s="82" t="str">
        <f>E9</f>
        <v>SO 162 - Úpravy SSZ K 412 Mohylová – Chrástecká</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24</v>
      </c>
      <c r="D75" s="74"/>
      <c r="E75" s="74"/>
      <c r="F75" s="193" t="str">
        <f>F12</f>
        <v>Plzeň</v>
      </c>
      <c r="G75" s="74"/>
      <c r="H75" s="74"/>
      <c r="I75" s="194" t="s">
        <v>26</v>
      </c>
      <c r="J75" s="85" t="str">
        <f>IF(J12="","",J12)</f>
        <v>19. 2. 2018</v>
      </c>
      <c r="K75" s="74"/>
      <c r="L75" s="72"/>
    </row>
    <row r="76" spans="2:12" s="1" customFormat="1" ht="6.95" customHeight="1">
      <c r="B76" s="46"/>
      <c r="C76" s="74"/>
      <c r="D76" s="74"/>
      <c r="E76" s="74"/>
      <c r="F76" s="74"/>
      <c r="G76" s="74"/>
      <c r="H76" s="74"/>
      <c r="I76" s="191"/>
      <c r="J76" s="74"/>
      <c r="K76" s="74"/>
      <c r="L76" s="72"/>
    </row>
    <row r="77" spans="2:12" s="1" customFormat="1" ht="13.5">
      <c r="B77" s="46"/>
      <c r="C77" s="76" t="s">
        <v>28</v>
      </c>
      <c r="D77" s="74"/>
      <c r="E77" s="74"/>
      <c r="F77" s="193" t="str">
        <f>E15</f>
        <v>Statutární město Plzeň</v>
      </c>
      <c r="G77" s="74"/>
      <c r="H77" s="74"/>
      <c r="I77" s="194" t="s">
        <v>35</v>
      </c>
      <c r="J77" s="193" t="str">
        <f>E21</f>
        <v>Ing.J.Špičan</v>
      </c>
      <c r="K77" s="74"/>
      <c r="L77" s="72"/>
    </row>
    <row r="78" spans="2:12" s="1" customFormat="1" ht="14.4" customHeight="1">
      <c r="B78" s="46"/>
      <c r="C78" s="76" t="s">
        <v>33</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156</v>
      </c>
      <c r="D80" s="197" t="s">
        <v>61</v>
      </c>
      <c r="E80" s="197" t="s">
        <v>57</v>
      </c>
      <c r="F80" s="197" t="s">
        <v>157</v>
      </c>
      <c r="G80" s="197" t="s">
        <v>158</v>
      </c>
      <c r="H80" s="197" t="s">
        <v>159</v>
      </c>
      <c r="I80" s="198" t="s">
        <v>160</v>
      </c>
      <c r="J80" s="197" t="s">
        <v>145</v>
      </c>
      <c r="K80" s="199" t="s">
        <v>161</v>
      </c>
      <c r="L80" s="200"/>
      <c r="M80" s="102" t="s">
        <v>162</v>
      </c>
      <c r="N80" s="103" t="s">
        <v>46</v>
      </c>
      <c r="O80" s="103" t="s">
        <v>163</v>
      </c>
      <c r="P80" s="103" t="s">
        <v>164</v>
      </c>
      <c r="Q80" s="103" t="s">
        <v>165</v>
      </c>
      <c r="R80" s="103" t="s">
        <v>166</v>
      </c>
      <c r="S80" s="103" t="s">
        <v>167</v>
      </c>
      <c r="T80" s="104" t="s">
        <v>168</v>
      </c>
    </row>
    <row r="81" spans="2:63" s="1" customFormat="1" ht="29.25" customHeight="1">
      <c r="B81" s="46"/>
      <c r="C81" s="108" t="s">
        <v>146</v>
      </c>
      <c r="D81" s="74"/>
      <c r="E81" s="74"/>
      <c r="F81" s="74"/>
      <c r="G81" s="74"/>
      <c r="H81" s="74"/>
      <c r="I81" s="191"/>
      <c r="J81" s="201">
        <f>BK81</f>
        <v>0</v>
      </c>
      <c r="K81" s="74"/>
      <c r="L81" s="72"/>
      <c r="M81" s="105"/>
      <c r="N81" s="106"/>
      <c r="O81" s="106"/>
      <c r="P81" s="202">
        <f>P82+P248+P373+P410+P494</f>
        <v>0</v>
      </c>
      <c r="Q81" s="106"/>
      <c r="R81" s="202">
        <f>R82+R248+R373+R410+R494</f>
        <v>24.340809999999998</v>
      </c>
      <c r="S81" s="106"/>
      <c r="T81" s="203">
        <f>T82+T248+T373+T410+T494</f>
        <v>0</v>
      </c>
      <c r="AT81" s="24" t="s">
        <v>75</v>
      </c>
      <c r="AU81" s="24" t="s">
        <v>147</v>
      </c>
      <c r="BK81" s="204">
        <f>BK82+BK248+BK373+BK410+BK494</f>
        <v>0</v>
      </c>
    </row>
    <row r="82" spans="2:63" s="10" customFormat="1" ht="37.4" customHeight="1">
      <c r="B82" s="205"/>
      <c r="C82" s="206"/>
      <c r="D82" s="207" t="s">
        <v>75</v>
      </c>
      <c r="E82" s="208" t="s">
        <v>916</v>
      </c>
      <c r="F82" s="208" t="s">
        <v>1673</v>
      </c>
      <c r="G82" s="206"/>
      <c r="H82" s="206"/>
      <c r="I82" s="209"/>
      <c r="J82" s="210">
        <f>BK82</f>
        <v>0</v>
      </c>
      <c r="K82" s="206"/>
      <c r="L82" s="211"/>
      <c r="M82" s="212"/>
      <c r="N82" s="213"/>
      <c r="O82" s="213"/>
      <c r="P82" s="214">
        <f>SUM(P83:P247)</f>
        <v>0</v>
      </c>
      <c r="Q82" s="213"/>
      <c r="R82" s="214">
        <f>SUM(R83:R247)</f>
        <v>12.24725</v>
      </c>
      <c r="S82" s="213"/>
      <c r="T82" s="215">
        <f>SUM(T83:T247)</f>
        <v>0</v>
      </c>
      <c r="AR82" s="216" t="s">
        <v>189</v>
      </c>
      <c r="AT82" s="217" t="s">
        <v>75</v>
      </c>
      <c r="AU82" s="217" t="s">
        <v>76</v>
      </c>
      <c r="AY82" s="216" t="s">
        <v>170</v>
      </c>
      <c r="BK82" s="218">
        <f>SUM(BK83:BK247)</f>
        <v>0</v>
      </c>
    </row>
    <row r="83" spans="2:65" s="1" customFormat="1" ht="16.5" customHeight="1">
      <c r="B83" s="46"/>
      <c r="C83" s="262" t="s">
        <v>84</v>
      </c>
      <c r="D83" s="262" t="s">
        <v>858</v>
      </c>
      <c r="E83" s="263" t="s">
        <v>1674</v>
      </c>
      <c r="F83" s="264" t="s">
        <v>1675</v>
      </c>
      <c r="G83" s="265" t="s">
        <v>395</v>
      </c>
      <c r="H83" s="266">
        <v>2</v>
      </c>
      <c r="I83" s="267"/>
      <c r="J83" s="268">
        <f>ROUND(I83*H83,2)</f>
        <v>0</v>
      </c>
      <c r="K83" s="264" t="s">
        <v>1676</v>
      </c>
      <c r="L83" s="269"/>
      <c r="M83" s="270" t="s">
        <v>23</v>
      </c>
      <c r="N83" s="271" t="s">
        <v>47</v>
      </c>
      <c r="O83" s="47"/>
      <c r="P83" s="230">
        <f>O83*H83</f>
        <v>0</v>
      </c>
      <c r="Q83" s="230">
        <v>1</v>
      </c>
      <c r="R83" s="230">
        <f>Q83*H83</f>
        <v>2</v>
      </c>
      <c r="S83" s="230">
        <v>0</v>
      </c>
      <c r="T83" s="231">
        <f>S83*H83</f>
        <v>0</v>
      </c>
      <c r="AR83" s="24" t="s">
        <v>1032</v>
      </c>
      <c r="AT83" s="24" t="s">
        <v>858</v>
      </c>
      <c r="AU83" s="24" t="s">
        <v>84</v>
      </c>
      <c r="AY83" s="24" t="s">
        <v>170</v>
      </c>
      <c r="BE83" s="232">
        <f>IF(N83="základní",J83,0)</f>
        <v>0</v>
      </c>
      <c r="BF83" s="232">
        <f>IF(N83="snížená",J83,0)</f>
        <v>0</v>
      </c>
      <c r="BG83" s="232">
        <f>IF(N83="zákl. přenesená",J83,0)</f>
        <v>0</v>
      </c>
      <c r="BH83" s="232">
        <f>IF(N83="sníž. přenesená",J83,0)</f>
        <v>0</v>
      </c>
      <c r="BI83" s="232">
        <f>IF(N83="nulová",J83,0)</f>
        <v>0</v>
      </c>
      <c r="BJ83" s="24" t="s">
        <v>84</v>
      </c>
      <c r="BK83" s="232">
        <f>ROUND(I83*H83,2)</f>
        <v>0</v>
      </c>
      <c r="BL83" s="24" t="s">
        <v>689</v>
      </c>
      <c r="BM83" s="24" t="s">
        <v>1677</v>
      </c>
    </row>
    <row r="84" spans="2:47" s="1" customFormat="1" ht="13.5">
      <c r="B84" s="46"/>
      <c r="C84" s="74"/>
      <c r="D84" s="233" t="s">
        <v>183</v>
      </c>
      <c r="E84" s="74"/>
      <c r="F84" s="234" t="s">
        <v>1678</v>
      </c>
      <c r="G84" s="74"/>
      <c r="H84" s="74"/>
      <c r="I84" s="191"/>
      <c r="J84" s="74"/>
      <c r="K84" s="74"/>
      <c r="L84" s="72"/>
      <c r="M84" s="235"/>
      <c r="N84" s="47"/>
      <c r="O84" s="47"/>
      <c r="P84" s="47"/>
      <c r="Q84" s="47"/>
      <c r="R84" s="47"/>
      <c r="S84" s="47"/>
      <c r="T84" s="95"/>
      <c r="AT84" s="24" t="s">
        <v>183</v>
      </c>
      <c r="AU84" s="24" t="s">
        <v>84</v>
      </c>
    </row>
    <row r="85" spans="2:47" s="1" customFormat="1" ht="13.5">
      <c r="B85" s="46"/>
      <c r="C85" s="74"/>
      <c r="D85" s="233" t="s">
        <v>184</v>
      </c>
      <c r="E85" s="74"/>
      <c r="F85" s="236" t="s">
        <v>1679</v>
      </c>
      <c r="G85" s="74"/>
      <c r="H85" s="74"/>
      <c r="I85" s="191"/>
      <c r="J85" s="74"/>
      <c r="K85" s="74"/>
      <c r="L85" s="72"/>
      <c r="M85" s="235"/>
      <c r="N85" s="47"/>
      <c r="O85" s="47"/>
      <c r="P85" s="47"/>
      <c r="Q85" s="47"/>
      <c r="R85" s="47"/>
      <c r="S85" s="47"/>
      <c r="T85" s="95"/>
      <c r="AT85" s="24" t="s">
        <v>184</v>
      </c>
      <c r="AU85" s="24" t="s">
        <v>84</v>
      </c>
    </row>
    <row r="86" spans="2:65" s="1" customFormat="1" ht="16.5" customHeight="1">
      <c r="B86" s="46"/>
      <c r="C86" s="262" t="s">
        <v>87</v>
      </c>
      <c r="D86" s="262" t="s">
        <v>858</v>
      </c>
      <c r="E86" s="263" t="s">
        <v>1680</v>
      </c>
      <c r="F86" s="264" t="s">
        <v>1681</v>
      </c>
      <c r="G86" s="265" t="s">
        <v>292</v>
      </c>
      <c r="H86" s="266">
        <v>3</v>
      </c>
      <c r="I86" s="267"/>
      <c r="J86" s="268">
        <f>ROUND(I86*H86,2)</f>
        <v>0</v>
      </c>
      <c r="K86" s="264" t="s">
        <v>1676</v>
      </c>
      <c r="L86" s="269"/>
      <c r="M86" s="270" t="s">
        <v>23</v>
      </c>
      <c r="N86" s="271" t="s">
        <v>47</v>
      </c>
      <c r="O86" s="47"/>
      <c r="P86" s="230">
        <f>O86*H86</f>
        <v>0</v>
      </c>
      <c r="Q86" s="230">
        <v>2.234</v>
      </c>
      <c r="R86" s="230">
        <f>Q86*H86</f>
        <v>6.702</v>
      </c>
      <c r="S86" s="230">
        <v>0</v>
      </c>
      <c r="T86" s="231">
        <f>S86*H86</f>
        <v>0</v>
      </c>
      <c r="AR86" s="24" t="s">
        <v>1032</v>
      </c>
      <c r="AT86" s="24" t="s">
        <v>858</v>
      </c>
      <c r="AU86" s="24" t="s">
        <v>84</v>
      </c>
      <c r="AY86" s="24" t="s">
        <v>170</v>
      </c>
      <c r="BE86" s="232">
        <f>IF(N86="základní",J86,0)</f>
        <v>0</v>
      </c>
      <c r="BF86" s="232">
        <f>IF(N86="snížená",J86,0)</f>
        <v>0</v>
      </c>
      <c r="BG86" s="232">
        <f>IF(N86="zákl. přenesená",J86,0)</f>
        <v>0</v>
      </c>
      <c r="BH86" s="232">
        <f>IF(N86="sníž. přenesená",J86,0)</f>
        <v>0</v>
      </c>
      <c r="BI86" s="232">
        <f>IF(N86="nulová",J86,0)</f>
        <v>0</v>
      </c>
      <c r="BJ86" s="24" t="s">
        <v>84</v>
      </c>
      <c r="BK86" s="232">
        <f>ROUND(I86*H86,2)</f>
        <v>0</v>
      </c>
      <c r="BL86" s="24" t="s">
        <v>689</v>
      </c>
      <c r="BM86" s="24" t="s">
        <v>1682</v>
      </c>
    </row>
    <row r="87" spans="2:47" s="1" customFormat="1" ht="13.5">
      <c r="B87" s="46"/>
      <c r="C87" s="74"/>
      <c r="D87" s="233" t="s">
        <v>183</v>
      </c>
      <c r="E87" s="74"/>
      <c r="F87" s="234" t="s">
        <v>1683</v>
      </c>
      <c r="G87" s="74"/>
      <c r="H87" s="74"/>
      <c r="I87" s="191"/>
      <c r="J87" s="74"/>
      <c r="K87" s="74"/>
      <c r="L87" s="72"/>
      <c r="M87" s="235"/>
      <c r="N87" s="47"/>
      <c r="O87" s="47"/>
      <c r="P87" s="47"/>
      <c r="Q87" s="47"/>
      <c r="R87" s="47"/>
      <c r="S87" s="47"/>
      <c r="T87" s="95"/>
      <c r="AT87" s="24" t="s">
        <v>183</v>
      </c>
      <c r="AU87" s="24" t="s">
        <v>84</v>
      </c>
    </row>
    <row r="88" spans="2:47" s="1" customFormat="1" ht="13.5">
      <c r="B88" s="46"/>
      <c r="C88" s="74"/>
      <c r="D88" s="233" t="s">
        <v>184</v>
      </c>
      <c r="E88" s="74"/>
      <c r="F88" s="236" t="s">
        <v>1684</v>
      </c>
      <c r="G88" s="74"/>
      <c r="H88" s="74"/>
      <c r="I88" s="191"/>
      <c r="J88" s="74"/>
      <c r="K88" s="74"/>
      <c r="L88" s="72"/>
      <c r="M88" s="235"/>
      <c r="N88" s="47"/>
      <c r="O88" s="47"/>
      <c r="P88" s="47"/>
      <c r="Q88" s="47"/>
      <c r="R88" s="47"/>
      <c r="S88" s="47"/>
      <c r="T88" s="95"/>
      <c r="AT88" s="24" t="s">
        <v>184</v>
      </c>
      <c r="AU88" s="24" t="s">
        <v>84</v>
      </c>
    </row>
    <row r="89" spans="2:65" s="1" customFormat="1" ht="16.5" customHeight="1">
      <c r="B89" s="46"/>
      <c r="C89" s="262" t="s">
        <v>189</v>
      </c>
      <c r="D89" s="262" t="s">
        <v>858</v>
      </c>
      <c r="E89" s="263" t="s">
        <v>1685</v>
      </c>
      <c r="F89" s="264" t="s">
        <v>1686</v>
      </c>
      <c r="G89" s="265" t="s">
        <v>395</v>
      </c>
      <c r="H89" s="266">
        <v>3</v>
      </c>
      <c r="I89" s="267"/>
      <c r="J89" s="268">
        <f>ROUND(I89*H89,2)</f>
        <v>0</v>
      </c>
      <c r="K89" s="264" t="s">
        <v>1676</v>
      </c>
      <c r="L89" s="269"/>
      <c r="M89" s="270" t="s">
        <v>23</v>
      </c>
      <c r="N89" s="271" t="s">
        <v>47</v>
      </c>
      <c r="O89" s="47"/>
      <c r="P89" s="230">
        <f>O89*H89</f>
        <v>0</v>
      </c>
      <c r="Q89" s="230">
        <v>1</v>
      </c>
      <c r="R89" s="230">
        <f>Q89*H89</f>
        <v>3</v>
      </c>
      <c r="S89" s="230">
        <v>0</v>
      </c>
      <c r="T89" s="231">
        <f>S89*H89</f>
        <v>0</v>
      </c>
      <c r="AR89" s="24" t="s">
        <v>1032</v>
      </c>
      <c r="AT89" s="24" t="s">
        <v>858</v>
      </c>
      <c r="AU89" s="24" t="s">
        <v>84</v>
      </c>
      <c r="AY89" s="24" t="s">
        <v>170</v>
      </c>
      <c r="BE89" s="232">
        <f>IF(N89="základní",J89,0)</f>
        <v>0</v>
      </c>
      <c r="BF89" s="232">
        <f>IF(N89="snížená",J89,0)</f>
        <v>0</v>
      </c>
      <c r="BG89" s="232">
        <f>IF(N89="zákl. přenesená",J89,0)</f>
        <v>0</v>
      </c>
      <c r="BH89" s="232">
        <f>IF(N89="sníž. přenesená",J89,0)</f>
        <v>0</v>
      </c>
      <c r="BI89" s="232">
        <f>IF(N89="nulová",J89,0)</f>
        <v>0</v>
      </c>
      <c r="BJ89" s="24" t="s">
        <v>84</v>
      </c>
      <c r="BK89" s="232">
        <f>ROUND(I89*H89,2)</f>
        <v>0</v>
      </c>
      <c r="BL89" s="24" t="s">
        <v>689</v>
      </c>
      <c r="BM89" s="24" t="s">
        <v>1687</v>
      </c>
    </row>
    <row r="90" spans="2:47" s="1" customFormat="1" ht="13.5">
      <c r="B90" s="46"/>
      <c r="C90" s="74"/>
      <c r="D90" s="233" t="s">
        <v>183</v>
      </c>
      <c r="E90" s="74"/>
      <c r="F90" s="234" t="s">
        <v>1688</v>
      </c>
      <c r="G90" s="74"/>
      <c r="H90" s="74"/>
      <c r="I90" s="191"/>
      <c r="J90" s="74"/>
      <c r="K90" s="74"/>
      <c r="L90" s="72"/>
      <c r="M90" s="235"/>
      <c r="N90" s="47"/>
      <c r="O90" s="47"/>
      <c r="P90" s="47"/>
      <c r="Q90" s="47"/>
      <c r="R90" s="47"/>
      <c r="S90" s="47"/>
      <c r="T90" s="95"/>
      <c r="AT90" s="24" t="s">
        <v>183</v>
      </c>
      <c r="AU90" s="24" t="s">
        <v>84</v>
      </c>
    </row>
    <row r="91" spans="2:47" s="1" customFormat="1" ht="13.5">
      <c r="B91" s="46"/>
      <c r="C91" s="74"/>
      <c r="D91" s="233" t="s">
        <v>184</v>
      </c>
      <c r="E91" s="74"/>
      <c r="F91" s="236" t="s">
        <v>1689</v>
      </c>
      <c r="G91" s="74"/>
      <c r="H91" s="74"/>
      <c r="I91" s="191"/>
      <c r="J91" s="74"/>
      <c r="K91" s="74"/>
      <c r="L91" s="72"/>
      <c r="M91" s="235"/>
      <c r="N91" s="47"/>
      <c r="O91" s="47"/>
      <c r="P91" s="47"/>
      <c r="Q91" s="47"/>
      <c r="R91" s="47"/>
      <c r="S91" s="47"/>
      <c r="T91" s="95"/>
      <c r="AT91" s="24" t="s">
        <v>184</v>
      </c>
      <c r="AU91" s="24" t="s">
        <v>84</v>
      </c>
    </row>
    <row r="92" spans="2:65" s="1" customFormat="1" ht="16.5" customHeight="1">
      <c r="B92" s="46"/>
      <c r="C92" s="262" t="s">
        <v>194</v>
      </c>
      <c r="D92" s="262" t="s">
        <v>858</v>
      </c>
      <c r="E92" s="263" t="s">
        <v>2110</v>
      </c>
      <c r="F92" s="264" t="s">
        <v>2111</v>
      </c>
      <c r="G92" s="265" t="s">
        <v>304</v>
      </c>
      <c r="H92" s="266">
        <v>3</v>
      </c>
      <c r="I92" s="267"/>
      <c r="J92" s="268">
        <f>ROUND(I92*H92,2)</f>
        <v>0</v>
      </c>
      <c r="K92" s="264" t="s">
        <v>1676</v>
      </c>
      <c r="L92" s="269"/>
      <c r="M92" s="270" t="s">
        <v>23</v>
      </c>
      <c r="N92" s="271" t="s">
        <v>47</v>
      </c>
      <c r="O92" s="47"/>
      <c r="P92" s="230">
        <f>O92*H92</f>
        <v>0</v>
      </c>
      <c r="Q92" s="230">
        <v>0.14</v>
      </c>
      <c r="R92" s="230">
        <f>Q92*H92</f>
        <v>0.42000000000000004</v>
      </c>
      <c r="S92" s="230">
        <v>0</v>
      </c>
      <c r="T92" s="231">
        <f>S92*H92</f>
        <v>0</v>
      </c>
      <c r="AR92" s="24" t="s">
        <v>1032</v>
      </c>
      <c r="AT92" s="24" t="s">
        <v>858</v>
      </c>
      <c r="AU92" s="24" t="s">
        <v>84</v>
      </c>
      <c r="AY92" s="24" t="s">
        <v>170</v>
      </c>
      <c r="BE92" s="232">
        <f>IF(N92="základní",J92,0)</f>
        <v>0</v>
      </c>
      <c r="BF92" s="232">
        <f>IF(N92="snížená",J92,0)</f>
        <v>0</v>
      </c>
      <c r="BG92" s="232">
        <f>IF(N92="zákl. přenesená",J92,0)</f>
        <v>0</v>
      </c>
      <c r="BH92" s="232">
        <f>IF(N92="sníž. přenesená",J92,0)</f>
        <v>0</v>
      </c>
      <c r="BI92" s="232">
        <f>IF(N92="nulová",J92,0)</f>
        <v>0</v>
      </c>
      <c r="BJ92" s="24" t="s">
        <v>84</v>
      </c>
      <c r="BK92" s="232">
        <f>ROUND(I92*H92,2)</f>
        <v>0</v>
      </c>
      <c r="BL92" s="24" t="s">
        <v>689</v>
      </c>
      <c r="BM92" s="24" t="s">
        <v>2112</v>
      </c>
    </row>
    <row r="93" spans="2:47" s="1" customFormat="1" ht="13.5">
      <c r="B93" s="46"/>
      <c r="C93" s="74"/>
      <c r="D93" s="233" t="s">
        <v>183</v>
      </c>
      <c r="E93" s="74"/>
      <c r="F93" s="234" t="s">
        <v>2113</v>
      </c>
      <c r="G93" s="74"/>
      <c r="H93" s="74"/>
      <c r="I93" s="191"/>
      <c r="J93" s="74"/>
      <c r="K93" s="74"/>
      <c r="L93" s="72"/>
      <c r="M93" s="235"/>
      <c r="N93" s="47"/>
      <c r="O93" s="47"/>
      <c r="P93" s="47"/>
      <c r="Q93" s="47"/>
      <c r="R93" s="47"/>
      <c r="S93" s="47"/>
      <c r="T93" s="95"/>
      <c r="AT93" s="24" t="s">
        <v>183</v>
      </c>
      <c r="AU93" s="24" t="s">
        <v>84</v>
      </c>
    </row>
    <row r="94" spans="2:47" s="1" customFormat="1" ht="13.5">
      <c r="B94" s="46"/>
      <c r="C94" s="74"/>
      <c r="D94" s="233" t="s">
        <v>184</v>
      </c>
      <c r="E94" s="74"/>
      <c r="F94" s="236" t="s">
        <v>2114</v>
      </c>
      <c r="G94" s="74"/>
      <c r="H94" s="74"/>
      <c r="I94" s="191"/>
      <c r="J94" s="74"/>
      <c r="K94" s="74"/>
      <c r="L94" s="72"/>
      <c r="M94" s="235"/>
      <c r="N94" s="47"/>
      <c r="O94" s="47"/>
      <c r="P94" s="47"/>
      <c r="Q94" s="47"/>
      <c r="R94" s="47"/>
      <c r="S94" s="47"/>
      <c r="T94" s="95"/>
      <c r="AT94" s="24" t="s">
        <v>184</v>
      </c>
      <c r="AU94" s="24" t="s">
        <v>84</v>
      </c>
    </row>
    <row r="95" spans="2:65" s="1" customFormat="1" ht="16.5" customHeight="1">
      <c r="B95" s="46"/>
      <c r="C95" s="262" t="s">
        <v>173</v>
      </c>
      <c r="D95" s="262" t="s">
        <v>858</v>
      </c>
      <c r="E95" s="263" t="s">
        <v>1694</v>
      </c>
      <c r="F95" s="264" t="s">
        <v>1695</v>
      </c>
      <c r="G95" s="265" t="s">
        <v>340</v>
      </c>
      <c r="H95" s="266">
        <v>2</v>
      </c>
      <c r="I95" s="267"/>
      <c r="J95" s="268">
        <f>ROUND(I95*H95,2)</f>
        <v>0</v>
      </c>
      <c r="K95" s="264" t="s">
        <v>1676</v>
      </c>
      <c r="L95" s="269"/>
      <c r="M95" s="270" t="s">
        <v>23</v>
      </c>
      <c r="N95" s="271" t="s">
        <v>47</v>
      </c>
      <c r="O95" s="47"/>
      <c r="P95" s="230">
        <f>O95*H95</f>
        <v>0</v>
      </c>
      <c r="Q95" s="230">
        <v>0.00019</v>
      </c>
      <c r="R95" s="230">
        <f>Q95*H95</f>
        <v>0.00038</v>
      </c>
      <c r="S95" s="230">
        <v>0</v>
      </c>
      <c r="T95" s="231">
        <f>S95*H95</f>
        <v>0</v>
      </c>
      <c r="AR95" s="24" t="s">
        <v>1032</v>
      </c>
      <c r="AT95" s="24" t="s">
        <v>858</v>
      </c>
      <c r="AU95" s="24" t="s">
        <v>84</v>
      </c>
      <c r="AY95" s="24" t="s">
        <v>170</v>
      </c>
      <c r="BE95" s="232">
        <f>IF(N95="základní",J95,0)</f>
        <v>0</v>
      </c>
      <c r="BF95" s="232">
        <f>IF(N95="snížená",J95,0)</f>
        <v>0</v>
      </c>
      <c r="BG95" s="232">
        <f>IF(N95="zákl. přenesená",J95,0)</f>
        <v>0</v>
      </c>
      <c r="BH95" s="232">
        <f>IF(N95="sníž. přenesená",J95,0)</f>
        <v>0</v>
      </c>
      <c r="BI95" s="232">
        <f>IF(N95="nulová",J95,0)</f>
        <v>0</v>
      </c>
      <c r="BJ95" s="24" t="s">
        <v>84</v>
      </c>
      <c r="BK95" s="232">
        <f>ROUND(I95*H95,2)</f>
        <v>0</v>
      </c>
      <c r="BL95" s="24" t="s">
        <v>689</v>
      </c>
      <c r="BM95" s="24" t="s">
        <v>1696</v>
      </c>
    </row>
    <row r="96" spans="2:47" s="1" customFormat="1" ht="13.5">
      <c r="B96" s="46"/>
      <c r="C96" s="74"/>
      <c r="D96" s="233" t="s">
        <v>183</v>
      </c>
      <c r="E96" s="74"/>
      <c r="F96" s="234" t="s">
        <v>1697</v>
      </c>
      <c r="G96" s="74"/>
      <c r="H96" s="74"/>
      <c r="I96" s="191"/>
      <c r="J96" s="74"/>
      <c r="K96" s="74"/>
      <c r="L96" s="72"/>
      <c r="M96" s="235"/>
      <c r="N96" s="47"/>
      <c r="O96" s="47"/>
      <c r="P96" s="47"/>
      <c r="Q96" s="47"/>
      <c r="R96" s="47"/>
      <c r="S96" s="47"/>
      <c r="T96" s="95"/>
      <c r="AT96" s="24" t="s">
        <v>183</v>
      </c>
      <c r="AU96" s="24" t="s">
        <v>84</v>
      </c>
    </row>
    <row r="97" spans="2:47" s="1" customFormat="1" ht="13.5">
      <c r="B97" s="46"/>
      <c r="C97" s="74"/>
      <c r="D97" s="233" t="s">
        <v>184</v>
      </c>
      <c r="E97" s="74"/>
      <c r="F97" s="236" t="s">
        <v>1698</v>
      </c>
      <c r="G97" s="74"/>
      <c r="H97" s="74"/>
      <c r="I97" s="191"/>
      <c r="J97" s="74"/>
      <c r="K97" s="74"/>
      <c r="L97" s="72"/>
      <c r="M97" s="235"/>
      <c r="N97" s="47"/>
      <c r="O97" s="47"/>
      <c r="P97" s="47"/>
      <c r="Q97" s="47"/>
      <c r="R97" s="47"/>
      <c r="S97" s="47"/>
      <c r="T97" s="95"/>
      <c r="AT97" s="24" t="s">
        <v>184</v>
      </c>
      <c r="AU97" s="24" t="s">
        <v>84</v>
      </c>
    </row>
    <row r="98" spans="2:65" s="1" customFormat="1" ht="16.5" customHeight="1">
      <c r="B98" s="46"/>
      <c r="C98" s="262" t="s">
        <v>201</v>
      </c>
      <c r="D98" s="262" t="s">
        <v>858</v>
      </c>
      <c r="E98" s="263" t="s">
        <v>1699</v>
      </c>
      <c r="F98" s="264" t="s">
        <v>1700</v>
      </c>
      <c r="G98" s="265" t="s">
        <v>340</v>
      </c>
      <c r="H98" s="266">
        <v>12</v>
      </c>
      <c r="I98" s="267"/>
      <c r="J98" s="268">
        <f>ROUND(I98*H98,2)</f>
        <v>0</v>
      </c>
      <c r="K98" s="264" t="s">
        <v>1676</v>
      </c>
      <c r="L98" s="269"/>
      <c r="M98" s="270" t="s">
        <v>23</v>
      </c>
      <c r="N98" s="271" t="s">
        <v>47</v>
      </c>
      <c r="O98" s="47"/>
      <c r="P98" s="230">
        <f>O98*H98</f>
        <v>0</v>
      </c>
      <c r="Q98" s="230">
        <v>0.00069</v>
      </c>
      <c r="R98" s="230">
        <f>Q98*H98</f>
        <v>0.00828</v>
      </c>
      <c r="S98" s="230">
        <v>0</v>
      </c>
      <c r="T98" s="231">
        <f>S98*H98</f>
        <v>0</v>
      </c>
      <c r="AR98" s="24" t="s">
        <v>1032</v>
      </c>
      <c r="AT98" s="24" t="s">
        <v>858</v>
      </c>
      <c r="AU98" s="24" t="s">
        <v>84</v>
      </c>
      <c r="AY98" s="24" t="s">
        <v>170</v>
      </c>
      <c r="BE98" s="232">
        <f>IF(N98="základní",J98,0)</f>
        <v>0</v>
      </c>
      <c r="BF98" s="232">
        <f>IF(N98="snížená",J98,0)</f>
        <v>0</v>
      </c>
      <c r="BG98" s="232">
        <f>IF(N98="zákl. přenesená",J98,0)</f>
        <v>0</v>
      </c>
      <c r="BH98" s="232">
        <f>IF(N98="sníž. přenesená",J98,0)</f>
        <v>0</v>
      </c>
      <c r="BI98" s="232">
        <f>IF(N98="nulová",J98,0)</f>
        <v>0</v>
      </c>
      <c r="BJ98" s="24" t="s">
        <v>84</v>
      </c>
      <c r="BK98" s="232">
        <f>ROUND(I98*H98,2)</f>
        <v>0</v>
      </c>
      <c r="BL98" s="24" t="s">
        <v>689</v>
      </c>
      <c r="BM98" s="24" t="s">
        <v>1701</v>
      </c>
    </row>
    <row r="99" spans="2:47" s="1" customFormat="1" ht="13.5">
      <c r="B99" s="46"/>
      <c r="C99" s="74"/>
      <c r="D99" s="233" t="s">
        <v>183</v>
      </c>
      <c r="E99" s="74"/>
      <c r="F99" s="234" t="s">
        <v>1702</v>
      </c>
      <c r="G99" s="74"/>
      <c r="H99" s="74"/>
      <c r="I99" s="191"/>
      <c r="J99" s="74"/>
      <c r="K99" s="74"/>
      <c r="L99" s="72"/>
      <c r="M99" s="235"/>
      <c r="N99" s="47"/>
      <c r="O99" s="47"/>
      <c r="P99" s="47"/>
      <c r="Q99" s="47"/>
      <c r="R99" s="47"/>
      <c r="S99" s="47"/>
      <c r="T99" s="95"/>
      <c r="AT99" s="24" t="s">
        <v>183</v>
      </c>
      <c r="AU99" s="24" t="s">
        <v>84</v>
      </c>
    </row>
    <row r="100" spans="2:47" s="1" customFormat="1" ht="13.5">
      <c r="B100" s="46"/>
      <c r="C100" s="74"/>
      <c r="D100" s="233" t="s">
        <v>184</v>
      </c>
      <c r="E100" s="74"/>
      <c r="F100" s="236" t="s">
        <v>2115</v>
      </c>
      <c r="G100" s="74"/>
      <c r="H100" s="74"/>
      <c r="I100" s="191"/>
      <c r="J100" s="74"/>
      <c r="K100" s="74"/>
      <c r="L100" s="72"/>
      <c r="M100" s="235"/>
      <c r="N100" s="47"/>
      <c r="O100" s="47"/>
      <c r="P100" s="47"/>
      <c r="Q100" s="47"/>
      <c r="R100" s="47"/>
      <c r="S100" s="47"/>
      <c r="T100" s="95"/>
      <c r="AT100" s="24" t="s">
        <v>184</v>
      </c>
      <c r="AU100" s="24" t="s">
        <v>84</v>
      </c>
    </row>
    <row r="101" spans="2:65" s="1" customFormat="1" ht="16.5" customHeight="1">
      <c r="B101" s="46"/>
      <c r="C101" s="262" t="s">
        <v>207</v>
      </c>
      <c r="D101" s="262" t="s">
        <v>858</v>
      </c>
      <c r="E101" s="263" t="s">
        <v>1704</v>
      </c>
      <c r="F101" s="264" t="s">
        <v>1705</v>
      </c>
      <c r="G101" s="265" t="s">
        <v>340</v>
      </c>
      <c r="H101" s="266">
        <v>58</v>
      </c>
      <c r="I101" s="267"/>
      <c r="J101" s="268">
        <f>ROUND(I101*H101,2)</f>
        <v>0</v>
      </c>
      <c r="K101" s="264" t="s">
        <v>1676</v>
      </c>
      <c r="L101" s="269"/>
      <c r="M101" s="270" t="s">
        <v>23</v>
      </c>
      <c r="N101" s="271" t="s">
        <v>47</v>
      </c>
      <c r="O101" s="47"/>
      <c r="P101" s="230">
        <f>O101*H101</f>
        <v>0</v>
      </c>
      <c r="Q101" s="230">
        <v>0.00052</v>
      </c>
      <c r="R101" s="230">
        <f>Q101*H101</f>
        <v>0.030159999999999996</v>
      </c>
      <c r="S101" s="230">
        <v>0</v>
      </c>
      <c r="T101" s="231">
        <f>S101*H101</f>
        <v>0</v>
      </c>
      <c r="AR101" s="24" t="s">
        <v>1032</v>
      </c>
      <c r="AT101" s="24" t="s">
        <v>858</v>
      </c>
      <c r="AU101" s="24" t="s">
        <v>84</v>
      </c>
      <c r="AY101" s="24" t="s">
        <v>170</v>
      </c>
      <c r="BE101" s="232">
        <f>IF(N101="základní",J101,0)</f>
        <v>0</v>
      </c>
      <c r="BF101" s="232">
        <f>IF(N101="snížená",J101,0)</f>
        <v>0</v>
      </c>
      <c r="BG101" s="232">
        <f>IF(N101="zákl. přenesená",J101,0)</f>
        <v>0</v>
      </c>
      <c r="BH101" s="232">
        <f>IF(N101="sníž. přenesená",J101,0)</f>
        <v>0</v>
      </c>
      <c r="BI101" s="232">
        <f>IF(N101="nulová",J101,0)</f>
        <v>0</v>
      </c>
      <c r="BJ101" s="24" t="s">
        <v>84</v>
      </c>
      <c r="BK101" s="232">
        <f>ROUND(I101*H101,2)</f>
        <v>0</v>
      </c>
      <c r="BL101" s="24" t="s">
        <v>689</v>
      </c>
      <c r="BM101" s="24" t="s">
        <v>1706</v>
      </c>
    </row>
    <row r="102" spans="2:47" s="1" customFormat="1" ht="13.5">
      <c r="B102" s="46"/>
      <c r="C102" s="74"/>
      <c r="D102" s="233" t="s">
        <v>183</v>
      </c>
      <c r="E102" s="74"/>
      <c r="F102" s="234" t="s">
        <v>1707</v>
      </c>
      <c r="G102" s="74"/>
      <c r="H102" s="74"/>
      <c r="I102" s="191"/>
      <c r="J102" s="74"/>
      <c r="K102" s="74"/>
      <c r="L102" s="72"/>
      <c r="M102" s="235"/>
      <c r="N102" s="47"/>
      <c r="O102" s="47"/>
      <c r="P102" s="47"/>
      <c r="Q102" s="47"/>
      <c r="R102" s="47"/>
      <c r="S102" s="47"/>
      <c r="T102" s="95"/>
      <c r="AT102" s="24" t="s">
        <v>183</v>
      </c>
      <c r="AU102" s="24" t="s">
        <v>84</v>
      </c>
    </row>
    <row r="103" spans="2:47" s="1" customFormat="1" ht="13.5">
      <c r="B103" s="46"/>
      <c r="C103" s="74"/>
      <c r="D103" s="233" t="s">
        <v>184</v>
      </c>
      <c r="E103" s="74"/>
      <c r="F103" s="236" t="s">
        <v>1708</v>
      </c>
      <c r="G103" s="74"/>
      <c r="H103" s="74"/>
      <c r="I103" s="191"/>
      <c r="J103" s="74"/>
      <c r="K103" s="74"/>
      <c r="L103" s="72"/>
      <c r="M103" s="235"/>
      <c r="N103" s="47"/>
      <c r="O103" s="47"/>
      <c r="P103" s="47"/>
      <c r="Q103" s="47"/>
      <c r="R103" s="47"/>
      <c r="S103" s="47"/>
      <c r="T103" s="95"/>
      <c r="AT103" s="24" t="s">
        <v>184</v>
      </c>
      <c r="AU103" s="24" t="s">
        <v>84</v>
      </c>
    </row>
    <row r="104" spans="2:65" s="1" customFormat="1" ht="16.5" customHeight="1">
      <c r="B104" s="46"/>
      <c r="C104" s="262" t="s">
        <v>211</v>
      </c>
      <c r="D104" s="262" t="s">
        <v>858</v>
      </c>
      <c r="E104" s="263" t="s">
        <v>2116</v>
      </c>
      <c r="F104" s="264" t="s">
        <v>2117</v>
      </c>
      <c r="G104" s="265" t="s">
        <v>1354</v>
      </c>
      <c r="H104" s="266">
        <v>18</v>
      </c>
      <c r="I104" s="267"/>
      <c r="J104" s="268">
        <f>ROUND(I104*H104,2)</f>
        <v>0</v>
      </c>
      <c r="K104" s="264" t="s">
        <v>1676</v>
      </c>
      <c r="L104" s="269"/>
      <c r="M104" s="270" t="s">
        <v>23</v>
      </c>
      <c r="N104" s="271" t="s">
        <v>47</v>
      </c>
      <c r="O104" s="47"/>
      <c r="P104" s="230">
        <f>O104*H104</f>
        <v>0</v>
      </c>
      <c r="Q104" s="230">
        <v>0.001</v>
      </c>
      <c r="R104" s="230">
        <f>Q104*H104</f>
        <v>0.018000000000000002</v>
      </c>
      <c r="S104" s="230">
        <v>0</v>
      </c>
      <c r="T104" s="231">
        <f>S104*H104</f>
        <v>0</v>
      </c>
      <c r="AR104" s="24" t="s">
        <v>1032</v>
      </c>
      <c r="AT104" s="24" t="s">
        <v>858</v>
      </c>
      <c r="AU104" s="24" t="s">
        <v>84</v>
      </c>
      <c r="AY104" s="24" t="s">
        <v>170</v>
      </c>
      <c r="BE104" s="232">
        <f>IF(N104="základní",J104,0)</f>
        <v>0</v>
      </c>
      <c r="BF104" s="232">
        <f>IF(N104="snížená",J104,0)</f>
        <v>0</v>
      </c>
      <c r="BG104" s="232">
        <f>IF(N104="zákl. přenesená",J104,0)</f>
        <v>0</v>
      </c>
      <c r="BH104" s="232">
        <f>IF(N104="sníž. přenesená",J104,0)</f>
        <v>0</v>
      </c>
      <c r="BI104" s="232">
        <f>IF(N104="nulová",J104,0)</f>
        <v>0</v>
      </c>
      <c r="BJ104" s="24" t="s">
        <v>84</v>
      </c>
      <c r="BK104" s="232">
        <f>ROUND(I104*H104,2)</f>
        <v>0</v>
      </c>
      <c r="BL104" s="24" t="s">
        <v>689</v>
      </c>
      <c r="BM104" s="24" t="s">
        <v>2118</v>
      </c>
    </row>
    <row r="105" spans="2:47" s="1" customFormat="1" ht="13.5">
      <c r="B105" s="46"/>
      <c r="C105" s="74"/>
      <c r="D105" s="233" t="s">
        <v>183</v>
      </c>
      <c r="E105" s="74"/>
      <c r="F105" s="234" t="s">
        <v>2119</v>
      </c>
      <c r="G105" s="74"/>
      <c r="H105" s="74"/>
      <c r="I105" s="191"/>
      <c r="J105" s="74"/>
      <c r="K105" s="74"/>
      <c r="L105" s="72"/>
      <c r="M105" s="235"/>
      <c r="N105" s="47"/>
      <c r="O105" s="47"/>
      <c r="P105" s="47"/>
      <c r="Q105" s="47"/>
      <c r="R105" s="47"/>
      <c r="S105" s="47"/>
      <c r="T105" s="95"/>
      <c r="AT105" s="24" t="s">
        <v>183</v>
      </c>
      <c r="AU105" s="24" t="s">
        <v>84</v>
      </c>
    </row>
    <row r="106" spans="2:47" s="1" customFormat="1" ht="13.5">
      <c r="B106" s="46"/>
      <c r="C106" s="74"/>
      <c r="D106" s="233" t="s">
        <v>184</v>
      </c>
      <c r="E106" s="74"/>
      <c r="F106" s="236" t="s">
        <v>2120</v>
      </c>
      <c r="G106" s="74"/>
      <c r="H106" s="74"/>
      <c r="I106" s="191"/>
      <c r="J106" s="74"/>
      <c r="K106" s="74"/>
      <c r="L106" s="72"/>
      <c r="M106" s="235"/>
      <c r="N106" s="47"/>
      <c r="O106" s="47"/>
      <c r="P106" s="47"/>
      <c r="Q106" s="47"/>
      <c r="R106" s="47"/>
      <c r="S106" s="47"/>
      <c r="T106" s="95"/>
      <c r="AT106" s="24" t="s">
        <v>184</v>
      </c>
      <c r="AU106" s="24" t="s">
        <v>84</v>
      </c>
    </row>
    <row r="107" spans="2:65" s="1" customFormat="1" ht="16.5" customHeight="1">
      <c r="B107" s="46"/>
      <c r="C107" s="262" t="s">
        <v>216</v>
      </c>
      <c r="D107" s="262" t="s">
        <v>858</v>
      </c>
      <c r="E107" s="263" t="s">
        <v>2121</v>
      </c>
      <c r="F107" s="264" t="s">
        <v>2122</v>
      </c>
      <c r="G107" s="265" t="s">
        <v>1245</v>
      </c>
      <c r="H107" s="266">
        <v>1</v>
      </c>
      <c r="I107" s="267"/>
      <c r="J107" s="268">
        <f>ROUND(I107*H107,2)</f>
        <v>0</v>
      </c>
      <c r="K107" s="264" t="s">
        <v>23</v>
      </c>
      <c r="L107" s="269"/>
      <c r="M107" s="270" t="s">
        <v>23</v>
      </c>
      <c r="N107" s="271" t="s">
        <v>47</v>
      </c>
      <c r="O107" s="47"/>
      <c r="P107" s="230">
        <f>O107*H107</f>
        <v>0</v>
      </c>
      <c r="Q107" s="230">
        <v>0</v>
      </c>
      <c r="R107" s="230">
        <f>Q107*H107</f>
        <v>0</v>
      </c>
      <c r="S107" s="230">
        <v>0</v>
      </c>
      <c r="T107" s="231">
        <f>S107*H107</f>
        <v>0</v>
      </c>
      <c r="AR107" s="24" t="s">
        <v>1032</v>
      </c>
      <c r="AT107" s="24" t="s">
        <v>858</v>
      </c>
      <c r="AU107" s="24" t="s">
        <v>84</v>
      </c>
      <c r="AY107" s="24" t="s">
        <v>170</v>
      </c>
      <c r="BE107" s="232">
        <f>IF(N107="základní",J107,0)</f>
        <v>0</v>
      </c>
      <c r="BF107" s="232">
        <f>IF(N107="snížená",J107,0)</f>
        <v>0</v>
      </c>
      <c r="BG107" s="232">
        <f>IF(N107="zákl. přenesená",J107,0)</f>
        <v>0</v>
      </c>
      <c r="BH107" s="232">
        <f>IF(N107="sníž. přenesená",J107,0)</f>
        <v>0</v>
      </c>
      <c r="BI107" s="232">
        <f>IF(N107="nulová",J107,0)</f>
        <v>0</v>
      </c>
      <c r="BJ107" s="24" t="s">
        <v>84</v>
      </c>
      <c r="BK107" s="232">
        <f>ROUND(I107*H107,2)</f>
        <v>0</v>
      </c>
      <c r="BL107" s="24" t="s">
        <v>689</v>
      </c>
      <c r="BM107" s="24" t="s">
        <v>2123</v>
      </c>
    </row>
    <row r="108" spans="2:47" s="1" customFormat="1" ht="13.5">
      <c r="B108" s="46"/>
      <c r="C108" s="74"/>
      <c r="D108" s="233" t="s">
        <v>183</v>
      </c>
      <c r="E108" s="74"/>
      <c r="F108" s="234" t="s">
        <v>2122</v>
      </c>
      <c r="G108" s="74"/>
      <c r="H108" s="74"/>
      <c r="I108" s="191"/>
      <c r="J108" s="74"/>
      <c r="K108" s="74"/>
      <c r="L108" s="72"/>
      <c r="M108" s="235"/>
      <c r="N108" s="47"/>
      <c r="O108" s="47"/>
      <c r="P108" s="47"/>
      <c r="Q108" s="47"/>
      <c r="R108" s="47"/>
      <c r="S108" s="47"/>
      <c r="T108" s="95"/>
      <c r="AT108" s="24" t="s">
        <v>183</v>
      </c>
      <c r="AU108" s="24" t="s">
        <v>84</v>
      </c>
    </row>
    <row r="109" spans="2:47" s="1" customFormat="1" ht="13.5">
      <c r="B109" s="46"/>
      <c r="C109" s="74"/>
      <c r="D109" s="233" t="s">
        <v>184</v>
      </c>
      <c r="E109" s="74"/>
      <c r="F109" s="236" t="s">
        <v>2124</v>
      </c>
      <c r="G109" s="74"/>
      <c r="H109" s="74"/>
      <c r="I109" s="191"/>
      <c r="J109" s="74"/>
      <c r="K109" s="74"/>
      <c r="L109" s="72"/>
      <c r="M109" s="235"/>
      <c r="N109" s="47"/>
      <c r="O109" s="47"/>
      <c r="P109" s="47"/>
      <c r="Q109" s="47"/>
      <c r="R109" s="47"/>
      <c r="S109" s="47"/>
      <c r="T109" s="95"/>
      <c r="AT109" s="24" t="s">
        <v>184</v>
      </c>
      <c r="AU109" s="24" t="s">
        <v>84</v>
      </c>
    </row>
    <row r="110" spans="2:65" s="1" customFormat="1" ht="16.5" customHeight="1">
      <c r="B110" s="46"/>
      <c r="C110" s="262" t="s">
        <v>222</v>
      </c>
      <c r="D110" s="262" t="s">
        <v>858</v>
      </c>
      <c r="E110" s="263" t="s">
        <v>1709</v>
      </c>
      <c r="F110" s="264" t="s">
        <v>1710</v>
      </c>
      <c r="G110" s="265" t="s">
        <v>304</v>
      </c>
      <c r="H110" s="266">
        <v>2</v>
      </c>
      <c r="I110" s="267"/>
      <c r="J110" s="268">
        <f>ROUND(I110*H110,2)</f>
        <v>0</v>
      </c>
      <c r="K110" s="264" t="s">
        <v>1676</v>
      </c>
      <c r="L110" s="269"/>
      <c r="M110" s="270" t="s">
        <v>23</v>
      </c>
      <c r="N110" s="271" t="s">
        <v>47</v>
      </c>
      <c r="O110" s="47"/>
      <c r="P110" s="230">
        <f>O110*H110</f>
        <v>0</v>
      </c>
      <c r="Q110" s="230">
        <v>0.00043</v>
      </c>
      <c r="R110" s="230">
        <f>Q110*H110</f>
        <v>0.00086</v>
      </c>
      <c r="S110" s="230">
        <v>0</v>
      </c>
      <c r="T110" s="231">
        <f>S110*H110</f>
        <v>0</v>
      </c>
      <c r="AR110" s="24" t="s">
        <v>1032</v>
      </c>
      <c r="AT110" s="24" t="s">
        <v>858</v>
      </c>
      <c r="AU110" s="24" t="s">
        <v>84</v>
      </c>
      <c r="AY110" s="24" t="s">
        <v>170</v>
      </c>
      <c r="BE110" s="232">
        <f>IF(N110="základní",J110,0)</f>
        <v>0</v>
      </c>
      <c r="BF110" s="232">
        <f>IF(N110="snížená",J110,0)</f>
        <v>0</v>
      </c>
      <c r="BG110" s="232">
        <f>IF(N110="zákl. přenesená",J110,0)</f>
        <v>0</v>
      </c>
      <c r="BH110" s="232">
        <f>IF(N110="sníž. přenesená",J110,0)</f>
        <v>0</v>
      </c>
      <c r="BI110" s="232">
        <f>IF(N110="nulová",J110,0)</f>
        <v>0</v>
      </c>
      <c r="BJ110" s="24" t="s">
        <v>84</v>
      </c>
      <c r="BK110" s="232">
        <f>ROUND(I110*H110,2)</f>
        <v>0</v>
      </c>
      <c r="BL110" s="24" t="s">
        <v>689</v>
      </c>
      <c r="BM110" s="24" t="s">
        <v>1711</v>
      </c>
    </row>
    <row r="111" spans="2:47" s="1" customFormat="1" ht="13.5">
      <c r="B111" s="46"/>
      <c r="C111" s="74"/>
      <c r="D111" s="233" t="s">
        <v>183</v>
      </c>
      <c r="E111" s="74"/>
      <c r="F111" s="234" t="s">
        <v>1712</v>
      </c>
      <c r="G111" s="74"/>
      <c r="H111" s="74"/>
      <c r="I111" s="191"/>
      <c r="J111" s="74"/>
      <c r="K111" s="74"/>
      <c r="L111" s="72"/>
      <c r="M111" s="235"/>
      <c r="N111" s="47"/>
      <c r="O111" s="47"/>
      <c r="P111" s="47"/>
      <c r="Q111" s="47"/>
      <c r="R111" s="47"/>
      <c r="S111" s="47"/>
      <c r="T111" s="95"/>
      <c r="AT111" s="24" t="s">
        <v>183</v>
      </c>
      <c r="AU111" s="24" t="s">
        <v>84</v>
      </c>
    </row>
    <row r="112" spans="2:47" s="1" customFormat="1" ht="13.5">
      <c r="B112" s="46"/>
      <c r="C112" s="74"/>
      <c r="D112" s="233" t="s">
        <v>184</v>
      </c>
      <c r="E112" s="74"/>
      <c r="F112" s="236" t="s">
        <v>1713</v>
      </c>
      <c r="G112" s="74"/>
      <c r="H112" s="74"/>
      <c r="I112" s="191"/>
      <c r="J112" s="74"/>
      <c r="K112" s="74"/>
      <c r="L112" s="72"/>
      <c r="M112" s="235"/>
      <c r="N112" s="47"/>
      <c r="O112" s="47"/>
      <c r="P112" s="47"/>
      <c r="Q112" s="47"/>
      <c r="R112" s="47"/>
      <c r="S112" s="47"/>
      <c r="T112" s="95"/>
      <c r="AT112" s="24" t="s">
        <v>184</v>
      </c>
      <c r="AU112" s="24" t="s">
        <v>84</v>
      </c>
    </row>
    <row r="113" spans="2:65" s="1" customFormat="1" ht="16.5" customHeight="1">
      <c r="B113" s="46"/>
      <c r="C113" s="262" t="s">
        <v>226</v>
      </c>
      <c r="D113" s="262" t="s">
        <v>858</v>
      </c>
      <c r="E113" s="263" t="s">
        <v>1714</v>
      </c>
      <c r="F113" s="264" t="s">
        <v>1715</v>
      </c>
      <c r="G113" s="265" t="s">
        <v>304</v>
      </c>
      <c r="H113" s="266">
        <v>2</v>
      </c>
      <c r="I113" s="267"/>
      <c r="J113" s="268">
        <f>ROUND(I113*H113,2)</f>
        <v>0</v>
      </c>
      <c r="K113" s="264" t="s">
        <v>1676</v>
      </c>
      <c r="L113" s="269"/>
      <c r="M113" s="270" t="s">
        <v>23</v>
      </c>
      <c r="N113" s="271" t="s">
        <v>47</v>
      </c>
      <c r="O113" s="47"/>
      <c r="P113" s="230">
        <f>O113*H113</f>
        <v>0</v>
      </c>
      <c r="Q113" s="230">
        <v>0.00045</v>
      </c>
      <c r="R113" s="230">
        <f>Q113*H113</f>
        <v>0.0009</v>
      </c>
      <c r="S113" s="230">
        <v>0</v>
      </c>
      <c r="T113" s="231">
        <f>S113*H113</f>
        <v>0</v>
      </c>
      <c r="AR113" s="24" t="s">
        <v>1032</v>
      </c>
      <c r="AT113" s="24" t="s">
        <v>858</v>
      </c>
      <c r="AU113" s="24" t="s">
        <v>84</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689</v>
      </c>
      <c r="BM113" s="24" t="s">
        <v>1716</v>
      </c>
    </row>
    <row r="114" spans="2:47" s="1" customFormat="1" ht="13.5">
      <c r="B114" s="46"/>
      <c r="C114" s="74"/>
      <c r="D114" s="233" t="s">
        <v>183</v>
      </c>
      <c r="E114" s="74"/>
      <c r="F114" s="234" t="s">
        <v>1717</v>
      </c>
      <c r="G114" s="74"/>
      <c r="H114" s="74"/>
      <c r="I114" s="191"/>
      <c r="J114" s="74"/>
      <c r="K114" s="74"/>
      <c r="L114" s="72"/>
      <c r="M114" s="235"/>
      <c r="N114" s="47"/>
      <c r="O114" s="47"/>
      <c r="P114" s="47"/>
      <c r="Q114" s="47"/>
      <c r="R114" s="47"/>
      <c r="S114" s="47"/>
      <c r="T114" s="95"/>
      <c r="AT114" s="24" t="s">
        <v>183</v>
      </c>
      <c r="AU114" s="24" t="s">
        <v>84</v>
      </c>
    </row>
    <row r="115" spans="2:47" s="1" customFormat="1" ht="13.5">
      <c r="B115" s="46"/>
      <c r="C115" s="74"/>
      <c r="D115" s="233" t="s">
        <v>184</v>
      </c>
      <c r="E115" s="74"/>
      <c r="F115" s="236" t="s">
        <v>1713</v>
      </c>
      <c r="G115" s="74"/>
      <c r="H115" s="74"/>
      <c r="I115" s="191"/>
      <c r="J115" s="74"/>
      <c r="K115" s="74"/>
      <c r="L115" s="72"/>
      <c r="M115" s="235"/>
      <c r="N115" s="47"/>
      <c r="O115" s="47"/>
      <c r="P115" s="47"/>
      <c r="Q115" s="47"/>
      <c r="R115" s="47"/>
      <c r="S115" s="47"/>
      <c r="T115" s="95"/>
      <c r="AT115" s="24" t="s">
        <v>184</v>
      </c>
      <c r="AU115" s="24" t="s">
        <v>84</v>
      </c>
    </row>
    <row r="116" spans="2:65" s="1" customFormat="1" ht="16.5" customHeight="1">
      <c r="B116" s="46"/>
      <c r="C116" s="262" t="s">
        <v>234</v>
      </c>
      <c r="D116" s="262" t="s">
        <v>858</v>
      </c>
      <c r="E116" s="263" t="s">
        <v>1722</v>
      </c>
      <c r="F116" s="264" t="s">
        <v>1723</v>
      </c>
      <c r="G116" s="265" t="s">
        <v>304</v>
      </c>
      <c r="H116" s="266">
        <v>1</v>
      </c>
      <c r="I116" s="267"/>
      <c r="J116" s="268">
        <f>ROUND(I116*H116,2)</f>
        <v>0</v>
      </c>
      <c r="K116" s="264" t="s">
        <v>1676</v>
      </c>
      <c r="L116" s="269"/>
      <c r="M116" s="270" t="s">
        <v>23</v>
      </c>
      <c r="N116" s="271" t="s">
        <v>47</v>
      </c>
      <c r="O116" s="47"/>
      <c r="P116" s="230">
        <f>O116*H116</f>
        <v>0</v>
      </c>
      <c r="Q116" s="230">
        <v>0.00023</v>
      </c>
      <c r="R116" s="230">
        <f>Q116*H116</f>
        <v>0.00023</v>
      </c>
      <c r="S116" s="230">
        <v>0</v>
      </c>
      <c r="T116" s="231">
        <f>S116*H116</f>
        <v>0</v>
      </c>
      <c r="AR116" s="24" t="s">
        <v>1032</v>
      </c>
      <c r="AT116" s="24" t="s">
        <v>858</v>
      </c>
      <c r="AU116" s="24" t="s">
        <v>84</v>
      </c>
      <c r="AY116" s="24" t="s">
        <v>170</v>
      </c>
      <c r="BE116" s="232">
        <f>IF(N116="základní",J116,0)</f>
        <v>0</v>
      </c>
      <c r="BF116" s="232">
        <f>IF(N116="snížená",J116,0)</f>
        <v>0</v>
      </c>
      <c r="BG116" s="232">
        <f>IF(N116="zákl. přenesená",J116,0)</f>
        <v>0</v>
      </c>
      <c r="BH116" s="232">
        <f>IF(N116="sníž. přenesená",J116,0)</f>
        <v>0</v>
      </c>
      <c r="BI116" s="232">
        <f>IF(N116="nulová",J116,0)</f>
        <v>0</v>
      </c>
      <c r="BJ116" s="24" t="s">
        <v>84</v>
      </c>
      <c r="BK116" s="232">
        <f>ROUND(I116*H116,2)</f>
        <v>0</v>
      </c>
      <c r="BL116" s="24" t="s">
        <v>689</v>
      </c>
      <c r="BM116" s="24" t="s">
        <v>1724</v>
      </c>
    </row>
    <row r="117" spans="2:47" s="1" customFormat="1" ht="13.5">
      <c r="B117" s="46"/>
      <c r="C117" s="74"/>
      <c r="D117" s="233" t="s">
        <v>183</v>
      </c>
      <c r="E117" s="74"/>
      <c r="F117" s="234" t="s">
        <v>1725</v>
      </c>
      <c r="G117" s="74"/>
      <c r="H117" s="74"/>
      <c r="I117" s="191"/>
      <c r="J117" s="74"/>
      <c r="K117" s="74"/>
      <c r="L117" s="72"/>
      <c r="M117" s="235"/>
      <c r="N117" s="47"/>
      <c r="O117" s="47"/>
      <c r="P117" s="47"/>
      <c r="Q117" s="47"/>
      <c r="R117" s="47"/>
      <c r="S117" s="47"/>
      <c r="T117" s="95"/>
      <c r="AT117" s="24" t="s">
        <v>183</v>
      </c>
      <c r="AU117" s="24" t="s">
        <v>84</v>
      </c>
    </row>
    <row r="118" spans="2:47" s="1" customFormat="1" ht="13.5">
      <c r="B118" s="46"/>
      <c r="C118" s="74"/>
      <c r="D118" s="233" t="s">
        <v>184</v>
      </c>
      <c r="E118" s="74"/>
      <c r="F118" s="236" t="s">
        <v>1713</v>
      </c>
      <c r="G118" s="74"/>
      <c r="H118" s="74"/>
      <c r="I118" s="191"/>
      <c r="J118" s="74"/>
      <c r="K118" s="74"/>
      <c r="L118" s="72"/>
      <c r="M118" s="235"/>
      <c r="N118" s="47"/>
      <c r="O118" s="47"/>
      <c r="P118" s="47"/>
      <c r="Q118" s="47"/>
      <c r="R118" s="47"/>
      <c r="S118" s="47"/>
      <c r="T118" s="95"/>
      <c r="AT118" s="24" t="s">
        <v>184</v>
      </c>
      <c r="AU118" s="24" t="s">
        <v>84</v>
      </c>
    </row>
    <row r="119" spans="2:65" s="1" customFormat="1" ht="16.5" customHeight="1">
      <c r="B119" s="46"/>
      <c r="C119" s="262" t="s">
        <v>239</v>
      </c>
      <c r="D119" s="262" t="s">
        <v>858</v>
      </c>
      <c r="E119" s="263" t="s">
        <v>2125</v>
      </c>
      <c r="F119" s="264" t="s">
        <v>2126</v>
      </c>
      <c r="G119" s="265" t="s">
        <v>304</v>
      </c>
      <c r="H119" s="266">
        <v>6</v>
      </c>
      <c r="I119" s="267"/>
      <c r="J119" s="268">
        <f>ROUND(I119*H119,2)</f>
        <v>0</v>
      </c>
      <c r="K119" s="264" t="s">
        <v>1676</v>
      </c>
      <c r="L119" s="269"/>
      <c r="M119" s="270" t="s">
        <v>23</v>
      </c>
      <c r="N119" s="271" t="s">
        <v>47</v>
      </c>
      <c r="O119" s="47"/>
      <c r="P119" s="230">
        <f>O119*H119</f>
        <v>0</v>
      </c>
      <c r="Q119" s="230">
        <v>9E-05</v>
      </c>
      <c r="R119" s="230">
        <f>Q119*H119</f>
        <v>0.00054</v>
      </c>
      <c r="S119" s="230">
        <v>0</v>
      </c>
      <c r="T119" s="231">
        <f>S119*H119</f>
        <v>0</v>
      </c>
      <c r="AR119" s="24" t="s">
        <v>1032</v>
      </c>
      <c r="AT119" s="24" t="s">
        <v>858</v>
      </c>
      <c r="AU119" s="24" t="s">
        <v>84</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689</v>
      </c>
      <c r="BM119" s="24" t="s">
        <v>2127</v>
      </c>
    </row>
    <row r="120" spans="2:47" s="1" customFormat="1" ht="13.5">
      <c r="B120" s="46"/>
      <c r="C120" s="74"/>
      <c r="D120" s="233" t="s">
        <v>183</v>
      </c>
      <c r="E120" s="74"/>
      <c r="F120" s="234" t="s">
        <v>2128</v>
      </c>
      <c r="G120" s="74"/>
      <c r="H120" s="74"/>
      <c r="I120" s="191"/>
      <c r="J120" s="74"/>
      <c r="K120" s="74"/>
      <c r="L120" s="72"/>
      <c r="M120" s="235"/>
      <c r="N120" s="47"/>
      <c r="O120" s="47"/>
      <c r="P120" s="47"/>
      <c r="Q120" s="47"/>
      <c r="R120" s="47"/>
      <c r="S120" s="47"/>
      <c r="T120" s="95"/>
      <c r="AT120" s="24" t="s">
        <v>183</v>
      </c>
      <c r="AU120" s="24" t="s">
        <v>84</v>
      </c>
    </row>
    <row r="121" spans="2:47" s="1" customFormat="1" ht="13.5">
      <c r="B121" s="46"/>
      <c r="C121" s="74"/>
      <c r="D121" s="233" t="s">
        <v>184</v>
      </c>
      <c r="E121" s="74"/>
      <c r="F121" s="236" t="s">
        <v>2129</v>
      </c>
      <c r="G121" s="74"/>
      <c r="H121" s="74"/>
      <c r="I121" s="191"/>
      <c r="J121" s="74"/>
      <c r="K121" s="74"/>
      <c r="L121" s="72"/>
      <c r="M121" s="235"/>
      <c r="N121" s="47"/>
      <c r="O121" s="47"/>
      <c r="P121" s="47"/>
      <c r="Q121" s="47"/>
      <c r="R121" s="47"/>
      <c r="S121" s="47"/>
      <c r="T121" s="95"/>
      <c r="AT121" s="24" t="s">
        <v>184</v>
      </c>
      <c r="AU121" s="24" t="s">
        <v>84</v>
      </c>
    </row>
    <row r="122" spans="2:65" s="1" customFormat="1" ht="16.5" customHeight="1">
      <c r="B122" s="46"/>
      <c r="C122" s="262" t="s">
        <v>244</v>
      </c>
      <c r="D122" s="262" t="s">
        <v>858</v>
      </c>
      <c r="E122" s="263" t="s">
        <v>1726</v>
      </c>
      <c r="F122" s="264" t="s">
        <v>1727</v>
      </c>
      <c r="G122" s="265" t="s">
        <v>1245</v>
      </c>
      <c r="H122" s="266">
        <v>7</v>
      </c>
      <c r="I122" s="267"/>
      <c r="J122" s="268">
        <f>ROUND(I122*H122,2)</f>
        <v>0</v>
      </c>
      <c r="K122" s="264" t="s">
        <v>23</v>
      </c>
      <c r="L122" s="269"/>
      <c r="M122" s="270" t="s">
        <v>23</v>
      </c>
      <c r="N122" s="271" t="s">
        <v>47</v>
      </c>
      <c r="O122" s="47"/>
      <c r="P122" s="230">
        <f>O122*H122</f>
        <v>0</v>
      </c>
      <c r="Q122" s="230">
        <v>0</v>
      </c>
      <c r="R122" s="230">
        <f>Q122*H122</f>
        <v>0</v>
      </c>
      <c r="S122" s="230">
        <v>0</v>
      </c>
      <c r="T122" s="231">
        <f>S122*H122</f>
        <v>0</v>
      </c>
      <c r="AR122" s="24" t="s">
        <v>1032</v>
      </c>
      <c r="AT122" s="24" t="s">
        <v>858</v>
      </c>
      <c r="AU122" s="24" t="s">
        <v>84</v>
      </c>
      <c r="AY122" s="24" t="s">
        <v>170</v>
      </c>
      <c r="BE122" s="232">
        <f>IF(N122="základní",J122,0)</f>
        <v>0</v>
      </c>
      <c r="BF122" s="232">
        <f>IF(N122="snížená",J122,0)</f>
        <v>0</v>
      </c>
      <c r="BG122" s="232">
        <f>IF(N122="zákl. přenesená",J122,0)</f>
        <v>0</v>
      </c>
      <c r="BH122" s="232">
        <f>IF(N122="sníž. přenesená",J122,0)</f>
        <v>0</v>
      </c>
      <c r="BI122" s="232">
        <f>IF(N122="nulová",J122,0)</f>
        <v>0</v>
      </c>
      <c r="BJ122" s="24" t="s">
        <v>84</v>
      </c>
      <c r="BK122" s="232">
        <f>ROUND(I122*H122,2)</f>
        <v>0</v>
      </c>
      <c r="BL122" s="24" t="s">
        <v>689</v>
      </c>
      <c r="BM122" s="24" t="s">
        <v>1728</v>
      </c>
    </row>
    <row r="123" spans="2:47" s="1" customFormat="1" ht="13.5">
      <c r="B123" s="46"/>
      <c r="C123" s="74"/>
      <c r="D123" s="233" t="s">
        <v>183</v>
      </c>
      <c r="E123" s="74"/>
      <c r="F123" s="234" t="s">
        <v>1727</v>
      </c>
      <c r="G123" s="74"/>
      <c r="H123" s="74"/>
      <c r="I123" s="191"/>
      <c r="J123" s="74"/>
      <c r="K123" s="74"/>
      <c r="L123" s="72"/>
      <c r="M123" s="235"/>
      <c r="N123" s="47"/>
      <c r="O123" s="47"/>
      <c r="P123" s="47"/>
      <c r="Q123" s="47"/>
      <c r="R123" s="47"/>
      <c r="S123" s="47"/>
      <c r="T123" s="95"/>
      <c r="AT123" s="24" t="s">
        <v>183</v>
      </c>
      <c r="AU123" s="24" t="s">
        <v>84</v>
      </c>
    </row>
    <row r="124" spans="2:47" s="1" customFormat="1" ht="13.5">
      <c r="B124" s="46"/>
      <c r="C124" s="74"/>
      <c r="D124" s="233" t="s">
        <v>184</v>
      </c>
      <c r="E124" s="74"/>
      <c r="F124" s="236" t="s">
        <v>1729</v>
      </c>
      <c r="G124" s="74"/>
      <c r="H124" s="74"/>
      <c r="I124" s="191"/>
      <c r="J124" s="74"/>
      <c r="K124" s="74"/>
      <c r="L124" s="72"/>
      <c r="M124" s="235"/>
      <c r="N124" s="47"/>
      <c r="O124" s="47"/>
      <c r="P124" s="47"/>
      <c r="Q124" s="47"/>
      <c r="R124" s="47"/>
      <c r="S124" s="47"/>
      <c r="T124" s="95"/>
      <c r="AT124" s="24" t="s">
        <v>184</v>
      </c>
      <c r="AU124" s="24" t="s">
        <v>84</v>
      </c>
    </row>
    <row r="125" spans="2:65" s="1" customFormat="1" ht="16.5" customHeight="1">
      <c r="B125" s="46"/>
      <c r="C125" s="262" t="s">
        <v>10</v>
      </c>
      <c r="D125" s="262" t="s">
        <v>858</v>
      </c>
      <c r="E125" s="263" t="s">
        <v>1730</v>
      </c>
      <c r="F125" s="264" t="s">
        <v>1731</v>
      </c>
      <c r="G125" s="265" t="s">
        <v>1732</v>
      </c>
      <c r="H125" s="266">
        <v>8</v>
      </c>
      <c r="I125" s="267"/>
      <c r="J125" s="268">
        <f>ROUND(I125*H125,2)</f>
        <v>0</v>
      </c>
      <c r="K125" s="264" t="s">
        <v>23</v>
      </c>
      <c r="L125" s="269"/>
      <c r="M125" s="270" t="s">
        <v>23</v>
      </c>
      <c r="N125" s="271" t="s">
        <v>47</v>
      </c>
      <c r="O125" s="47"/>
      <c r="P125" s="230">
        <f>O125*H125</f>
        <v>0</v>
      </c>
      <c r="Q125" s="230">
        <v>0</v>
      </c>
      <c r="R125" s="230">
        <f>Q125*H125</f>
        <v>0</v>
      </c>
      <c r="S125" s="230">
        <v>0</v>
      </c>
      <c r="T125" s="231">
        <f>S125*H125</f>
        <v>0</v>
      </c>
      <c r="AR125" s="24" t="s">
        <v>1032</v>
      </c>
      <c r="AT125" s="24" t="s">
        <v>858</v>
      </c>
      <c r="AU125" s="24" t="s">
        <v>84</v>
      </c>
      <c r="AY125" s="24" t="s">
        <v>170</v>
      </c>
      <c r="BE125" s="232">
        <f>IF(N125="základní",J125,0)</f>
        <v>0</v>
      </c>
      <c r="BF125" s="232">
        <f>IF(N125="snížená",J125,0)</f>
        <v>0</v>
      </c>
      <c r="BG125" s="232">
        <f>IF(N125="zákl. přenesená",J125,0)</f>
        <v>0</v>
      </c>
      <c r="BH125" s="232">
        <f>IF(N125="sníž. přenesená",J125,0)</f>
        <v>0</v>
      </c>
      <c r="BI125" s="232">
        <f>IF(N125="nulová",J125,0)</f>
        <v>0</v>
      </c>
      <c r="BJ125" s="24" t="s">
        <v>84</v>
      </c>
      <c r="BK125" s="232">
        <f>ROUND(I125*H125,2)</f>
        <v>0</v>
      </c>
      <c r="BL125" s="24" t="s">
        <v>689</v>
      </c>
      <c r="BM125" s="24" t="s">
        <v>1733</v>
      </c>
    </row>
    <row r="126" spans="2:47" s="1" customFormat="1" ht="13.5">
      <c r="B126" s="46"/>
      <c r="C126" s="74"/>
      <c r="D126" s="233" t="s">
        <v>183</v>
      </c>
      <c r="E126" s="74"/>
      <c r="F126" s="234" t="s">
        <v>1731</v>
      </c>
      <c r="G126" s="74"/>
      <c r="H126" s="74"/>
      <c r="I126" s="191"/>
      <c r="J126" s="74"/>
      <c r="K126" s="74"/>
      <c r="L126" s="72"/>
      <c r="M126" s="235"/>
      <c r="N126" s="47"/>
      <c r="O126" s="47"/>
      <c r="P126" s="47"/>
      <c r="Q126" s="47"/>
      <c r="R126" s="47"/>
      <c r="S126" s="47"/>
      <c r="T126" s="95"/>
      <c r="AT126" s="24" t="s">
        <v>183</v>
      </c>
      <c r="AU126" s="24" t="s">
        <v>84</v>
      </c>
    </row>
    <row r="127" spans="2:47" s="1" customFormat="1" ht="13.5">
      <c r="B127" s="46"/>
      <c r="C127" s="74"/>
      <c r="D127" s="233" t="s">
        <v>184</v>
      </c>
      <c r="E127" s="74"/>
      <c r="F127" s="236" t="s">
        <v>1734</v>
      </c>
      <c r="G127" s="74"/>
      <c r="H127" s="74"/>
      <c r="I127" s="191"/>
      <c r="J127" s="74"/>
      <c r="K127" s="74"/>
      <c r="L127" s="72"/>
      <c r="M127" s="235"/>
      <c r="N127" s="47"/>
      <c r="O127" s="47"/>
      <c r="P127" s="47"/>
      <c r="Q127" s="47"/>
      <c r="R127" s="47"/>
      <c r="S127" s="47"/>
      <c r="T127" s="95"/>
      <c r="AT127" s="24" t="s">
        <v>184</v>
      </c>
      <c r="AU127" s="24" t="s">
        <v>84</v>
      </c>
    </row>
    <row r="128" spans="2:65" s="1" customFormat="1" ht="16.5" customHeight="1">
      <c r="B128" s="46"/>
      <c r="C128" s="262" t="s">
        <v>254</v>
      </c>
      <c r="D128" s="262" t="s">
        <v>858</v>
      </c>
      <c r="E128" s="263" t="s">
        <v>1735</v>
      </c>
      <c r="F128" s="264" t="s">
        <v>1736</v>
      </c>
      <c r="G128" s="265" t="s">
        <v>1245</v>
      </c>
      <c r="H128" s="266">
        <v>10</v>
      </c>
      <c r="I128" s="267"/>
      <c r="J128" s="268">
        <f>ROUND(I128*H128,2)</f>
        <v>0</v>
      </c>
      <c r="K128" s="264" t="s">
        <v>23</v>
      </c>
      <c r="L128" s="269"/>
      <c r="M128" s="270" t="s">
        <v>23</v>
      </c>
      <c r="N128" s="271" t="s">
        <v>47</v>
      </c>
      <c r="O128" s="47"/>
      <c r="P128" s="230">
        <f>O128*H128</f>
        <v>0</v>
      </c>
      <c r="Q128" s="230">
        <v>0</v>
      </c>
      <c r="R128" s="230">
        <f>Q128*H128</f>
        <v>0</v>
      </c>
      <c r="S128" s="230">
        <v>0</v>
      </c>
      <c r="T128" s="231">
        <f>S128*H128</f>
        <v>0</v>
      </c>
      <c r="AR128" s="24" t="s">
        <v>1032</v>
      </c>
      <c r="AT128" s="24" t="s">
        <v>858</v>
      </c>
      <c r="AU128" s="24" t="s">
        <v>84</v>
      </c>
      <c r="AY128" s="24" t="s">
        <v>170</v>
      </c>
      <c r="BE128" s="232">
        <f>IF(N128="základní",J128,0)</f>
        <v>0</v>
      </c>
      <c r="BF128" s="232">
        <f>IF(N128="snížená",J128,0)</f>
        <v>0</v>
      </c>
      <c r="BG128" s="232">
        <f>IF(N128="zákl. přenesená",J128,0)</f>
        <v>0</v>
      </c>
      <c r="BH128" s="232">
        <f>IF(N128="sníž. přenesená",J128,0)</f>
        <v>0</v>
      </c>
      <c r="BI128" s="232">
        <f>IF(N128="nulová",J128,0)</f>
        <v>0</v>
      </c>
      <c r="BJ128" s="24" t="s">
        <v>84</v>
      </c>
      <c r="BK128" s="232">
        <f>ROUND(I128*H128,2)</f>
        <v>0</v>
      </c>
      <c r="BL128" s="24" t="s">
        <v>689</v>
      </c>
      <c r="BM128" s="24" t="s">
        <v>1737</v>
      </c>
    </row>
    <row r="129" spans="2:47" s="1" customFormat="1" ht="13.5">
      <c r="B129" s="46"/>
      <c r="C129" s="74"/>
      <c r="D129" s="233" t="s">
        <v>183</v>
      </c>
      <c r="E129" s="74"/>
      <c r="F129" s="234" t="s">
        <v>1736</v>
      </c>
      <c r="G129" s="74"/>
      <c r="H129" s="74"/>
      <c r="I129" s="191"/>
      <c r="J129" s="74"/>
      <c r="K129" s="74"/>
      <c r="L129" s="72"/>
      <c r="M129" s="235"/>
      <c r="N129" s="47"/>
      <c r="O129" s="47"/>
      <c r="P129" s="47"/>
      <c r="Q129" s="47"/>
      <c r="R129" s="47"/>
      <c r="S129" s="47"/>
      <c r="T129" s="95"/>
      <c r="AT129" s="24" t="s">
        <v>183</v>
      </c>
      <c r="AU129" s="24" t="s">
        <v>84</v>
      </c>
    </row>
    <row r="130" spans="2:47" s="1" customFormat="1" ht="13.5">
      <c r="B130" s="46"/>
      <c r="C130" s="74"/>
      <c r="D130" s="233" t="s">
        <v>184</v>
      </c>
      <c r="E130" s="74"/>
      <c r="F130" s="236" t="s">
        <v>1738</v>
      </c>
      <c r="G130" s="74"/>
      <c r="H130" s="74"/>
      <c r="I130" s="191"/>
      <c r="J130" s="74"/>
      <c r="K130" s="74"/>
      <c r="L130" s="72"/>
      <c r="M130" s="235"/>
      <c r="N130" s="47"/>
      <c r="O130" s="47"/>
      <c r="P130" s="47"/>
      <c r="Q130" s="47"/>
      <c r="R130" s="47"/>
      <c r="S130" s="47"/>
      <c r="T130" s="95"/>
      <c r="AT130" s="24" t="s">
        <v>184</v>
      </c>
      <c r="AU130" s="24" t="s">
        <v>84</v>
      </c>
    </row>
    <row r="131" spans="2:65" s="1" customFormat="1" ht="16.5" customHeight="1">
      <c r="B131" s="46"/>
      <c r="C131" s="262" t="s">
        <v>259</v>
      </c>
      <c r="D131" s="262" t="s">
        <v>858</v>
      </c>
      <c r="E131" s="263" t="s">
        <v>2130</v>
      </c>
      <c r="F131" s="264" t="s">
        <v>2131</v>
      </c>
      <c r="G131" s="265" t="s">
        <v>1245</v>
      </c>
      <c r="H131" s="266">
        <v>2</v>
      </c>
      <c r="I131" s="267"/>
      <c r="J131" s="268">
        <f>ROUND(I131*H131,2)</f>
        <v>0</v>
      </c>
      <c r="K131" s="264" t="s">
        <v>23</v>
      </c>
      <c r="L131" s="269"/>
      <c r="M131" s="270" t="s">
        <v>23</v>
      </c>
      <c r="N131" s="271" t="s">
        <v>47</v>
      </c>
      <c r="O131" s="47"/>
      <c r="P131" s="230">
        <f>O131*H131</f>
        <v>0</v>
      </c>
      <c r="Q131" s="230">
        <v>0</v>
      </c>
      <c r="R131" s="230">
        <f>Q131*H131</f>
        <v>0</v>
      </c>
      <c r="S131" s="230">
        <v>0</v>
      </c>
      <c r="T131" s="231">
        <f>S131*H131</f>
        <v>0</v>
      </c>
      <c r="AR131" s="24" t="s">
        <v>1032</v>
      </c>
      <c r="AT131" s="24" t="s">
        <v>858</v>
      </c>
      <c r="AU131" s="24" t="s">
        <v>84</v>
      </c>
      <c r="AY131" s="24" t="s">
        <v>170</v>
      </c>
      <c r="BE131" s="232">
        <f>IF(N131="základní",J131,0)</f>
        <v>0</v>
      </c>
      <c r="BF131" s="232">
        <f>IF(N131="snížená",J131,0)</f>
        <v>0</v>
      </c>
      <c r="BG131" s="232">
        <f>IF(N131="zákl. přenesená",J131,0)</f>
        <v>0</v>
      </c>
      <c r="BH131" s="232">
        <f>IF(N131="sníž. přenesená",J131,0)</f>
        <v>0</v>
      </c>
      <c r="BI131" s="232">
        <f>IF(N131="nulová",J131,0)</f>
        <v>0</v>
      </c>
      <c r="BJ131" s="24" t="s">
        <v>84</v>
      </c>
      <c r="BK131" s="232">
        <f>ROUND(I131*H131,2)</f>
        <v>0</v>
      </c>
      <c r="BL131" s="24" t="s">
        <v>689</v>
      </c>
      <c r="BM131" s="24" t="s">
        <v>2132</v>
      </c>
    </row>
    <row r="132" spans="2:47" s="1" customFormat="1" ht="13.5">
      <c r="B132" s="46"/>
      <c r="C132" s="74"/>
      <c r="D132" s="233" t="s">
        <v>183</v>
      </c>
      <c r="E132" s="74"/>
      <c r="F132" s="234" t="s">
        <v>2131</v>
      </c>
      <c r="G132" s="74"/>
      <c r="H132" s="74"/>
      <c r="I132" s="191"/>
      <c r="J132" s="74"/>
      <c r="K132" s="74"/>
      <c r="L132" s="72"/>
      <c r="M132" s="235"/>
      <c r="N132" s="47"/>
      <c r="O132" s="47"/>
      <c r="P132" s="47"/>
      <c r="Q132" s="47"/>
      <c r="R132" s="47"/>
      <c r="S132" s="47"/>
      <c r="T132" s="95"/>
      <c r="AT132" s="24" t="s">
        <v>183</v>
      </c>
      <c r="AU132" s="24" t="s">
        <v>84</v>
      </c>
    </row>
    <row r="133" spans="2:47" s="1" customFormat="1" ht="13.5">
      <c r="B133" s="46"/>
      <c r="C133" s="74"/>
      <c r="D133" s="233" t="s">
        <v>184</v>
      </c>
      <c r="E133" s="74"/>
      <c r="F133" s="236" t="s">
        <v>2133</v>
      </c>
      <c r="G133" s="74"/>
      <c r="H133" s="74"/>
      <c r="I133" s="191"/>
      <c r="J133" s="74"/>
      <c r="K133" s="74"/>
      <c r="L133" s="72"/>
      <c r="M133" s="235"/>
      <c r="N133" s="47"/>
      <c r="O133" s="47"/>
      <c r="P133" s="47"/>
      <c r="Q133" s="47"/>
      <c r="R133" s="47"/>
      <c r="S133" s="47"/>
      <c r="T133" s="95"/>
      <c r="AT133" s="24" t="s">
        <v>184</v>
      </c>
      <c r="AU133" s="24" t="s">
        <v>84</v>
      </c>
    </row>
    <row r="134" spans="2:65" s="1" customFormat="1" ht="16.5" customHeight="1">
      <c r="B134" s="46"/>
      <c r="C134" s="262" t="s">
        <v>264</v>
      </c>
      <c r="D134" s="262" t="s">
        <v>858</v>
      </c>
      <c r="E134" s="263" t="s">
        <v>2134</v>
      </c>
      <c r="F134" s="264" t="s">
        <v>2135</v>
      </c>
      <c r="G134" s="265" t="s">
        <v>1245</v>
      </c>
      <c r="H134" s="266">
        <v>2</v>
      </c>
      <c r="I134" s="267"/>
      <c r="J134" s="268">
        <f>ROUND(I134*H134,2)</f>
        <v>0</v>
      </c>
      <c r="K134" s="264" t="s">
        <v>23</v>
      </c>
      <c r="L134" s="269"/>
      <c r="M134" s="270" t="s">
        <v>23</v>
      </c>
      <c r="N134" s="271" t="s">
        <v>47</v>
      </c>
      <c r="O134" s="47"/>
      <c r="P134" s="230">
        <f>O134*H134</f>
        <v>0</v>
      </c>
      <c r="Q134" s="230">
        <v>0</v>
      </c>
      <c r="R134" s="230">
        <f>Q134*H134</f>
        <v>0</v>
      </c>
      <c r="S134" s="230">
        <v>0</v>
      </c>
      <c r="T134" s="231">
        <f>S134*H134</f>
        <v>0</v>
      </c>
      <c r="AR134" s="24" t="s">
        <v>1032</v>
      </c>
      <c r="AT134" s="24" t="s">
        <v>858</v>
      </c>
      <c r="AU134" s="24" t="s">
        <v>84</v>
      </c>
      <c r="AY134" s="24" t="s">
        <v>170</v>
      </c>
      <c r="BE134" s="232">
        <f>IF(N134="základní",J134,0)</f>
        <v>0</v>
      </c>
      <c r="BF134" s="232">
        <f>IF(N134="snížená",J134,0)</f>
        <v>0</v>
      </c>
      <c r="BG134" s="232">
        <f>IF(N134="zákl. přenesená",J134,0)</f>
        <v>0</v>
      </c>
      <c r="BH134" s="232">
        <f>IF(N134="sníž. přenesená",J134,0)</f>
        <v>0</v>
      </c>
      <c r="BI134" s="232">
        <f>IF(N134="nulová",J134,0)</f>
        <v>0</v>
      </c>
      <c r="BJ134" s="24" t="s">
        <v>84</v>
      </c>
      <c r="BK134" s="232">
        <f>ROUND(I134*H134,2)</f>
        <v>0</v>
      </c>
      <c r="BL134" s="24" t="s">
        <v>689</v>
      </c>
      <c r="BM134" s="24" t="s">
        <v>2136</v>
      </c>
    </row>
    <row r="135" spans="2:47" s="1" customFormat="1" ht="13.5">
      <c r="B135" s="46"/>
      <c r="C135" s="74"/>
      <c r="D135" s="233" t="s">
        <v>183</v>
      </c>
      <c r="E135" s="74"/>
      <c r="F135" s="234" t="s">
        <v>2135</v>
      </c>
      <c r="G135" s="74"/>
      <c r="H135" s="74"/>
      <c r="I135" s="191"/>
      <c r="J135" s="74"/>
      <c r="K135" s="74"/>
      <c r="L135" s="72"/>
      <c r="M135" s="235"/>
      <c r="N135" s="47"/>
      <c r="O135" s="47"/>
      <c r="P135" s="47"/>
      <c r="Q135" s="47"/>
      <c r="R135" s="47"/>
      <c r="S135" s="47"/>
      <c r="T135" s="95"/>
      <c r="AT135" s="24" t="s">
        <v>183</v>
      </c>
      <c r="AU135" s="24" t="s">
        <v>84</v>
      </c>
    </row>
    <row r="136" spans="2:47" s="1" customFormat="1" ht="13.5">
      <c r="B136" s="46"/>
      <c r="C136" s="74"/>
      <c r="D136" s="233" t="s">
        <v>184</v>
      </c>
      <c r="E136" s="74"/>
      <c r="F136" s="236" t="s">
        <v>2137</v>
      </c>
      <c r="G136" s="74"/>
      <c r="H136" s="74"/>
      <c r="I136" s="191"/>
      <c r="J136" s="74"/>
      <c r="K136" s="74"/>
      <c r="L136" s="72"/>
      <c r="M136" s="235"/>
      <c r="N136" s="47"/>
      <c r="O136" s="47"/>
      <c r="P136" s="47"/>
      <c r="Q136" s="47"/>
      <c r="R136" s="47"/>
      <c r="S136" s="47"/>
      <c r="T136" s="95"/>
      <c r="AT136" s="24" t="s">
        <v>184</v>
      </c>
      <c r="AU136" s="24" t="s">
        <v>84</v>
      </c>
    </row>
    <row r="137" spans="2:65" s="1" customFormat="1" ht="16.5" customHeight="1">
      <c r="B137" s="46"/>
      <c r="C137" s="262" t="s">
        <v>271</v>
      </c>
      <c r="D137" s="262" t="s">
        <v>858</v>
      </c>
      <c r="E137" s="263" t="s">
        <v>2138</v>
      </c>
      <c r="F137" s="264" t="s">
        <v>2139</v>
      </c>
      <c r="G137" s="265" t="s">
        <v>1245</v>
      </c>
      <c r="H137" s="266">
        <v>2</v>
      </c>
      <c r="I137" s="267"/>
      <c r="J137" s="268">
        <f>ROUND(I137*H137,2)</f>
        <v>0</v>
      </c>
      <c r="K137" s="264" t="s">
        <v>23</v>
      </c>
      <c r="L137" s="269"/>
      <c r="M137" s="270" t="s">
        <v>23</v>
      </c>
      <c r="N137" s="271" t="s">
        <v>47</v>
      </c>
      <c r="O137" s="47"/>
      <c r="P137" s="230">
        <f>O137*H137</f>
        <v>0</v>
      </c>
      <c r="Q137" s="230">
        <v>0</v>
      </c>
      <c r="R137" s="230">
        <f>Q137*H137</f>
        <v>0</v>
      </c>
      <c r="S137" s="230">
        <v>0</v>
      </c>
      <c r="T137" s="231">
        <f>S137*H137</f>
        <v>0</v>
      </c>
      <c r="AR137" s="24" t="s">
        <v>1032</v>
      </c>
      <c r="AT137" s="24" t="s">
        <v>858</v>
      </c>
      <c r="AU137" s="24" t="s">
        <v>84</v>
      </c>
      <c r="AY137" s="24" t="s">
        <v>170</v>
      </c>
      <c r="BE137" s="232">
        <f>IF(N137="základní",J137,0)</f>
        <v>0</v>
      </c>
      <c r="BF137" s="232">
        <f>IF(N137="snížená",J137,0)</f>
        <v>0</v>
      </c>
      <c r="BG137" s="232">
        <f>IF(N137="zákl. přenesená",J137,0)</f>
        <v>0</v>
      </c>
      <c r="BH137" s="232">
        <f>IF(N137="sníž. přenesená",J137,0)</f>
        <v>0</v>
      </c>
      <c r="BI137" s="232">
        <f>IF(N137="nulová",J137,0)</f>
        <v>0</v>
      </c>
      <c r="BJ137" s="24" t="s">
        <v>84</v>
      </c>
      <c r="BK137" s="232">
        <f>ROUND(I137*H137,2)</f>
        <v>0</v>
      </c>
      <c r="BL137" s="24" t="s">
        <v>689</v>
      </c>
      <c r="BM137" s="24" t="s">
        <v>2140</v>
      </c>
    </row>
    <row r="138" spans="2:47" s="1" customFormat="1" ht="13.5">
      <c r="B138" s="46"/>
      <c r="C138" s="74"/>
      <c r="D138" s="233" t="s">
        <v>183</v>
      </c>
      <c r="E138" s="74"/>
      <c r="F138" s="234" t="s">
        <v>2139</v>
      </c>
      <c r="G138" s="74"/>
      <c r="H138" s="74"/>
      <c r="I138" s="191"/>
      <c r="J138" s="74"/>
      <c r="K138" s="74"/>
      <c r="L138" s="72"/>
      <c r="M138" s="235"/>
      <c r="N138" s="47"/>
      <c r="O138" s="47"/>
      <c r="P138" s="47"/>
      <c r="Q138" s="47"/>
      <c r="R138" s="47"/>
      <c r="S138" s="47"/>
      <c r="T138" s="95"/>
      <c r="AT138" s="24" t="s">
        <v>183</v>
      </c>
      <c r="AU138" s="24" t="s">
        <v>84</v>
      </c>
    </row>
    <row r="139" spans="2:47" s="1" customFormat="1" ht="13.5">
      <c r="B139" s="46"/>
      <c r="C139" s="74"/>
      <c r="D139" s="233" t="s">
        <v>184</v>
      </c>
      <c r="E139" s="74"/>
      <c r="F139" s="236" t="s">
        <v>2141</v>
      </c>
      <c r="G139" s="74"/>
      <c r="H139" s="74"/>
      <c r="I139" s="191"/>
      <c r="J139" s="74"/>
      <c r="K139" s="74"/>
      <c r="L139" s="72"/>
      <c r="M139" s="235"/>
      <c r="N139" s="47"/>
      <c r="O139" s="47"/>
      <c r="P139" s="47"/>
      <c r="Q139" s="47"/>
      <c r="R139" s="47"/>
      <c r="S139" s="47"/>
      <c r="T139" s="95"/>
      <c r="AT139" s="24" t="s">
        <v>184</v>
      </c>
      <c r="AU139" s="24" t="s">
        <v>84</v>
      </c>
    </row>
    <row r="140" spans="2:65" s="1" customFormat="1" ht="16.5" customHeight="1">
      <c r="B140" s="46"/>
      <c r="C140" s="262" t="s">
        <v>400</v>
      </c>
      <c r="D140" s="262" t="s">
        <v>858</v>
      </c>
      <c r="E140" s="263" t="s">
        <v>1739</v>
      </c>
      <c r="F140" s="264" t="s">
        <v>1740</v>
      </c>
      <c r="G140" s="265" t="s">
        <v>1245</v>
      </c>
      <c r="H140" s="266">
        <v>2</v>
      </c>
      <c r="I140" s="267"/>
      <c r="J140" s="268">
        <f>ROUND(I140*H140,2)</f>
        <v>0</v>
      </c>
      <c r="K140" s="264" t="s">
        <v>23</v>
      </c>
      <c r="L140" s="269"/>
      <c r="M140" s="270" t="s">
        <v>23</v>
      </c>
      <c r="N140" s="271" t="s">
        <v>47</v>
      </c>
      <c r="O140" s="47"/>
      <c r="P140" s="230">
        <f>O140*H140</f>
        <v>0</v>
      </c>
      <c r="Q140" s="230">
        <v>0</v>
      </c>
      <c r="R140" s="230">
        <f>Q140*H140</f>
        <v>0</v>
      </c>
      <c r="S140" s="230">
        <v>0</v>
      </c>
      <c r="T140" s="231">
        <f>S140*H140</f>
        <v>0</v>
      </c>
      <c r="AR140" s="24" t="s">
        <v>1032</v>
      </c>
      <c r="AT140" s="24" t="s">
        <v>858</v>
      </c>
      <c r="AU140" s="24" t="s">
        <v>84</v>
      </c>
      <c r="AY140" s="24" t="s">
        <v>170</v>
      </c>
      <c r="BE140" s="232">
        <f>IF(N140="základní",J140,0)</f>
        <v>0</v>
      </c>
      <c r="BF140" s="232">
        <f>IF(N140="snížená",J140,0)</f>
        <v>0</v>
      </c>
      <c r="BG140" s="232">
        <f>IF(N140="zákl. přenesená",J140,0)</f>
        <v>0</v>
      </c>
      <c r="BH140" s="232">
        <f>IF(N140="sníž. přenesená",J140,0)</f>
        <v>0</v>
      </c>
      <c r="BI140" s="232">
        <f>IF(N140="nulová",J140,0)</f>
        <v>0</v>
      </c>
      <c r="BJ140" s="24" t="s">
        <v>84</v>
      </c>
      <c r="BK140" s="232">
        <f>ROUND(I140*H140,2)</f>
        <v>0</v>
      </c>
      <c r="BL140" s="24" t="s">
        <v>689</v>
      </c>
      <c r="BM140" s="24" t="s">
        <v>1741</v>
      </c>
    </row>
    <row r="141" spans="2:47" s="1" customFormat="1" ht="13.5">
      <c r="B141" s="46"/>
      <c r="C141" s="74"/>
      <c r="D141" s="233" t="s">
        <v>183</v>
      </c>
      <c r="E141" s="74"/>
      <c r="F141" s="234" t="s">
        <v>1740</v>
      </c>
      <c r="G141" s="74"/>
      <c r="H141" s="74"/>
      <c r="I141" s="191"/>
      <c r="J141" s="74"/>
      <c r="K141" s="74"/>
      <c r="L141" s="72"/>
      <c r="M141" s="235"/>
      <c r="N141" s="47"/>
      <c r="O141" s="47"/>
      <c r="P141" s="47"/>
      <c r="Q141" s="47"/>
      <c r="R141" s="47"/>
      <c r="S141" s="47"/>
      <c r="T141" s="95"/>
      <c r="AT141" s="24" t="s">
        <v>183</v>
      </c>
      <c r="AU141" s="24" t="s">
        <v>84</v>
      </c>
    </row>
    <row r="142" spans="2:47" s="1" customFormat="1" ht="13.5">
      <c r="B142" s="46"/>
      <c r="C142" s="74"/>
      <c r="D142" s="233" t="s">
        <v>184</v>
      </c>
      <c r="E142" s="74"/>
      <c r="F142" s="236" t="s">
        <v>1742</v>
      </c>
      <c r="G142" s="74"/>
      <c r="H142" s="74"/>
      <c r="I142" s="191"/>
      <c r="J142" s="74"/>
      <c r="K142" s="74"/>
      <c r="L142" s="72"/>
      <c r="M142" s="235"/>
      <c r="N142" s="47"/>
      <c r="O142" s="47"/>
      <c r="P142" s="47"/>
      <c r="Q142" s="47"/>
      <c r="R142" s="47"/>
      <c r="S142" s="47"/>
      <c r="T142" s="95"/>
      <c r="AT142" s="24" t="s">
        <v>184</v>
      </c>
      <c r="AU142" s="24" t="s">
        <v>84</v>
      </c>
    </row>
    <row r="143" spans="2:65" s="1" customFormat="1" ht="16.5" customHeight="1">
      <c r="B143" s="46"/>
      <c r="C143" s="262" t="s">
        <v>9</v>
      </c>
      <c r="D143" s="262" t="s">
        <v>858</v>
      </c>
      <c r="E143" s="263" t="s">
        <v>1743</v>
      </c>
      <c r="F143" s="264" t="s">
        <v>1744</v>
      </c>
      <c r="G143" s="265" t="s">
        <v>1245</v>
      </c>
      <c r="H143" s="266">
        <v>2</v>
      </c>
      <c r="I143" s="267"/>
      <c r="J143" s="268">
        <f>ROUND(I143*H143,2)</f>
        <v>0</v>
      </c>
      <c r="K143" s="264" t="s">
        <v>23</v>
      </c>
      <c r="L143" s="269"/>
      <c r="M143" s="270" t="s">
        <v>23</v>
      </c>
      <c r="N143" s="271" t="s">
        <v>47</v>
      </c>
      <c r="O143" s="47"/>
      <c r="P143" s="230">
        <f>O143*H143</f>
        <v>0</v>
      </c>
      <c r="Q143" s="230">
        <v>0</v>
      </c>
      <c r="R143" s="230">
        <f>Q143*H143</f>
        <v>0</v>
      </c>
      <c r="S143" s="230">
        <v>0</v>
      </c>
      <c r="T143" s="231">
        <f>S143*H143</f>
        <v>0</v>
      </c>
      <c r="AR143" s="24" t="s">
        <v>1032</v>
      </c>
      <c r="AT143" s="24" t="s">
        <v>858</v>
      </c>
      <c r="AU143" s="24" t="s">
        <v>84</v>
      </c>
      <c r="AY143" s="24" t="s">
        <v>170</v>
      </c>
      <c r="BE143" s="232">
        <f>IF(N143="základní",J143,0)</f>
        <v>0</v>
      </c>
      <c r="BF143" s="232">
        <f>IF(N143="snížená",J143,0)</f>
        <v>0</v>
      </c>
      <c r="BG143" s="232">
        <f>IF(N143="zákl. přenesená",J143,0)</f>
        <v>0</v>
      </c>
      <c r="BH143" s="232">
        <f>IF(N143="sníž. přenesená",J143,0)</f>
        <v>0</v>
      </c>
      <c r="BI143" s="232">
        <f>IF(N143="nulová",J143,0)</f>
        <v>0</v>
      </c>
      <c r="BJ143" s="24" t="s">
        <v>84</v>
      </c>
      <c r="BK143" s="232">
        <f>ROUND(I143*H143,2)</f>
        <v>0</v>
      </c>
      <c r="BL143" s="24" t="s">
        <v>689</v>
      </c>
      <c r="BM143" s="24" t="s">
        <v>1745</v>
      </c>
    </row>
    <row r="144" spans="2:47" s="1" customFormat="1" ht="13.5">
      <c r="B144" s="46"/>
      <c r="C144" s="74"/>
      <c r="D144" s="233" t="s">
        <v>183</v>
      </c>
      <c r="E144" s="74"/>
      <c r="F144" s="234" t="s">
        <v>1744</v>
      </c>
      <c r="G144" s="74"/>
      <c r="H144" s="74"/>
      <c r="I144" s="191"/>
      <c r="J144" s="74"/>
      <c r="K144" s="74"/>
      <c r="L144" s="72"/>
      <c r="M144" s="235"/>
      <c r="N144" s="47"/>
      <c r="O144" s="47"/>
      <c r="P144" s="47"/>
      <c r="Q144" s="47"/>
      <c r="R144" s="47"/>
      <c r="S144" s="47"/>
      <c r="T144" s="95"/>
      <c r="AT144" s="24" t="s">
        <v>183</v>
      </c>
      <c r="AU144" s="24" t="s">
        <v>84</v>
      </c>
    </row>
    <row r="145" spans="2:47" s="1" customFormat="1" ht="13.5">
      <c r="B145" s="46"/>
      <c r="C145" s="74"/>
      <c r="D145" s="233" t="s">
        <v>184</v>
      </c>
      <c r="E145" s="74"/>
      <c r="F145" s="236" t="s">
        <v>1746</v>
      </c>
      <c r="G145" s="74"/>
      <c r="H145" s="74"/>
      <c r="I145" s="191"/>
      <c r="J145" s="74"/>
      <c r="K145" s="74"/>
      <c r="L145" s="72"/>
      <c r="M145" s="235"/>
      <c r="N145" s="47"/>
      <c r="O145" s="47"/>
      <c r="P145" s="47"/>
      <c r="Q145" s="47"/>
      <c r="R145" s="47"/>
      <c r="S145" s="47"/>
      <c r="T145" s="95"/>
      <c r="AT145" s="24" t="s">
        <v>184</v>
      </c>
      <c r="AU145" s="24" t="s">
        <v>84</v>
      </c>
    </row>
    <row r="146" spans="2:65" s="1" customFormat="1" ht="16.5" customHeight="1">
      <c r="B146" s="46"/>
      <c r="C146" s="262" t="s">
        <v>415</v>
      </c>
      <c r="D146" s="262" t="s">
        <v>858</v>
      </c>
      <c r="E146" s="263" t="s">
        <v>2142</v>
      </c>
      <c r="F146" s="264" t="s">
        <v>2143</v>
      </c>
      <c r="G146" s="265" t="s">
        <v>1245</v>
      </c>
      <c r="H146" s="266">
        <v>2</v>
      </c>
      <c r="I146" s="267"/>
      <c r="J146" s="268">
        <f>ROUND(I146*H146,2)</f>
        <v>0</v>
      </c>
      <c r="K146" s="264" t="s">
        <v>23</v>
      </c>
      <c r="L146" s="269"/>
      <c r="M146" s="270" t="s">
        <v>23</v>
      </c>
      <c r="N146" s="271" t="s">
        <v>47</v>
      </c>
      <c r="O146" s="47"/>
      <c r="P146" s="230">
        <f>O146*H146</f>
        <v>0</v>
      </c>
      <c r="Q146" s="230">
        <v>0</v>
      </c>
      <c r="R146" s="230">
        <f>Q146*H146</f>
        <v>0</v>
      </c>
      <c r="S146" s="230">
        <v>0</v>
      </c>
      <c r="T146" s="231">
        <f>S146*H146</f>
        <v>0</v>
      </c>
      <c r="AR146" s="24" t="s">
        <v>1032</v>
      </c>
      <c r="AT146" s="24" t="s">
        <v>858</v>
      </c>
      <c r="AU146" s="24" t="s">
        <v>84</v>
      </c>
      <c r="AY146" s="24" t="s">
        <v>170</v>
      </c>
      <c r="BE146" s="232">
        <f>IF(N146="základní",J146,0)</f>
        <v>0</v>
      </c>
      <c r="BF146" s="232">
        <f>IF(N146="snížená",J146,0)</f>
        <v>0</v>
      </c>
      <c r="BG146" s="232">
        <f>IF(N146="zákl. přenesená",J146,0)</f>
        <v>0</v>
      </c>
      <c r="BH146" s="232">
        <f>IF(N146="sníž. přenesená",J146,0)</f>
        <v>0</v>
      </c>
      <c r="BI146" s="232">
        <f>IF(N146="nulová",J146,0)</f>
        <v>0</v>
      </c>
      <c r="BJ146" s="24" t="s">
        <v>84</v>
      </c>
      <c r="BK146" s="232">
        <f>ROUND(I146*H146,2)</f>
        <v>0</v>
      </c>
      <c r="BL146" s="24" t="s">
        <v>689</v>
      </c>
      <c r="BM146" s="24" t="s">
        <v>2144</v>
      </c>
    </row>
    <row r="147" spans="2:47" s="1" customFormat="1" ht="13.5">
      <c r="B147" s="46"/>
      <c r="C147" s="74"/>
      <c r="D147" s="233" t="s">
        <v>183</v>
      </c>
      <c r="E147" s="74"/>
      <c r="F147" s="234" t="s">
        <v>2143</v>
      </c>
      <c r="G147" s="74"/>
      <c r="H147" s="74"/>
      <c r="I147" s="191"/>
      <c r="J147" s="74"/>
      <c r="K147" s="74"/>
      <c r="L147" s="72"/>
      <c r="M147" s="235"/>
      <c r="N147" s="47"/>
      <c r="O147" s="47"/>
      <c r="P147" s="47"/>
      <c r="Q147" s="47"/>
      <c r="R147" s="47"/>
      <c r="S147" s="47"/>
      <c r="T147" s="95"/>
      <c r="AT147" s="24" t="s">
        <v>183</v>
      </c>
      <c r="AU147" s="24" t="s">
        <v>84</v>
      </c>
    </row>
    <row r="148" spans="2:47" s="1" customFormat="1" ht="13.5">
      <c r="B148" s="46"/>
      <c r="C148" s="74"/>
      <c r="D148" s="233" t="s">
        <v>184</v>
      </c>
      <c r="E148" s="74"/>
      <c r="F148" s="236" t="s">
        <v>2145</v>
      </c>
      <c r="G148" s="74"/>
      <c r="H148" s="74"/>
      <c r="I148" s="191"/>
      <c r="J148" s="74"/>
      <c r="K148" s="74"/>
      <c r="L148" s="72"/>
      <c r="M148" s="235"/>
      <c r="N148" s="47"/>
      <c r="O148" s="47"/>
      <c r="P148" s="47"/>
      <c r="Q148" s="47"/>
      <c r="R148" s="47"/>
      <c r="S148" s="47"/>
      <c r="T148" s="95"/>
      <c r="AT148" s="24" t="s">
        <v>184</v>
      </c>
      <c r="AU148" s="24" t="s">
        <v>84</v>
      </c>
    </row>
    <row r="149" spans="2:65" s="1" customFormat="1" ht="16.5" customHeight="1">
      <c r="B149" s="46"/>
      <c r="C149" s="262" t="s">
        <v>423</v>
      </c>
      <c r="D149" s="262" t="s">
        <v>858</v>
      </c>
      <c r="E149" s="263" t="s">
        <v>2146</v>
      </c>
      <c r="F149" s="264" t="s">
        <v>2147</v>
      </c>
      <c r="G149" s="265" t="s">
        <v>1245</v>
      </c>
      <c r="H149" s="266">
        <v>2</v>
      </c>
      <c r="I149" s="267"/>
      <c r="J149" s="268">
        <f>ROUND(I149*H149,2)</f>
        <v>0</v>
      </c>
      <c r="K149" s="264" t="s">
        <v>23</v>
      </c>
      <c r="L149" s="269"/>
      <c r="M149" s="270" t="s">
        <v>23</v>
      </c>
      <c r="N149" s="271" t="s">
        <v>47</v>
      </c>
      <c r="O149" s="47"/>
      <c r="P149" s="230">
        <f>O149*H149</f>
        <v>0</v>
      </c>
      <c r="Q149" s="230">
        <v>0</v>
      </c>
      <c r="R149" s="230">
        <f>Q149*H149</f>
        <v>0</v>
      </c>
      <c r="S149" s="230">
        <v>0</v>
      </c>
      <c r="T149" s="231">
        <f>S149*H149</f>
        <v>0</v>
      </c>
      <c r="AR149" s="24" t="s">
        <v>1032</v>
      </c>
      <c r="AT149" s="24" t="s">
        <v>858</v>
      </c>
      <c r="AU149" s="24" t="s">
        <v>84</v>
      </c>
      <c r="AY149" s="24" t="s">
        <v>170</v>
      </c>
      <c r="BE149" s="232">
        <f>IF(N149="základní",J149,0)</f>
        <v>0</v>
      </c>
      <c r="BF149" s="232">
        <f>IF(N149="snížená",J149,0)</f>
        <v>0</v>
      </c>
      <c r="BG149" s="232">
        <f>IF(N149="zákl. přenesená",J149,0)</f>
        <v>0</v>
      </c>
      <c r="BH149" s="232">
        <f>IF(N149="sníž. přenesená",J149,0)</f>
        <v>0</v>
      </c>
      <c r="BI149" s="232">
        <f>IF(N149="nulová",J149,0)</f>
        <v>0</v>
      </c>
      <c r="BJ149" s="24" t="s">
        <v>84</v>
      </c>
      <c r="BK149" s="232">
        <f>ROUND(I149*H149,2)</f>
        <v>0</v>
      </c>
      <c r="BL149" s="24" t="s">
        <v>689</v>
      </c>
      <c r="BM149" s="24" t="s">
        <v>2148</v>
      </c>
    </row>
    <row r="150" spans="2:47" s="1" customFormat="1" ht="13.5">
      <c r="B150" s="46"/>
      <c r="C150" s="74"/>
      <c r="D150" s="233" t="s">
        <v>183</v>
      </c>
      <c r="E150" s="74"/>
      <c r="F150" s="234" t="s">
        <v>2147</v>
      </c>
      <c r="G150" s="74"/>
      <c r="H150" s="74"/>
      <c r="I150" s="191"/>
      <c r="J150" s="74"/>
      <c r="K150" s="74"/>
      <c r="L150" s="72"/>
      <c r="M150" s="235"/>
      <c r="N150" s="47"/>
      <c r="O150" s="47"/>
      <c r="P150" s="47"/>
      <c r="Q150" s="47"/>
      <c r="R150" s="47"/>
      <c r="S150" s="47"/>
      <c r="T150" s="95"/>
      <c r="AT150" s="24" t="s">
        <v>183</v>
      </c>
      <c r="AU150" s="24" t="s">
        <v>84</v>
      </c>
    </row>
    <row r="151" spans="2:47" s="1" customFormat="1" ht="13.5">
      <c r="B151" s="46"/>
      <c r="C151" s="74"/>
      <c r="D151" s="233" t="s">
        <v>184</v>
      </c>
      <c r="E151" s="74"/>
      <c r="F151" s="236" t="s">
        <v>2149</v>
      </c>
      <c r="G151" s="74"/>
      <c r="H151" s="74"/>
      <c r="I151" s="191"/>
      <c r="J151" s="74"/>
      <c r="K151" s="74"/>
      <c r="L151" s="72"/>
      <c r="M151" s="235"/>
      <c r="N151" s="47"/>
      <c r="O151" s="47"/>
      <c r="P151" s="47"/>
      <c r="Q151" s="47"/>
      <c r="R151" s="47"/>
      <c r="S151" s="47"/>
      <c r="T151" s="95"/>
      <c r="AT151" s="24" t="s">
        <v>184</v>
      </c>
      <c r="AU151" s="24" t="s">
        <v>84</v>
      </c>
    </row>
    <row r="152" spans="2:65" s="1" customFormat="1" ht="16.5" customHeight="1">
      <c r="B152" s="46"/>
      <c r="C152" s="262" t="s">
        <v>432</v>
      </c>
      <c r="D152" s="262" t="s">
        <v>858</v>
      </c>
      <c r="E152" s="263" t="s">
        <v>2150</v>
      </c>
      <c r="F152" s="264" t="s">
        <v>2151</v>
      </c>
      <c r="G152" s="265" t="s">
        <v>1245</v>
      </c>
      <c r="H152" s="266">
        <v>1</v>
      </c>
      <c r="I152" s="267"/>
      <c r="J152" s="268">
        <f>ROUND(I152*H152,2)</f>
        <v>0</v>
      </c>
      <c r="K152" s="264" t="s">
        <v>23</v>
      </c>
      <c r="L152" s="269"/>
      <c r="M152" s="270" t="s">
        <v>23</v>
      </c>
      <c r="N152" s="271" t="s">
        <v>47</v>
      </c>
      <c r="O152" s="47"/>
      <c r="P152" s="230">
        <f>O152*H152</f>
        <v>0</v>
      </c>
      <c r="Q152" s="230">
        <v>0</v>
      </c>
      <c r="R152" s="230">
        <f>Q152*H152</f>
        <v>0</v>
      </c>
      <c r="S152" s="230">
        <v>0</v>
      </c>
      <c r="T152" s="231">
        <f>S152*H152</f>
        <v>0</v>
      </c>
      <c r="AR152" s="24" t="s">
        <v>1032</v>
      </c>
      <c r="AT152" s="24" t="s">
        <v>858</v>
      </c>
      <c r="AU152" s="24" t="s">
        <v>84</v>
      </c>
      <c r="AY152" s="24" t="s">
        <v>170</v>
      </c>
      <c r="BE152" s="232">
        <f>IF(N152="základní",J152,0)</f>
        <v>0</v>
      </c>
      <c r="BF152" s="232">
        <f>IF(N152="snížená",J152,0)</f>
        <v>0</v>
      </c>
      <c r="BG152" s="232">
        <f>IF(N152="zákl. přenesená",J152,0)</f>
        <v>0</v>
      </c>
      <c r="BH152" s="232">
        <f>IF(N152="sníž. přenesená",J152,0)</f>
        <v>0</v>
      </c>
      <c r="BI152" s="232">
        <f>IF(N152="nulová",J152,0)</f>
        <v>0</v>
      </c>
      <c r="BJ152" s="24" t="s">
        <v>84</v>
      </c>
      <c r="BK152" s="232">
        <f>ROUND(I152*H152,2)</f>
        <v>0</v>
      </c>
      <c r="BL152" s="24" t="s">
        <v>689</v>
      </c>
      <c r="BM152" s="24" t="s">
        <v>2152</v>
      </c>
    </row>
    <row r="153" spans="2:47" s="1" customFormat="1" ht="13.5">
      <c r="B153" s="46"/>
      <c r="C153" s="74"/>
      <c r="D153" s="233" t="s">
        <v>183</v>
      </c>
      <c r="E153" s="74"/>
      <c r="F153" s="234" t="s">
        <v>2151</v>
      </c>
      <c r="G153" s="74"/>
      <c r="H153" s="74"/>
      <c r="I153" s="191"/>
      <c r="J153" s="74"/>
      <c r="K153" s="74"/>
      <c r="L153" s="72"/>
      <c r="M153" s="235"/>
      <c r="N153" s="47"/>
      <c r="O153" s="47"/>
      <c r="P153" s="47"/>
      <c r="Q153" s="47"/>
      <c r="R153" s="47"/>
      <c r="S153" s="47"/>
      <c r="T153" s="95"/>
      <c r="AT153" s="24" t="s">
        <v>183</v>
      </c>
      <c r="AU153" s="24" t="s">
        <v>84</v>
      </c>
    </row>
    <row r="154" spans="2:47" s="1" customFormat="1" ht="13.5">
      <c r="B154" s="46"/>
      <c r="C154" s="74"/>
      <c r="D154" s="233" t="s">
        <v>184</v>
      </c>
      <c r="E154" s="74"/>
      <c r="F154" s="236" t="s">
        <v>2153</v>
      </c>
      <c r="G154" s="74"/>
      <c r="H154" s="74"/>
      <c r="I154" s="191"/>
      <c r="J154" s="74"/>
      <c r="K154" s="74"/>
      <c r="L154" s="72"/>
      <c r="M154" s="235"/>
      <c r="N154" s="47"/>
      <c r="O154" s="47"/>
      <c r="P154" s="47"/>
      <c r="Q154" s="47"/>
      <c r="R154" s="47"/>
      <c r="S154" s="47"/>
      <c r="T154" s="95"/>
      <c r="AT154" s="24" t="s">
        <v>184</v>
      </c>
      <c r="AU154" s="24" t="s">
        <v>84</v>
      </c>
    </row>
    <row r="155" spans="2:65" s="1" customFormat="1" ht="16.5" customHeight="1">
      <c r="B155" s="46"/>
      <c r="C155" s="262" t="s">
        <v>438</v>
      </c>
      <c r="D155" s="262" t="s">
        <v>858</v>
      </c>
      <c r="E155" s="263" t="s">
        <v>2154</v>
      </c>
      <c r="F155" s="264" t="s">
        <v>2155</v>
      </c>
      <c r="G155" s="265" t="s">
        <v>1245</v>
      </c>
      <c r="H155" s="266">
        <v>1</v>
      </c>
      <c r="I155" s="267"/>
      <c r="J155" s="268">
        <f>ROUND(I155*H155,2)</f>
        <v>0</v>
      </c>
      <c r="K155" s="264" t="s">
        <v>23</v>
      </c>
      <c r="L155" s="269"/>
      <c r="M155" s="270" t="s">
        <v>23</v>
      </c>
      <c r="N155" s="271" t="s">
        <v>47</v>
      </c>
      <c r="O155" s="47"/>
      <c r="P155" s="230">
        <f>O155*H155</f>
        <v>0</v>
      </c>
      <c r="Q155" s="230">
        <v>0</v>
      </c>
      <c r="R155" s="230">
        <f>Q155*H155</f>
        <v>0</v>
      </c>
      <c r="S155" s="230">
        <v>0</v>
      </c>
      <c r="T155" s="231">
        <f>S155*H155</f>
        <v>0</v>
      </c>
      <c r="AR155" s="24" t="s">
        <v>1032</v>
      </c>
      <c r="AT155" s="24" t="s">
        <v>858</v>
      </c>
      <c r="AU155" s="24" t="s">
        <v>84</v>
      </c>
      <c r="AY155" s="24" t="s">
        <v>170</v>
      </c>
      <c r="BE155" s="232">
        <f>IF(N155="základní",J155,0)</f>
        <v>0</v>
      </c>
      <c r="BF155" s="232">
        <f>IF(N155="snížená",J155,0)</f>
        <v>0</v>
      </c>
      <c r="BG155" s="232">
        <f>IF(N155="zákl. přenesená",J155,0)</f>
        <v>0</v>
      </c>
      <c r="BH155" s="232">
        <f>IF(N155="sníž. přenesená",J155,0)</f>
        <v>0</v>
      </c>
      <c r="BI155" s="232">
        <f>IF(N155="nulová",J155,0)</f>
        <v>0</v>
      </c>
      <c r="BJ155" s="24" t="s">
        <v>84</v>
      </c>
      <c r="BK155" s="232">
        <f>ROUND(I155*H155,2)</f>
        <v>0</v>
      </c>
      <c r="BL155" s="24" t="s">
        <v>689</v>
      </c>
      <c r="BM155" s="24" t="s">
        <v>2156</v>
      </c>
    </row>
    <row r="156" spans="2:47" s="1" customFormat="1" ht="13.5">
      <c r="B156" s="46"/>
      <c r="C156" s="74"/>
      <c r="D156" s="233" t="s">
        <v>183</v>
      </c>
      <c r="E156" s="74"/>
      <c r="F156" s="234" t="s">
        <v>2155</v>
      </c>
      <c r="G156" s="74"/>
      <c r="H156" s="74"/>
      <c r="I156" s="191"/>
      <c r="J156" s="74"/>
      <c r="K156" s="74"/>
      <c r="L156" s="72"/>
      <c r="M156" s="235"/>
      <c r="N156" s="47"/>
      <c r="O156" s="47"/>
      <c r="P156" s="47"/>
      <c r="Q156" s="47"/>
      <c r="R156" s="47"/>
      <c r="S156" s="47"/>
      <c r="T156" s="95"/>
      <c r="AT156" s="24" t="s">
        <v>183</v>
      </c>
      <c r="AU156" s="24" t="s">
        <v>84</v>
      </c>
    </row>
    <row r="157" spans="2:47" s="1" customFormat="1" ht="13.5">
      <c r="B157" s="46"/>
      <c r="C157" s="74"/>
      <c r="D157" s="233" t="s">
        <v>184</v>
      </c>
      <c r="E157" s="74"/>
      <c r="F157" s="236" t="s">
        <v>2157</v>
      </c>
      <c r="G157" s="74"/>
      <c r="H157" s="74"/>
      <c r="I157" s="191"/>
      <c r="J157" s="74"/>
      <c r="K157" s="74"/>
      <c r="L157" s="72"/>
      <c r="M157" s="235"/>
      <c r="N157" s="47"/>
      <c r="O157" s="47"/>
      <c r="P157" s="47"/>
      <c r="Q157" s="47"/>
      <c r="R157" s="47"/>
      <c r="S157" s="47"/>
      <c r="T157" s="95"/>
      <c r="AT157" s="24" t="s">
        <v>184</v>
      </c>
      <c r="AU157" s="24" t="s">
        <v>84</v>
      </c>
    </row>
    <row r="158" spans="2:65" s="1" customFormat="1" ht="16.5" customHeight="1">
      <c r="B158" s="46"/>
      <c r="C158" s="262" t="s">
        <v>446</v>
      </c>
      <c r="D158" s="262" t="s">
        <v>858</v>
      </c>
      <c r="E158" s="263" t="s">
        <v>2158</v>
      </c>
      <c r="F158" s="264" t="s">
        <v>2159</v>
      </c>
      <c r="G158" s="265" t="s">
        <v>1245</v>
      </c>
      <c r="H158" s="266">
        <v>1</v>
      </c>
      <c r="I158" s="267"/>
      <c r="J158" s="268">
        <f>ROUND(I158*H158,2)</f>
        <v>0</v>
      </c>
      <c r="K158" s="264" t="s">
        <v>23</v>
      </c>
      <c r="L158" s="269"/>
      <c r="M158" s="270" t="s">
        <v>23</v>
      </c>
      <c r="N158" s="271" t="s">
        <v>47</v>
      </c>
      <c r="O158" s="47"/>
      <c r="P158" s="230">
        <f>O158*H158</f>
        <v>0</v>
      </c>
      <c r="Q158" s="230">
        <v>0</v>
      </c>
      <c r="R158" s="230">
        <f>Q158*H158</f>
        <v>0</v>
      </c>
      <c r="S158" s="230">
        <v>0</v>
      </c>
      <c r="T158" s="231">
        <f>S158*H158</f>
        <v>0</v>
      </c>
      <c r="AR158" s="24" t="s">
        <v>1032</v>
      </c>
      <c r="AT158" s="24" t="s">
        <v>858</v>
      </c>
      <c r="AU158" s="24" t="s">
        <v>84</v>
      </c>
      <c r="AY158" s="24" t="s">
        <v>170</v>
      </c>
      <c r="BE158" s="232">
        <f>IF(N158="základní",J158,0)</f>
        <v>0</v>
      </c>
      <c r="BF158" s="232">
        <f>IF(N158="snížená",J158,0)</f>
        <v>0</v>
      </c>
      <c r="BG158" s="232">
        <f>IF(N158="zákl. přenesená",J158,0)</f>
        <v>0</v>
      </c>
      <c r="BH158" s="232">
        <f>IF(N158="sníž. přenesená",J158,0)</f>
        <v>0</v>
      </c>
      <c r="BI158" s="232">
        <f>IF(N158="nulová",J158,0)</f>
        <v>0</v>
      </c>
      <c r="BJ158" s="24" t="s">
        <v>84</v>
      </c>
      <c r="BK158" s="232">
        <f>ROUND(I158*H158,2)</f>
        <v>0</v>
      </c>
      <c r="BL158" s="24" t="s">
        <v>689</v>
      </c>
      <c r="BM158" s="24" t="s">
        <v>2160</v>
      </c>
    </row>
    <row r="159" spans="2:47" s="1" customFormat="1" ht="13.5">
      <c r="B159" s="46"/>
      <c r="C159" s="74"/>
      <c r="D159" s="233" t="s">
        <v>183</v>
      </c>
      <c r="E159" s="74"/>
      <c r="F159" s="234" t="s">
        <v>2159</v>
      </c>
      <c r="G159" s="74"/>
      <c r="H159" s="74"/>
      <c r="I159" s="191"/>
      <c r="J159" s="74"/>
      <c r="K159" s="74"/>
      <c r="L159" s="72"/>
      <c r="M159" s="235"/>
      <c r="N159" s="47"/>
      <c r="O159" s="47"/>
      <c r="P159" s="47"/>
      <c r="Q159" s="47"/>
      <c r="R159" s="47"/>
      <c r="S159" s="47"/>
      <c r="T159" s="95"/>
      <c r="AT159" s="24" t="s">
        <v>183</v>
      </c>
      <c r="AU159" s="24" t="s">
        <v>84</v>
      </c>
    </row>
    <row r="160" spans="2:47" s="1" customFormat="1" ht="13.5">
      <c r="B160" s="46"/>
      <c r="C160" s="74"/>
      <c r="D160" s="233" t="s">
        <v>184</v>
      </c>
      <c r="E160" s="74"/>
      <c r="F160" s="236" t="s">
        <v>2161</v>
      </c>
      <c r="G160" s="74"/>
      <c r="H160" s="74"/>
      <c r="I160" s="191"/>
      <c r="J160" s="74"/>
      <c r="K160" s="74"/>
      <c r="L160" s="72"/>
      <c r="M160" s="235"/>
      <c r="N160" s="47"/>
      <c r="O160" s="47"/>
      <c r="P160" s="47"/>
      <c r="Q160" s="47"/>
      <c r="R160" s="47"/>
      <c r="S160" s="47"/>
      <c r="T160" s="95"/>
      <c r="AT160" s="24" t="s">
        <v>184</v>
      </c>
      <c r="AU160" s="24" t="s">
        <v>84</v>
      </c>
    </row>
    <row r="161" spans="2:65" s="1" customFormat="1" ht="16.5" customHeight="1">
      <c r="B161" s="46"/>
      <c r="C161" s="262" t="s">
        <v>454</v>
      </c>
      <c r="D161" s="262" t="s">
        <v>858</v>
      </c>
      <c r="E161" s="263" t="s">
        <v>2162</v>
      </c>
      <c r="F161" s="264" t="s">
        <v>2163</v>
      </c>
      <c r="G161" s="265" t="s">
        <v>1245</v>
      </c>
      <c r="H161" s="266">
        <v>2</v>
      </c>
      <c r="I161" s="267"/>
      <c r="J161" s="268">
        <f>ROUND(I161*H161,2)</f>
        <v>0</v>
      </c>
      <c r="K161" s="264" t="s">
        <v>23</v>
      </c>
      <c r="L161" s="269"/>
      <c r="M161" s="270" t="s">
        <v>23</v>
      </c>
      <c r="N161" s="271" t="s">
        <v>47</v>
      </c>
      <c r="O161" s="47"/>
      <c r="P161" s="230">
        <f>O161*H161</f>
        <v>0</v>
      </c>
      <c r="Q161" s="230">
        <v>0</v>
      </c>
      <c r="R161" s="230">
        <f>Q161*H161</f>
        <v>0</v>
      </c>
      <c r="S161" s="230">
        <v>0</v>
      </c>
      <c r="T161" s="231">
        <f>S161*H161</f>
        <v>0</v>
      </c>
      <c r="AR161" s="24" t="s">
        <v>1032</v>
      </c>
      <c r="AT161" s="24" t="s">
        <v>858</v>
      </c>
      <c r="AU161" s="24" t="s">
        <v>84</v>
      </c>
      <c r="AY161" s="24" t="s">
        <v>170</v>
      </c>
      <c r="BE161" s="232">
        <f>IF(N161="základní",J161,0)</f>
        <v>0</v>
      </c>
      <c r="BF161" s="232">
        <f>IF(N161="snížená",J161,0)</f>
        <v>0</v>
      </c>
      <c r="BG161" s="232">
        <f>IF(N161="zákl. přenesená",J161,0)</f>
        <v>0</v>
      </c>
      <c r="BH161" s="232">
        <f>IF(N161="sníž. přenesená",J161,0)</f>
        <v>0</v>
      </c>
      <c r="BI161" s="232">
        <f>IF(N161="nulová",J161,0)</f>
        <v>0</v>
      </c>
      <c r="BJ161" s="24" t="s">
        <v>84</v>
      </c>
      <c r="BK161" s="232">
        <f>ROUND(I161*H161,2)</f>
        <v>0</v>
      </c>
      <c r="BL161" s="24" t="s">
        <v>689</v>
      </c>
      <c r="BM161" s="24" t="s">
        <v>2164</v>
      </c>
    </row>
    <row r="162" spans="2:47" s="1" customFormat="1" ht="13.5">
      <c r="B162" s="46"/>
      <c r="C162" s="74"/>
      <c r="D162" s="233" t="s">
        <v>183</v>
      </c>
      <c r="E162" s="74"/>
      <c r="F162" s="234" t="s">
        <v>2163</v>
      </c>
      <c r="G162" s="74"/>
      <c r="H162" s="74"/>
      <c r="I162" s="191"/>
      <c r="J162" s="74"/>
      <c r="K162" s="74"/>
      <c r="L162" s="72"/>
      <c r="M162" s="235"/>
      <c r="N162" s="47"/>
      <c r="O162" s="47"/>
      <c r="P162" s="47"/>
      <c r="Q162" s="47"/>
      <c r="R162" s="47"/>
      <c r="S162" s="47"/>
      <c r="T162" s="95"/>
      <c r="AT162" s="24" t="s">
        <v>183</v>
      </c>
      <c r="AU162" s="24" t="s">
        <v>84</v>
      </c>
    </row>
    <row r="163" spans="2:47" s="1" customFormat="1" ht="13.5">
      <c r="B163" s="46"/>
      <c r="C163" s="74"/>
      <c r="D163" s="233" t="s">
        <v>184</v>
      </c>
      <c r="E163" s="74"/>
      <c r="F163" s="236" t="s">
        <v>2165</v>
      </c>
      <c r="G163" s="74"/>
      <c r="H163" s="74"/>
      <c r="I163" s="191"/>
      <c r="J163" s="74"/>
      <c r="K163" s="74"/>
      <c r="L163" s="72"/>
      <c r="M163" s="235"/>
      <c r="N163" s="47"/>
      <c r="O163" s="47"/>
      <c r="P163" s="47"/>
      <c r="Q163" s="47"/>
      <c r="R163" s="47"/>
      <c r="S163" s="47"/>
      <c r="T163" s="95"/>
      <c r="AT163" s="24" t="s">
        <v>184</v>
      </c>
      <c r="AU163" s="24" t="s">
        <v>84</v>
      </c>
    </row>
    <row r="164" spans="2:65" s="1" customFormat="1" ht="25.5" customHeight="1">
      <c r="B164" s="46"/>
      <c r="C164" s="262" t="s">
        <v>459</v>
      </c>
      <c r="D164" s="262" t="s">
        <v>858</v>
      </c>
      <c r="E164" s="263" t="s">
        <v>2166</v>
      </c>
      <c r="F164" s="264" t="s">
        <v>2167</v>
      </c>
      <c r="G164" s="265" t="s">
        <v>304</v>
      </c>
      <c r="H164" s="266">
        <v>4</v>
      </c>
      <c r="I164" s="267"/>
      <c r="J164" s="268">
        <f>ROUND(I164*H164,2)</f>
        <v>0</v>
      </c>
      <c r="K164" s="264" t="s">
        <v>1676</v>
      </c>
      <c r="L164" s="269"/>
      <c r="M164" s="270" t="s">
        <v>23</v>
      </c>
      <c r="N164" s="271" t="s">
        <v>47</v>
      </c>
      <c r="O164" s="47"/>
      <c r="P164" s="230">
        <f>O164*H164</f>
        <v>0</v>
      </c>
      <c r="Q164" s="230">
        <v>0</v>
      </c>
      <c r="R164" s="230">
        <f>Q164*H164</f>
        <v>0</v>
      </c>
      <c r="S164" s="230">
        <v>0</v>
      </c>
      <c r="T164" s="231">
        <f>S164*H164</f>
        <v>0</v>
      </c>
      <c r="AR164" s="24" t="s">
        <v>1032</v>
      </c>
      <c r="AT164" s="24" t="s">
        <v>858</v>
      </c>
      <c r="AU164" s="24" t="s">
        <v>84</v>
      </c>
      <c r="AY164" s="24" t="s">
        <v>170</v>
      </c>
      <c r="BE164" s="232">
        <f>IF(N164="základní",J164,0)</f>
        <v>0</v>
      </c>
      <c r="BF164" s="232">
        <f>IF(N164="snížená",J164,0)</f>
        <v>0</v>
      </c>
      <c r="BG164" s="232">
        <f>IF(N164="zákl. přenesená",J164,0)</f>
        <v>0</v>
      </c>
      <c r="BH164" s="232">
        <f>IF(N164="sníž. přenesená",J164,0)</f>
        <v>0</v>
      </c>
      <c r="BI164" s="232">
        <f>IF(N164="nulová",J164,0)</f>
        <v>0</v>
      </c>
      <c r="BJ164" s="24" t="s">
        <v>84</v>
      </c>
      <c r="BK164" s="232">
        <f>ROUND(I164*H164,2)</f>
        <v>0</v>
      </c>
      <c r="BL164" s="24" t="s">
        <v>689</v>
      </c>
      <c r="BM164" s="24" t="s">
        <v>2168</v>
      </c>
    </row>
    <row r="165" spans="2:47" s="1" customFormat="1" ht="13.5">
      <c r="B165" s="46"/>
      <c r="C165" s="74"/>
      <c r="D165" s="233" t="s">
        <v>183</v>
      </c>
      <c r="E165" s="74"/>
      <c r="F165" s="234" t="s">
        <v>2169</v>
      </c>
      <c r="G165" s="74"/>
      <c r="H165" s="74"/>
      <c r="I165" s="191"/>
      <c r="J165" s="74"/>
      <c r="K165" s="74"/>
      <c r="L165" s="72"/>
      <c r="M165" s="235"/>
      <c r="N165" s="47"/>
      <c r="O165" s="47"/>
      <c r="P165" s="47"/>
      <c r="Q165" s="47"/>
      <c r="R165" s="47"/>
      <c r="S165" s="47"/>
      <c r="T165" s="95"/>
      <c r="AT165" s="24" t="s">
        <v>183</v>
      </c>
      <c r="AU165" s="24" t="s">
        <v>84</v>
      </c>
    </row>
    <row r="166" spans="2:47" s="1" customFormat="1" ht="13.5">
      <c r="B166" s="46"/>
      <c r="C166" s="74"/>
      <c r="D166" s="233" t="s">
        <v>184</v>
      </c>
      <c r="E166" s="74"/>
      <c r="F166" s="236" t="s">
        <v>2170</v>
      </c>
      <c r="G166" s="74"/>
      <c r="H166" s="74"/>
      <c r="I166" s="191"/>
      <c r="J166" s="74"/>
      <c r="K166" s="74"/>
      <c r="L166" s="72"/>
      <c r="M166" s="235"/>
      <c r="N166" s="47"/>
      <c r="O166" s="47"/>
      <c r="P166" s="47"/>
      <c r="Q166" s="47"/>
      <c r="R166" s="47"/>
      <c r="S166" s="47"/>
      <c r="T166" s="95"/>
      <c r="AT166" s="24" t="s">
        <v>184</v>
      </c>
      <c r="AU166" s="24" t="s">
        <v>84</v>
      </c>
    </row>
    <row r="167" spans="2:65" s="1" customFormat="1" ht="16.5" customHeight="1">
      <c r="B167" s="46"/>
      <c r="C167" s="262" t="s">
        <v>466</v>
      </c>
      <c r="D167" s="262" t="s">
        <v>858</v>
      </c>
      <c r="E167" s="263" t="s">
        <v>2171</v>
      </c>
      <c r="F167" s="264" t="s">
        <v>2172</v>
      </c>
      <c r="G167" s="265" t="s">
        <v>1245</v>
      </c>
      <c r="H167" s="266">
        <v>2</v>
      </c>
      <c r="I167" s="267"/>
      <c r="J167" s="268">
        <f>ROUND(I167*H167,2)</f>
        <v>0</v>
      </c>
      <c r="K167" s="264" t="s">
        <v>23</v>
      </c>
      <c r="L167" s="269"/>
      <c r="M167" s="270" t="s">
        <v>23</v>
      </c>
      <c r="N167" s="271" t="s">
        <v>47</v>
      </c>
      <c r="O167" s="47"/>
      <c r="P167" s="230">
        <f>O167*H167</f>
        <v>0</v>
      </c>
      <c r="Q167" s="230">
        <v>0</v>
      </c>
      <c r="R167" s="230">
        <f>Q167*H167</f>
        <v>0</v>
      </c>
      <c r="S167" s="230">
        <v>0</v>
      </c>
      <c r="T167" s="231">
        <f>S167*H167</f>
        <v>0</v>
      </c>
      <c r="AR167" s="24" t="s">
        <v>1032</v>
      </c>
      <c r="AT167" s="24" t="s">
        <v>858</v>
      </c>
      <c r="AU167" s="24" t="s">
        <v>84</v>
      </c>
      <c r="AY167" s="24" t="s">
        <v>170</v>
      </c>
      <c r="BE167" s="232">
        <f>IF(N167="základní",J167,0)</f>
        <v>0</v>
      </c>
      <c r="BF167" s="232">
        <f>IF(N167="snížená",J167,0)</f>
        <v>0</v>
      </c>
      <c r="BG167" s="232">
        <f>IF(N167="zákl. přenesená",J167,0)</f>
        <v>0</v>
      </c>
      <c r="BH167" s="232">
        <f>IF(N167="sníž. přenesená",J167,0)</f>
        <v>0</v>
      </c>
      <c r="BI167" s="232">
        <f>IF(N167="nulová",J167,0)</f>
        <v>0</v>
      </c>
      <c r="BJ167" s="24" t="s">
        <v>84</v>
      </c>
      <c r="BK167" s="232">
        <f>ROUND(I167*H167,2)</f>
        <v>0</v>
      </c>
      <c r="BL167" s="24" t="s">
        <v>689</v>
      </c>
      <c r="BM167" s="24" t="s">
        <v>2173</v>
      </c>
    </row>
    <row r="168" spans="2:47" s="1" customFormat="1" ht="13.5">
      <c r="B168" s="46"/>
      <c r="C168" s="74"/>
      <c r="D168" s="233" t="s">
        <v>183</v>
      </c>
      <c r="E168" s="74"/>
      <c r="F168" s="234" t="s">
        <v>2174</v>
      </c>
      <c r="G168" s="74"/>
      <c r="H168" s="74"/>
      <c r="I168" s="191"/>
      <c r="J168" s="74"/>
      <c r="K168" s="74"/>
      <c r="L168" s="72"/>
      <c r="M168" s="235"/>
      <c r="N168" s="47"/>
      <c r="O168" s="47"/>
      <c r="P168" s="47"/>
      <c r="Q168" s="47"/>
      <c r="R168" s="47"/>
      <c r="S168" s="47"/>
      <c r="T168" s="95"/>
      <c r="AT168" s="24" t="s">
        <v>183</v>
      </c>
      <c r="AU168" s="24" t="s">
        <v>84</v>
      </c>
    </row>
    <row r="169" spans="2:47" s="1" customFormat="1" ht="13.5">
      <c r="B169" s="46"/>
      <c r="C169" s="74"/>
      <c r="D169" s="233" t="s">
        <v>184</v>
      </c>
      <c r="E169" s="74"/>
      <c r="F169" s="236" t="s">
        <v>2175</v>
      </c>
      <c r="G169" s="74"/>
      <c r="H169" s="74"/>
      <c r="I169" s="191"/>
      <c r="J169" s="74"/>
      <c r="K169" s="74"/>
      <c r="L169" s="72"/>
      <c r="M169" s="235"/>
      <c r="N169" s="47"/>
      <c r="O169" s="47"/>
      <c r="P169" s="47"/>
      <c r="Q169" s="47"/>
      <c r="R169" s="47"/>
      <c r="S169" s="47"/>
      <c r="T169" s="95"/>
      <c r="AT169" s="24" t="s">
        <v>184</v>
      </c>
      <c r="AU169" s="24" t="s">
        <v>84</v>
      </c>
    </row>
    <row r="170" spans="2:65" s="1" customFormat="1" ht="16.5" customHeight="1">
      <c r="B170" s="46"/>
      <c r="C170" s="262" t="s">
        <v>472</v>
      </c>
      <c r="D170" s="262" t="s">
        <v>858</v>
      </c>
      <c r="E170" s="263" t="s">
        <v>2176</v>
      </c>
      <c r="F170" s="264" t="s">
        <v>2177</v>
      </c>
      <c r="G170" s="265" t="s">
        <v>1245</v>
      </c>
      <c r="H170" s="266">
        <v>2</v>
      </c>
      <c r="I170" s="267"/>
      <c r="J170" s="268">
        <f>ROUND(I170*H170,2)</f>
        <v>0</v>
      </c>
      <c r="K170" s="264" t="s">
        <v>23</v>
      </c>
      <c r="L170" s="269"/>
      <c r="M170" s="270" t="s">
        <v>23</v>
      </c>
      <c r="N170" s="271" t="s">
        <v>47</v>
      </c>
      <c r="O170" s="47"/>
      <c r="P170" s="230">
        <f>O170*H170</f>
        <v>0</v>
      </c>
      <c r="Q170" s="230">
        <v>0</v>
      </c>
      <c r="R170" s="230">
        <f>Q170*H170</f>
        <v>0</v>
      </c>
      <c r="S170" s="230">
        <v>0</v>
      </c>
      <c r="T170" s="231">
        <f>S170*H170</f>
        <v>0</v>
      </c>
      <c r="AR170" s="24" t="s">
        <v>1032</v>
      </c>
      <c r="AT170" s="24" t="s">
        <v>858</v>
      </c>
      <c r="AU170" s="24" t="s">
        <v>84</v>
      </c>
      <c r="AY170" s="24" t="s">
        <v>170</v>
      </c>
      <c r="BE170" s="232">
        <f>IF(N170="základní",J170,0)</f>
        <v>0</v>
      </c>
      <c r="BF170" s="232">
        <f>IF(N170="snížená",J170,0)</f>
        <v>0</v>
      </c>
      <c r="BG170" s="232">
        <f>IF(N170="zákl. přenesená",J170,0)</f>
        <v>0</v>
      </c>
      <c r="BH170" s="232">
        <f>IF(N170="sníž. přenesená",J170,0)</f>
        <v>0</v>
      </c>
      <c r="BI170" s="232">
        <f>IF(N170="nulová",J170,0)</f>
        <v>0</v>
      </c>
      <c r="BJ170" s="24" t="s">
        <v>84</v>
      </c>
      <c r="BK170" s="232">
        <f>ROUND(I170*H170,2)</f>
        <v>0</v>
      </c>
      <c r="BL170" s="24" t="s">
        <v>689</v>
      </c>
      <c r="BM170" s="24" t="s">
        <v>2178</v>
      </c>
    </row>
    <row r="171" spans="2:47" s="1" customFormat="1" ht="13.5">
      <c r="B171" s="46"/>
      <c r="C171" s="74"/>
      <c r="D171" s="233" t="s">
        <v>183</v>
      </c>
      <c r="E171" s="74"/>
      <c r="F171" s="234" t="s">
        <v>2179</v>
      </c>
      <c r="G171" s="74"/>
      <c r="H171" s="74"/>
      <c r="I171" s="191"/>
      <c r="J171" s="74"/>
      <c r="K171" s="74"/>
      <c r="L171" s="72"/>
      <c r="M171" s="235"/>
      <c r="N171" s="47"/>
      <c r="O171" s="47"/>
      <c r="P171" s="47"/>
      <c r="Q171" s="47"/>
      <c r="R171" s="47"/>
      <c r="S171" s="47"/>
      <c r="T171" s="95"/>
      <c r="AT171" s="24" t="s">
        <v>183</v>
      </c>
      <c r="AU171" s="24" t="s">
        <v>84</v>
      </c>
    </row>
    <row r="172" spans="2:47" s="1" customFormat="1" ht="13.5">
      <c r="B172" s="46"/>
      <c r="C172" s="74"/>
      <c r="D172" s="233" t="s">
        <v>184</v>
      </c>
      <c r="E172" s="74"/>
      <c r="F172" s="236" t="s">
        <v>2180</v>
      </c>
      <c r="G172" s="74"/>
      <c r="H172" s="74"/>
      <c r="I172" s="191"/>
      <c r="J172" s="74"/>
      <c r="K172" s="74"/>
      <c r="L172" s="72"/>
      <c r="M172" s="235"/>
      <c r="N172" s="47"/>
      <c r="O172" s="47"/>
      <c r="P172" s="47"/>
      <c r="Q172" s="47"/>
      <c r="R172" s="47"/>
      <c r="S172" s="47"/>
      <c r="T172" s="95"/>
      <c r="AT172" s="24" t="s">
        <v>184</v>
      </c>
      <c r="AU172" s="24" t="s">
        <v>84</v>
      </c>
    </row>
    <row r="173" spans="2:65" s="1" customFormat="1" ht="16.5" customHeight="1">
      <c r="B173" s="46"/>
      <c r="C173" s="262" t="s">
        <v>479</v>
      </c>
      <c r="D173" s="262" t="s">
        <v>858</v>
      </c>
      <c r="E173" s="263" t="s">
        <v>2181</v>
      </c>
      <c r="F173" s="264" t="s">
        <v>2182</v>
      </c>
      <c r="G173" s="265" t="s">
        <v>1245</v>
      </c>
      <c r="H173" s="266">
        <v>2</v>
      </c>
      <c r="I173" s="267"/>
      <c r="J173" s="268">
        <f>ROUND(I173*H173,2)</f>
        <v>0</v>
      </c>
      <c r="K173" s="264" t="s">
        <v>23</v>
      </c>
      <c r="L173" s="269"/>
      <c r="M173" s="270" t="s">
        <v>23</v>
      </c>
      <c r="N173" s="271" t="s">
        <v>47</v>
      </c>
      <c r="O173" s="47"/>
      <c r="P173" s="230">
        <f>O173*H173</f>
        <v>0</v>
      </c>
      <c r="Q173" s="230">
        <v>0</v>
      </c>
      <c r="R173" s="230">
        <f>Q173*H173</f>
        <v>0</v>
      </c>
      <c r="S173" s="230">
        <v>0</v>
      </c>
      <c r="T173" s="231">
        <f>S173*H173</f>
        <v>0</v>
      </c>
      <c r="AR173" s="24" t="s">
        <v>1032</v>
      </c>
      <c r="AT173" s="24" t="s">
        <v>858</v>
      </c>
      <c r="AU173" s="24" t="s">
        <v>84</v>
      </c>
      <c r="AY173" s="24" t="s">
        <v>170</v>
      </c>
      <c r="BE173" s="232">
        <f>IF(N173="základní",J173,0)</f>
        <v>0</v>
      </c>
      <c r="BF173" s="232">
        <f>IF(N173="snížená",J173,0)</f>
        <v>0</v>
      </c>
      <c r="BG173" s="232">
        <f>IF(N173="zákl. přenesená",J173,0)</f>
        <v>0</v>
      </c>
      <c r="BH173" s="232">
        <f>IF(N173="sníž. přenesená",J173,0)</f>
        <v>0</v>
      </c>
      <c r="BI173" s="232">
        <f>IF(N173="nulová",J173,0)</f>
        <v>0</v>
      </c>
      <c r="BJ173" s="24" t="s">
        <v>84</v>
      </c>
      <c r="BK173" s="232">
        <f>ROUND(I173*H173,2)</f>
        <v>0</v>
      </c>
      <c r="BL173" s="24" t="s">
        <v>689</v>
      </c>
      <c r="BM173" s="24" t="s">
        <v>2183</v>
      </c>
    </row>
    <row r="174" spans="2:47" s="1" customFormat="1" ht="13.5">
      <c r="B174" s="46"/>
      <c r="C174" s="74"/>
      <c r="D174" s="233" t="s">
        <v>183</v>
      </c>
      <c r="E174" s="74"/>
      <c r="F174" s="234" t="s">
        <v>2184</v>
      </c>
      <c r="G174" s="74"/>
      <c r="H174" s="74"/>
      <c r="I174" s="191"/>
      <c r="J174" s="74"/>
      <c r="K174" s="74"/>
      <c r="L174" s="72"/>
      <c r="M174" s="235"/>
      <c r="N174" s="47"/>
      <c r="O174" s="47"/>
      <c r="P174" s="47"/>
      <c r="Q174" s="47"/>
      <c r="R174" s="47"/>
      <c r="S174" s="47"/>
      <c r="T174" s="95"/>
      <c r="AT174" s="24" t="s">
        <v>183</v>
      </c>
      <c r="AU174" s="24" t="s">
        <v>84</v>
      </c>
    </row>
    <row r="175" spans="2:47" s="1" customFormat="1" ht="13.5">
      <c r="B175" s="46"/>
      <c r="C175" s="74"/>
      <c r="D175" s="233" t="s">
        <v>184</v>
      </c>
      <c r="E175" s="74"/>
      <c r="F175" s="236" t="s">
        <v>2185</v>
      </c>
      <c r="G175" s="74"/>
      <c r="H175" s="74"/>
      <c r="I175" s="191"/>
      <c r="J175" s="74"/>
      <c r="K175" s="74"/>
      <c r="L175" s="72"/>
      <c r="M175" s="235"/>
      <c r="N175" s="47"/>
      <c r="O175" s="47"/>
      <c r="P175" s="47"/>
      <c r="Q175" s="47"/>
      <c r="R175" s="47"/>
      <c r="S175" s="47"/>
      <c r="T175" s="95"/>
      <c r="AT175" s="24" t="s">
        <v>184</v>
      </c>
      <c r="AU175" s="24" t="s">
        <v>84</v>
      </c>
    </row>
    <row r="176" spans="2:65" s="1" customFormat="1" ht="16.5" customHeight="1">
      <c r="B176" s="46"/>
      <c r="C176" s="262" t="s">
        <v>486</v>
      </c>
      <c r="D176" s="262" t="s">
        <v>858</v>
      </c>
      <c r="E176" s="263" t="s">
        <v>2186</v>
      </c>
      <c r="F176" s="264" t="s">
        <v>2187</v>
      </c>
      <c r="G176" s="265" t="s">
        <v>1245</v>
      </c>
      <c r="H176" s="266">
        <v>2</v>
      </c>
      <c r="I176" s="267"/>
      <c r="J176" s="268">
        <f>ROUND(I176*H176,2)</f>
        <v>0</v>
      </c>
      <c r="K176" s="264" t="s">
        <v>23</v>
      </c>
      <c r="L176" s="269"/>
      <c r="M176" s="270" t="s">
        <v>23</v>
      </c>
      <c r="N176" s="271" t="s">
        <v>47</v>
      </c>
      <c r="O176" s="47"/>
      <c r="P176" s="230">
        <f>O176*H176</f>
        <v>0</v>
      </c>
      <c r="Q176" s="230">
        <v>0</v>
      </c>
      <c r="R176" s="230">
        <f>Q176*H176</f>
        <v>0</v>
      </c>
      <c r="S176" s="230">
        <v>0</v>
      </c>
      <c r="T176" s="231">
        <f>S176*H176</f>
        <v>0</v>
      </c>
      <c r="AR176" s="24" t="s">
        <v>1032</v>
      </c>
      <c r="AT176" s="24" t="s">
        <v>858</v>
      </c>
      <c r="AU176" s="24" t="s">
        <v>84</v>
      </c>
      <c r="AY176" s="24" t="s">
        <v>170</v>
      </c>
      <c r="BE176" s="232">
        <f>IF(N176="základní",J176,0)</f>
        <v>0</v>
      </c>
      <c r="BF176" s="232">
        <f>IF(N176="snížená",J176,0)</f>
        <v>0</v>
      </c>
      <c r="BG176" s="232">
        <f>IF(N176="zákl. přenesená",J176,0)</f>
        <v>0</v>
      </c>
      <c r="BH176" s="232">
        <f>IF(N176="sníž. přenesená",J176,0)</f>
        <v>0</v>
      </c>
      <c r="BI176" s="232">
        <f>IF(N176="nulová",J176,0)</f>
        <v>0</v>
      </c>
      <c r="BJ176" s="24" t="s">
        <v>84</v>
      </c>
      <c r="BK176" s="232">
        <f>ROUND(I176*H176,2)</f>
        <v>0</v>
      </c>
      <c r="BL176" s="24" t="s">
        <v>689</v>
      </c>
      <c r="BM176" s="24" t="s">
        <v>2188</v>
      </c>
    </row>
    <row r="177" spans="2:47" s="1" customFormat="1" ht="13.5">
      <c r="B177" s="46"/>
      <c r="C177" s="74"/>
      <c r="D177" s="233" t="s">
        <v>183</v>
      </c>
      <c r="E177" s="74"/>
      <c r="F177" s="234" t="s">
        <v>2187</v>
      </c>
      <c r="G177" s="74"/>
      <c r="H177" s="74"/>
      <c r="I177" s="191"/>
      <c r="J177" s="74"/>
      <c r="K177" s="74"/>
      <c r="L177" s="72"/>
      <c r="M177" s="235"/>
      <c r="N177" s="47"/>
      <c r="O177" s="47"/>
      <c r="P177" s="47"/>
      <c r="Q177" s="47"/>
      <c r="R177" s="47"/>
      <c r="S177" s="47"/>
      <c r="T177" s="95"/>
      <c r="AT177" s="24" t="s">
        <v>183</v>
      </c>
      <c r="AU177" s="24" t="s">
        <v>84</v>
      </c>
    </row>
    <row r="178" spans="2:47" s="1" customFormat="1" ht="13.5">
      <c r="B178" s="46"/>
      <c r="C178" s="74"/>
      <c r="D178" s="233" t="s">
        <v>184</v>
      </c>
      <c r="E178" s="74"/>
      <c r="F178" s="236" t="s">
        <v>2189</v>
      </c>
      <c r="G178" s="74"/>
      <c r="H178" s="74"/>
      <c r="I178" s="191"/>
      <c r="J178" s="74"/>
      <c r="K178" s="74"/>
      <c r="L178" s="72"/>
      <c r="M178" s="235"/>
      <c r="N178" s="47"/>
      <c r="O178" s="47"/>
      <c r="P178" s="47"/>
      <c r="Q178" s="47"/>
      <c r="R178" s="47"/>
      <c r="S178" s="47"/>
      <c r="T178" s="95"/>
      <c r="AT178" s="24" t="s">
        <v>184</v>
      </c>
      <c r="AU178" s="24" t="s">
        <v>84</v>
      </c>
    </row>
    <row r="179" spans="2:65" s="1" customFormat="1" ht="16.5" customHeight="1">
      <c r="B179" s="46"/>
      <c r="C179" s="262" t="s">
        <v>492</v>
      </c>
      <c r="D179" s="262" t="s">
        <v>858</v>
      </c>
      <c r="E179" s="263" t="s">
        <v>2190</v>
      </c>
      <c r="F179" s="264" t="s">
        <v>2191</v>
      </c>
      <c r="G179" s="265" t="s">
        <v>1245</v>
      </c>
      <c r="H179" s="266">
        <v>4</v>
      </c>
      <c r="I179" s="267"/>
      <c r="J179" s="268">
        <f>ROUND(I179*H179,2)</f>
        <v>0</v>
      </c>
      <c r="K179" s="264" t="s">
        <v>23</v>
      </c>
      <c r="L179" s="269"/>
      <c r="M179" s="270" t="s">
        <v>23</v>
      </c>
      <c r="N179" s="271" t="s">
        <v>47</v>
      </c>
      <c r="O179" s="47"/>
      <c r="P179" s="230">
        <f>O179*H179</f>
        <v>0</v>
      </c>
      <c r="Q179" s="230">
        <v>0</v>
      </c>
      <c r="R179" s="230">
        <f>Q179*H179</f>
        <v>0</v>
      </c>
      <c r="S179" s="230">
        <v>0</v>
      </c>
      <c r="T179" s="231">
        <f>S179*H179</f>
        <v>0</v>
      </c>
      <c r="AR179" s="24" t="s">
        <v>1032</v>
      </c>
      <c r="AT179" s="24" t="s">
        <v>858</v>
      </c>
      <c r="AU179" s="24" t="s">
        <v>84</v>
      </c>
      <c r="AY179" s="24" t="s">
        <v>170</v>
      </c>
      <c r="BE179" s="232">
        <f>IF(N179="základní",J179,0)</f>
        <v>0</v>
      </c>
      <c r="BF179" s="232">
        <f>IF(N179="snížená",J179,0)</f>
        <v>0</v>
      </c>
      <c r="BG179" s="232">
        <f>IF(N179="zákl. přenesená",J179,0)</f>
        <v>0</v>
      </c>
      <c r="BH179" s="232">
        <f>IF(N179="sníž. přenesená",J179,0)</f>
        <v>0</v>
      </c>
      <c r="BI179" s="232">
        <f>IF(N179="nulová",J179,0)</f>
        <v>0</v>
      </c>
      <c r="BJ179" s="24" t="s">
        <v>84</v>
      </c>
      <c r="BK179" s="232">
        <f>ROUND(I179*H179,2)</f>
        <v>0</v>
      </c>
      <c r="BL179" s="24" t="s">
        <v>689</v>
      </c>
      <c r="BM179" s="24" t="s">
        <v>2192</v>
      </c>
    </row>
    <row r="180" spans="2:47" s="1" customFormat="1" ht="13.5">
      <c r="B180" s="46"/>
      <c r="C180" s="74"/>
      <c r="D180" s="233" t="s">
        <v>183</v>
      </c>
      <c r="E180" s="74"/>
      <c r="F180" s="234" t="s">
        <v>2191</v>
      </c>
      <c r="G180" s="74"/>
      <c r="H180" s="74"/>
      <c r="I180" s="191"/>
      <c r="J180" s="74"/>
      <c r="K180" s="74"/>
      <c r="L180" s="72"/>
      <c r="M180" s="235"/>
      <c r="N180" s="47"/>
      <c r="O180" s="47"/>
      <c r="P180" s="47"/>
      <c r="Q180" s="47"/>
      <c r="R180" s="47"/>
      <c r="S180" s="47"/>
      <c r="T180" s="95"/>
      <c r="AT180" s="24" t="s">
        <v>183</v>
      </c>
      <c r="AU180" s="24" t="s">
        <v>84</v>
      </c>
    </row>
    <row r="181" spans="2:47" s="1" customFormat="1" ht="13.5">
      <c r="B181" s="46"/>
      <c r="C181" s="74"/>
      <c r="D181" s="233" t="s">
        <v>184</v>
      </c>
      <c r="E181" s="74"/>
      <c r="F181" s="236" t="s">
        <v>2193</v>
      </c>
      <c r="G181" s="74"/>
      <c r="H181" s="74"/>
      <c r="I181" s="191"/>
      <c r="J181" s="74"/>
      <c r="K181" s="74"/>
      <c r="L181" s="72"/>
      <c r="M181" s="235"/>
      <c r="N181" s="47"/>
      <c r="O181" s="47"/>
      <c r="P181" s="47"/>
      <c r="Q181" s="47"/>
      <c r="R181" s="47"/>
      <c r="S181" s="47"/>
      <c r="T181" s="95"/>
      <c r="AT181" s="24" t="s">
        <v>184</v>
      </c>
      <c r="AU181" s="24" t="s">
        <v>84</v>
      </c>
    </row>
    <row r="182" spans="2:65" s="1" customFormat="1" ht="16.5" customHeight="1">
      <c r="B182" s="46"/>
      <c r="C182" s="262" t="s">
        <v>499</v>
      </c>
      <c r="D182" s="262" t="s">
        <v>858</v>
      </c>
      <c r="E182" s="263" t="s">
        <v>2194</v>
      </c>
      <c r="F182" s="264" t="s">
        <v>2195</v>
      </c>
      <c r="G182" s="265" t="s">
        <v>1245</v>
      </c>
      <c r="H182" s="266">
        <v>2</v>
      </c>
      <c r="I182" s="267"/>
      <c r="J182" s="268">
        <f>ROUND(I182*H182,2)</f>
        <v>0</v>
      </c>
      <c r="K182" s="264" t="s">
        <v>23</v>
      </c>
      <c r="L182" s="269"/>
      <c r="M182" s="270" t="s">
        <v>23</v>
      </c>
      <c r="N182" s="271" t="s">
        <v>47</v>
      </c>
      <c r="O182" s="47"/>
      <c r="P182" s="230">
        <f>O182*H182</f>
        <v>0</v>
      </c>
      <c r="Q182" s="230">
        <v>0</v>
      </c>
      <c r="R182" s="230">
        <f>Q182*H182</f>
        <v>0</v>
      </c>
      <c r="S182" s="230">
        <v>0</v>
      </c>
      <c r="T182" s="231">
        <f>S182*H182</f>
        <v>0</v>
      </c>
      <c r="AR182" s="24" t="s">
        <v>1032</v>
      </c>
      <c r="AT182" s="24" t="s">
        <v>858</v>
      </c>
      <c r="AU182" s="24" t="s">
        <v>84</v>
      </c>
      <c r="AY182" s="24" t="s">
        <v>170</v>
      </c>
      <c r="BE182" s="232">
        <f>IF(N182="základní",J182,0)</f>
        <v>0</v>
      </c>
      <c r="BF182" s="232">
        <f>IF(N182="snížená",J182,0)</f>
        <v>0</v>
      </c>
      <c r="BG182" s="232">
        <f>IF(N182="zákl. přenesená",J182,0)</f>
        <v>0</v>
      </c>
      <c r="BH182" s="232">
        <f>IF(N182="sníž. přenesená",J182,0)</f>
        <v>0</v>
      </c>
      <c r="BI182" s="232">
        <f>IF(N182="nulová",J182,0)</f>
        <v>0</v>
      </c>
      <c r="BJ182" s="24" t="s">
        <v>84</v>
      </c>
      <c r="BK182" s="232">
        <f>ROUND(I182*H182,2)</f>
        <v>0</v>
      </c>
      <c r="BL182" s="24" t="s">
        <v>689</v>
      </c>
      <c r="BM182" s="24" t="s">
        <v>2196</v>
      </c>
    </row>
    <row r="183" spans="2:47" s="1" customFormat="1" ht="13.5">
      <c r="B183" s="46"/>
      <c r="C183" s="74"/>
      <c r="D183" s="233" t="s">
        <v>183</v>
      </c>
      <c r="E183" s="74"/>
      <c r="F183" s="234" t="s">
        <v>2195</v>
      </c>
      <c r="G183" s="74"/>
      <c r="H183" s="74"/>
      <c r="I183" s="191"/>
      <c r="J183" s="74"/>
      <c r="K183" s="74"/>
      <c r="L183" s="72"/>
      <c r="M183" s="235"/>
      <c r="N183" s="47"/>
      <c r="O183" s="47"/>
      <c r="P183" s="47"/>
      <c r="Q183" s="47"/>
      <c r="R183" s="47"/>
      <c r="S183" s="47"/>
      <c r="T183" s="95"/>
      <c r="AT183" s="24" t="s">
        <v>183</v>
      </c>
      <c r="AU183" s="24" t="s">
        <v>84</v>
      </c>
    </row>
    <row r="184" spans="2:47" s="1" customFormat="1" ht="13.5">
      <c r="B184" s="46"/>
      <c r="C184" s="74"/>
      <c r="D184" s="233" t="s">
        <v>184</v>
      </c>
      <c r="E184" s="74"/>
      <c r="F184" s="236" t="s">
        <v>2197</v>
      </c>
      <c r="G184" s="74"/>
      <c r="H184" s="74"/>
      <c r="I184" s="191"/>
      <c r="J184" s="74"/>
      <c r="K184" s="74"/>
      <c r="L184" s="72"/>
      <c r="M184" s="235"/>
      <c r="N184" s="47"/>
      <c r="O184" s="47"/>
      <c r="P184" s="47"/>
      <c r="Q184" s="47"/>
      <c r="R184" s="47"/>
      <c r="S184" s="47"/>
      <c r="T184" s="95"/>
      <c r="AT184" s="24" t="s">
        <v>184</v>
      </c>
      <c r="AU184" s="24" t="s">
        <v>84</v>
      </c>
    </row>
    <row r="185" spans="2:65" s="1" customFormat="1" ht="25.5" customHeight="1">
      <c r="B185" s="46"/>
      <c r="C185" s="262" t="s">
        <v>506</v>
      </c>
      <c r="D185" s="262" t="s">
        <v>858</v>
      </c>
      <c r="E185" s="263" t="s">
        <v>2198</v>
      </c>
      <c r="F185" s="264" t="s">
        <v>2199</v>
      </c>
      <c r="G185" s="265" t="s">
        <v>1245</v>
      </c>
      <c r="H185" s="266">
        <v>1</v>
      </c>
      <c r="I185" s="267"/>
      <c r="J185" s="268">
        <f>ROUND(I185*H185,2)</f>
        <v>0</v>
      </c>
      <c r="K185" s="264" t="s">
        <v>23</v>
      </c>
      <c r="L185" s="269"/>
      <c r="M185" s="270" t="s">
        <v>23</v>
      </c>
      <c r="N185" s="271" t="s">
        <v>47</v>
      </c>
      <c r="O185" s="47"/>
      <c r="P185" s="230">
        <f>O185*H185</f>
        <v>0</v>
      </c>
      <c r="Q185" s="230">
        <v>0</v>
      </c>
      <c r="R185" s="230">
        <f>Q185*H185</f>
        <v>0</v>
      </c>
      <c r="S185" s="230">
        <v>0</v>
      </c>
      <c r="T185" s="231">
        <f>S185*H185</f>
        <v>0</v>
      </c>
      <c r="AR185" s="24" t="s">
        <v>1032</v>
      </c>
      <c r="AT185" s="24" t="s">
        <v>858</v>
      </c>
      <c r="AU185" s="24" t="s">
        <v>84</v>
      </c>
      <c r="AY185" s="24" t="s">
        <v>170</v>
      </c>
      <c r="BE185" s="232">
        <f>IF(N185="základní",J185,0)</f>
        <v>0</v>
      </c>
      <c r="BF185" s="232">
        <f>IF(N185="snížená",J185,0)</f>
        <v>0</v>
      </c>
      <c r="BG185" s="232">
        <f>IF(N185="zákl. přenesená",J185,0)</f>
        <v>0</v>
      </c>
      <c r="BH185" s="232">
        <f>IF(N185="sníž. přenesená",J185,0)</f>
        <v>0</v>
      </c>
      <c r="BI185" s="232">
        <f>IF(N185="nulová",J185,0)</f>
        <v>0</v>
      </c>
      <c r="BJ185" s="24" t="s">
        <v>84</v>
      </c>
      <c r="BK185" s="232">
        <f>ROUND(I185*H185,2)</f>
        <v>0</v>
      </c>
      <c r="BL185" s="24" t="s">
        <v>689</v>
      </c>
      <c r="BM185" s="24" t="s">
        <v>2200</v>
      </c>
    </row>
    <row r="186" spans="2:47" s="1" customFormat="1" ht="13.5">
      <c r="B186" s="46"/>
      <c r="C186" s="74"/>
      <c r="D186" s="233" t="s">
        <v>183</v>
      </c>
      <c r="E186" s="74"/>
      <c r="F186" s="234" t="s">
        <v>2201</v>
      </c>
      <c r="G186" s="74"/>
      <c r="H186" s="74"/>
      <c r="I186" s="191"/>
      <c r="J186" s="74"/>
      <c r="K186" s="74"/>
      <c r="L186" s="72"/>
      <c r="M186" s="235"/>
      <c r="N186" s="47"/>
      <c r="O186" s="47"/>
      <c r="P186" s="47"/>
      <c r="Q186" s="47"/>
      <c r="R186" s="47"/>
      <c r="S186" s="47"/>
      <c r="T186" s="95"/>
      <c r="AT186" s="24" t="s">
        <v>183</v>
      </c>
      <c r="AU186" s="24" t="s">
        <v>84</v>
      </c>
    </row>
    <row r="187" spans="2:47" s="1" customFormat="1" ht="13.5">
      <c r="B187" s="46"/>
      <c r="C187" s="74"/>
      <c r="D187" s="233" t="s">
        <v>184</v>
      </c>
      <c r="E187" s="74"/>
      <c r="F187" s="236" t="s">
        <v>2202</v>
      </c>
      <c r="G187" s="74"/>
      <c r="H187" s="74"/>
      <c r="I187" s="191"/>
      <c r="J187" s="74"/>
      <c r="K187" s="74"/>
      <c r="L187" s="72"/>
      <c r="M187" s="235"/>
      <c r="N187" s="47"/>
      <c r="O187" s="47"/>
      <c r="P187" s="47"/>
      <c r="Q187" s="47"/>
      <c r="R187" s="47"/>
      <c r="S187" s="47"/>
      <c r="T187" s="95"/>
      <c r="AT187" s="24" t="s">
        <v>184</v>
      </c>
      <c r="AU187" s="24" t="s">
        <v>84</v>
      </c>
    </row>
    <row r="188" spans="2:65" s="1" customFormat="1" ht="16.5" customHeight="1">
      <c r="B188" s="46"/>
      <c r="C188" s="262" t="s">
        <v>513</v>
      </c>
      <c r="D188" s="262" t="s">
        <v>858</v>
      </c>
      <c r="E188" s="263" t="s">
        <v>2203</v>
      </c>
      <c r="F188" s="264" t="s">
        <v>2204</v>
      </c>
      <c r="G188" s="265" t="s">
        <v>1245</v>
      </c>
      <c r="H188" s="266">
        <v>1</v>
      </c>
      <c r="I188" s="267"/>
      <c r="J188" s="268">
        <f>ROUND(I188*H188,2)</f>
        <v>0</v>
      </c>
      <c r="K188" s="264" t="s">
        <v>23</v>
      </c>
      <c r="L188" s="269"/>
      <c r="M188" s="270" t="s">
        <v>23</v>
      </c>
      <c r="N188" s="271" t="s">
        <v>47</v>
      </c>
      <c r="O188" s="47"/>
      <c r="P188" s="230">
        <f>O188*H188</f>
        <v>0</v>
      </c>
      <c r="Q188" s="230">
        <v>0</v>
      </c>
      <c r="R188" s="230">
        <f>Q188*H188</f>
        <v>0</v>
      </c>
      <c r="S188" s="230">
        <v>0</v>
      </c>
      <c r="T188" s="231">
        <f>S188*H188</f>
        <v>0</v>
      </c>
      <c r="AR188" s="24" t="s">
        <v>1032</v>
      </c>
      <c r="AT188" s="24" t="s">
        <v>858</v>
      </c>
      <c r="AU188" s="24" t="s">
        <v>84</v>
      </c>
      <c r="AY188" s="24" t="s">
        <v>170</v>
      </c>
      <c r="BE188" s="232">
        <f>IF(N188="základní",J188,0)</f>
        <v>0</v>
      </c>
      <c r="BF188" s="232">
        <f>IF(N188="snížená",J188,0)</f>
        <v>0</v>
      </c>
      <c r="BG188" s="232">
        <f>IF(N188="zákl. přenesená",J188,0)</f>
        <v>0</v>
      </c>
      <c r="BH188" s="232">
        <f>IF(N188="sníž. přenesená",J188,0)</f>
        <v>0</v>
      </c>
      <c r="BI188" s="232">
        <f>IF(N188="nulová",J188,0)</f>
        <v>0</v>
      </c>
      <c r="BJ188" s="24" t="s">
        <v>84</v>
      </c>
      <c r="BK188" s="232">
        <f>ROUND(I188*H188,2)</f>
        <v>0</v>
      </c>
      <c r="BL188" s="24" t="s">
        <v>689</v>
      </c>
      <c r="BM188" s="24" t="s">
        <v>2205</v>
      </c>
    </row>
    <row r="189" spans="2:47" s="1" customFormat="1" ht="13.5">
      <c r="B189" s="46"/>
      <c r="C189" s="74"/>
      <c r="D189" s="233" t="s">
        <v>183</v>
      </c>
      <c r="E189" s="74"/>
      <c r="F189" s="234" t="s">
        <v>2206</v>
      </c>
      <c r="G189" s="74"/>
      <c r="H189" s="74"/>
      <c r="I189" s="191"/>
      <c r="J189" s="74"/>
      <c r="K189" s="74"/>
      <c r="L189" s="72"/>
      <c r="M189" s="235"/>
      <c r="N189" s="47"/>
      <c r="O189" s="47"/>
      <c r="P189" s="47"/>
      <c r="Q189" s="47"/>
      <c r="R189" s="47"/>
      <c r="S189" s="47"/>
      <c r="T189" s="95"/>
      <c r="AT189" s="24" t="s">
        <v>183</v>
      </c>
      <c r="AU189" s="24" t="s">
        <v>84</v>
      </c>
    </row>
    <row r="190" spans="2:47" s="1" customFormat="1" ht="13.5">
      <c r="B190" s="46"/>
      <c r="C190" s="74"/>
      <c r="D190" s="233" t="s">
        <v>184</v>
      </c>
      <c r="E190" s="74"/>
      <c r="F190" s="236" t="s">
        <v>2207</v>
      </c>
      <c r="G190" s="74"/>
      <c r="H190" s="74"/>
      <c r="I190" s="191"/>
      <c r="J190" s="74"/>
      <c r="K190" s="74"/>
      <c r="L190" s="72"/>
      <c r="M190" s="235"/>
      <c r="N190" s="47"/>
      <c r="O190" s="47"/>
      <c r="P190" s="47"/>
      <c r="Q190" s="47"/>
      <c r="R190" s="47"/>
      <c r="S190" s="47"/>
      <c r="T190" s="95"/>
      <c r="AT190" s="24" t="s">
        <v>184</v>
      </c>
      <c r="AU190" s="24" t="s">
        <v>84</v>
      </c>
    </row>
    <row r="191" spans="2:65" s="1" customFormat="1" ht="16.5" customHeight="1">
      <c r="B191" s="46"/>
      <c r="C191" s="262" t="s">
        <v>520</v>
      </c>
      <c r="D191" s="262" t="s">
        <v>858</v>
      </c>
      <c r="E191" s="263" t="s">
        <v>1747</v>
      </c>
      <c r="F191" s="264" t="s">
        <v>1748</v>
      </c>
      <c r="G191" s="265" t="s">
        <v>1245</v>
      </c>
      <c r="H191" s="266">
        <v>1</v>
      </c>
      <c r="I191" s="267"/>
      <c r="J191" s="268">
        <f>ROUND(I191*H191,2)</f>
        <v>0</v>
      </c>
      <c r="K191" s="264" t="s">
        <v>23</v>
      </c>
      <c r="L191" s="269"/>
      <c r="M191" s="270" t="s">
        <v>23</v>
      </c>
      <c r="N191" s="271" t="s">
        <v>47</v>
      </c>
      <c r="O191" s="47"/>
      <c r="P191" s="230">
        <f>O191*H191</f>
        <v>0</v>
      </c>
      <c r="Q191" s="230">
        <v>0</v>
      </c>
      <c r="R191" s="230">
        <f>Q191*H191</f>
        <v>0</v>
      </c>
      <c r="S191" s="230">
        <v>0</v>
      </c>
      <c r="T191" s="231">
        <f>S191*H191</f>
        <v>0</v>
      </c>
      <c r="AR191" s="24" t="s">
        <v>1032</v>
      </c>
      <c r="AT191" s="24" t="s">
        <v>858</v>
      </c>
      <c r="AU191" s="24" t="s">
        <v>84</v>
      </c>
      <c r="AY191" s="24" t="s">
        <v>170</v>
      </c>
      <c r="BE191" s="232">
        <f>IF(N191="základní",J191,0)</f>
        <v>0</v>
      </c>
      <c r="BF191" s="232">
        <f>IF(N191="snížená",J191,0)</f>
        <v>0</v>
      </c>
      <c r="BG191" s="232">
        <f>IF(N191="zákl. přenesená",J191,0)</f>
        <v>0</v>
      </c>
      <c r="BH191" s="232">
        <f>IF(N191="sníž. přenesená",J191,0)</f>
        <v>0</v>
      </c>
      <c r="BI191" s="232">
        <f>IF(N191="nulová",J191,0)</f>
        <v>0</v>
      </c>
      <c r="BJ191" s="24" t="s">
        <v>84</v>
      </c>
      <c r="BK191" s="232">
        <f>ROUND(I191*H191,2)</f>
        <v>0</v>
      </c>
      <c r="BL191" s="24" t="s">
        <v>689</v>
      </c>
      <c r="BM191" s="24" t="s">
        <v>1749</v>
      </c>
    </row>
    <row r="192" spans="2:47" s="1" customFormat="1" ht="13.5">
      <c r="B192" s="46"/>
      <c r="C192" s="74"/>
      <c r="D192" s="233" t="s">
        <v>183</v>
      </c>
      <c r="E192" s="74"/>
      <c r="F192" s="234" t="s">
        <v>1748</v>
      </c>
      <c r="G192" s="74"/>
      <c r="H192" s="74"/>
      <c r="I192" s="191"/>
      <c r="J192" s="74"/>
      <c r="K192" s="74"/>
      <c r="L192" s="72"/>
      <c r="M192" s="235"/>
      <c r="N192" s="47"/>
      <c r="O192" s="47"/>
      <c r="P192" s="47"/>
      <c r="Q192" s="47"/>
      <c r="R192" s="47"/>
      <c r="S192" s="47"/>
      <c r="T192" s="95"/>
      <c r="AT192" s="24" t="s">
        <v>183</v>
      </c>
      <c r="AU192" s="24" t="s">
        <v>84</v>
      </c>
    </row>
    <row r="193" spans="2:47" s="1" customFormat="1" ht="13.5">
      <c r="B193" s="46"/>
      <c r="C193" s="74"/>
      <c r="D193" s="233" t="s">
        <v>184</v>
      </c>
      <c r="E193" s="74"/>
      <c r="F193" s="236" t="s">
        <v>1750</v>
      </c>
      <c r="G193" s="74"/>
      <c r="H193" s="74"/>
      <c r="I193" s="191"/>
      <c r="J193" s="74"/>
      <c r="K193" s="74"/>
      <c r="L193" s="72"/>
      <c r="M193" s="235"/>
      <c r="N193" s="47"/>
      <c r="O193" s="47"/>
      <c r="P193" s="47"/>
      <c r="Q193" s="47"/>
      <c r="R193" s="47"/>
      <c r="S193" s="47"/>
      <c r="T193" s="95"/>
      <c r="AT193" s="24" t="s">
        <v>184</v>
      </c>
      <c r="AU193" s="24" t="s">
        <v>84</v>
      </c>
    </row>
    <row r="194" spans="2:65" s="1" customFormat="1" ht="16.5" customHeight="1">
      <c r="B194" s="46"/>
      <c r="C194" s="262" t="s">
        <v>526</v>
      </c>
      <c r="D194" s="262" t="s">
        <v>858</v>
      </c>
      <c r="E194" s="263" t="s">
        <v>1751</v>
      </c>
      <c r="F194" s="264" t="s">
        <v>1752</v>
      </c>
      <c r="G194" s="265" t="s">
        <v>1245</v>
      </c>
      <c r="H194" s="266">
        <v>1</v>
      </c>
      <c r="I194" s="267"/>
      <c r="J194" s="268">
        <f>ROUND(I194*H194,2)</f>
        <v>0</v>
      </c>
      <c r="K194" s="264" t="s">
        <v>23</v>
      </c>
      <c r="L194" s="269"/>
      <c r="M194" s="270" t="s">
        <v>23</v>
      </c>
      <c r="N194" s="271" t="s">
        <v>47</v>
      </c>
      <c r="O194" s="47"/>
      <c r="P194" s="230">
        <f>O194*H194</f>
        <v>0</v>
      </c>
      <c r="Q194" s="230">
        <v>0</v>
      </c>
      <c r="R194" s="230">
        <f>Q194*H194</f>
        <v>0</v>
      </c>
      <c r="S194" s="230">
        <v>0</v>
      </c>
      <c r="T194" s="231">
        <f>S194*H194</f>
        <v>0</v>
      </c>
      <c r="AR194" s="24" t="s">
        <v>1032</v>
      </c>
      <c r="AT194" s="24" t="s">
        <v>858</v>
      </c>
      <c r="AU194" s="24" t="s">
        <v>84</v>
      </c>
      <c r="AY194" s="24" t="s">
        <v>170</v>
      </c>
      <c r="BE194" s="232">
        <f>IF(N194="základní",J194,0)</f>
        <v>0</v>
      </c>
      <c r="BF194" s="232">
        <f>IF(N194="snížená",J194,0)</f>
        <v>0</v>
      </c>
      <c r="BG194" s="232">
        <f>IF(N194="zákl. přenesená",J194,0)</f>
        <v>0</v>
      </c>
      <c r="BH194" s="232">
        <f>IF(N194="sníž. přenesená",J194,0)</f>
        <v>0</v>
      </c>
      <c r="BI194" s="232">
        <f>IF(N194="nulová",J194,0)</f>
        <v>0</v>
      </c>
      <c r="BJ194" s="24" t="s">
        <v>84</v>
      </c>
      <c r="BK194" s="232">
        <f>ROUND(I194*H194,2)</f>
        <v>0</v>
      </c>
      <c r="BL194" s="24" t="s">
        <v>689</v>
      </c>
      <c r="BM194" s="24" t="s">
        <v>1753</v>
      </c>
    </row>
    <row r="195" spans="2:47" s="1" customFormat="1" ht="13.5">
      <c r="B195" s="46"/>
      <c r="C195" s="74"/>
      <c r="D195" s="233" t="s">
        <v>183</v>
      </c>
      <c r="E195" s="74"/>
      <c r="F195" s="234" t="s">
        <v>1752</v>
      </c>
      <c r="G195" s="74"/>
      <c r="H195" s="74"/>
      <c r="I195" s="191"/>
      <c r="J195" s="74"/>
      <c r="K195" s="74"/>
      <c r="L195" s="72"/>
      <c r="M195" s="235"/>
      <c r="N195" s="47"/>
      <c r="O195" s="47"/>
      <c r="P195" s="47"/>
      <c r="Q195" s="47"/>
      <c r="R195" s="47"/>
      <c r="S195" s="47"/>
      <c r="T195" s="95"/>
      <c r="AT195" s="24" t="s">
        <v>183</v>
      </c>
      <c r="AU195" s="24" t="s">
        <v>84</v>
      </c>
    </row>
    <row r="196" spans="2:47" s="1" customFormat="1" ht="13.5">
      <c r="B196" s="46"/>
      <c r="C196" s="74"/>
      <c r="D196" s="233" t="s">
        <v>184</v>
      </c>
      <c r="E196" s="74"/>
      <c r="F196" s="236" t="s">
        <v>1754</v>
      </c>
      <c r="G196" s="74"/>
      <c r="H196" s="74"/>
      <c r="I196" s="191"/>
      <c r="J196" s="74"/>
      <c r="K196" s="74"/>
      <c r="L196" s="72"/>
      <c r="M196" s="235"/>
      <c r="N196" s="47"/>
      <c r="O196" s="47"/>
      <c r="P196" s="47"/>
      <c r="Q196" s="47"/>
      <c r="R196" s="47"/>
      <c r="S196" s="47"/>
      <c r="T196" s="95"/>
      <c r="AT196" s="24" t="s">
        <v>184</v>
      </c>
      <c r="AU196" s="24" t="s">
        <v>84</v>
      </c>
    </row>
    <row r="197" spans="2:65" s="1" customFormat="1" ht="16.5" customHeight="1">
      <c r="B197" s="46"/>
      <c r="C197" s="262" t="s">
        <v>533</v>
      </c>
      <c r="D197" s="262" t="s">
        <v>858</v>
      </c>
      <c r="E197" s="263" t="s">
        <v>1755</v>
      </c>
      <c r="F197" s="264" t="s">
        <v>1756</v>
      </c>
      <c r="G197" s="265" t="s">
        <v>1245</v>
      </c>
      <c r="H197" s="266">
        <v>1</v>
      </c>
      <c r="I197" s="267"/>
      <c r="J197" s="268">
        <f>ROUND(I197*H197,2)</f>
        <v>0</v>
      </c>
      <c r="K197" s="264" t="s">
        <v>23</v>
      </c>
      <c r="L197" s="269"/>
      <c r="M197" s="270" t="s">
        <v>23</v>
      </c>
      <c r="N197" s="271" t="s">
        <v>47</v>
      </c>
      <c r="O197" s="47"/>
      <c r="P197" s="230">
        <f>O197*H197</f>
        <v>0</v>
      </c>
      <c r="Q197" s="230">
        <v>0</v>
      </c>
      <c r="R197" s="230">
        <f>Q197*H197</f>
        <v>0</v>
      </c>
      <c r="S197" s="230">
        <v>0</v>
      </c>
      <c r="T197" s="231">
        <f>S197*H197</f>
        <v>0</v>
      </c>
      <c r="AR197" s="24" t="s">
        <v>1032</v>
      </c>
      <c r="AT197" s="24" t="s">
        <v>858</v>
      </c>
      <c r="AU197" s="24" t="s">
        <v>84</v>
      </c>
      <c r="AY197" s="24" t="s">
        <v>170</v>
      </c>
      <c r="BE197" s="232">
        <f>IF(N197="základní",J197,0)</f>
        <v>0</v>
      </c>
      <c r="BF197" s="232">
        <f>IF(N197="snížená",J197,0)</f>
        <v>0</v>
      </c>
      <c r="BG197" s="232">
        <f>IF(N197="zákl. přenesená",J197,0)</f>
        <v>0</v>
      </c>
      <c r="BH197" s="232">
        <f>IF(N197="sníž. přenesená",J197,0)</f>
        <v>0</v>
      </c>
      <c r="BI197" s="232">
        <f>IF(N197="nulová",J197,0)</f>
        <v>0</v>
      </c>
      <c r="BJ197" s="24" t="s">
        <v>84</v>
      </c>
      <c r="BK197" s="232">
        <f>ROUND(I197*H197,2)</f>
        <v>0</v>
      </c>
      <c r="BL197" s="24" t="s">
        <v>689</v>
      </c>
      <c r="BM197" s="24" t="s">
        <v>1757</v>
      </c>
    </row>
    <row r="198" spans="2:47" s="1" customFormat="1" ht="13.5">
      <c r="B198" s="46"/>
      <c r="C198" s="74"/>
      <c r="D198" s="233" t="s">
        <v>183</v>
      </c>
      <c r="E198" s="74"/>
      <c r="F198" s="234" t="s">
        <v>1756</v>
      </c>
      <c r="G198" s="74"/>
      <c r="H198" s="74"/>
      <c r="I198" s="191"/>
      <c r="J198" s="74"/>
      <c r="K198" s="74"/>
      <c r="L198" s="72"/>
      <c r="M198" s="235"/>
      <c r="N198" s="47"/>
      <c r="O198" s="47"/>
      <c r="P198" s="47"/>
      <c r="Q198" s="47"/>
      <c r="R198" s="47"/>
      <c r="S198" s="47"/>
      <c r="T198" s="95"/>
      <c r="AT198" s="24" t="s">
        <v>183</v>
      </c>
      <c r="AU198" s="24" t="s">
        <v>84</v>
      </c>
    </row>
    <row r="199" spans="2:47" s="1" customFormat="1" ht="13.5">
      <c r="B199" s="46"/>
      <c r="C199" s="74"/>
      <c r="D199" s="233" t="s">
        <v>184</v>
      </c>
      <c r="E199" s="74"/>
      <c r="F199" s="236" t="s">
        <v>1758</v>
      </c>
      <c r="G199" s="74"/>
      <c r="H199" s="74"/>
      <c r="I199" s="191"/>
      <c r="J199" s="74"/>
      <c r="K199" s="74"/>
      <c r="L199" s="72"/>
      <c r="M199" s="235"/>
      <c r="N199" s="47"/>
      <c r="O199" s="47"/>
      <c r="P199" s="47"/>
      <c r="Q199" s="47"/>
      <c r="R199" s="47"/>
      <c r="S199" s="47"/>
      <c r="T199" s="95"/>
      <c r="AT199" s="24" t="s">
        <v>184</v>
      </c>
      <c r="AU199" s="24" t="s">
        <v>84</v>
      </c>
    </row>
    <row r="200" spans="2:65" s="1" customFormat="1" ht="16.5" customHeight="1">
      <c r="B200" s="46"/>
      <c r="C200" s="262" t="s">
        <v>538</v>
      </c>
      <c r="D200" s="262" t="s">
        <v>858</v>
      </c>
      <c r="E200" s="263" t="s">
        <v>2208</v>
      </c>
      <c r="F200" s="264" t="s">
        <v>2209</v>
      </c>
      <c r="G200" s="265" t="s">
        <v>1245</v>
      </c>
      <c r="H200" s="266">
        <v>1</v>
      </c>
      <c r="I200" s="267"/>
      <c r="J200" s="268">
        <f>ROUND(I200*H200,2)</f>
        <v>0</v>
      </c>
      <c r="K200" s="264" t="s">
        <v>23</v>
      </c>
      <c r="L200" s="269"/>
      <c r="M200" s="270" t="s">
        <v>23</v>
      </c>
      <c r="N200" s="271" t="s">
        <v>47</v>
      </c>
      <c r="O200" s="47"/>
      <c r="P200" s="230">
        <f>O200*H200</f>
        <v>0</v>
      </c>
      <c r="Q200" s="230">
        <v>0</v>
      </c>
      <c r="R200" s="230">
        <f>Q200*H200</f>
        <v>0</v>
      </c>
      <c r="S200" s="230">
        <v>0</v>
      </c>
      <c r="T200" s="231">
        <f>S200*H200</f>
        <v>0</v>
      </c>
      <c r="AR200" s="24" t="s">
        <v>1032</v>
      </c>
      <c r="AT200" s="24" t="s">
        <v>858</v>
      </c>
      <c r="AU200" s="24" t="s">
        <v>84</v>
      </c>
      <c r="AY200" s="24" t="s">
        <v>170</v>
      </c>
      <c r="BE200" s="232">
        <f>IF(N200="základní",J200,0)</f>
        <v>0</v>
      </c>
      <c r="BF200" s="232">
        <f>IF(N200="snížená",J200,0)</f>
        <v>0</v>
      </c>
      <c r="BG200" s="232">
        <f>IF(N200="zákl. přenesená",J200,0)</f>
        <v>0</v>
      </c>
      <c r="BH200" s="232">
        <f>IF(N200="sníž. přenesená",J200,0)</f>
        <v>0</v>
      </c>
      <c r="BI200" s="232">
        <f>IF(N200="nulová",J200,0)</f>
        <v>0</v>
      </c>
      <c r="BJ200" s="24" t="s">
        <v>84</v>
      </c>
      <c r="BK200" s="232">
        <f>ROUND(I200*H200,2)</f>
        <v>0</v>
      </c>
      <c r="BL200" s="24" t="s">
        <v>689</v>
      </c>
      <c r="BM200" s="24" t="s">
        <v>2210</v>
      </c>
    </row>
    <row r="201" spans="2:47" s="1" customFormat="1" ht="13.5">
      <c r="B201" s="46"/>
      <c r="C201" s="74"/>
      <c r="D201" s="233" t="s">
        <v>183</v>
      </c>
      <c r="E201" s="74"/>
      <c r="F201" s="234" t="s">
        <v>2209</v>
      </c>
      <c r="G201" s="74"/>
      <c r="H201" s="74"/>
      <c r="I201" s="191"/>
      <c r="J201" s="74"/>
      <c r="K201" s="74"/>
      <c r="L201" s="72"/>
      <c r="M201" s="235"/>
      <c r="N201" s="47"/>
      <c r="O201" s="47"/>
      <c r="P201" s="47"/>
      <c r="Q201" s="47"/>
      <c r="R201" s="47"/>
      <c r="S201" s="47"/>
      <c r="T201" s="95"/>
      <c r="AT201" s="24" t="s">
        <v>183</v>
      </c>
      <c r="AU201" s="24" t="s">
        <v>84</v>
      </c>
    </row>
    <row r="202" spans="2:47" s="1" customFormat="1" ht="13.5">
      <c r="B202" s="46"/>
      <c r="C202" s="74"/>
      <c r="D202" s="233" t="s">
        <v>184</v>
      </c>
      <c r="E202" s="74"/>
      <c r="F202" s="236" t="s">
        <v>2211</v>
      </c>
      <c r="G202" s="74"/>
      <c r="H202" s="74"/>
      <c r="I202" s="191"/>
      <c r="J202" s="74"/>
      <c r="K202" s="74"/>
      <c r="L202" s="72"/>
      <c r="M202" s="235"/>
      <c r="N202" s="47"/>
      <c r="O202" s="47"/>
      <c r="P202" s="47"/>
      <c r="Q202" s="47"/>
      <c r="R202" s="47"/>
      <c r="S202" s="47"/>
      <c r="T202" s="95"/>
      <c r="AT202" s="24" t="s">
        <v>184</v>
      </c>
      <c r="AU202" s="24" t="s">
        <v>84</v>
      </c>
    </row>
    <row r="203" spans="2:65" s="1" customFormat="1" ht="16.5" customHeight="1">
      <c r="B203" s="46"/>
      <c r="C203" s="262" t="s">
        <v>544</v>
      </c>
      <c r="D203" s="262" t="s">
        <v>858</v>
      </c>
      <c r="E203" s="263" t="s">
        <v>1759</v>
      </c>
      <c r="F203" s="264" t="s">
        <v>1760</v>
      </c>
      <c r="G203" s="265" t="s">
        <v>340</v>
      </c>
      <c r="H203" s="266">
        <v>20</v>
      </c>
      <c r="I203" s="267"/>
      <c r="J203" s="268">
        <f>ROUND(I203*H203,2)</f>
        <v>0</v>
      </c>
      <c r="K203" s="264" t="s">
        <v>1676</v>
      </c>
      <c r="L203" s="269"/>
      <c r="M203" s="270" t="s">
        <v>23</v>
      </c>
      <c r="N203" s="271" t="s">
        <v>47</v>
      </c>
      <c r="O203" s="47"/>
      <c r="P203" s="230">
        <f>O203*H203</f>
        <v>0</v>
      </c>
      <c r="Q203" s="230">
        <v>0.00017</v>
      </c>
      <c r="R203" s="230">
        <f>Q203*H203</f>
        <v>0.0034000000000000002</v>
      </c>
      <c r="S203" s="230">
        <v>0</v>
      </c>
      <c r="T203" s="231">
        <f>S203*H203</f>
        <v>0</v>
      </c>
      <c r="AR203" s="24" t="s">
        <v>1032</v>
      </c>
      <c r="AT203" s="24" t="s">
        <v>858</v>
      </c>
      <c r="AU203" s="24" t="s">
        <v>84</v>
      </c>
      <c r="AY203" s="24" t="s">
        <v>170</v>
      </c>
      <c r="BE203" s="232">
        <f>IF(N203="základní",J203,0)</f>
        <v>0</v>
      </c>
      <c r="BF203" s="232">
        <f>IF(N203="snížená",J203,0)</f>
        <v>0</v>
      </c>
      <c r="BG203" s="232">
        <f>IF(N203="zákl. přenesená",J203,0)</f>
        <v>0</v>
      </c>
      <c r="BH203" s="232">
        <f>IF(N203="sníž. přenesená",J203,0)</f>
        <v>0</v>
      </c>
      <c r="BI203" s="232">
        <f>IF(N203="nulová",J203,0)</f>
        <v>0</v>
      </c>
      <c r="BJ203" s="24" t="s">
        <v>84</v>
      </c>
      <c r="BK203" s="232">
        <f>ROUND(I203*H203,2)</f>
        <v>0</v>
      </c>
      <c r="BL203" s="24" t="s">
        <v>689</v>
      </c>
      <c r="BM203" s="24" t="s">
        <v>1761</v>
      </c>
    </row>
    <row r="204" spans="2:47" s="1" customFormat="1" ht="13.5">
      <c r="B204" s="46"/>
      <c r="C204" s="74"/>
      <c r="D204" s="233" t="s">
        <v>183</v>
      </c>
      <c r="E204" s="74"/>
      <c r="F204" s="234" t="s">
        <v>1762</v>
      </c>
      <c r="G204" s="74"/>
      <c r="H204" s="74"/>
      <c r="I204" s="191"/>
      <c r="J204" s="74"/>
      <c r="K204" s="74"/>
      <c r="L204" s="72"/>
      <c r="M204" s="235"/>
      <c r="N204" s="47"/>
      <c r="O204" s="47"/>
      <c r="P204" s="47"/>
      <c r="Q204" s="47"/>
      <c r="R204" s="47"/>
      <c r="S204" s="47"/>
      <c r="T204" s="95"/>
      <c r="AT204" s="24" t="s">
        <v>183</v>
      </c>
      <c r="AU204" s="24" t="s">
        <v>84</v>
      </c>
    </row>
    <row r="205" spans="2:47" s="1" customFormat="1" ht="13.5">
      <c r="B205" s="46"/>
      <c r="C205" s="74"/>
      <c r="D205" s="233" t="s">
        <v>184</v>
      </c>
      <c r="E205" s="74"/>
      <c r="F205" s="236" t="s">
        <v>1763</v>
      </c>
      <c r="G205" s="74"/>
      <c r="H205" s="74"/>
      <c r="I205" s="191"/>
      <c r="J205" s="74"/>
      <c r="K205" s="74"/>
      <c r="L205" s="72"/>
      <c r="M205" s="235"/>
      <c r="N205" s="47"/>
      <c r="O205" s="47"/>
      <c r="P205" s="47"/>
      <c r="Q205" s="47"/>
      <c r="R205" s="47"/>
      <c r="S205" s="47"/>
      <c r="T205" s="95"/>
      <c r="AT205" s="24" t="s">
        <v>184</v>
      </c>
      <c r="AU205" s="24" t="s">
        <v>84</v>
      </c>
    </row>
    <row r="206" spans="2:65" s="1" customFormat="1" ht="16.5" customHeight="1">
      <c r="B206" s="46"/>
      <c r="C206" s="262" t="s">
        <v>551</v>
      </c>
      <c r="D206" s="262" t="s">
        <v>858</v>
      </c>
      <c r="E206" s="263" t="s">
        <v>2212</v>
      </c>
      <c r="F206" s="264" t="s">
        <v>2213</v>
      </c>
      <c r="G206" s="265" t="s">
        <v>340</v>
      </c>
      <c r="H206" s="266">
        <v>28</v>
      </c>
      <c r="I206" s="267"/>
      <c r="J206" s="268">
        <f>ROUND(I206*H206,2)</f>
        <v>0</v>
      </c>
      <c r="K206" s="264" t="s">
        <v>1676</v>
      </c>
      <c r="L206" s="269"/>
      <c r="M206" s="270" t="s">
        <v>23</v>
      </c>
      <c r="N206" s="271" t="s">
        <v>47</v>
      </c>
      <c r="O206" s="47"/>
      <c r="P206" s="230">
        <f>O206*H206</f>
        <v>0</v>
      </c>
      <c r="Q206" s="230">
        <v>0.00026</v>
      </c>
      <c r="R206" s="230">
        <f>Q206*H206</f>
        <v>0.007279999999999999</v>
      </c>
      <c r="S206" s="230">
        <v>0</v>
      </c>
      <c r="T206" s="231">
        <f>S206*H206</f>
        <v>0</v>
      </c>
      <c r="AR206" s="24" t="s">
        <v>1032</v>
      </c>
      <c r="AT206" s="24" t="s">
        <v>858</v>
      </c>
      <c r="AU206" s="24" t="s">
        <v>84</v>
      </c>
      <c r="AY206" s="24" t="s">
        <v>170</v>
      </c>
      <c r="BE206" s="232">
        <f>IF(N206="základní",J206,0)</f>
        <v>0</v>
      </c>
      <c r="BF206" s="232">
        <f>IF(N206="snížená",J206,0)</f>
        <v>0</v>
      </c>
      <c r="BG206" s="232">
        <f>IF(N206="zákl. přenesená",J206,0)</f>
        <v>0</v>
      </c>
      <c r="BH206" s="232">
        <f>IF(N206="sníž. přenesená",J206,0)</f>
        <v>0</v>
      </c>
      <c r="BI206" s="232">
        <f>IF(N206="nulová",J206,0)</f>
        <v>0</v>
      </c>
      <c r="BJ206" s="24" t="s">
        <v>84</v>
      </c>
      <c r="BK206" s="232">
        <f>ROUND(I206*H206,2)</f>
        <v>0</v>
      </c>
      <c r="BL206" s="24" t="s">
        <v>689</v>
      </c>
      <c r="BM206" s="24" t="s">
        <v>2214</v>
      </c>
    </row>
    <row r="207" spans="2:47" s="1" customFormat="1" ht="13.5">
      <c r="B207" s="46"/>
      <c r="C207" s="74"/>
      <c r="D207" s="233" t="s">
        <v>183</v>
      </c>
      <c r="E207" s="74"/>
      <c r="F207" s="234" t="s">
        <v>2215</v>
      </c>
      <c r="G207" s="74"/>
      <c r="H207" s="74"/>
      <c r="I207" s="191"/>
      <c r="J207" s="74"/>
      <c r="K207" s="74"/>
      <c r="L207" s="72"/>
      <c r="M207" s="235"/>
      <c r="N207" s="47"/>
      <c r="O207" s="47"/>
      <c r="P207" s="47"/>
      <c r="Q207" s="47"/>
      <c r="R207" s="47"/>
      <c r="S207" s="47"/>
      <c r="T207" s="95"/>
      <c r="AT207" s="24" t="s">
        <v>183</v>
      </c>
      <c r="AU207" s="24" t="s">
        <v>84</v>
      </c>
    </row>
    <row r="208" spans="2:47" s="1" customFormat="1" ht="13.5">
      <c r="B208" s="46"/>
      <c r="C208" s="74"/>
      <c r="D208" s="233" t="s">
        <v>184</v>
      </c>
      <c r="E208" s="74"/>
      <c r="F208" s="236" t="s">
        <v>2216</v>
      </c>
      <c r="G208" s="74"/>
      <c r="H208" s="74"/>
      <c r="I208" s="191"/>
      <c r="J208" s="74"/>
      <c r="K208" s="74"/>
      <c r="L208" s="72"/>
      <c r="M208" s="235"/>
      <c r="N208" s="47"/>
      <c r="O208" s="47"/>
      <c r="P208" s="47"/>
      <c r="Q208" s="47"/>
      <c r="R208" s="47"/>
      <c r="S208" s="47"/>
      <c r="T208" s="95"/>
      <c r="AT208" s="24" t="s">
        <v>184</v>
      </c>
      <c r="AU208" s="24" t="s">
        <v>84</v>
      </c>
    </row>
    <row r="209" spans="2:65" s="1" customFormat="1" ht="16.5" customHeight="1">
      <c r="B209" s="46"/>
      <c r="C209" s="262" t="s">
        <v>557</v>
      </c>
      <c r="D209" s="262" t="s">
        <v>858</v>
      </c>
      <c r="E209" s="263" t="s">
        <v>2217</v>
      </c>
      <c r="F209" s="264" t="s">
        <v>2218</v>
      </c>
      <c r="G209" s="265" t="s">
        <v>340</v>
      </c>
      <c r="H209" s="266">
        <v>14</v>
      </c>
      <c r="I209" s="267"/>
      <c r="J209" s="268">
        <f>ROUND(I209*H209,2)</f>
        <v>0</v>
      </c>
      <c r="K209" s="264" t="s">
        <v>1676</v>
      </c>
      <c r="L209" s="269"/>
      <c r="M209" s="270" t="s">
        <v>23</v>
      </c>
      <c r="N209" s="271" t="s">
        <v>47</v>
      </c>
      <c r="O209" s="47"/>
      <c r="P209" s="230">
        <f>O209*H209</f>
        <v>0</v>
      </c>
      <c r="Q209" s="230">
        <v>0.00021</v>
      </c>
      <c r="R209" s="230">
        <f>Q209*H209</f>
        <v>0.00294</v>
      </c>
      <c r="S209" s="230">
        <v>0</v>
      </c>
      <c r="T209" s="231">
        <f>S209*H209</f>
        <v>0</v>
      </c>
      <c r="AR209" s="24" t="s">
        <v>1032</v>
      </c>
      <c r="AT209" s="24" t="s">
        <v>858</v>
      </c>
      <c r="AU209" s="24" t="s">
        <v>84</v>
      </c>
      <c r="AY209" s="24" t="s">
        <v>170</v>
      </c>
      <c r="BE209" s="232">
        <f>IF(N209="základní",J209,0)</f>
        <v>0</v>
      </c>
      <c r="BF209" s="232">
        <f>IF(N209="snížená",J209,0)</f>
        <v>0</v>
      </c>
      <c r="BG209" s="232">
        <f>IF(N209="zákl. přenesená",J209,0)</f>
        <v>0</v>
      </c>
      <c r="BH209" s="232">
        <f>IF(N209="sníž. přenesená",J209,0)</f>
        <v>0</v>
      </c>
      <c r="BI209" s="232">
        <f>IF(N209="nulová",J209,0)</f>
        <v>0</v>
      </c>
      <c r="BJ209" s="24" t="s">
        <v>84</v>
      </c>
      <c r="BK209" s="232">
        <f>ROUND(I209*H209,2)</f>
        <v>0</v>
      </c>
      <c r="BL209" s="24" t="s">
        <v>689</v>
      </c>
      <c r="BM209" s="24" t="s">
        <v>2219</v>
      </c>
    </row>
    <row r="210" spans="2:47" s="1" customFormat="1" ht="13.5">
      <c r="B210" s="46"/>
      <c r="C210" s="74"/>
      <c r="D210" s="233" t="s">
        <v>183</v>
      </c>
      <c r="E210" s="74"/>
      <c r="F210" s="234" t="s">
        <v>2220</v>
      </c>
      <c r="G210" s="74"/>
      <c r="H210" s="74"/>
      <c r="I210" s="191"/>
      <c r="J210" s="74"/>
      <c r="K210" s="74"/>
      <c r="L210" s="72"/>
      <c r="M210" s="235"/>
      <c r="N210" s="47"/>
      <c r="O210" s="47"/>
      <c r="P210" s="47"/>
      <c r="Q210" s="47"/>
      <c r="R210" s="47"/>
      <c r="S210" s="47"/>
      <c r="T210" s="95"/>
      <c r="AT210" s="24" t="s">
        <v>183</v>
      </c>
      <c r="AU210" s="24" t="s">
        <v>84</v>
      </c>
    </row>
    <row r="211" spans="2:47" s="1" customFormat="1" ht="13.5">
      <c r="B211" s="46"/>
      <c r="C211" s="74"/>
      <c r="D211" s="233" t="s">
        <v>184</v>
      </c>
      <c r="E211" s="74"/>
      <c r="F211" s="236" t="s">
        <v>2221</v>
      </c>
      <c r="G211" s="74"/>
      <c r="H211" s="74"/>
      <c r="I211" s="191"/>
      <c r="J211" s="74"/>
      <c r="K211" s="74"/>
      <c r="L211" s="72"/>
      <c r="M211" s="235"/>
      <c r="N211" s="47"/>
      <c r="O211" s="47"/>
      <c r="P211" s="47"/>
      <c r="Q211" s="47"/>
      <c r="R211" s="47"/>
      <c r="S211" s="47"/>
      <c r="T211" s="95"/>
      <c r="AT211" s="24" t="s">
        <v>184</v>
      </c>
      <c r="AU211" s="24" t="s">
        <v>84</v>
      </c>
    </row>
    <row r="212" spans="2:65" s="1" customFormat="1" ht="16.5" customHeight="1">
      <c r="B212" s="46"/>
      <c r="C212" s="262" t="s">
        <v>563</v>
      </c>
      <c r="D212" s="262" t="s">
        <v>858</v>
      </c>
      <c r="E212" s="263" t="s">
        <v>1764</v>
      </c>
      <c r="F212" s="264" t="s">
        <v>1765</v>
      </c>
      <c r="G212" s="265" t="s">
        <v>340</v>
      </c>
      <c r="H212" s="266">
        <v>67</v>
      </c>
      <c r="I212" s="267"/>
      <c r="J212" s="268">
        <f>ROUND(I212*H212,2)</f>
        <v>0</v>
      </c>
      <c r="K212" s="264" t="s">
        <v>1676</v>
      </c>
      <c r="L212" s="269"/>
      <c r="M212" s="270" t="s">
        <v>23</v>
      </c>
      <c r="N212" s="271" t="s">
        <v>47</v>
      </c>
      <c r="O212" s="47"/>
      <c r="P212" s="230">
        <f>O212*H212</f>
        <v>0</v>
      </c>
      <c r="Q212" s="230">
        <v>0.00048</v>
      </c>
      <c r="R212" s="230">
        <f>Q212*H212</f>
        <v>0.03216</v>
      </c>
      <c r="S212" s="230">
        <v>0</v>
      </c>
      <c r="T212" s="231">
        <f>S212*H212</f>
        <v>0</v>
      </c>
      <c r="AR212" s="24" t="s">
        <v>1032</v>
      </c>
      <c r="AT212" s="24" t="s">
        <v>858</v>
      </c>
      <c r="AU212" s="24" t="s">
        <v>84</v>
      </c>
      <c r="AY212" s="24" t="s">
        <v>170</v>
      </c>
      <c r="BE212" s="232">
        <f>IF(N212="základní",J212,0)</f>
        <v>0</v>
      </c>
      <c r="BF212" s="232">
        <f>IF(N212="snížená",J212,0)</f>
        <v>0</v>
      </c>
      <c r="BG212" s="232">
        <f>IF(N212="zákl. přenesená",J212,0)</f>
        <v>0</v>
      </c>
      <c r="BH212" s="232">
        <f>IF(N212="sníž. přenesená",J212,0)</f>
        <v>0</v>
      </c>
      <c r="BI212" s="232">
        <f>IF(N212="nulová",J212,0)</f>
        <v>0</v>
      </c>
      <c r="BJ212" s="24" t="s">
        <v>84</v>
      </c>
      <c r="BK212" s="232">
        <f>ROUND(I212*H212,2)</f>
        <v>0</v>
      </c>
      <c r="BL212" s="24" t="s">
        <v>689</v>
      </c>
      <c r="BM212" s="24" t="s">
        <v>1766</v>
      </c>
    </row>
    <row r="213" spans="2:47" s="1" customFormat="1" ht="13.5">
      <c r="B213" s="46"/>
      <c r="C213" s="74"/>
      <c r="D213" s="233" t="s">
        <v>183</v>
      </c>
      <c r="E213" s="74"/>
      <c r="F213" s="234" t="s">
        <v>1767</v>
      </c>
      <c r="G213" s="74"/>
      <c r="H213" s="74"/>
      <c r="I213" s="191"/>
      <c r="J213" s="74"/>
      <c r="K213" s="74"/>
      <c r="L213" s="72"/>
      <c r="M213" s="235"/>
      <c r="N213" s="47"/>
      <c r="O213" s="47"/>
      <c r="P213" s="47"/>
      <c r="Q213" s="47"/>
      <c r="R213" s="47"/>
      <c r="S213" s="47"/>
      <c r="T213" s="95"/>
      <c r="AT213" s="24" t="s">
        <v>183</v>
      </c>
      <c r="AU213" s="24" t="s">
        <v>84</v>
      </c>
    </row>
    <row r="214" spans="2:47" s="1" customFormat="1" ht="13.5">
      <c r="B214" s="46"/>
      <c r="C214" s="74"/>
      <c r="D214" s="233" t="s">
        <v>184</v>
      </c>
      <c r="E214" s="74"/>
      <c r="F214" s="236" t="s">
        <v>1768</v>
      </c>
      <c r="G214" s="74"/>
      <c r="H214" s="74"/>
      <c r="I214" s="191"/>
      <c r="J214" s="74"/>
      <c r="K214" s="74"/>
      <c r="L214" s="72"/>
      <c r="M214" s="235"/>
      <c r="N214" s="47"/>
      <c r="O214" s="47"/>
      <c r="P214" s="47"/>
      <c r="Q214" s="47"/>
      <c r="R214" s="47"/>
      <c r="S214" s="47"/>
      <c r="T214" s="95"/>
      <c r="AT214" s="24" t="s">
        <v>184</v>
      </c>
      <c r="AU214" s="24" t="s">
        <v>84</v>
      </c>
    </row>
    <row r="215" spans="2:65" s="1" customFormat="1" ht="16.5" customHeight="1">
      <c r="B215" s="46"/>
      <c r="C215" s="262" t="s">
        <v>568</v>
      </c>
      <c r="D215" s="262" t="s">
        <v>858</v>
      </c>
      <c r="E215" s="263" t="s">
        <v>1769</v>
      </c>
      <c r="F215" s="264" t="s">
        <v>1770</v>
      </c>
      <c r="G215" s="265" t="s">
        <v>340</v>
      </c>
      <c r="H215" s="266">
        <v>120</v>
      </c>
      <c r="I215" s="267"/>
      <c r="J215" s="268">
        <f>ROUND(I215*H215,2)</f>
        <v>0</v>
      </c>
      <c r="K215" s="264" t="s">
        <v>1676</v>
      </c>
      <c r="L215" s="269"/>
      <c r="M215" s="270" t="s">
        <v>23</v>
      </c>
      <c r="N215" s="271" t="s">
        <v>47</v>
      </c>
      <c r="O215" s="47"/>
      <c r="P215" s="230">
        <f>O215*H215</f>
        <v>0</v>
      </c>
      <c r="Q215" s="230">
        <v>0.00015</v>
      </c>
      <c r="R215" s="230">
        <f>Q215*H215</f>
        <v>0.018</v>
      </c>
      <c r="S215" s="230">
        <v>0</v>
      </c>
      <c r="T215" s="231">
        <f>S215*H215</f>
        <v>0</v>
      </c>
      <c r="AR215" s="24" t="s">
        <v>1032</v>
      </c>
      <c r="AT215" s="24" t="s">
        <v>858</v>
      </c>
      <c r="AU215" s="24" t="s">
        <v>84</v>
      </c>
      <c r="AY215" s="24" t="s">
        <v>170</v>
      </c>
      <c r="BE215" s="232">
        <f>IF(N215="základní",J215,0)</f>
        <v>0</v>
      </c>
      <c r="BF215" s="232">
        <f>IF(N215="snížená",J215,0)</f>
        <v>0</v>
      </c>
      <c r="BG215" s="232">
        <f>IF(N215="zákl. přenesená",J215,0)</f>
        <v>0</v>
      </c>
      <c r="BH215" s="232">
        <f>IF(N215="sníž. přenesená",J215,0)</f>
        <v>0</v>
      </c>
      <c r="BI215" s="232">
        <f>IF(N215="nulová",J215,0)</f>
        <v>0</v>
      </c>
      <c r="BJ215" s="24" t="s">
        <v>84</v>
      </c>
      <c r="BK215" s="232">
        <f>ROUND(I215*H215,2)</f>
        <v>0</v>
      </c>
      <c r="BL215" s="24" t="s">
        <v>689</v>
      </c>
      <c r="BM215" s="24" t="s">
        <v>1771</v>
      </c>
    </row>
    <row r="216" spans="2:47" s="1" customFormat="1" ht="13.5">
      <c r="B216" s="46"/>
      <c r="C216" s="74"/>
      <c r="D216" s="233" t="s">
        <v>183</v>
      </c>
      <c r="E216" s="74"/>
      <c r="F216" s="234" t="s">
        <v>1772</v>
      </c>
      <c r="G216" s="74"/>
      <c r="H216" s="74"/>
      <c r="I216" s="191"/>
      <c r="J216" s="74"/>
      <c r="K216" s="74"/>
      <c r="L216" s="72"/>
      <c r="M216" s="235"/>
      <c r="N216" s="47"/>
      <c r="O216" s="47"/>
      <c r="P216" s="47"/>
      <c r="Q216" s="47"/>
      <c r="R216" s="47"/>
      <c r="S216" s="47"/>
      <c r="T216" s="95"/>
      <c r="AT216" s="24" t="s">
        <v>183</v>
      </c>
      <c r="AU216" s="24" t="s">
        <v>84</v>
      </c>
    </row>
    <row r="217" spans="2:47" s="1" customFormat="1" ht="13.5">
      <c r="B217" s="46"/>
      <c r="C217" s="74"/>
      <c r="D217" s="233" t="s">
        <v>184</v>
      </c>
      <c r="E217" s="74"/>
      <c r="F217" s="236" t="s">
        <v>1773</v>
      </c>
      <c r="G217" s="74"/>
      <c r="H217" s="74"/>
      <c r="I217" s="191"/>
      <c r="J217" s="74"/>
      <c r="K217" s="74"/>
      <c r="L217" s="72"/>
      <c r="M217" s="235"/>
      <c r="N217" s="47"/>
      <c r="O217" s="47"/>
      <c r="P217" s="47"/>
      <c r="Q217" s="47"/>
      <c r="R217" s="47"/>
      <c r="S217" s="47"/>
      <c r="T217" s="95"/>
      <c r="AT217" s="24" t="s">
        <v>184</v>
      </c>
      <c r="AU217" s="24" t="s">
        <v>84</v>
      </c>
    </row>
    <row r="218" spans="2:65" s="1" customFormat="1" ht="16.5" customHeight="1">
      <c r="B218" s="46"/>
      <c r="C218" s="262" t="s">
        <v>573</v>
      </c>
      <c r="D218" s="262" t="s">
        <v>858</v>
      </c>
      <c r="E218" s="263" t="s">
        <v>1774</v>
      </c>
      <c r="F218" s="264" t="s">
        <v>1775</v>
      </c>
      <c r="G218" s="265" t="s">
        <v>340</v>
      </c>
      <c r="H218" s="266">
        <v>90</v>
      </c>
      <c r="I218" s="267"/>
      <c r="J218" s="268">
        <f>ROUND(I218*H218,2)</f>
        <v>0</v>
      </c>
      <c r="K218" s="264" t="s">
        <v>1676</v>
      </c>
      <c r="L218" s="269"/>
      <c r="M218" s="270" t="s">
        <v>23</v>
      </c>
      <c r="N218" s="271" t="s">
        <v>47</v>
      </c>
      <c r="O218" s="47"/>
      <c r="P218" s="230">
        <f>O218*H218</f>
        <v>0</v>
      </c>
      <c r="Q218" s="230">
        <v>2E-05</v>
      </c>
      <c r="R218" s="230">
        <f>Q218*H218</f>
        <v>0.0018000000000000002</v>
      </c>
      <c r="S218" s="230">
        <v>0</v>
      </c>
      <c r="T218" s="231">
        <f>S218*H218</f>
        <v>0</v>
      </c>
      <c r="AR218" s="24" t="s">
        <v>1032</v>
      </c>
      <c r="AT218" s="24" t="s">
        <v>858</v>
      </c>
      <c r="AU218" s="24" t="s">
        <v>84</v>
      </c>
      <c r="AY218" s="24" t="s">
        <v>170</v>
      </c>
      <c r="BE218" s="232">
        <f>IF(N218="základní",J218,0)</f>
        <v>0</v>
      </c>
      <c r="BF218" s="232">
        <f>IF(N218="snížená",J218,0)</f>
        <v>0</v>
      </c>
      <c r="BG218" s="232">
        <f>IF(N218="zákl. přenesená",J218,0)</f>
        <v>0</v>
      </c>
      <c r="BH218" s="232">
        <f>IF(N218="sníž. přenesená",J218,0)</f>
        <v>0</v>
      </c>
      <c r="BI218" s="232">
        <f>IF(N218="nulová",J218,0)</f>
        <v>0</v>
      </c>
      <c r="BJ218" s="24" t="s">
        <v>84</v>
      </c>
      <c r="BK218" s="232">
        <f>ROUND(I218*H218,2)</f>
        <v>0</v>
      </c>
      <c r="BL218" s="24" t="s">
        <v>689</v>
      </c>
      <c r="BM218" s="24" t="s">
        <v>1776</v>
      </c>
    </row>
    <row r="219" spans="2:47" s="1" customFormat="1" ht="13.5">
      <c r="B219" s="46"/>
      <c r="C219" s="74"/>
      <c r="D219" s="233" t="s">
        <v>183</v>
      </c>
      <c r="E219" s="74"/>
      <c r="F219" s="234" t="s">
        <v>1777</v>
      </c>
      <c r="G219" s="74"/>
      <c r="H219" s="74"/>
      <c r="I219" s="191"/>
      <c r="J219" s="74"/>
      <c r="K219" s="74"/>
      <c r="L219" s="72"/>
      <c r="M219" s="235"/>
      <c r="N219" s="47"/>
      <c r="O219" s="47"/>
      <c r="P219" s="47"/>
      <c r="Q219" s="47"/>
      <c r="R219" s="47"/>
      <c r="S219" s="47"/>
      <c r="T219" s="95"/>
      <c r="AT219" s="24" t="s">
        <v>183</v>
      </c>
      <c r="AU219" s="24" t="s">
        <v>84</v>
      </c>
    </row>
    <row r="220" spans="2:47" s="1" customFormat="1" ht="13.5">
      <c r="B220" s="46"/>
      <c r="C220" s="74"/>
      <c r="D220" s="233" t="s">
        <v>184</v>
      </c>
      <c r="E220" s="74"/>
      <c r="F220" s="236" t="s">
        <v>1778</v>
      </c>
      <c r="G220" s="74"/>
      <c r="H220" s="74"/>
      <c r="I220" s="191"/>
      <c r="J220" s="74"/>
      <c r="K220" s="74"/>
      <c r="L220" s="72"/>
      <c r="M220" s="235"/>
      <c r="N220" s="47"/>
      <c r="O220" s="47"/>
      <c r="P220" s="47"/>
      <c r="Q220" s="47"/>
      <c r="R220" s="47"/>
      <c r="S220" s="47"/>
      <c r="T220" s="95"/>
      <c r="AT220" s="24" t="s">
        <v>184</v>
      </c>
      <c r="AU220" s="24" t="s">
        <v>84</v>
      </c>
    </row>
    <row r="221" spans="2:65" s="1" customFormat="1" ht="16.5" customHeight="1">
      <c r="B221" s="46"/>
      <c r="C221" s="262" t="s">
        <v>578</v>
      </c>
      <c r="D221" s="262" t="s">
        <v>858</v>
      </c>
      <c r="E221" s="263" t="s">
        <v>1779</v>
      </c>
      <c r="F221" s="264" t="s">
        <v>1780</v>
      </c>
      <c r="G221" s="265" t="s">
        <v>304</v>
      </c>
      <c r="H221" s="266">
        <v>4</v>
      </c>
      <c r="I221" s="267"/>
      <c r="J221" s="268">
        <f>ROUND(I221*H221,2)</f>
        <v>0</v>
      </c>
      <c r="K221" s="264" t="s">
        <v>1676</v>
      </c>
      <c r="L221" s="269"/>
      <c r="M221" s="270" t="s">
        <v>23</v>
      </c>
      <c r="N221" s="271" t="s">
        <v>47</v>
      </c>
      <c r="O221" s="47"/>
      <c r="P221" s="230">
        <f>O221*H221</f>
        <v>0</v>
      </c>
      <c r="Q221" s="230">
        <v>8E-05</v>
      </c>
      <c r="R221" s="230">
        <f>Q221*H221</f>
        <v>0.00032</v>
      </c>
      <c r="S221" s="230">
        <v>0</v>
      </c>
      <c r="T221" s="231">
        <f>S221*H221</f>
        <v>0</v>
      </c>
      <c r="AR221" s="24" t="s">
        <v>1032</v>
      </c>
      <c r="AT221" s="24" t="s">
        <v>858</v>
      </c>
      <c r="AU221" s="24" t="s">
        <v>84</v>
      </c>
      <c r="AY221" s="24" t="s">
        <v>170</v>
      </c>
      <c r="BE221" s="232">
        <f>IF(N221="základní",J221,0)</f>
        <v>0</v>
      </c>
      <c r="BF221" s="232">
        <f>IF(N221="snížená",J221,0)</f>
        <v>0</v>
      </c>
      <c r="BG221" s="232">
        <f>IF(N221="zákl. přenesená",J221,0)</f>
        <v>0</v>
      </c>
      <c r="BH221" s="232">
        <f>IF(N221="sníž. přenesená",J221,0)</f>
        <v>0</v>
      </c>
      <c r="BI221" s="232">
        <f>IF(N221="nulová",J221,0)</f>
        <v>0</v>
      </c>
      <c r="BJ221" s="24" t="s">
        <v>84</v>
      </c>
      <c r="BK221" s="232">
        <f>ROUND(I221*H221,2)</f>
        <v>0</v>
      </c>
      <c r="BL221" s="24" t="s">
        <v>689</v>
      </c>
      <c r="BM221" s="24" t="s">
        <v>1781</v>
      </c>
    </row>
    <row r="222" spans="2:47" s="1" customFormat="1" ht="13.5">
      <c r="B222" s="46"/>
      <c r="C222" s="74"/>
      <c r="D222" s="233" t="s">
        <v>183</v>
      </c>
      <c r="E222" s="74"/>
      <c r="F222" s="234" t="s">
        <v>1782</v>
      </c>
      <c r="G222" s="74"/>
      <c r="H222" s="74"/>
      <c r="I222" s="191"/>
      <c r="J222" s="74"/>
      <c r="K222" s="74"/>
      <c r="L222" s="72"/>
      <c r="M222" s="235"/>
      <c r="N222" s="47"/>
      <c r="O222" s="47"/>
      <c r="P222" s="47"/>
      <c r="Q222" s="47"/>
      <c r="R222" s="47"/>
      <c r="S222" s="47"/>
      <c r="T222" s="95"/>
      <c r="AT222" s="24" t="s">
        <v>183</v>
      </c>
      <c r="AU222" s="24" t="s">
        <v>84</v>
      </c>
    </row>
    <row r="223" spans="2:47" s="1" customFormat="1" ht="13.5">
      <c r="B223" s="46"/>
      <c r="C223" s="74"/>
      <c r="D223" s="233" t="s">
        <v>184</v>
      </c>
      <c r="E223" s="74"/>
      <c r="F223" s="236" t="s">
        <v>1783</v>
      </c>
      <c r="G223" s="74"/>
      <c r="H223" s="74"/>
      <c r="I223" s="191"/>
      <c r="J223" s="74"/>
      <c r="K223" s="74"/>
      <c r="L223" s="72"/>
      <c r="M223" s="235"/>
      <c r="N223" s="47"/>
      <c r="O223" s="47"/>
      <c r="P223" s="47"/>
      <c r="Q223" s="47"/>
      <c r="R223" s="47"/>
      <c r="S223" s="47"/>
      <c r="T223" s="95"/>
      <c r="AT223" s="24" t="s">
        <v>184</v>
      </c>
      <c r="AU223" s="24" t="s">
        <v>84</v>
      </c>
    </row>
    <row r="224" spans="2:65" s="1" customFormat="1" ht="16.5" customHeight="1">
      <c r="B224" s="46"/>
      <c r="C224" s="262" t="s">
        <v>584</v>
      </c>
      <c r="D224" s="262" t="s">
        <v>858</v>
      </c>
      <c r="E224" s="263" t="s">
        <v>1784</v>
      </c>
      <c r="F224" s="264" t="s">
        <v>1785</v>
      </c>
      <c r="G224" s="265" t="s">
        <v>1245</v>
      </c>
      <c r="H224" s="266">
        <v>70</v>
      </c>
      <c r="I224" s="267"/>
      <c r="J224" s="268">
        <f>ROUND(I224*H224,2)</f>
        <v>0</v>
      </c>
      <c r="K224" s="264" t="s">
        <v>23</v>
      </c>
      <c r="L224" s="269"/>
      <c r="M224" s="270" t="s">
        <v>23</v>
      </c>
      <c r="N224" s="271" t="s">
        <v>47</v>
      </c>
      <c r="O224" s="47"/>
      <c r="P224" s="230">
        <f>O224*H224</f>
        <v>0</v>
      </c>
      <c r="Q224" s="230">
        <v>0</v>
      </c>
      <c r="R224" s="230">
        <f>Q224*H224</f>
        <v>0</v>
      </c>
      <c r="S224" s="230">
        <v>0</v>
      </c>
      <c r="T224" s="231">
        <f>S224*H224</f>
        <v>0</v>
      </c>
      <c r="AR224" s="24" t="s">
        <v>1032</v>
      </c>
      <c r="AT224" s="24" t="s">
        <v>858</v>
      </c>
      <c r="AU224" s="24" t="s">
        <v>84</v>
      </c>
      <c r="AY224" s="24" t="s">
        <v>170</v>
      </c>
      <c r="BE224" s="232">
        <f>IF(N224="základní",J224,0)</f>
        <v>0</v>
      </c>
      <c r="BF224" s="232">
        <f>IF(N224="snížená",J224,0)</f>
        <v>0</v>
      </c>
      <c r="BG224" s="232">
        <f>IF(N224="zákl. přenesená",J224,0)</f>
        <v>0</v>
      </c>
      <c r="BH224" s="232">
        <f>IF(N224="sníž. přenesená",J224,0)</f>
        <v>0</v>
      </c>
      <c r="BI224" s="232">
        <f>IF(N224="nulová",J224,0)</f>
        <v>0</v>
      </c>
      <c r="BJ224" s="24" t="s">
        <v>84</v>
      </c>
      <c r="BK224" s="232">
        <f>ROUND(I224*H224,2)</f>
        <v>0</v>
      </c>
      <c r="BL224" s="24" t="s">
        <v>689</v>
      </c>
      <c r="BM224" s="24" t="s">
        <v>1786</v>
      </c>
    </row>
    <row r="225" spans="2:47" s="1" customFormat="1" ht="13.5">
      <c r="B225" s="46"/>
      <c r="C225" s="74"/>
      <c r="D225" s="233" t="s">
        <v>183</v>
      </c>
      <c r="E225" s="74"/>
      <c r="F225" s="234" t="s">
        <v>1785</v>
      </c>
      <c r="G225" s="74"/>
      <c r="H225" s="74"/>
      <c r="I225" s="191"/>
      <c r="J225" s="74"/>
      <c r="K225" s="74"/>
      <c r="L225" s="72"/>
      <c r="M225" s="235"/>
      <c r="N225" s="47"/>
      <c r="O225" s="47"/>
      <c r="P225" s="47"/>
      <c r="Q225" s="47"/>
      <c r="R225" s="47"/>
      <c r="S225" s="47"/>
      <c r="T225" s="95"/>
      <c r="AT225" s="24" t="s">
        <v>183</v>
      </c>
      <c r="AU225" s="24" t="s">
        <v>84</v>
      </c>
    </row>
    <row r="226" spans="2:47" s="1" customFormat="1" ht="13.5">
      <c r="B226" s="46"/>
      <c r="C226" s="74"/>
      <c r="D226" s="233" t="s">
        <v>184</v>
      </c>
      <c r="E226" s="74"/>
      <c r="F226" s="236" t="s">
        <v>1787</v>
      </c>
      <c r="G226" s="74"/>
      <c r="H226" s="74"/>
      <c r="I226" s="191"/>
      <c r="J226" s="74"/>
      <c r="K226" s="74"/>
      <c r="L226" s="72"/>
      <c r="M226" s="235"/>
      <c r="N226" s="47"/>
      <c r="O226" s="47"/>
      <c r="P226" s="47"/>
      <c r="Q226" s="47"/>
      <c r="R226" s="47"/>
      <c r="S226" s="47"/>
      <c r="T226" s="95"/>
      <c r="AT226" s="24" t="s">
        <v>184</v>
      </c>
      <c r="AU226" s="24" t="s">
        <v>84</v>
      </c>
    </row>
    <row r="227" spans="2:65" s="1" customFormat="1" ht="16.5" customHeight="1">
      <c r="B227" s="46"/>
      <c r="C227" s="262" t="s">
        <v>589</v>
      </c>
      <c r="D227" s="262" t="s">
        <v>858</v>
      </c>
      <c r="E227" s="263" t="s">
        <v>1788</v>
      </c>
      <c r="F227" s="264" t="s">
        <v>1789</v>
      </c>
      <c r="G227" s="265" t="s">
        <v>1245</v>
      </c>
      <c r="H227" s="266">
        <v>4</v>
      </c>
      <c r="I227" s="267"/>
      <c r="J227" s="268">
        <f>ROUND(I227*H227,2)</f>
        <v>0</v>
      </c>
      <c r="K227" s="264" t="s">
        <v>23</v>
      </c>
      <c r="L227" s="269"/>
      <c r="M227" s="270" t="s">
        <v>23</v>
      </c>
      <c r="N227" s="271" t="s">
        <v>47</v>
      </c>
      <c r="O227" s="47"/>
      <c r="P227" s="230">
        <f>O227*H227</f>
        <v>0</v>
      </c>
      <c r="Q227" s="230">
        <v>0</v>
      </c>
      <c r="R227" s="230">
        <f>Q227*H227</f>
        <v>0</v>
      </c>
      <c r="S227" s="230">
        <v>0</v>
      </c>
      <c r="T227" s="231">
        <f>S227*H227</f>
        <v>0</v>
      </c>
      <c r="AR227" s="24" t="s">
        <v>1032</v>
      </c>
      <c r="AT227" s="24" t="s">
        <v>858</v>
      </c>
      <c r="AU227" s="24" t="s">
        <v>84</v>
      </c>
      <c r="AY227" s="24" t="s">
        <v>170</v>
      </c>
      <c r="BE227" s="232">
        <f>IF(N227="základní",J227,0)</f>
        <v>0</v>
      </c>
      <c r="BF227" s="232">
        <f>IF(N227="snížená",J227,0)</f>
        <v>0</v>
      </c>
      <c r="BG227" s="232">
        <f>IF(N227="zákl. přenesená",J227,0)</f>
        <v>0</v>
      </c>
      <c r="BH227" s="232">
        <f>IF(N227="sníž. přenesená",J227,0)</f>
        <v>0</v>
      </c>
      <c r="BI227" s="232">
        <f>IF(N227="nulová",J227,0)</f>
        <v>0</v>
      </c>
      <c r="BJ227" s="24" t="s">
        <v>84</v>
      </c>
      <c r="BK227" s="232">
        <f>ROUND(I227*H227,2)</f>
        <v>0</v>
      </c>
      <c r="BL227" s="24" t="s">
        <v>689</v>
      </c>
      <c r="BM227" s="24" t="s">
        <v>1790</v>
      </c>
    </row>
    <row r="228" spans="2:47" s="1" customFormat="1" ht="13.5">
      <c r="B228" s="46"/>
      <c r="C228" s="74"/>
      <c r="D228" s="233" t="s">
        <v>183</v>
      </c>
      <c r="E228" s="74"/>
      <c r="F228" s="234" t="s">
        <v>1789</v>
      </c>
      <c r="G228" s="74"/>
      <c r="H228" s="74"/>
      <c r="I228" s="191"/>
      <c r="J228" s="74"/>
      <c r="K228" s="74"/>
      <c r="L228" s="72"/>
      <c r="M228" s="235"/>
      <c r="N228" s="47"/>
      <c r="O228" s="47"/>
      <c r="P228" s="47"/>
      <c r="Q228" s="47"/>
      <c r="R228" s="47"/>
      <c r="S228" s="47"/>
      <c r="T228" s="95"/>
      <c r="AT228" s="24" t="s">
        <v>183</v>
      </c>
      <c r="AU228" s="24" t="s">
        <v>84</v>
      </c>
    </row>
    <row r="229" spans="2:47" s="1" customFormat="1" ht="13.5">
      <c r="B229" s="46"/>
      <c r="C229" s="74"/>
      <c r="D229" s="233" t="s">
        <v>184</v>
      </c>
      <c r="E229" s="74"/>
      <c r="F229" s="236" t="s">
        <v>1791</v>
      </c>
      <c r="G229" s="74"/>
      <c r="H229" s="74"/>
      <c r="I229" s="191"/>
      <c r="J229" s="74"/>
      <c r="K229" s="74"/>
      <c r="L229" s="72"/>
      <c r="M229" s="235"/>
      <c r="N229" s="47"/>
      <c r="O229" s="47"/>
      <c r="P229" s="47"/>
      <c r="Q229" s="47"/>
      <c r="R229" s="47"/>
      <c r="S229" s="47"/>
      <c r="T229" s="95"/>
      <c r="AT229" s="24" t="s">
        <v>184</v>
      </c>
      <c r="AU229" s="24" t="s">
        <v>84</v>
      </c>
    </row>
    <row r="230" spans="2:65" s="1" customFormat="1" ht="16.5" customHeight="1">
      <c r="B230" s="46"/>
      <c r="C230" s="262" t="s">
        <v>597</v>
      </c>
      <c r="D230" s="262" t="s">
        <v>858</v>
      </c>
      <c r="E230" s="263" t="s">
        <v>1792</v>
      </c>
      <c r="F230" s="264" t="s">
        <v>1793</v>
      </c>
      <c r="G230" s="265" t="s">
        <v>1245</v>
      </c>
      <c r="H230" s="266">
        <v>40</v>
      </c>
      <c r="I230" s="267"/>
      <c r="J230" s="268">
        <f>ROUND(I230*H230,2)</f>
        <v>0</v>
      </c>
      <c r="K230" s="264" t="s">
        <v>23</v>
      </c>
      <c r="L230" s="269"/>
      <c r="M230" s="270" t="s">
        <v>23</v>
      </c>
      <c r="N230" s="271" t="s">
        <v>47</v>
      </c>
      <c r="O230" s="47"/>
      <c r="P230" s="230">
        <f>O230*H230</f>
        <v>0</v>
      </c>
      <c r="Q230" s="230">
        <v>0</v>
      </c>
      <c r="R230" s="230">
        <f>Q230*H230</f>
        <v>0</v>
      </c>
      <c r="S230" s="230">
        <v>0</v>
      </c>
      <c r="T230" s="231">
        <f>S230*H230</f>
        <v>0</v>
      </c>
      <c r="AR230" s="24" t="s">
        <v>1032</v>
      </c>
      <c r="AT230" s="24" t="s">
        <v>858</v>
      </c>
      <c r="AU230" s="24" t="s">
        <v>84</v>
      </c>
      <c r="AY230" s="24" t="s">
        <v>170</v>
      </c>
      <c r="BE230" s="232">
        <f>IF(N230="základní",J230,0)</f>
        <v>0</v>
      </c>
      <c r="BF230" s="232">
        <f>IF(N230="snížená",J230,0)</f>
        <v>0</v>
      </c>
      <c r="BG230" s="232">
        <f>IF(N230="zákl. přenesená",J230,0)</f>
        <v>0</v>
      </c>
      <c r="BH230" s="232">
        <f>IF(N230="sníž. přenesená",J230,0)</f>
        <v>0</v>
      </c>
      <c r="BI230" s="232">
        <f>IF(N230="nulová",J230,0)</f>
        <v>0</v>
      </c>
      <c r="BJ230" s="24" t="s">
        <v>84</v>
      </c>
      <c r="BK230" s="232">
        <f>ROUND(I230*H230,2)</f>
        <v>0</v>
      </c>
      <c r="BL230" s="24" t="s">
        <v>689</v>
      </c>
      <c r="BM230" s="24" t="s">
        <v>1794</v>
      </c>
    </row>
    <row r="231" spans="2:47" s="1" customFormat="1" ht="13.5">
      <c r="B231" s="46"/>
      <c r="C231" s="74"/>
      <c r="D231" s="233" t="s">
        <v>183</v>
      </c>
      <c r="E231" s="74"/>
      <c r="F231" s="234" t="s">
        <v>1793</v>
      </c>
      <c r="G231" s="74"/>
      <c r="H231" s="74"/>
      <c r="I231" s="191"/>
      <c r="J231" s="74"/>
      <c r="K231" s="74"/>
      <c r="L231" s="72"/>
      <c r="M231" s="235"/>
      <c r="N231" s="47"/>
      <c r="O231" s="47"/>
      <c r="P231" s="47"/>
      <c r="Q231" s="47"/>
      <c r="R231" s="47"/>
      <c r="S231" s="47"/>
      <c r="T231" s="95"/>
      <c r="AT231" s="24" t="s">
        <v>183</v>
      </c>
      <c r="AU231" s="24" t="s">
        <v>84</v>
      </c>
    </row>
    <row r="232" spans="2:47" s="1" customFormat="1" ht="13.5">
      <c r="B232" s="46"/>
      <c r="C232" s="74"/>
      <c r="D232" s="233" t="s">
        <v>184</v>
      </c>
      <c r="E232" s="74"/>
      <c r="F232" s="236" t="s">
        <v>1795</v>
      </c>
      <c r="G232" s="74"/>
      <c r="H232" s="74"/>
      <c r="I232" s="191"/>
      <c r="J232" s="74"/>
      <c r="K232" s="74"/>
      <c r="L232" s="72"/>
      <c r="M232" s="235"/>
      <c r="N232" s="47"/>
      <c r="O232" s="47"/>
      <c r="P232" s="47"/>
      <c r="Q232" s="47"/>
      <c r="R232" s="47"/>
      <c r="S232" s="47"/>
      <c r="T232" s="95"/>
      <c r="AT232" s="24" t="s">
        <v>184</v>
      </c>
      <c r="AU232" s="24" t="s">
        <v>84</v>
      </c>
    </row>
    <row r="233" spans="2:65" s="1" customFormat="1" ht="16.5" customHeight="1">
      <c r="B233" s="46"/>
      <c r="C233" s="262" t="s">
        <v>604</v>
      </c>
      <c r="D233" s="262" t="s">
        <v>858</v>
      </c>
      <c r="E233" s="263" t="s">
        <v>1812</v>
      </c>
      <c r="F233" s="264" t="s">
        <v>1813</v>
      </c>
      <c r="G233" s="265" t="s">
        <v>1245</v>
      </c>
      <c r="H233" s="266">
        <v>2</v>
      </c>
      <c r="I233" s="267"/>
      <c r="J233" s="268">
        <f>ROUND(I233*H233,2)</f>
        <v>0</v>
      </c>
      <c r="K233" s="264" t="s">
        <v>23</v>
      </c>
      <c r="L233" s="269"/>
      <c r="M233" s="270" t="s">
        <v>23</v>
      </c>
      <c r="N233" s="271" t="s">
        <v>47</v>
      </c>
      <c r="O233" s="47"/>
      <c r="P233" s="230">
        <f>O233*H233</f>
        <v>0</v>
      </c>
      <c r="Q233" s="230">
        <v>0</v>
      </c>
      <c r="R233" s="230">
        <f>Q233*H233</f>
        <v>0</v>
      </c>
      <c r="S233" s="230">
        <v>0</v>
      </c>
      <c r="T233" s="231">
        <f>S233*H233</f>
        <v>0</v>
      </c>
      <c r="AR233" s="24" t="s">
        <v>1032</v>
      </c>
      <c r="AT233" s="24" t="s">
        <v>858</v>
      </c>
      <c r="AU233" s="24" t="s">
        <v>84</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689</v>
      </c>
      <c r="BM233" s="24" t="s">
        <v>1814</v>
      </c>
    </row>
    <row r="234" spans="2:47" s="1" customFormat="1" ht="13.5">
      <c r="B234" s="46"/>
      <c r="C234" s="74"/>
      <c r="D234" s="233" t="s">
        <v>183</v>
      </c>
      <c r="E234" s="74"/>
      <c r="F234" s="234" t="s">
        <v>1813</v>
      </c>
      <c r="G234" s="74"/>
      <c r="H234" s="74"/>
      <c r="I234" s="191"/>
      <c r="J234" s="74"/>
      <c r="K234" s="74"/>
      <c r="L234" s="72"/>
      <c r="M234" s="235"/>
      <c r="N234" s="47"/>
      <c r="O234" s="47"/>
      <c r="P234" s="47"/>
      <c r="Q234" s="47"/>
      <c r="R234" s="47"/>
      <c r="S234" s="47"/>
      <c r="T234" s="95"/>
      <c r="AT234" s="24" t="s">
        <v>183</v>
      </c>
      <c r="AU234" s="24" t="s">
        <v>84</v>
      </c>
    </row>
    <row r="235" spans="2:47" s="1" customFormat="1" ht="13.5">
      <c r="B235" s="46"/>
      <c r="C235" s="74"/>
      <c r="D235" s="233" t="s">
        <v>184</v>
      </c>
      <c r="E235" s="74"/>
      <c r="F235" s="236" t="s">
        <v>1815</v>
      </c>
      <c r="G235" s="74"/>
      <c r="H235" s="74"/>
      <c r="I235" s="191"/>
      <c r="J235" s="74"/>
      <c r="K235" s="74"/>
      <c r="L235" s="72"/>
      <c r="M235" s="235"/>
      <c r="N235" s="47"/>
      <c r="O235" s="47"/>
      <c r="P235" s="47"/>
      <c r="Q235" s="47"/>
      <c r="R235" s="47"/>
      <c r="S235" s="47"/>
      <c r="T235" s="95"/>
      <c r="AT235" s="24" t="s">
        <v>184</v>
      </c>
      <c r="AU235" s="24" t="s">
        <v>84</v>
      </c>
    </row>
    <row r="236" spans="2:65" s="1" customFormat="1" ht="16.5" customHeight="1">
      <c r="B236" s="46"/>
      <c r="C236" s="262" t="s">
        <v>612</v>
      </c>
      <c r="D236" s="262" t="s">
        <v>858</v>
      </c>
      <c r="E236" s="263" t="s">
        <v>1816</v>
      </c>
      <c r="F236" s="264" t="s">
        <v>1817</v>
      </c>
      <c r="G236" s="265" t="s">
        <v>1732</v>
      </c>
      <c r="H236" s="266">
        <v>5</v>
      </c>
      <c r="I236" s="267"/>
      <c r="J236" s="268">
        <f>ROUND(I236*H236,2)</f>
        <v>0</v>
      </c>
      <c r="K236" s="264" t="s">
        <v>23</v>
      </c>
      <c r="L236" s="269"/>
      <c r="M236" s="270" t="s">
        <v>23</v>
      </c>
      <c r="N236" s="271" t="s">
        <v>47</v>
      </c>
      <c r="O236" s="47"/>
      <c r="P236" s="230">
        <f>O236*H236</f>
        <v>0</v>
      </c>
      <c r="Q236" s="230">
        <v>0</v>
      </c>
      <c r="R236" s="230">
        <f>Q236*H236</f>
        <v>0</v>
      </c>
      <c r="S236" s="230">
        <v>0</v>
      </c>
      <c r="T236" s="231">
        <f>S236*H236</f>
        <v>0</v>
      </c>
      <c r="AR236" s="24" t="s">
        <v>1032</v>
      </c>
      <c r="AT236" s="24" t="s">
        <v>858</v>
      </c>
      <c r="AU236" s="24" t="s">
        <v>84</v>
      </c>
      <c r="AY236" s="24" t="s">
        <v>170</v>
      </c>
      <c r="BE236" s="232">
        <f>IF(N236="základní",J236,0)</f>
        <v>0</v>
      </c>
      <c r="BF236" s="232">
        <f>IF(N236="snížená",J236,0)</f>
        <v>0</v>
      </c>
      <c r="BG236" s="232">
        <f>IF(N236="zákl. přenesená",J236,0)</f>
        <v>0</v>
      </c>
      <c r="BH236" s="232">
        <f>IF(N236="sníž. přenesená",J236,0)</f>
        <v>0</v>
      </c>
      <c r="BI236" s="232">
        <f>IF(N236="nulová",J236,0)</f>
        <v>0</v>
      </c>
      <c r="BJ236" s="24" t="s">
        <v>84</v>
      </c>
      <c r="BK236" s="232">
        <f>ROUND(I236*H236,2)</f>
        <v>0</v>
      </c>
      <c r="BL236" s="24" t="s">
        <v>689</v>
      </c>
      <c r="BM236" s="24" t="s">
        <v>1818</v>
      </c>
    </row>
    <row r="237" spans="2:47" s="1" customFormat="1" ht="13.5">
      <c r="B237" s="46"/>
      <c r="C237" s="74"/>
      <c r="D237" s="233" t="s">
        <v>183</v>
      </c>
      <c r="E237" s="74"/>
      <c r="F237" s="234" t="s">
        <v>1817</v>
      </c>
      <c r="G237" s="74"/>
      <c r="H237" s="74"/>
      <c r="I237" s="191"/>
      <c r="J237" s="74"/>
      <c r="K237" s="74"/>
      <c r="L237" s="72"/>
      <c r="M237" s="235"/>
      <c r="N237" s="47"/>
      <c r="O237" s="47"/>
      <c r="P237" s="47"/>
      <c r="Q237" s="47"/>
      <c r="R237" s="47"/>
      <c r="S237" s="47"/>
      <c r="T237" s="95"/>
      <c r="AT237" s="24" t="s">
        <v>183</v>
      </c>
      <c r="AU237" s="24" t="s">
        <v>84</v>
      </c>
    </row>
    <row r="238" spans="2:47" s="1" customFormat="1" ht="13.5">
      <c r="B238" s="46"/>
      <c r="C238" s="74"/>
      <c r="D238" s="233" t="s">
        <v>184</v>
      </c>
      <c r="E238" s="74"/>
      <c r="F238" s="236" t="s">
        <v>1819</v>
      </c>
      <c r="G238" s="74"/>
      <c r="H238" s="74"/>
      <c r="I238" s="191"/>
      <c r="J238" s="74"/>
      <c r="K238" s="74"/>
      <c r="L238" s="72"/>
      <c r="M238" s="235"/>
      <c r="N238" s="47"/>
      <c r="O238" s="47"/>
      <c r="P238" s="47"/>
      <c r="Q238" s="47"/>
      <c r="R238" s="47"/>
      <c r="S238" s="47"/>
      <c r="T238" s="95"/>
      <c r="AT238" s="24" t="s">
        <v>184</v>
      </c>
      <c r="AU238" s="24" t="s">
        <v>84</v>
      </c>
    </row>
    <row r="239" spans="2:65" s="1" customFormat="1" ht="16.5" customHeight="1">
      <c r="B239" s="46"/>
      <c r="C239" s="262" t="s">
        <v>618</v>
      </c>
      <c r="D239" s="262" t="s">
        <v>858</v>
      </c>
      <c r="E239" s="263" t="s">
        <v>1820</v>
      </c>
      <c r="F239" s="264" t="s">
        <v>1821</v>
      </c>
      <c r="G239" s="265" t="s">
        <v>1245</v>
      </c>
      <c r="H239" s="266">
        <v>70</v>
      </c>
      <c r="I239" s="267"/>
      <c r="J239" s="268">
        <f>ROUND(I239*H239,2)</f>
        <v>0</v>
      </c>
      <c r="K239" s="264" t="s">
        <v>23</v>
      </c>
      <c r="L239" s="269"/>
      <c r="M239" s="270" t="s">
        <v>23</v>
      </c>
      <c r="N239" s="271" t="s">
        <v>47</v>
      </c>
      <c r="O239" s="47"/>
      <c r="P239" s="230">
        <f>O239*H239</f>
        <v>0</v>
      </c>
      <c r="Q239" s="230">
        <v>0</v>
      </c>
      <c r="R239" s="230">
        <f>Q239*H239</f>
        <v>0</v>
      </c>
      <c r="S239" s="230">
        <v>0</v>
      </c>
      <c r="T239" s="231">
        <f>S239*H239</f>
        <v>0</v>
      </c>
      <c r="AR239" s="24" t="s">
        <v>1032</v>
      </c>
      <c r="AT239" s="24" t="s">
        <v>858</v>
      </c>
      <c r="AU239" s="24" t="s">
        <v>84</v>
      </c>
      <c r="AY239" s="24" t="s">
        <v>170</v>
      </c>
      <c r="BE239" s="232">
        <f>IF(N239="základní",J239,0)</f>
        <v>0</v>
      </c>
      <c r="BF239" s="232">
        <f>IF(N239="snížená",J239,0)</f>
        <v>0</v>
      </c>
      <c r="BG239" s="232">
        <f>IF(N239="zákl. přenesená",J239,0)</f>
        <v>0</v>
      </c>
      <c r="BH239" s="232">
        <f>IF(N239="sníž. přenesená",J239,0)</f>
        <v>0</v>
      </c>
      <c r="BI239" s="232">
        <f>IF(N239="nulová",J239,0)</f>
        <v>0</v>
      </c>
      <c r="BJ239" s="24" t="s">
        <v>84</v>
      </c>
      <c r="BK239" s="232">
        <f>ROUND(I239*H239,2)</f>
        <v>0</v>
      </c>
      <c r="BL239" s="24" t="s">
        <v>689</v>
      </c>
      <c r="BM239" s="24" t="s">
        <v>1822</v>
      </c>
    </row>
    <row r="240" spans="2:47" s="1" customFormat="1" ht="13.5">
      <c r="B240" s="46"/>
      <c r="C240" s="74"/>
      <c r="D240" s="233" t="s">
        <v>183</v>
      </c>
      <c r="E240" s="74"/>
      <c r="F240" s="234" t="s">
        <v>1821</v>
      </c>
      <c r="G240" s="74"/>
      <c r="H240" s="74"/>
      <c r="I240" s="191"/>
      <c r="J240" s="74"/>
      <c r="K240" s="74"/>
      <c r="L240" s="72"/>
      <c r="M240" s="235"/>
      <c r="N240" s="47"/>
      <c r="O240" s="47"/>
      <c r="P240" s="47"/>
      <c r="Q240" s="47"/>
      <c r="R240" s="47"/>
      <c r="S240" s="47"/>
      <c r="T240" s="95"/>
      <c r="AT240" s="24" t="s">
        <v>183</v>
      </c>
      <c r="AU240" s="24" t="s">
        <v>84</v>
      </c>
    </row>
    <row r="241" spans="2:47" s="1" customFormat="1" ht="13.5">
      <c r="B241" s="46"/>
      <c r="C241" s="74"/>
      <c r="D241" s="233" t="s">
        <v>184</v>
      </c>
      <c r="E241" s="74"/>
      <c r="F241" s="236" t="s">
        <v>1823</v>
      </c>
      <c r="G241" s="74"/>
      <c r="H241" s="74"/>
      <c r="I241" s="191"/>
      <c r="J241" s="74"/>
      <c r="K241" s="74"/>
      <c r="L241" s="72"/>
      <c r="M241" s="235"/>
      <c r="N241" s="47"/>
      <c r="O241" s="47"/>
      <c r="P241" s="47"/>
      <c r="Q241" s="47"/>
      <c r="R241" s="47"/>
      <c r="S241" s="47"/>
      <c r="T241" s="95"/>
      <c r="AT241" s="24" t="s">
        <v>184</v>
      </c>
      <c r="AU241" s="24" t="s">
        <v>84</v>
      </c>
    </row>
    <row r="242" spans="2:65" s="1" customFormat="1" ht="16.5" customHeight="1">
      <c r="B242" s="46"/>
      <c r="C242" s="262" t="s">
        <v>625</v>
      </c>
      <c r="D242" s="262" t="s">
        <v>858</v>
      </c>
      <c r="E242" s="263" t="s">
        <v>1824</v>
      </c>
      <c r="F242" s="264" t="s">
        <v>1825</v>
      </c>
      <c r="G242" s="265" t="s">
        <v>1245</v>
      </c>
      <c r="H242" s="266">
        <v>1</v>
      </c>
      <c r="I242" s="267"/>
      <c r="J242" s="268">
        <f>ROUND(I242*H242,2)</f>
        <v>0</v>
      </c>
      <c r="K242" s="264" t="s">
        <v>23</v>
      </c>
      <c r="L242" s="269"/>
      <c r="M242" s="270" t="s">
        <v>23</v>
      </c>
      <c r="N242" s="271" t="s">
        <v>47</v>
      </c>
      <c r="O242" s="47"/>
      <c r="P242" s="230">
        <f>O242*H242</f>
        <v>0</v>
      </c>
      <c r="Q242" s="230">
        <v>0</v>
      </c>
      <c r="R242" s="230">
        <f>Q242*H242</f>
        <v>0</v>
      </c>
      <c r="S242" s="230">
        <v>0</v>
      </c>
      <c r="T242" s="231">
        <f>S242*H242</f>
        <v>0</v>
      </c>
      <c r="AR242" s="24" t="s">
        <v>1032</v>
      </c>
      <c r="AT242" s="24" t="s">
        <v>858</v>
      </c>
      <c r="AU242" s="24" t="s">
        <v>84</v>
      </c>
      <c r="AY242" s="24" t="s">
        <v>170</v>
      </c>
      <c r="BE242" s="232">
        <f>IF(N242="základní",J242,0)</f>
        <v>0</v>
      </c>
      <c r="BF242" s="232">
        <f>IF(N242="snížená",J242,0)</f>
        <v>0</v>
      </c>
      <c r="BG242" s="232">
        <f>IF(N242="zákl. přenesená",J242,0)</f>
        <v>0</v>
      </c>
      <c r="BH242" s="232">
        <f>IF(N242="sníž. přenesená",J242,0)</f>
        <v>0</v>
      </c>
      <c r="BI242" s="232">
        <f>IF(N242="nulová",J242,0)</f>
        <v>0</v>
      </c>
      <c r="BJ242" s="24" t="s">
        <v>84</v>
      </c>
      <c r="BK242" s="232">
        <f>ROUND(I242*H242,2)</f>
        <v>0</v>
      </c>
      <c r="BL242" s="24" t="s">
        <v>689</v>
      </c>
      <c r="BM242" s="24" t="s">
        <v>1826</v>
      </c>
    </row>
    <row r="243" spans="2:47" s="1" customFormat="1" ht="13.5">
      <c r="B243" s="46"/>
      <c r="C243" s="74"/>
      <c r="D243" s="233" t="s">
        <v>183</v>
      </c>
      <c r="E243" s="74"/>
      <c r="F243" s="234" t="s">
        <v>1827</v>
      </c>
      <c r="G243" s="74"/>
      <c r="H243" s="74"/>
      <c r="I243" s="191"/>
      <c r="J243" s="74"/>
      <c r="K243" s="74"/>
      <c r="L243" s="72"/>
      <c r="M243" s="235"/>
      <c r="N243" s="47"/>
      <c r="O243" s="47"/>
      <c r="P243" s="47"/>
      <c r="Q243" s="47"/>
      <c r="R243" s="47"/>
      <c r="S243" s="47"/>
      <c r="T243" s="95"/>
      <c r="AT243" s="24" t="s">
        <v>183</v>
      </c>
      <c r="AU243" s="24" t="s">
        <v>84</v>
      </c>
    </row>
    <row r="244" spans="2:47" s="1" customFormat="1" ht="13.5">
      <c r="B244" s="46"/>
      <c r="C244" s="74"/>
      <c r="D244" s="233" t="s">
        <v>184</v>
      </c>
      <c r="E244" s="74"/>
      <c r="F244" s="236" t="s">
        <v>1828</v>
      </c>
      <c r="G244" s="74"/>
      <c r="H244" s="74"/>
      <c r="I244" s="191"/>
      <c r="J244" s="74"/>
      <c r="K244" s="74"/>
      <c r="L244" s="72"/>
      <c r="M244" s="235"/>
      <c r="N244" s="47"/>
      <c r="O244" s="47"/>
      <c r="P244" s="47"/>
      <c r="Q244" s="47"/>
      <c r="R244" s="47"/>
      <c r="S244" s="47"/>
      <c r="T244" s="95"/>
      <c r="AT244" s="24" t="s">
        <v>184</v>
      </c>
      <c r="AU244" s="24" t="s">
        <v>84</v>
      </c>
    </row>
    <row r="245" spans="2:65" s="1" customFormat="1" ht="16.5" customHeight="1">
      <c r="B245" s="46"/>
      <c r="C245" s="262" t="s">
        <v>631</v>
      </c>
      <c r="D245" s="262" t="s">
        <v>858</v>
      </c>
      <c r="E245" s="263" t="s">
        <v>2222</v>
      </c>
      <c r="F245" s="264" t="s">
        <v>2223</v>
      </c>
      <c r="G245" s="265" t="s">
        <v>1245</v>
      </c>
      <c r="H245" s="266">
        <v>2</v>
      </c>
      <c r="I245" s="267"/>
      <c r="J245" s="268">
        <f>ROUND(I245*H245,2)</f>
        <v>0</v>
      </c>
      <c r="K245" s="264" t="s">
        <v>23</v>
      </c>
      <c r="L245" s="269"/>
      <c r="M245" s="270" t="s">
        <v>23</v>
      </c>
      <c r="N245" s="271" t="s">
        <v>47</v>
      </c>
      <c r="O245" s="47"/>
      <c r="P245" s="230">
        <f>O245*H245</f>
        <v>0</v>
      </c>
      <c r="Q245" s="230">
        <v>0</v>
      </c>
      <c r="R245" s="230">
        <f>Q245*H245</f>
        <v>0</v>
      </c>
      <c r="S245" s="230">
        <v>0</v>
      </c>
      <c r="T245" s="231">
        <f>S245*H245</f>
        <v>0</v>
      </c>
      <c r="AR245" s="24" t="s">
        <v>1032</v>
      </c>
      <c r="AT245" s="24" t="s">
        <v>858</v>
      </c>
      <c r="AU245" s="24" t="s">
        <v>84</v>
      </c>
      <c r="AY245" s="24" t="s">
        <v>170</v>
      </c>
      <c r="BE245" s="232">
        <f>IF(N245="základní",J245,0)</f>
        <v>0</v>
      </c>
      <c r="BF245" s="232">
        <f>IF(N245="snížená",J245,0)</f>
        <v>0</v>
      </c>
      <c r="BG245" s="232">
        <f>IF(N245="zákl. přenesená",J245,0)</f>
        <v>0</v>
      </c>
      <c r="BH245" s="232">
        <f>IF(N245="sníž. přenesená",J245,0)</f>
        <v>0</v>
      </c>
      <c r="BI245" s="232">
        <f>IF(N245="nulová",J245,0)</f>
        <v>0</v>
      </c>
      <c r="BJ245" s="24" t="s">
        <v>84</v>
      </c>
      <c r="BK245" s="232">
        <f>ROUND(I245*H245,2)</f>
        <v>0</v>
      </c>
      <c r="BL245" s="24" t="s">
        <v>689</v>
      </c>
      <c r="BM245" s="24" t="s">
        <v>2224</v>
      </c>
    </row>
    <row r="246" spans="2:47" s="1" customFormat="1" ht="13.5">
      <c r="B246" s="46"/>
      <c r="C246" s="74"/>
      <c r="D246" s="233" t="s">
        <v>183</v>
      </c>
      <c r="E246" s="74"/>
      <c r="F246" s="234" t="s">
        <v>2223</v>
      </c>
      <c r="G246" s="74"/>
      <c r="H246" s="74"/>
      <c r="I246" s="191"/>
      <c r="J246" s="74"/>
      <c r="K246" s="74"/>
      <c r="L246" s="72"/>
      <c r="M246" s="235"/>
      <c r="N246" s="47"/>
      <c r="O246" s="47"/>
      <c r="P246" s="47"/>
      <c r="Q246" s="47"/>
      <c r="R246" s="47"/>
      <c r="S246" s="47"/>
      <c r="T246" s="95"/>
      <c r="AT246" s="24" t="s">
        <v>183</v>
      </c>
      <c r="AU246" s="24" t="s">
        <v>84</v>
      </c>
    </row>
    <row r="247" spans="2:47" s="1" customFormat="1" ht="13.5">
      <c r="B247" s="46"/>
      <c r="C247" s="74"/>
      <c r="D247" s="233" t="s">
        <v>184</v>
      </c>
      <c r="E247" s="74"/>
      <c r="F247" s="236" t="s">
        <v>2225</v>
      </c>
      <c r="G247" s="74"/>
      <c r="H247" s="74"/>
      <c r="I247" s="191"/>
      <c r="J247" s="74"/>
      <c r="K247" s="74"/>
      <c r="L247" s="72"/>
      <c r="M247" s="235"/>
      <c r="N247" s="47"/>
      <c r="O247" s="47"/>
      <c r="P247" s="47"/>
      <c r="Q247" s="47"/>
      <c r="R247" s="47"/>
      <c r="S247" s="47"/>
      <c r="T247" s="95"/>
      <c r="AT247" s="24" t="s">
        <v>184</v>
      </c>
      <c r="AU247" s="24" t="s">
        <v>84</v>
      </c>
    </row>
    <row r="248" spans="2:63" s="10" customFormat="1" ht="37.4" customHeight="1">
      <c r="B248" s="205"/>
      <c r="C248" s="206"/>
      <c r="D248" s="207" t="s">
        <v>75</v>
      </c>
      <c r="E248" s="208" t="s">
        <v>1829</v>
      </c>
      <c r="F248" s="208" t="s">
        <v>1830</v>
      </c>
      <c r="G248" s="206"/>
      <c r="H248" s="206"/>
      <c r="I248" s="209"/>
      <c r="J248" s="210">
        <f>BK248</f>
        <v>0</v>
      </c>
      <c r="K248" s="206"/>
      <c r="L248" s="211"/>
      <c r="M248" s="212"/>
      <c r="N248" s="213"/>
      <c r="O248" s="213"/>
      <c r="P248" s="214">
        <f>SUM(P249:P372)</f>
        <v>0</v>
      </c>
      <c r="Q248" s="213"/>
      <c r="R248" s="214">
        <f>SUM(R249:R372)</f>
        <v>0.14087</v>
      </c>
      <c r="S248" s="213"/>
      <c r="T248" s="215">
        <f>SUM(T249:T372)</f>
        <v>0</v>
      </c>
      <c r="AR248" s="216" t="s">
        <v>84</v>
      </c>
      <c r="AT248" s="217" t="s">
        <v>75</v>
      </c>
      <c r="AU248" s="217" t="s">
        <v>76</v>
      </c>
      <c r="AY248" s="216" t="s">
        <v>170</v>
      </c>
      <c r="BK248" s="218">
        <f>SUM(BK249:BK372)</f>
        <v>0</v>
      </c>
    </row>
    <row r="249" spans="2:65" s="1" customFormat="1" ht="16.5" customHeight="1">
      <c r="B249" s="46"/>
      <c r="C249" s="221" t="s">
        <v>637</v>
      </c>
      <c r="D249" s="221" t="s">
        <v>176</v>
      </c>
      <c r="E249" s="222" t="s">
        <v>1831</v>
      </c>
      <c r="F249" s="223" t="s">
        <v>1832</v>
      </c>
      <c r="G249" s="224" t="s">
        <v>1245</v>
      </c>
      <c r="H249" s="225">
        <v>4</v>
      </c>
      <c r="I249" s="226"/>
      <c r="J249" s="227">
        <f>ROUND(I249*H249,2)</f>
        <v>0</v>
      </c>
      <c r="K249" s="223" t="s">
        <v>23</v>
      </c>
      <c r="L249" s="72"/>
      <c r="M249" s="228" t="s">
        <v>23</v>
      </c>
      <c r="N249" s="229" t="s">
        <v>47</v>
      </c>
      <c r="O249" s="47"/>
      <c r="P249" s="230">
        <f>O249*H249</f>
        <v>0</v>
      </c>
      <c r="Q249" s="230">
        <v>0</v>
      </c>
      <c r="R249" s="230">
        <f>Q249*H249</f>
        <v>0</v>
      </c>
      <c r="S249" s="230">
        <v>0</v>
      </c>
      <c r="T249" s="231">
        <f>S249*H249</f>
        <v>0</v>
      </c>
      <c r="AR249" s="24" t="s">
        <v>194</v>
      </c>
      <c r="AT249" s="24" t="s">
        <v>176</v>
      </c>
      <c r="AU249" s="24" t="s">
        <v>84</v>
      </c>
      <c r="AY249" s="24" t="s">
        <v>170</v>
      </c>
      <c r="BE249" s="232">
        <f>IF(N249="základní",J249,0)</f>
        <v>0</v>
      </c>
      <c r="BF249" s="232">
        <f>IF(N249="snížená",J249,0)</f>
        <v>0</v>
      </c>
      <c r="BG249" s="232">
        <f>IF(N249="zákl. přenesená",J249,0)</f>
        <v>0</v>
      </c>
      <c r="BH249" s="232">
        <f>IF(N249="sníž. přenesená",J249,0)</f>
        <v>0</v>
      </c>
      <c r="BI249" s="232">
        <f>IF(N249="nulová",J249,0)</f>
        <v>0</v>
      </c>
      <c r="BJ249" s="24" t="s">
        <v>84</v>
      </c>
      <c r="BK249" s="232">
        <f>ROUND(I249*H249,2)</f>
        <v>0</v>
      </c>
      <c r="BL249" s="24" t="s">
        <v>194</v>
      </c>
      <c r="BM249" s="24" t="s">
        <v>1833</v>
      </c>
    </row>
    <row r="250" spans="2:47" s="1" customFormat="1" ht="13.5">
      <c r="B250" s="46"/>
      <c r="C250" s="74"/>
      <c r="D250" s="233" t="s">
        <v>183</v>
      </c>
      <c r="E250" s="74"/>
      <c r="F250" s="234" t="s">
        <v>1832</v>
      </c>
      <c r="G250" s="74"/>
      <c r="H250" s="74"/>
      <c r="I250" s="191"/>
      <c r="J250" s="74"/>
      <c r="K250" s="74"/>
      <c r="L250" s="72"/>
      <c r="M250" s="235"/>
      <c r="N250" s="47"/>
      <c r="O250" s="47"/>
      <c r="P250" s="47"/>
      <c r="Q250" s="47"/>
      <c r="R250" s="47"/>
      <c r="S250" s="47"/>
      <c r="T250" s="95"/>
      <c r="AT250" s="24" t="s">
        <v>183</v>
      </c>
      <c r="AU250" s="24" t="s">
        <v>84</v>
      </c>
    </row>
    <row r="251" spans="2:47" s="1" customFormat="1" ht="13.5">
      <c r="B251" s="46"/>
      <c r="C251" s="74"/>
      <c r="D251" s="233" t="s">
        <v>184</v>
      </c>
      <c r="E251" s="74"/>
      <c r="F251" s="236" t="s">
        <v>1834</v>
      </c>
      <c r="G251" s="74"/>
      <c r="H251" s="74"/>
      <c r="I251" s="191"/>
      <c r="J251" s="74"/>
      <c r="K251" s="74"/>
      <c r="L251" s="72"/>
      <c r="M251" s="235"/>
      <c r="N251" s="47"/>
      <c r="O251" s="47"/>
      <c r="P251" s="47"/>
      <c r="Q251" s="47"/>
      <c r="R251" s="47"/>
      <c r="S251" s="47"/>
      <c r="T251" s="95"/>
      <c r="AT251" s="24" t="s">
        <v>184</v>
      </c>
      <c r="AU251" s="24" t="s">
        <v>84</v>
      </c>
    </row>
    <row r="252" spans="2:65" s="1" customFormat="1" ht="25.5" customHeight="1">
      <c r="B252" s="46"/>
      <c r="C252" s="221" t="s">
        <v>643</v>
      </c>
      <c r="D252" s="221" t="s">
        <v>176</v>
      </c>
      <c r="E252" s="222" t="s">
        <v>1835</v>
      </c>
      <c r="F252" s="223" t="s">
        <v>1836</v>
      </c>
      <c r="G252" s="224" t="s">
        <v>304</v>
      </c>
      <c r="H252" s="225">
        <v>10</v>
      </c>
      <c r="I252" s="226"/>
      <c r="J252" s="227">
        <f>ROUND(I252*H252,2)</f>
        <v>0</v>
      </c>
      <c r="K252" s="223" t="s">
        <v>1676</v>
      </c>
      <c r="L252" s="72"/>
      <c r="M252" s="228" t="s">
        <v>23</v>
      </c>
      <c r="N252" s="229" t="s">
        <v>47</v>
      </c>
      <c r="O252" s="47"/>
      <c r="P252" s="230">
        <f>O252*H252</f>
        <v>0</v>
      </c>
      <c r="Q252" s="230">
        <v>0</v>
      </c>
      <c r="R252" s="230">
        <f>Q252*H252</f>
        <v>0</v>
      </c>
      <c r="S252" s="230">
        <v>0</v>
      </c>
      <c r="T252" s="231">
        <f>S252*H252</f>
        <v>0</v>
      </c>
      <c r="AR252" s="24" t="s">
        <v>194</v>
      </c>
      <c r="AT252" s="24" t="s">
        <v>176</v>
      </c>
      <c r="AU252" s="24" t="s">
        <v>84</v>
      </c>
      <c r="AY252" s="24" t="s">
        <v>170</v>
      </c>
      <c r="BE252" s="232">
        <f>IF(N252="základní",J252,0)</f>
        <v>0</v>
      </c>
      <c r="BF252" s="232">
        <f>IF(N252="snížená",J252,0)</f>
        <v>0</v>
      </c>
      <c r="BG252" s="232">
        <f>IF(N252="zákl. přenesená",J252,0)</f>
        <v>0</v>
      </c>
      <c r="BH252" s="232">
        <f>IF(N252="sníž. přenesená",J252,0)</f>
        <v>0</v>
      </c>
      <c r="BI252" s="232">
        <f>IF(N252="nulová",J252,0)</f>
        <v>0</v>
      </c>
      <c r="BJ252" s="24" t="s">
        <v>84</v>
      </c>
      <c r="BK252" s="232">
        <f>ROUND(I252*H252,2)</f>
        <v>0</v>
      </c>
      <c r="BL252" s="24" t="s">
        <v>194</v>
      </c>
      <c r="BM252" s="24" t="s">
        <v>1837</v>
      </c>
    </row>
    <row r="253" spans="2:47" s="1" customFormat="1" ht="13.5">
      <c r="B253" s="46"/>
      <c r="C253" s="74"/>
      <c r="D253" s="233" t="s">
        <v>183</v>
      </c>
      <c r="E253" s="74"/>
      <c r="F253" s="234" t="s">
        <v>1838</v>
      </c>
      <c r="G253" s="74"/>
      <c r="H253" s="74"/>
      <c r="I253" s="191"/>
      <c r="J253" s="74"/>
      <c r="K253" s="74"/>
      <c r="L253" s="72"/>
      <c r="M253" s="235"/>
      <c r="N253" s="47"/>
      <c r="O253" s="47"/>
      <c r="P253" s="47"/>
      <c r="Q253" s="47"/>
      <c r="R253" s="47"/>
      <c r="S253" s="47"/>
      <c r="T253" s="95"/>
      <c r="AT253" s="24" t="s">
        <v>183</v>
      </c>
      <c r="AU253" s="24" t="s">
        <v>84</v>
      </c>
    </row>
    <row r="254" spans="2:47" s="1" customFormat="1" ht="13.5">
      <c r="B254" s="46"/>
      <c r="C254" s="74"/>
      <c r="D254" s="233" t="s">
        <v>184</v>
      </c>
      <c r="E254" s="74"/>
      <c r="F254" s="236" t="s">
        <v>1839</v>
      </c>
      <c r="G254" s="74"/>
      <c r="H254" s="74"/>
      <c r="I254" s="191"/>
      <c r="J254" s="74"/>
      <c r="K254" s="74"/>
      <c r="L254" s="72"/>
      <c r="M254" s="235"/>
      <c r="N254" s="47"/>
      <c r="O254" s="47"/>
      <c r="P254" s="47"/>
      <c r="Q254" s="47"/>
      <c r="R254" s="47"/>
      <c r="S254" s="47"/>
      <c r="T254" s="95"/>
      <c r="AT254" s="24" t="s">
        <v>184</v>
      </c>
      <c r="AU254" s="24" t="s">
        <v>84</v>
      </c>
    </row>
    <row r="255" spans="2:65" s="1" customFormat="1" ht="16.5" customHeight="1">
      <c r="B255" s="46"/>
      <c r="C255" s="221" t="s">
        <v>650</v>
      </c>
      <c r="D255" s="221" t="s">
        <v>176</v>
      </c>
      <c r="E255" s="222" t="s">
        <v>2226</v>
      </c>
      <c r="F255" s="223" t="s">
        <v>2227</v>
      </c>
      <c r="G255" s="224" t="s">
        <v>304</v>
      </c>
      <c r="H255" s="225">
        <v>2</v>
      </c>
      <c r="I255" s="226"/>
      <c r="J255" s="227">
        <f>ROUND(I255*H255,2)</f>
        <v>0</v>
      </c>
      <c r="K255" s="223" t="s">
        <v>1676</v>
      </c>
      <c r="L255" s="72"/>
      <c r="M255" s="228" t="s">
        <v>23</v>
      </c>
      <c r="N255" s="229" t="s">
        <v>47</v>
      </c>
      <c r="O255" s="47"/>
      <c r="P255" s="230">
        <f>O255*H255</f>
        <v>0</v>
      </c>
      <c r="Q255" s="230">
        <v>1E-05</v>
      </c>
      <c r="R255" s="230">
        <f>Q255*H255</f>
        <v>2E-05</v>
      </c>
      <c r="S255" s="230">
        <v>0</v>
      </c>
      <c r="T255" s="231">
        <f>S255*H255</f>
        <v>0</v>
      </c>
      <c r="AR255" s="24" t="s">
        <v>194</v>
      </c>
      <c r="AT255" s="24" t="s">
        <v>176</v>
      </c>
      <c r="AU255" s="24" t="s">
        <v>84</v>
      </c>
      <c r="AY255" s="24" t="s">
        <v>170</v>
      </c>
      <c r="BE255" s="232">
        <f>IF(N255="základní",J255,0)</f>
        <v>0</v>
      </c>
      <c r="BF255" s="232">
        <f>IF(N255="snížená",J255,0)</f>
        <v>0</v>
      </c>
      <c r="BG255" s="232">
        <f>IF(N255="zákl. přenesená",J255,0)</f>
        <v>0</v>
      </c>
      <c r="BH255" s="232">
        <f>IF(N255="sníž. přenesená",J255,0)</f>
        <v>0</v>
      </c>
      <c r="BI255" s="232">
        <f>IF(N255="nulová",J255,0)</f>
        <v>0</v>
      </c>
      <c r="BJ255" s="24" t="s">
        <v>84</v>
      </c>
      <c r="BK255" s="232">
        <f>ROUND(I255*H255,2)</f>
        <v>0</v>
      </c>
      <c r="BL255" s="24" t="s">
        <v>194</v>
      </c>
      <c r="BM255" s="24" t="s">
        <v>2228</v>
      </c>
    </row>
    <row r="256" spans="2:47" s="1" customFormat="1" ht="13.5">
      <c r="B256" s="46"/>
      <c r="C256" s="74"/>
      <c r="D256" s="233" t="s">
        <v>183</v>
      </c>
      <c r="E256" s="74"/>
      <c r="F256" s="234" t="s">
        <v>2229</v>
      </c>
      <c r="G256" s="74"/>
      <c r="H256" s="74"/>
      <c r="I256" s="191"/>
      <c r="J256" s="74"/>
      <c r="K256" s="74"/>
      <c r="L256" s="72"/>
      <c r="M256" s="235"/>
      <c r="N256" s="47"/>
      <c r="O256" s="47"/>
      <c r="P256" s="47"/>
      <c r="Q256" s="47"/>
      <c r="R256" s="47"/>
      <c r="S256" s="47"/>
      <c r="T256" s="95"/>
      <c r="AT256" s="24" t="s">
        <v>183</v>
      </c>
      <c r="AU256" s="24" t="s">
        <v>84</v>
      </c>
    </row>
    <row r="257" spans="2:47" s="1" customFormat="1" ht="13.5">
      <c r="B257" s="46"/>
      <c r="C257" s="74"/>
      <c r="D257" s="233" t="s">
        <v>184</v>
      </c>
      <c r="E257" s="74"/>
      <c r="F257" s="236" t="s">
        <v>2230</v>
      </c>
      <c r="G257" s="74"/>
      <c r="H257" s="74"/>
      <c r="I257" s="191"/>
      <c r="J257" s="74"/>
      <c r="K257" s="74"/>
      <c r="L257" s="72"/>
      <c r="M257" s="235"/>
      <c r="N257" s="47"/>
      <c r="O257" s="47"/>
      <c r="P257" s="47"/>
      <c r="Q257" s="47"/>
      <c r="R257" s="47"/>
      <c r="S257" s="47"/>
      <c r="T257" s="95"/>
      <c r="AT257" s="24" t="s">
        <v>184</v>
      </c>
      <c r="AU257" s="24" t="s">
        <v>84</v>
      </c>
    </row>
    <row r="258" spans="2:65" s="1" customFormat="1" ht="16.5" customHeight="1">
      <c r="B258" s="46"/>
      <c r="C258" s="221" t="s">
        <v>657</v>
      </c>
      <c r="D258" s="221" t="s">
        <v>176</v>
      </c>
      <c r="E258" s="222" t="s">
        <v>2231</v>
      </c>
      <c r="F258" s="223" t="s">
        <v>2232</v>
      </c>
      <c r="G258" s="224" t="s">
        <v>304</v>
      </c>
      <c r="H258" s="225">
        <v>2</v>
      </c>
      <c r="I258" s="226"/>
      <c r="J258" s="227">
        <f>ROUND(I258*H258,2)</f>
        <v>0</v>
      </c>
      <c r="K258" s="223" t="s">
        <v>1676</v>
      </c>
      <c r="L258" s="72"/>
      <c r="M258" s="228" t="s">
        <v>23</v>
      </c>
      <c r="N258" s="229" t="s">
        <v>47</v>
      </c>
      <c r="O258" s="47"/>
      <c r="P258" s="230">
        <f>O258*H258</f>
        <v>0</v>
      </c>
      <c r="Q258" s="230">
        <v>0.00056</v>
      </c>
      <c r="R258" s="230">
        <f>Q258*H258</f>
        <v>0.00112</v>
      </c>
      <c r="S258" s="230">
        <v>0</v>
      </c>
      <c r="T258" s="231">
        <f>S258*H258</f>
        <v>0</v>
      </c>
      <c r="AR258" s="24" t="s">
        <v>194</v>
      </c>
      <c r="AT258" s="24" t="s">
        <v>176</v>
      </c>
      <c r="AU258" s="24" t="s">
        <v>84</v>
      </c>
      <c r="AY258" s="24" t="s">
        <v>170</v>
      </c>
      <c r="BE258" s="232">
        <f>IF(N258="základní",J258,0)</f>
        <v>0</v>
      </c>
      <c r="BF258" s="232">
        <f>IF(N258="snížená",J258,0)</f>
        <v>0</v>
      </c>
      <c r="BG258" s="232">
        <f>IF(N258="zákl. přenesená",J258,0)</f>
        <v>0</v>
      </c>
      <c r="BH258" s="232">
        <f>IF(N258="sníž. přenesená",J258,0)</f>
        <v>0</v>
      </c>
      <c r="BI258" s="232">
        <f>IF(N258="nulová",J258,0)</f>
        <v>0</v>
      </c>
      <c r="BJ258" s="24" t="s">
        <v>84</v>
      </c>
      <c r="BK258" s="232">
        <f>ROUND(I258*H258,2)</f>
        <v>0</v>
      </c>
      <c r="BL258" s="24" t="s">
        <v>194</v>
      </c>
      <c r="BM258" s="24" t="s">
        <v>2233</v>
      </c>
    </row>
    <row r="259" spans="2:47" s="1" customFormat="1" ht="13.5">
      <c r="B259" s="46"/>
      <c r="C259" s="74"/>
      <c r="D259" s="233" t="s">
        <v>183</v>
      </c>
      <c r="E259" s="74"/>
      <c r="F259" s="234" t="s">
        <v>2234</v>
      </c>
      <c r="G259" s="74"/>
      <c r="H259" s="74"/>
      <c r="I259" s="191"/>
      <c r="J259" s="74"/>
      <c r="K259" s="74"/>
      <c r="L259" s="72"/>
      <c r="M259" s="235"/>
      <c r="N259" s="47"/>
      <c r="O259" s="47"/>
      <c r="P259" s="47"/>
      <c r="Q259" s="47"/>
      <c r="R259" s="47"/>
      <c r="S259" s="47"/>
      <c r="T259" s="95"/>
      <c r="AT259" s="24" t="s">
        <v>183</v>
      </c>
      <c r="AU259" s="24" t="s">
        <v>84</v>
      </c>
    </row>
    <row r="260" spans="2:47" s="1" customFormat="1" ht="13.5">
      <c r="B260" s="46"/>
      <c r="C260" s="74"/>
      <c r="D260" s="233" t="s">
        <v>184</v>
      </c>
      <c r="E260" s="74"/>
      <c r="F260" s="236" t="s">
        <v>2235</v>
      </c>
      <c r="G260" s="74"/>
      <c r="H260" s="74"/>
      <c r="I260" s="191"/>
      <c r="J260" s="74"/>
      <c r="K260" s="74"/>
      <c r="L260" s="72"/>
      <c r="M260" s="235"/>
      <c r="N260" s="47"/>
      <c r="O260" s="47"/>
      <c r="P260" s="47"/>
      <c r="Q260" s="47"/>
      <c r="R260" s="47"/>
      <c r="S260" s="47"/>
      <c r="T260" s="95"/>
      <c r="AT260" s="24" t="s">
        <v>184</v>
      </c>
      <c r="AU260" s="24" t="s">
        <v>84</v>
      </c>
    </row>
    <row r="261" spans="2:65" s="1" customFormat="1" ht="25.5" customHeight="1">
      <c r="B261" s="46"/>
      <c r="C261" s="221" t="s">
        <v>663</v>
      </c>
      <c r="D261" s="221" t="s">
        <v>176</v>
      </c>
      <c r="E261" s="222" t="s">
        <v>1840</v>
      </c>
      <c r="F261" s="223" t="s">
        <v>1841</v>
      </c>
      <c r="G261" s="224" t="s">
        <v>340</v>
      </c>
      <c r="H261" s="225">
        <v>3</v>
      </c>
      <c r="I261" s="226"/>
      <c r="J261" s="227">
        <f>ROUND(I261*H261,2)</f>
        <v>0</v>
      </c>
      <c r="K261" s="223" t="s">
        <v>1676</v>
      </c>
      <c r="L261" s="72"/>
      <c r="M261" s="228" t="s">
        <v>23</v>
      </c>
      <c r="N261" s="229" t="s">
        <v>47</v>
      </c>
      <c r="O261" s="47"/>
      <c r="P261" s="230">
        <f>O261*H261</f>
        <v>0</v>
      </c>
      <c r="Q261" s="230">
        <v>0</v>
      </c>
      <c r="R261" s="230">
        <f>Q261*H261</f>
        <v>0</v>
      </c>
      <c r="S261" s="230">
        <v>0</v>
      </c>
      <c r="T261" s="231">
        <f>S261*H261</f>
        <v>0</v>
      </c>
      <c r="AR261" s="24" t="s">
        <v>194</v>
      </c>
      <c r="AT261" s="24" t="s">
        <v>176</v>
      </c>
      <c r="AU261" s="24" t="s">
        <v>84</v>
      </c>
      <c r="AY261" s="24" t="s">
        <v>170</v>
      </c>
      <c r="BE261" s="232">
        <f>IF(N261="základní",J261,0)</f>
        <v>0</v>
      </c>
      <c r="BF261" s="232">
        <f>IF(N261="snížená",J261,0)</f>
        <v>0</v>
      </c>
      <c r="BG261" s="232">
        <f>IF(N261="zákl. přenesená",J261,0)</f>
        <v>0</v>
      </c>
      <c r="BH261" s="232">
        <f>IF(N261="sníž. přenesená",J261,0)</f>
        <v>0</v>
      </c>
      <c r="BI261" s="232">
        <f>IF(N261="nulová",J261,0)</f>
        <v>0</v>
      </c>
      <c r="BJ261" s="24" t="s">
        <v>84</v>
      </c>
      <c r="BK261" s="232">
        <f>ROUND(I261*H261,2)</f>
        <v>0</v>
      </c>
      <c r="BL261" s="24" t="s">
        <v>194</v>
      </c>
      <c r="BM261" s="24" t="s">
        <v>1842</v>
      </c>
    </row>
    <row r="262" spans="2:47" s="1" customFormat="1" ht="13.5">
      <c r="B262" s="46"/>
      <c r="C262" s="74"/>
      <c r="D262" s="233" t="s">
        <v>183</v>
      </c>
      <c r="E262" s="74"/>
      <c r="F262" s="234" t="s">
        <v>1843</v>
      </c>
      <c r="G262" s="74"/>
      <c r="H262" s="74"/>
      <c r="I262" s="191"/>
      <c r="J262" s="74"/>
      <c r="K262" s="74"/>
      <c r="L262" s="72"/>
      <c r="M262" s="235"/>
      <c r="N262" s="47"/>
      <c r="O262" s="47"/>
      <c r="P262" s="47"/>
      <c r="Q262" s="47"/>
      <c r="R262" s="47"/>
      <c r="S262" s="47"/>
      <c r="T262" s="95"/>
      <c r="AT262" s="24" t="s">
        <v>183</v>
      </c>
      <c r="AU262" s="24" t="s">
        <v>84</v>
      </c>
    </row>
    <row r="263" spans="2:47" s="1" customFormat="1" ht="13.5">
      <c r="B263" s="46"/>
      <c r="C263" s="74"/>
      <c r="D263" s="233" t="s">
        <v>184</v>
      </c>
      <c r="E263" s="74"/>
      <c r="F263" s="236" t="s">
        <v>2236</v>
      </c>
      <c r="G263" s="74"/>
      <c r="H263" s="74"/>
      <c r="I263" s="191"/>
      <c r="J263" s="74"/>
      <c r="K263" s="74"/>
      <c r="L263" s="72"/>
      <c r="M263" s="235"/>
      <c r="N263" s="47"/>
      <c r="O263" s="47"/>
      <c r="P263" s="47"/>
      <c r="Q263" s="47"/>
      <c r="R263" s="47"/>
      <c r="S263" s="47"/>
      <c r="T263" s="95"/>
      <c r="AT263" s="24" t="s">
        <v>184</v>
      </c>
      <c r="AU263" s="24" t="s">
        <v>84</v>
      </c>
    </row>
    <row r="264" spans="2:65" s="1" customFormat="1" ht="16.5" customHeight="1">
      <c r="B264" s="46"/>
      <c r="C264" s="221" t="s">
        <v>670</v>
      </c>
      <c r="D264" s="221" t="s">
        <v>176</v>
      </c>
      <c r="E264" s="222" t="s">
        <v>1844</v>
      </c>
      <c r="F264" s="223" t="s">
        <v>1845</v>
      </c>
      <c r="G264" s="224" t="s">
        <v>340</v>
      </c>
      <c r="H264" s="225">
        <v>90</v>
      </c>
      <c r="I264" s="226"/>
      <c r="J264" s="227">
        <f>ROUND(I264*H264,2)</f>
        <v>0</v>
      </c>
      <c r="K264" s="223" t="s">
        <v>1676</v>
      </c>
      <c r="L264" s="72"/>
      <c r="M264" s="228" t="s">
        <v>23</v>
      </c>
      <c r="N264" s="229" t="s">
        <v>47</v>
      </c>
      <c r="O264" s="47"/>
      <c r="P264" s="230">
        <f>O264*H264</f>
        <v>0</v>
      </c>
      <c r="Q264" s="230">
        <v>0</v>
      </c>
      <c r="R264" s="230">
        <f>Q264*H264</f>
        <v>0</v>
      </c>
      <c r="S264" s="230">
        <v>0</v>
      </c>
      <c r="T264" s="231">
        <f>S264*H264</f>
        <v>0</v>
      </c>
      <c r="AR264" s="24" t="s">
        <v>194</v>
      </c>
      <c r="AT264" s="24" t="s">
        <v>176</v>
      </c>
      <c r="AU264" s="24" t="s">
        <v>84</v>
      </c>
      <c r="AY264" s="24" t="s">
        <v>170</v>
      </c>
      <c r="BE264" s="232">
        <f>IF(N264="základní",J264,0)</f>
        <v>0</v>
      </c>
      <c r="BF264" s="232">
        <f>IF(N264="snížená",J264,0)</f>
        <v>0</v>
      </c>
      <c r="BG264" s="232">
        <f>IF(N264="zákl. přenesená",J264,0)</f>
        <v>0</v>
      </c>
      <c r="BH264" s="232">
        <f>IF(N264="sníž. přenesená",J264,0)</f>
        <v>0</v>
      </c>
      <c r="BI264" s="232">
        <f>IF(N264="nulová",J264,0)</f>
        <v>0</v>
      </c>
      <c r="BJ264" s="24" t="s">
        <v>84</v>
      </c>
      <c r="BK264" s="232">
        <f>ROUND(I264*H264,2)</f>
        <v>0</v>
      </c>
      <c r="BL264" s="24" t="s">
        <v>194</v>
      </c>
      <c r="BM264" s="24" t="s">
        <v>1846</v>
      </c>
    </row>
    <row r="265" spans="2:47" s="1" customFormat="1" ht="13.5">
      <c r="B265" s="46"/>
      <c r="C265" s="74"/>
      <c r="D265" s="233" t="s">
        <v>183</v>
      </c>
      <c r="E265" s="74"/>
      <c r="F265" s="234" t="s">
        <v>1847</v>
      </c>
      <c r="G265" s="74"/>
      <c r="H265" s="74"/>
      <c r="I265" s="191"/>
      <c r="J265" s="74"/>
      <c r="K265" s="74"/>
      <c r="L265" s="72"/>
      <c r="M265" s="235"/>
      <c r="N265" s="47"/>
      <c r="O265" s="47"/>
      <c r="P265" s="47"/>
      <c r="Q265" s="47"/>
      <c r="R265" s="47"/>
      <c r="S265" s="47"/>
      <c r="T265" s="95"/>
      <c r="AT265" s="24" t="s">
        <v>183</v>
      </c>
      <c r="AU265" s="24" t="s">
        <v>84</v>
      </c>
    </row>
    <row r="266" spans="2:47" s="1" customFormat="1" ht="13.5">
      <c r="B266" s="46"/>
      <c r="C266" s="74"/>
      <c r="D266" s="233" t="s">
        <v>184</v>
      </c>
      <c r="E266" s="74"/>
      <c r="F266" s="236" t="s">
        <v>1848</v>
      </c>
      <c r="G266" s="74"/>
      <c r="H266" s="74"/>
      <c r="I266" s="191"/>
      <c r="J266" s="74"/>
      <c r="K266" s="74"/>
      <c r="L266" s="72"/>
      <c r="M266" s="235"/>
      <c r="N266" s="47"/>
      <c r="O266" s="47"/>
      <c r="P266" s="47"/>
      <c r="Q266" s="47"/>
      <c r="R266" s="47"/>
      <c r="S266" s="47"/>
      <c r="T266" s="95"/>
      <c r="AT266" s="24" t="s">
        <v>184</v>
      </c>
      <c r="AU266" s="24" t="s">
        <v>84</v>
      </c>
    </row>
    <row r="267" spans="2:65" s="1" customFormat="1" ht="25.5" customHeight="1">
      <c r="B267" s="46"/>
      <c r="C267" s="221" t="s">
        <v>676</v>
      </c>
      <c r="D267" s="221" t="s">
        <v>176</v>
      </c>
      <c r="E267" s="222" t="s">
        <v>1849</v>
      </c>
      <c r="F267" s="223" t="s">
        <v>1850</v>
      </c>
      <c r="G267" s="224" t="s">
        <v>340</v>
      </c>
      <c r="H267" s="225">
        <v>20</v>
      </c>
      <c r="I267" s="226"/>
      <c r="J267" s="227">
        <f>ROUND(I267*H267,2)</f>
        <v>0</v>
      </c>
      <c r="K267" s="223" t="s">
        <v>1676</v>
      </c>
      <c r="L267" s="72"/>
      <c r="M267" s="228" t="s">
        <v>23</v>
      </c>
      <c r="N267" s="229" t="s">
        <v>47</v>
      </c>
      <c r="O267" s="47"/>
      <c r="P267" s="230">
        <f>O267*H267</f>
        <v>0</v>
      </c>
      <c r="Q267" s="230">
        <v>0</v>
      </c>
      <c r="R267" s="230">
        <f>Q267*H267</f>
        <v>0</v>
      </c>
      <c r="S267" s="230">
        <v>0</v>
      </c>
      <c r="T267" s="231">
        <f>S267*H267</f>
        <v>0</v>
      </c>
      <c r="AR267" s="24" t="s">
        <v>194</v>
      </c>
      <c r="AT267" s="24" t="s">
        <v>176</v>
      </c>
      <c r="AU267" s="24" t="s">
        <v>84</v>
      </c>
      <c r="AY267" s="24" t="s">
        <v>170</v>
      </c>
      <c r="BE267" s="232">
        <f>IF(N267="základní",J267,0)</f>
        <v>0</v>
      </c>
      <c r="BF267" s="232">
        <f>IF(N267="snížená",J267,0)</f>
        <v>0</v>
      </c>
      <c r="BG267" s="232">
        <f>IF(N267="zákl. přenesená",J267,0)</f>
        <v>0</v>
      </c>
      <c r="BH267" s="232">
        <f>IF(N267="sníž. přenesená",J267,0)</f>
        <v>0</v>
      </c>
      <c r="BI267" s="232">
        <f>IF(N267="nulová",J267,0)</f>
        <v>0</v>
      </c>
      <c r="BJ267" s="24" t="s">
        <v>84</v>
      </c>
      <c r="BK267" s="232">
        <f>ROUND(I267*H267,2)</f>
        <v>0</v>
      </c>
      <c r="BL267" s="24" t="s">
        <v>194</v>
      </c>
      <c r="BM267" s="24" t="s">
        <v>1851</v>
      </c>
    </row>
    <row r="268" spans="2:47" s="1" customFormat="1" ht="13.5">
      <c r="B268" s="46"/>
      <c r="C268" s="74"/>
      <c r="D268" s="233" t="s">
        <v>183</v>
      </c>
      <c r="E268" s="74"/>
      <c r="F268" s="234" t="s">
        <v>1852</v>
      </c>
      <c r="G268" s="74"/>
      <c r="H268" s="74"/>
      <c r="I268" s="191"/>
      <c r="J268" s="74"/>
      <c r="K268" s="74"/>
      <c r="L268" s="72"/>
      <c r="M268" s="235"/>
      <c r="N268" s="47"/>
      <c r="O268" s="47"/>
      <c r="P268" s="47"/>
      <c r="Q268" s="47"/>
      <c r="R268" s="47"/>
      <c r="S268" s="47"/>
      <c r="T268" s="95"/>
      <c r="AT268" s="24" t="s">
        <v>183</v>
      </c>
      <c r="AU268" s="24" t="s">
        <v>84</v>
      </c>
    </row>
    <row r="269" spans="2:47" s="1" customFormat="1" ht="13.5">
      <c r="B269" s="46"/>
      <c r="C269" s="74"/>
      <c r="D269" s="233" t="s">
        <v>184</v>
      </c>
      <c r="E269" s="74"/>
      <c r="F269" s="236" t="s">
        <v>1853</v>
      </c>
      <c r="G269" s="74"/>
      <c r="H269" s="74"/>
      <c r="I269" s="191"/>
      <c r="J269" s="74"/>
      <c r="K269" s="74"/>
      <c r="L269" s="72"/>
      <c r="M269" s="235"/>
      <c r="N269" s="47"/>
      <c r="O269" s="47"/>
      <c r="P269" s="47"/>
      <c r="Q269" s="47"/>
      <c r="R269" s="47"/>
      <c r="S269" s="47"/>
      <c r="T269" s="95"/>
      <c r="AT269" s="24" t="s">
        <v>184</v>
      </c>
      <c r="AU269" s="24" t="s">
        <v>84</v>
      </c>
    </row>
    <row r="270" spans="2:65" s="1" customFormat="1" ht="25.5" customHeight="1">
      <c r="B270" s="46"/>
      <c r="C270" s="221" t="s">
        <v>683</v>
      </c>
      <c r="D270" s="221" t="s">
        <v>176</v>
      </c>
      <c r="E270" s="222" t="s">
        <v>2237</v>
      </c>
      <c r="F270" s="223" t="s">
        <v>2238</v>
      </c>
      <c r="G270" s="224" t="s">
        <v>340</v>
      </c>
      <c r="H270" s="225">
        <v>28</v>
      </c>
      <c r="I270" s="226"/>
      <c r="J270" s="227">
        <f>ROUND(I270*H270,2)</f>
        <v>0</v>
      </c>
      <c r="K270" s="223" t="s">
        <v>1676</v>
      </c>
      <c r="L270" s="72"/>
      <c r="M270" s="228" t="s">
        <v>23</v>
      </c>
      <c r="N270" s="229" t="s">
        <v>47</v>
      </c>
      <c r="O270" s="47"/>
      <c r="P270" s="230">
        <f>O270*H270</f>
        <v>0</v>
      </c>
      <c r="Q270" s="230">
        <v>0</v>
      </c>
      <c r="R270" s="230">
        <f>Q270*H270</f>
        <v>0</v>
      </c>
      <c r="S270" s="230">
        <v>0</v>
      </c>
      <c r="T270" s="231">
        <f>S270*H270</f>
        <v>0</v>
      </c>
      <c r="AR270" s="24" t="s">
        <v>194</v>
      </c>
      <c r="AT270" s="24" t="s">
        <v>176</v>
      </c>
      <c r="AU270" s="24" t="s">
        <v>84</v>
      </c>
      <c r="AY270" s="24" t="s">
        <v>170</v>
      </c>
      <c r="BE270" s="232">
        <f>IF(N270="základní",J270,0)</f>
        <v>0</v>
      </c>
      <c r="BF270" s="232">
        <f>IF(N270="snížená",J270,0)</f>
        <v>0</v>
      </c>
      <c r="BG270" s="232">
        <f>IF(N270="zákl. přenesená",J270,0)</f>
        <v>0</v>
      </c>
      <c r="BH270" s="232">
        <f>IF(N270="sníž. přenesená",J270,0)</f>
        <v>0</v>
      </c>
      <c r="BI270" s="232">
        <f>IF(N270="nulová",J270,0)</f>
        <v>0</v>
      </c>
      <c r="BJ270" s="24" t="s">
        <v>84</v>
      </c>
      <c r="BK270" s="232">
        <f>ROUND(I270*H270,2)</f>
        <v>0</v>
      </c>
      <c r="BL270" s="24" t="s">
        <v>194</v>
      </c>
      <c r="BM270" s="24" t="s">
        <v>2239</v>
      </c>
    </row>
    <row r="271" spans="2:47" s="1" customFormat="1" ht="13.5">
      <c r="B271" s="46"/>
      <c r="C271" s="74"/>
      <c r="D271" s="233" t="s">
        <v>183</v>
      </c>
      <c r="E271" s="74"/>
      <c r="F271" s="234" t="s">
        <v>2240</v>
      </c>
      <c r="G271" s="74"/>
      <c r="H271" s="74"/>
      <c r="I271" s="191"/>
      <c r="J271" s="74"/>
      <c r="K271" s="74"/>
      <c r="L271" s="72"/>
      <c r="M271" s="235"/>
      <c r="N271" s="47"/>
      <c r="O271" s="47"/>
      <c r="P271" s="47"/>
      <c r="Q271" s="47"/>
      <c r="R271" s="47"/>
      <c r="S271" s="47"/>
      <c r="T271" s="95"/>
      <c r="AT271" s="24" t="s">
        <v>183</v>
      </c>
      <c r="AU271" s="24" t="s">
        <v>84</v>
      </c>
    </row>
    <row r="272" spans="2:47" s="1" customFormat="1" ht="13.5">
      <c r="B272" s="46"/>
      <c r="C272" s="74"/>
      <c r="D272" s="233" t="s">
        <v>184</v>
      </c>
      <c r="E272" s="74"/>
      <c r="F272" s="236" t="s">
        <v>2241</v>
      </c>
      <c r="G272" s="74"/>
      <c r="H272" s="74"/>
      <c r="I272" s="191"/>
      <c r="J272" s="74"/>
      <c r="K272" s="74"/>
      <c r="L272" s="72"/>
      <c r="M272" s="235"/>
      <c r="N272" s="47"/>
      <c r="O272" s="47"/>
      <c r="P272" s="47"/>
      <c r="Q272" s="47"/>
      <c r="R272" s="47"/>
      <c r="S272" s="47"/>
      <c r="T272" s="95"/>
      <c r="AT272" s="24" t="s">
        <v>184</v>
      </c>
      <c r="AU272" s="24" t="s">
        <v>84</v>
      </c>
    </row>
    <row r="273" spans="2:65" s="1" customFormat="1" ht="25.5" customHeight="1">
      <c r="B273" s="46"/>
      <c r="C273" s="221" t="s">
        <v>689</v>
      </c>
      <c r="D273" s="221" t="s">
        <v>176</v>
      </c>
      <c r="E273" s="222" t="s">
        <v>2242</v>
      </c>
      <c r="F273" s="223" t="s">
        <v>2243</v>
      </c>
      <c r="G273" s="224" t="s">
        <v>340</v>
      </c>
      <c r="H273" s="225">
        <v>14</v>
      </c>
      <c r="I273" s="226"/>
      <c r="J273" s="227">
        <f>ROUND(I273*H273,2)</f>
        <v>0</v>
      </c>
      <c r="K273" s="223" t="s">
        <v>1676</v>
      </c>
      <c r="L273" s="72"/>
      <c r="M273" s="228" t="s">
        <v>23</v>
      </c>
      <c r="N273" s="229" t="s">
        <v>47</v>
      </c>
      <c r="O273" s="47"/>
      <c r="P273" s="230">
        <f>O273*H273</f>
        <v>0</v>
      </c>
      <c r="Q273" s="230">
        <v>0</v>
      </c>
      <c r="R273" s="230">
        <f>Q273*H273</f>
        <v>0</v>
      </c>
      <c r="S273" s="230">
        <v>0</v>
      </c>
      <c r="T273" s="231">
        <f>S273*H273</f>
        <v>0</v>
      </c>
      <c r="AR273" s="24" t="s">
        <v>194</v>
      </c>
      <c r="AT273" s="24" t="s">
        <v>176</v>
      </c>
      <c r="AU273" s="24" t="s">
        <v>84</v>
      </c>
      <c r="AY273" s="24" t="s">
        <v>170</v>
      </c>
      <c r="BE273" s="232">
        <f>IF(N273="základní",J273,0)</f>
        <v>0</v>
      </c>
      <c r="BF273" s="232">
        <f>IF(N273="snížená",J273,0)</f>
        <v>0</v>
      </c>
      <c r="BG273" s="232">
        <f>IF(N273="zákl. přenesená",J273,0)</f>
        <v>0</v>
      </c>
      <c r="BH273" s="232">
        <f>IF(N273="sníž. přenesená",J273,0)</f>
        <v>0</v>
      </c>
      <c r="BI273" s="232">
        <f>IF(N273="nulová",J273,0)</f>
        <v>0</v>
      </c>
      <c r="BJ273" s="24" t="s">
        <v>84</v>
      </c>
      <c r="BK273" s="232">
        <f>ROUND(I273*H273,2)</f>
        <v>0</v>
      </c>
      <c r="BL273" s="24" t="s">
        <v>194</v>
      </c>
      <c r="BM273" s="24" t="s">
        <v>2244</v>
      </c>
    </row>
    <row r="274" spans="2:47" s="1" customFormat="1" ht="13.5">
      <c r="B274" s="46"/>
      <c r="C274" s="74"/>
      <c r="D274" s="233" t="s">
        <v>183</v>
      </c>
      <c r="E274" s="74"/>
      <c r="F274" s="234" t="s">
        <v>2245</v>
      </c>
      <c r="G274" s="74"/>
      <c r="H274" s="74"/>
      <c r="I274" s="191"/>
      <c r="J274" s="74"/>
      <c r="K274" s="74"/>
      <c r="L274" s="72"/>
      <c r="M274" s="235"/>
      <c r="N274" s="47"/>
      <c r="O274" s="47"/>
      <c r="P274" s="47"/>
      <c r="Q274" s="47"/>
      <c r="R274" s="47"/>
      <c r="S274" s="47"/>
      <c r="T274" s="95"/>
      <c r="AT274" s="24" t="s">
        <v>183</v>
      </c>
      <c r="AU274" s="24" t="s">
        <v>84</v>
      </c>
    </row>
    <row r="275" spans="2:47" s="1" customFormat="1" ht="13.5">
      <c r="B275" s="46"/>
      <c r="C275" s="74"/>
      <c r="D275" s="233" t="s">
        <v>184</v>
      </c>
      <c r="E275" s="74"/>
      <c r="F275" s="236" t="s">
        <v>2246</v>
      </c>
      <c r="G275" s="74"/>
      <c r="H275" s="74"/>
      <c r="I275" s="191"/>
      <c r="J275" s="74"/>
      <c r="K275" s="74"/>
      <c r="L275" s="72"/>
      <c r="M275" s="235"/>
      <c r="N275" s="47"/>
      <c r="O275" s="47"/>
      <c r="P275" s="47"/>
      <c r="Q275" s="47"/>
      <c r="R275" s="47"/>
      <c r="S275" s="47"/>
      <c r="T275" s="95"/>
      <c r="AT275" s="24" t="s">
        <v>184</v>
      </c>
      <c r="AU275" s="24" t="s">
        <v>84</v>
      </c>
    </row>
    <row r="276" spans="2:65" s="1" customFormat="1" ht="25.5" customHeight="1">
      <c r="B276" s="46"/>
      <c r="C276" s="221" t="s">
        <v>695</v>
      </c>
      <c r="D276" s="221" t="s">
        <v>176</v>
      </c>
      <c r="E276" s="222" t="s">
        <v>1854</v>
      </c>
      <c r="F276" s="223" t="s">
        <v>1855</v>
      </c>
      <c r="G276" s="224" t="s">
        <v>340</v>
      </c>
      <c r="H276" s="225">
        <v>67</v>
      </c>
      <c r="I276" s="226"/>
      <c r="J276" s="227">
        <f>ROUND(I276*H276,2)</f>
        <v>0</v>
      </c>
      <c r="K276" s="223" t="s">
        <v>1676</v>
      </c>
      <c r="L276" s="72"/>
      <c r="M276" s="228" t="s">
        <v>23</v>
      </c>
      <c r="N276" s="229" t="s">
        <v>47</v>
      </c>
      <c r="O276" s="47"/>
      <c r="P276" s="230">
        <f>O276*H276</f>
        <v>0</v>
      </c>
      <c r="Q276" s="230">
        <v>0</v>
      </c>
      <c r="R276" s="230">
        <f>Q276*H276</f>
        <v>0</v>
      </c>
      <c r="S276" s="230">
        <v>0</v>
      </c>
      <c r="T276" s="231">
        <f>S276*H276</f>
        <v>0</v>
      </c>
      <c r="AR276" s="24" t="s">
        <v>194</v>
      </c>
      <c r="AT276" s="24" t="s">
        <v>176</v>
      </c>
      <c r="AU276" s="24" t="s">
        <v>84</v>
      </c>
      <c r="AY276" s="24" t="s">
        <v>170</v>
      </c>
      <c r="BE276" s="232">
        <f>IF(N276="základní",J276,0)</f>
        <v>0</v>
      </c>
      <c r="BF276" s="232">
        <f>IF(N276="snížená",J276,0)</f>
        <v>0</v>
      </c>
      <c r="BG276" s="232">
        <f>IF(N276="zákl. přenesená",J276,0)</f>
        <v>0</v>
      </c>
      <c r="BH276" s="232">
        <f>IF(N276="sníž. přenesená",J276,0)</f>
        <v>0</v>
      </c>
      <c r="BI276" s="232">
        <f>IF(N276="nulová",J276,0)</f>
        <v>0</v>
      </c>
      <c r="BJ276" s="24" t="s">
        <v>84</v>
      </c>
      <c r="BK276" s="232">
        <f>ROUND(I276*H276,2)</f>
        <v>0</v>
      </c>
      <c r="BL276" s="24" t="s">
        <v>194</v>
      </c>
      <c r="BM276" s="24" t="s">
        <v>1856</v>
      </c>
    </row>
    <row r="277" spans="2:47" s="1" customFormat="1" ht="13.5">
      <c r="B277" s="46"/>
      <c r="C277" s="74"/>
      <c r="D277" s="233" t="s">
        <v>183</v>
      </c>
      <c r="E277" s="74"/>
      <c r="F277" s="234" t="s">
        <v>1857</v>
      </c>
      <c r="G277" s="74"/>
      <c r="H277" s="74"/>
      <c r="I277" s="191"/>
      <c r="J277" s="74"/>
      <c r="K277" s="74"/>
      <c r="L277" s="72"/>
      <c r="M277" s="235"/>
      <c r="N277" s="47"/>
      <c r="O277" s="47"/>
      <c r="P277" s="47"/>
      <c r="Q277" s="47"/>
      <c r="R277" s="47"/>
      <c r="S277" s="47"/>
      <c r="T277" s="95"/>
      <c r="AT277" s="24" t="s">
        <v>183</v>
      </c>
      <c r="AU277" s="24" t="s">
        <v>84</v>
      </c>
    </row>
    <row r="278" spans="2:47" s="1" customFormat="1" ht="13.5">
      <c r="B278" s="46"/>
      <c r="C278" s="74"/>
      <c r="D278" s="233" t="s">
        <v>184</v>
      </c>
      <c r="E278" s="74"/>
      <c r="F278" s="236" t="s">
        <v>1858</v>
      </c>
      <c r="G278" s="74"/>
      <c r="H278" s="74"/>
      <c r="I278" s="191"/>
      <c r="J278" s="74"/>
      <c r="K278" s="74"/>
      <c r="L278" s="72"/>
      <c r="M278" s="235"/>
      <c r="N278" s="47"/>
      <c r="O278" s="47"/>
      <c r="P278" s="47"/>
      <c r="Q278" s="47"/>
      <c r="R278" s="47"/>
      <c r="S278" s="47"/>
      <c r="T278" s="95"/>
      <c r="AT278" s="24" t="s">
        <v>184</v>
      </c>
      <c r="AU278" s="24" t="s">
        <v>84</v>
      </c>
    </row>
    <row r="279" spans="2:65" s="1" customFormat="1" ht="16.5" customHeight="1">
      <c r="B279" s="46"/>
      <c r="C279" s="221" t="s">
        <v>702</v>
      </c>
      <c r="D279" s="221" t="s">
        <v>176</v>
      </c>
      <c r="E279" s="222" t="s">
        <v>1859</v>
      </c>
      <c r="F279" s="223" t="s">
        <v>1860</v>
      </c>
      <c r="G279" s="224" t="s">
        <v>340</v>
      </c>
      <c r="H279" s="225">
        <v>120</v>
      </c>
      <c r="I279" s="226"/>
      <c r="J279" s="227">
        <f>ROUND(I279*H279,2)</f>
        <v>0</v>
      </c>
      <c r="K279" s="223" t="s">
        <v>1676</v>
      </c>
      <c r="L279" s="72"/>
      <c r="M279" s="228" t="s">
        <v>23</v>
      </c>
      <c r="N279" s="229" t="s">
        <v>47</v>
      </c>
      <c r="O279" s="47"/>
      <c r="P279" s="230">
        <f>O279*H279</f>
        <v>0</v>
      </c>
      <c r="Q279" s="230">
        <v>0</v>
      </c>
      <c r="R279" s="230">
        <f>Q279*H279</f>
        <v>0</v>
      </c>
      <c r="S279" s="230">
        <v>0</v>
      </c>
      <c r="T279" s="231">
        <f>S279*H279</f>
        <v>0</v>
      </c>
      <c r="AR279" s="24" t="s">
        <v>194</v>
      </c>
      <c r="AT279" s="24" t="s">
        <v>176</v>
      </c>
      <c r="AU279" s="24" t="s">
        <v>84</v>
      </c>
      <c r="AY279" s="24" t="s">
        <v>170</v>
      </c>
      <c r="BE279" s="232">
        <f>IF(N279="základní",J279,0)</f>
        <v>0</v>
      </c>
      <c r="BF279" s="232">
        <f>IF(N279="snížená",J279,0)</f>
        <v>0</v>
      </c>
      <c r="BG279" s="232">
        <f>IF(N279="zákl. přenesená",J279,0)</f>
        <v>0</v>
      </c>
      <c r="BH279" s="232">
        <f>IF(N279="sníž. přenesená",J279,0)</f>
        <v>0</v>
      </c>
      <c r="BI279" s="232">
        <f>IF(N279="nulová",J279,0)</f>
        <v>0</v>
      </c>
      <c r="BJ279" s="24" t="s">
        <v>84</v>
      </c>
      <c r="BK279" s="232">
        <f>ROUND(I279*H279,2)</f>
        <v>0</v>
      </c>
      <c r="BL279" s="24" t="s">
        <v>194</v>
      </c>
      <c r="BM279" s="24" t="s">
        <v>1861</v>
      </c>
    </row>
    <row r="280" spans="2:47" s="1" customFormat="1" ht="13.5">
      <c r="B280" s="46"/>
      <c r="C280" s="74"/>
      <c r="D280" s="233" t="s">
        <v>183</v>
      </c>
      <c r="E280" s="74"/>
      <c r="F280" s="234" t="s">
        <v>1862</v>
      </c>
      <c r="G280" s="74"/>
      <c r="H280" s="74"/>
      <c r="I280" s="191"/>
      <c r="J280" s="74"/>
      <c r="K280" s="74"/>
      <c r="L280" s="72"/>
      <c r="M280" s="235"/>
      <c r="N280" s="47"/>
      <c r="O280" s="47"/>
      <c r="P280" s="47"/>
      <c r="Q280" s="47"/>
      <c r="R280" s="47"/>
      <c r="S280" s="47"/>
      <c r="T280" s="95"/>
      <c r="AT280" s="24" t="s">
        <v>183</v>
      </c>
      <c r="AU280" s="24" t="s">
        <v>84</v>
      </c>
    </row>
    <row r="281" spans="2:47" s="1" customFormat="1" ht="13.5">
      <c r="B281" s="46"/>
      <c r="C281" s="74"/>
      <c r="D281" s="233" t="s">
        <v>184</v>
      </c>
      <c r="E281" s="74"/>
      <c r="F281" s="236" t="s">
        <v>1863</v>
      </c>
      <c r="G281" s="74"/>
      <c r="H281" s="74"/>
      <c r="I281" s="191"/>
      <c r="J281" s="74"/>
      <c r="K281" s="74"/>
      <c r="L281" s="72"/>
      <c r="M281" s="235"/>
      <c r="N281" s="47"/>
      <c r="O281" s="47"/>
      <c r="P281" s="47"/>
      <c r="Q281" s="47"/>
      <c r="R281" s="47"/>
      <c r="S281" s="47"/>
      <c r="T281" s="95"/>
      <c r="AT281" s="24" t="s">
        <v>184</v>
      </c>
      <c r="AU281" s="24" t="s">
        <v>84</v>
      </c>
    </row>
    <row r="282" spans="2:65" s="1" customFormat="1" ht="16.5" customHeight="1">
      <c r="B282" s="46"/>
      <c r="C282" s="221" t="s">
        <v>708</v>
      </c>
      <c r="D282" s="221" t="s">
        <v>176</v>
      </c>
      <c r="E282" s="222" t="s">
        <v>1864</v>
      </c>
      <c r="F282" s="223" t="s">
        <v>1865</v>
      </c>
      <c r="G282" s="224" t="s">
        <v>1732</v>
      </c>
      <c r="H282" s="225">
        <v>339</v>
      </c>
      <c r="I282" s="226"/>
      <c r="J282" s="227">
        <f>ROUND(I282*H282,2)</f>
        <v>0</v>
      </c>
      <c r="K282" s="223" t="s">
        <v>23</v>
      </c>
      <c r="L282" s="72"/>
      <c r="M282" s="228" t="s">
        <v>23</v>
      </c>
      <c r="N282" s="229" t="s">
        <v>47</v>
      </c>
      <c r="O282" s="47"/>
      <c r="P282" s="230">
        <f>O282*H282</f>
        <v>0</v>
      </c>
      <c r="Q282" s="230">
        <v>0</v>
      </c>
      <c r="R282" s="230">
        <f>Q282*H282</f>
        <v>0</v>
      </c>
      <c r="S282" s="230">
        <v>0</v>
      </c>
      <c r="T282" s="231">
        <f>S282*H282</f>
        <v>0</v>
      </c>
      <c r="AR282" s="24" t="s">
        <v>194</v>
      </c>
      <c r="AT282" s="24" t="s">
        <v>176</v>
      </c>
      <c r="AU282" s="24" t="s">
        <v>84</v>
      </c>
      <c r="AY282" s="24" t="s">
        <v>170</v>
      </c>
      <c r="BE282" s="232">
        <f>IF(N282="základní",J282,0)</f>
        <v>0</v>
      </c>
      <c r="BF282" s="232">
        <f>IF(N282="snížená",J282,0)</f>
        <v>0</v>
      </c>
      <c r="BG282" s="232">
        <f>IF(N282="zákl. přenesená",J282,0)</f>
        <v>0</v>
      </c>
      <c r="BH282" s="232">
        <f>IF(N282="sníž. přenesená",J282,0)</f>
        <v>0</v>
      </c>
      <c r="BI282" s="232">
        <f>IF(N282="nulová",J282,0)</f>
        <v>0</v>
      </c>
      <c r="BJ282" s="24" t="s">
        <v>84</v>
      </c>
      <c r="BK282" s="232">
        <f>ROUND(I282*H282,2)</f>
        <v>0</v>
      </c>
      <c r="BL282" s="24" t="s">
        <v>194</v>
      </c>
      <c r="BM282" s="24" t="s">
        <v>1866</v>
      </c>
    </row>
    <row r="283" spans="2:47" s="1" customFormat="1" ht="13.5">
      <c r="B283" s="46"/>
      <c r="C283" s="74"/>
      <c r="D283" s="233" t="s">
        <v>183</v>
      </c>
      <c r="E283" s="74"/>
      <c r="F283" s="234" t="s">
        <v>1865</v>
      </c>
      <c r="G283" s="74"/>
      <c r="H283" s="74"/>
      <c r="I283" s="191"/>
      <c r="J283" s="74"/>
      <c r="K283" s="74"/>
      <c r="L283" s="72"/>
      <c r="M283" s="235"/>
      <c r="N283" s="47"/>
      <c r="O283" s="47"/>
      <c r="P283" s="47"/>
      <c r="Q283" s="47"/>
      <c r="R283" s="47"/>
      <c r="S283" s="47"/>
      <c r="T283" s="95"/>
      <c r="AT283" s="24" t="s">
        <v>183</v>
      </c>
      <c r="AU283" s="24" t="s">
        <v>84</v>
      </c>
    </row>
    <row r="284" spans="2:47" s="1" customFormat="1" ht="13.5">
      <c r="B284" s="46"/>
      <c r="C284" s="74"/>
      <c r="D284" s="233" t="s">
        <v>184</v>
      </c>
      <c r="E284" s="74"/>
      <c r="F284" s="236" t="s">
        <v>1867</v>
      </c>
      <c r="G284" s="74"/>
      <c r="H284" s="74"/>
      <c r="I284" s="191"/>
      <c r="J284" s="74"/>
      <c r="K284" s="74"/>
      <c r="L284" s="72"/>
      <c r="M284" s="235"/>
      <c r="N284" s="47"/>
      <c r="O284" s="47"/>
      <c r="P284" s="47"/>
      <c r="Q284" s="47"/>
      <c r="R284" s="47"/>
      <c r="S284" s="47"/>
      <c r="T284" s="95"/>
      <c r="AT284" s="24" t="s">
        <v>184</v>
      </c>
      <c r="AU284" s="24" t="s">
        <v>84</v>
      </c>
    </row>
    <row r="285" spans="2:65" s="1" customFormat="1" ht="16.5" customHeight="1">
      <c r="B285" s="46"/>
      <c r="C285" s="221" t="s">
        <v>715</v>
      </c>
      <c r="D285" s="221" t="s">
        <v>176</v>
      </c>
      <c r="E285" s="222" t="s">
        <v>1868</v>
      </c>
      <c r="F285" s="223" t="s">
        <v>1869</v>
      </c>
      <c r="G285" s="224" t="s">
        <v>340</v>
      </c>
      <c r="H285" s="225">
        <v>30</v>
      </c>
      <c r="I285" s="226"/>
      <c r="J285" s="227">
        <f>ROUND(I285*H285,2)</f>
        <v>0</v>
      </c>
      <c r="K285" s="223" t="s">
        <v>1676</v>
      </c>
      <c r="L285" s="72"/>
      <c r="M285" s="228" t="s">
        <v>23</v>
      </c>
      <c r="N285" s="229" t="s">
        <v>47</v>
      </c>
      <c r="O285" s="47"/>
      <c r="P285" s="230">
        <f>O285*H285</f>
        <v>0</v>
      </c>
      <c r="Q285" s="230">
        <v>1E-05</v>
      </c>
      <c r="R285" s="230">
        <f>Q285*H285</f>
        <v>0.00030000000000000003</v>
      </c>
      <c r="S285" s="230">
        <v>0</v>
      </c>
      <c r="T285" s="231">
        <f>S285*H285</f>
        <v>0</v>
      </c>
      <c r="AR285" s="24" t="s">
        <v>194</v>
      </c>
      <c r="AT285" s="24" t="s">
        <v>176</v>
      </c>
      <c r="AU285" s="24" t="s">
        <v>84</v>
      </c>
      <c r="AY285" s="24" t="s">
        <v>170</v>
      </c>
      <c r="BE285" s="232">
        <f>IF(N285="základní",J285,0)</f>
        <v>0</v>
      </c>
      <c r="BF285" s="232">
        <f>IF(N285="snížená",J285,0)</f>
        <v>0</v>
      </c>
      <c r="BG285" s="232">
        <f>IF(N285="zákl. přenesená",J285,0)</f>
        <v>0</v>
      </c>
      <c r="BH285" s="232">
        <f>IF(N285="sníž. přenesená",J285,0)</f>
        <v>0</v>
      </c>
      <c r="BI285" s="232">
        <f>IF(N285="nulová",J285,0)</f>
        <v>0</v>
      </c>
      <c r="BJ285" s="24" t="s">
        <v>84</v>
      </c>
      <c r="BK285" s="232">
        <f>ROUND(I285*H285,2)</f>
        <v>0</v>
      </c>
      <c r="BL285" s="24" t="s">
        <v>194</v>
      </c>
      <c r="BM285" s="24" t="s">
        <v>1870</v>
      </c>
    </row>
    <row r="286" spans="2:47" s="1" customFormat="1" ht="13.5">
      <c r="B286" s="46"/>
      <c r="C286" s="74"/>
      <c r="D286" s="233" t="s">
        <v>183</v>
      </c>
      <c r="E286" s="74"/>
      <c r="F286" s="234" t="s">
        <v>1871</v>
      </c>
      <c r="G286" s="74"/>
      <c r="H286" s="74"/>
      <c r="I286" s="191"/>
      <c r="J286" s="74"/>
      <c r="K286" s="74"/>
      <c r="L286" s="72"/>
      <c r="M286" s="235"/>
      <c r="N286" s="47"/>
      <c r="O286" s="47"/>
      <c r="P286" s="47"/>
      <c r="Q286" s="47"/>
      <c r="R286" s="47"/>
      <c r="S286" s="47"/>
      <c r="T286" s="95"/>
      <c r="AT286" s="24" t="s">
        <v>183</v>
      </c>
      <c r="AU286" s="24" t="s">
        <v>84</v>
      </c>
    </row>
    <row r="287" spans="2:47" s="1" customFormat="1" ht="13.5">
      <c r="B287" s="46"/>
      <c r="C287" s="74"/>
      <c r="D287" s="233" t="s">
        <v>184</v>
      </c>
      <c r="E287" s="74"/>
      <c r="F287" s="236" t="s">
        <v>1872</v>
      </c>
      <c r="G287" s="74"/>
      <c r="H287" s="74"/>
      <c r="I287" s="191"/>
      <c r="J287" s="74"/>
      <c r="K287" s="74"/>
      <c r="L287" s="72"/>
      <c r="M287" s="235"/>
      <c r="N287" s="47"/>
      <c r="O287" s="47"/>
      <c r="P287" s="47"/>
      <c r="Q287" s="47"/>
      <c r="R287" s="47"/>
      <c r="S287" s="47"/>
      <c r="T287" s="95"/>
      <c r="AT287" s="24" t="s">
        <v>184</v>
      </c>
      <c r="AU287" s="24" t="s">
        <v>84</v>
      </c>
    </row>
    <row r="288" spans="2:65" s="1" customFormat="1" ht="16.5" customHeight="1">
      <c r="B288" s="46"/>
      <c r="C288" s="221" t="s">
        <v>722</v>
      </c>
      <c r="D288" s="221" t="s">
        <v>176</v>
      </c>
      <c r="E288" s="222" t="s">
        <v>1881</v>
      </c>
      <c r="F288" s="223" t="s">
        <v>1882</v>
      </c>
      <c r="G288" s="224" t="s">
        <v>304</v>
      </c>
      <c r="H288" s="225">
        <v>68</v>
      </c>
      <c r="I288" s="226"/>
      <c r="J288" s="227">
        <f>ROUND(I288*H288,2)</f>
        <v>0</v>
      </c>
      <c r="K288" s="223" t="s">
        <v>1676</v>
      </c>
      <c r="L288" s="72"/>
      <c r="M288" s="228" t="s">
        <v>23</v>
      </c>
      <c r="N288" s="229" t="s">
        <v>47</v>
      </c>
      <c r="O288" s="47"/>
      <c r="P288" s="230">
        <f>O288*H288</f>
        <v>0</v>
      </c>
      <c r="Q288" s="230">
        <v>5E-05</v>
      </c>
      <c r="R288" s="230">
        <f>Q288*H288</f>
        <v>0.0034000000000000002</v>
      </c>
      <c r="S288" s="230">
        <v>0</v>
      </c>
      <c r="T288" s="231">
        <f>S288*H288</f>
        <v>0</v>
      </c>
      <c r="AR288" s="24" t="s">
        <v>194</v>
      </c>
      <c r="AT288" s="24" t="s">
        <v>176</v>
      </c>
      <c r="AU288" s="24" t="s">
        <v>84</v>
      </c>
      <c r="AY288" s="24" t="s">
        <v>170</v>
      </c>
      <c r="BE288" s="232">
        <f>IF(N288="základní",J288,0)</f>
        <v>0</v>
      </c>
      <c r="BF288" s="232">
        <f>IF(N288="snížená",J288,0)</f>
        <v>0</v>
      </c>
      <c r="BG288" s="232">
        <f>IF(N288="zákl. přenesená",J288,0)</f>
        <v>0</v>
      </c>
      <c r="BH288" s="232">
        <f>IF(N288="sníž. přenesená",J288,0)</f>
        <v>0</v>
      </c>
      <c r="BI288" s="232">
        <f>IF(N288="nulová",J288,0)</f>
        <v>0</v>
      </c>
      <c r="BJ288" s="24" t="s">
        <v>84</v>
      </c>
      <c r="BK288" s="232">
        <f>ROUND(I288*H288,2)</f>
        <v>0</v>
      </c>
      <c r="BL288" s="24" t="s">
        <v>194</v>
      </c>
      <c r="BM288" s="24" t="s">
        <v>1883</v>
      </c>
    </row>
    <row r="289" spans="2:47" s="1" customFormat="1" ht="13.5">
      <c r="B289" s="46"/>
      <c r="C289" s="74"/>
      <c r="D289" s="233" t="s">
        <v>183</v>
      </c>
      <c r="E289" s="74"/>
      <c r="F289" s="234" t="s">
        <v>1884</v>
      </c>
      <c r="G289" s="74"/>
      <c r="H289" s="74"/>
      <c r="I289" s="191"/>
      <c r="J289" s="74"/>
      <c r="K289" s="74"/>
      <c r="L289" s="72"/>
      <c r="M289" s="235"/>
      <c r="N289" s="47"/>
      <c r="O289" s="47"/>
      <c r="P289" s="47"/>
      <c r="Q289" s="47"/>
      <c r="R289" s="47"/>
      <c r="S289" s="47"/>
      <c r="T289" s="95"/>
      <c r="AT289" s="24" t="s">
        <v>183</v>
      </c>
      <c r="AU289" s="24" t="s">
        <v>84</v>
      </c>
    </row>
    <row r="290" spans="2:47" s="1" customFormat="1" ht="13.5">
      <c r="B290" s="46"/>
      <c r="C290" s="74"/>
      <c r="D290" s="233" t="s">
        <v>184</v>
      </c>
      <c r="E290" s="74"/>
      <c r="F290" s="236" t="s">
        <v>1885</v>
      </c>
      <c r="G290" s="74"/>
      <c r="H290" s="74"/>
      <c r="I290" s="191"/>
      <c r="J290" s="74"/>
      <c r="K290" s="74"/>
      <c r="L290" s="72"/>
      <c r="M290" s="235"/>
      <c r="N290" s="47"/>
      <c r="O290" s="47"/>
      <c r="P290" s="47"/>
      <c r="Q290" s="47"/>
      <c r="R290" s="47"/>
      <c r="S290" s="47"/>
      <c r="T290" s="95"/>
      <c r="AT290" s="24" t="s">
        <v>184</v>
      </c>
      <c r="AU290" s="24" t="s">
        <v>84</v>
      </c>
    </row>
    <row r="291" spans="2:65" s="1" customFormat="1" ht="16.5" customHeight="1">
      <c r="B291" s="46"/>
      <c r="C291" s="221" t="s">
        <v>728</v>
      </c>
      <c r="D291" s="221" t="s">
        <v>176</v>
      </c>
      <c r="E291" s="222" t="s">
        <v>1886</v>
      </c>
      <c r="F291" s="223" t="s">
        <v>1887</v>
      </c>
      <c r="G291" s="224" t="s">
        <v>304</v>
      </c>
      <c r="H291" s="225">
        <v>1</v>
      </c>
      <c r="I291" s="226"/>
      <c r="J291" s="227">
        <f>ROUND(I291*H291,2)</f>
        <v>0</v>
      </c>
      <c r="K291" s="223" t="s">
        <v>1676</v>
      </c>
      <c r="L291" s="72"/>
      <c r="M291" s="228" t="s">
        <v>23</v>
      </c>
      <c r="N291" s="229" t="s">
        <v>47</v>
      </c>
      <c r="O291" s="47"/>
      <c r="P291" s="230">
        <f>O291*H291</f>
        <v>0</v>
      </c>
      <c r="Q291" s="230">
        <v>0.00028</v>
      </c>
      <c r="R291" s="230">
        <f>Q291*H291</f>
        <v>0.00028</v>
      </c>
      <c r="S291" s="230">
        <v>0</v>
      </c>
      <c r="T291" s="231">
        <f>S291*H291</f>
        <v>0</v>
      </c>
      <c r="AR291" s="24" t="s">
        <v>194</v>
      </c>
      <c r="AT291" s="24" t="s">
        <v>176</v>
      </c>
      <c r="AU291" s="24" t="s">
        <v>84</v>
      </c>
      <c r="AY291" s="24" t="s">
        <v>170</v>
      </c>
      <c r="BE291" s="232">
        <f>IF(N291="základní",J291,0)</f>
        <v>0</v>
      </c>
      <c r="BF291" s="232">
        <f>IF(N291="snížená",J291,0)</f>
        <v>0</v>
      </c>
      <c r="BG291" s="232">
        <f>IF(N291="zákl. přenesená",J291,0)</f>
        <v>0</v>
      </c>
      <c r="BH291" s="232">
        <f>IF(N291="sníž. přenesená",J291,0)</f>
        <v>0</v>
      </c>
      <c r="BI291" s="232">
        <f>IF(N291="nulová",J291,0)</f>
        <v>0</v>
      </c>
      <c r="BJ291" s="24" t="s">
        <v>84</v>
      </c>
      <c r="BK291" s="232">
        <f>ROUND(I291*H291,2)</f>
        <v>0</v>
      </c>
      <c r="BL291" s="24" t="s">
        <v>194</v>
      </c>
      <c r="BM291" s="24" t="s">
        <v>1888</v>
      </c>
    </row>
    <row r="292" spans="2:47" s="1" customFormat="1" ht="13.5">
      <c r="B292" s="46"/>
      <c r="C292" s="74"/>
      <c r="D292" s="233" t="s">
        <v>183</v>
      </c>
      <c r="E292" s="74"/>
      <c r="F292" s="234" t="s">
        <v>1889</v>
      </c>
      <c r="G292" s="74"/>
      <c r="H292" s="74"/>
      <c r="I292" s="191"/>
      <c r="J292" s="74"/>
      <c r="K292" s="74"/>
      <c r="L292" s="72"/>
      <c r="M292" s="235"/>
      <c r="N292" s="47"/>
      <c r="O292" s="47"/>
      <c r="P292" s="47"/>
      <c r="Q292" s="47"/>
      <c r="R292" s="47"/>
      <c r="S292" s="47"/>
      <c r="T292" s="95"/>
      <c r="AT292" s="24" t="s">
        <v>183</v>
      </c>
      <c r="AU292" s="24" t="s">
        <v>84</v>
      </c>
    </row>
    <row r="293" spans="2:47" s="1" customFormat="1" ht="13.5">
      <c r="B293" s="46"/>
      <c r="C293" s="74"/>
      <c r="D293" s="233" t="s">
        <v>184</v>
      </c>
      <c r="E293" s="74"/>
      <c r="F293" s="236" t="s">
        <v>1890</v>
      </c>
      <c r="G293" s="74"/>
      <c r="H293" s="74"/>
      <c r="I293" s="191"/>
      <c r="J293" s="74"/>
      <c r="K293" s="74"/>
      <c r="L293" s="72"/>
      <c r="M293" s="235"/>
      <c r="N293" s="47"/>
      <c r="O293" s="47"/>
      <c r="P293" s="47"/>
      <c r="Q293" s="47"/>
      <c r="R293" s="47"/>
      <c r="S293" s="47"/>
      <c r="T293" s="95"/>
      <c r="AT293" s="24" t="s">
        <v>184</v>
      </c>
      <c r="AU293" s="24" t="s">
        <v>84</v>
      </c>
    </row>
    <row r="294" spans="2:65" s="1" customFormat="1" ht="16.5" customHeight="1">
      <c r="B294" s="46"/>
      <c r="C294" s="221" t="s">
        <v>735</v>
      </c>
      <c r="D294" s="221" t="s">
        <v>176</v>
      </c>
      <c r="E294" s="222" t="s">
        <v>2247</v>
      </c>
      <c r="F294" s="223" t="s">
        <v>2248</v>
      </c>
      <c r="G294" s="224" t="s">
        <v>340</v>
      </c>
      <c r="H294" s="225">
        <v>29</v>
      </c>
      <c r="I294" s="226"/>
      <c r="J294" s="227">
        <f>ROUND(I294*H294,2)</f>
        <v>0</v>
      </c>
      <c r="K294" s="223" t="s">
        <v>1676</v>
      </c>
      <c r="L294" s="72"/>
      <c r="M294" s="228" t="s">
        <v>23</v>
      </c>
      <c r="N294" s="229" t="s">
        <v>47</v>
      </c>
      <c r="O294" s="47"/>
      <c r="P294" s="230">
        <f>O294*H294</f>
        <v>0</v>
      </c>
      <c r="Q294" s="230">
        <v>0.00011</v>
      </c>
      <c r="R294" s="230">
        <f>Q294*H294</f>
        <v>0.00319</v>
      </c>
      <c r="S294" s="230">
        <v>0</v>
      </c>
      <c r="T294" s="231">
        <f>S294*H294</f>
        <v>0</v>
      </c>
      <c r="AR294" s="24" t="s">
        <v>194</v>
      </c>
      <c r="AT294" s="24" t="s">
        <v>176</v>
      </c>
      <c r="AU294" s="24" t="s">
        <v>84</v>
      </c>
      <c r="AY294" s="24" t="s">
        <v>170</v>
      </c>
      <c r="BE294" s="232">
        <f>IF(N294="základní",J294,0)</f>
        <v>0</v>
      </c>
      <c r="BF294" s="232">
        <f>IF(N294="snížená",J294,0)</f>
        <v>0</v>
      </c>
      <c r="BG294" s="232">
        <f>IF(N294="zákl. přenesená",J294,0)</f>
        <v>0</v>
      </c>
      <c r="BH294" s="232">
        <f>IF(N294="sníž. přenesená",J294,0)</f>
        <v>0</v>
      </c>
      <c r="BI294" s="232">
        <f>IF(N294="nulová",J294,0)</f>
        <v>0</v>
      </c>
      <c r="BJ294" s="24" t="s">
        <v>84</v>
      </c>
      <c r="BK294" s="232">
        <f>ROUND(I294*H294,2)</f>
        <v>0</v>
      </c>
      <c r="BL294" s="24" t="s">
        <v>194</v>
      </c>
      <c r="BM294" s="24" t="s">
        <v>2249</v>
      </c>
    </row>
    <row r="295" spans="2:47" s="1" customFormat="1" ht="13.5">
      <c r="B295" s="46"/>
      <c r="C295" s="74"/>
      <c r="D295" s="233" t="s">
        <v>183</v>
      </c>
      <c r="E295" s="74"/>
      <c r="F295" s="234" t="s">
        <v>2250</v>
      </c>
      <c r="G295" s="74"/>
      <c r="H295" s="74"/>
      <c r="I295" s="191"/>
      <c r="J295" s="74"/>
      <c r="K295" s="74"/>
      <c r="L295" s="72"/>
      <c r="M295" s="235"/>
      <c r="N295" s="47"/>
      <c r="O295" s="47"/>
      <c r="P295" s="47"/>
      <c r="Q295" s="47"/>
      <c r="R295" s="47"/>
      <c r="S295" s="47"/>
      <c r="T295" s="95"/>
      <c r="AT295" s="24" t="s">
        <v>183</v>
      </c>
      <c r="AU295" s="24" t="s">
        <v>84</v>
      </c>
    </row>
    <row r="296" spans="2:47" s="1" customFormat="1" ht="13.5">
      <c r="B296" s="46"/>
      <c r="C296" s="74"/>
      <c r="D296" s="233" t="s">
        <v>184</v>
      </c>
      <c r="E296" s="74"/>
      <c r="F296" s="236" t="s">
        <v>2251</v>
      </c>
      <c r="G296" s="74"/>
      <c r="H296" s="74"/>
      <c r="I296" s="191"/>
      <c r="J296" s="74"/>
      <c r="K296" s="74"/>
      <c r="L296" s="72"/>
      <c r="M296" s="235"/>
      <c r="N296" s="47"/>
      <c r="O296" s="47"/>
      <c r="P296" s="47"/>
      <c r="Q296" s="47"/>
      <c r="R296" s="47"/>
      <c r="S296" s="47"/>
      <c r="T296" s="95"/>
      <c r="AT296" s="24" t="s">
        <v>184</v>
      </c>
      <c r="AU296" s="24" t="s">
        <v>84</v>
      </c>
    </row>
    <row r="297" spans="2:65" s="1" customFormat="1" ht="16.5" customHeight="1">
      <c r="B297" s="46"/>
      <c r="C297" s="221" t="s">
        <v>742</v>
      </c>
      <c r="D297" s="221" t="s">
        <v>176</v>
      </c>
      <c r="E297" s="222" t="s">
        <v>2252</v>
      </c>
      <c r="F297" s="223" t="s">
        <v>2253</v>
      </c>
      <c r="G297" s="224" t="s">
        <v>304</v>
      </c>
      <c r="H297" s="225">
        <v>1</v>
      </c>
      <c r="I297" s="226"/>
      <c r="J297" s="227">
        <f>ROUND(I297*H297,2)</f>
        <v>0</v>
      </c>
      <c r="K297" s="223" t="s">
        <v>1676</v>
      </c>
      <c r="L297" s="72"/>
      <c r="M297" s="228" t="s">
        <v>23</v>
      </c>
      <c r="N297" s="229" t="s">
        <v>47</v>
      </c>
      <c r="O297" s="47"/>
      <c r="P297" s="230">
        <f>O297*H297</f>
        <v>0</v>
      </c>
      <c r="Q297" s="230">
        <v>0.00158</v>
      </c>
      <c r="R297" s="230">
        <f>Q297*H297</f>
        <v>0.00158</v>
      </c>
      <c r="S297" s="230">
        <v>0</v>
      </c>
      <c r="T297" s="231">
        <f>S297*H297</f>
        <v>0</v>
      </c>
      <c r="AR297" s="24" t="s">
        <v>194</v>
      </c>
      <c r="AT297" s="24" t="s">
        <v>176</v>
      </c>
      <c r="AU297" s="24" t="s">
        <v>84</v>
      </c>
      <c r="AY297" s="24" t="s">
        <v>170</v>
      </c>
      <c r="BE297" s="232">
        <f>IF(N297="základní",J297,0)</f>
        <v>0</v>
      </c>
      <c r="BF297" s="232">
        <f>IF(N297="snížená",J297,0)</f>
        <v>0</v>
      </c>
      <c r="BG297" s="232">
        <f>IF(N297="zákl. přenesená",J297,0)</f>
        <v>0</v>
      </c>
      <c r="BH297" s="232">
        <f>IF(N297="sníž. přenesená",J297,0)</f>
        <v>0</v>
      </c>
      <c r="BI297" s="232">
        <f>IF(N297="nulová",J297,0)</f>
        <v>0</v>
      </c>
      <c r="BJ297" s="24" t="s">
        <v>84</v>
      </c>
      <c r="BK297" s="232">
        <f>ROUND(I297*H297,2)</f>
        <v>0</v>
      </c>
      <c r="BL297" s="24" t="s">
        <v>194</v>
      </c>
      <c r="BM297" s="24" t="s">
        <v>2254</v>
      </c>
    </row>
    <row r="298" spans="2:47" s="1" customFormat="1" ht="13.5">
      <c r="B298" s="46"/>
      <c r="C298" s="74"/>
      <c r="D298" s="233" t="s">
        <v>183</v>
      </c>
      <c r="E298" s="74"/>
      <c r="F298" s="234" t="s">
        <v>2255</v>
      </c>
      <c r="G298" s="74"/>
      <c r="H298" s="74"/>
      <c r="I298" s="191"/>
      <c r="J298" s="74"/>
      <c r="K298" s="74"/>
      <c r="L298" s="72"/>
      <c r="M298" s="235"/>
      <c r="N298" s="47"/>
      <c r="O298" s="47"/>
      <c r="P298" s="47"/>
      <c r="Q298" s="47"/>
      <c r="R298" s="47"/>
      <c r="S298" s="47"/>
      <c r="T298" s="95"/>
      <c r="AT298" s="24" t="s">
        <v>183</v>
      </c>
      <c r="AU298" s="24" t="s">
        <v>84</v>
      </c>
    </row>
    <row r="299" spans="2:47" s="1" customFormat="1" ht="13.5">
      <c r="B299" s="46"/>
      <c r="C299" s="74"/>
      <c r="D299" s="233" t="s">
        <v>184</v>
      </c>
      <c r="E299" s="74"/>
      <c r="F299" s="236" t="s">
        <v>2256</v>
      </c>
      <c r="G299" s="74"/>
      <c r="H299" s="74"/>
      <c r="I299" s="191"/>
      <c r="J299" s="74"/>
      <c r="K299" s="74"/>
      <c r="L299" s="72"/>
      <c r="M299" s="235"/>
      <c r="N299" s="47"/>
      <c r="O299" s="47"/>
      <c r="P299" s="47"/>
      <c r="Q299" s="47"/>
      <c r="R299" s="47"/>
      <c r="S299" s="47"/>
      <c r="T299" s="95"/>
      <c r="AT299" s="24" t="s">
        <v>184</v>
      </c>
      <c r="AU299" s="24" t="s">
        <v>84</v>
      </c>
    </row>
    <row r="300" spans="2:65" s="1" customFormat="1" ht="16.5" customHeight="1">
      <c r="B300" s="46"/>
      <c r="C300" s="221" t="s">
        <v>749</v>
      </c>
      <c r="D300" s="221" t="s">
        <v>176</v>
      </c>
      <c r="E300" s="222" t="s">
        <v>1891</v>
      </c>
      <c r="F300" s="223" t="s">
        <v>1892</v>
      </c>
      <c r="G300" s="224" t="s">
        <v>340</v>
      </c>
      <c r="H300" s="225">
        <v>64</v>
      </c>
      <c r="I300" s="226"/>
      <c r="J300" s="227">
        <f>ROUND(I300*H300,2)</f>
        <v>0</v>
      </c>
      <c r="K300" s="223" t="s">
        <v>1676</v>
      </c>
      <c r="L300" s="72"/>
      <c r="M300" s="228" t="s">
        <v>23</v>
      </c>
      <c r="N300" s="229" t="s">
        <v>47</v>
      </c>
      <c r="O300" s="47"/>
      <c r="P300" s="230">
        <f>O300*H300</f>
        <v>0</v>
      </c>
      <c r="Q300" s="230">
        <v>9E-05</v>
      </c>
      <c r="R300" s="230">
        <f>Q300*H300</f>
        <v>0.00576</v>
      </c>
      <c r="S300" s="230">
        <v>0</v>
      </c>
      <c r="T300" s="231">
        <f>S300*H300</f>
        <v>0</v>
      </c>
      <c r="AR300" s="24" t="s">
        <v>194</v>
      </c>
      <c r="AT300" s="24" t="s">
        <v>176</v>
      </c>
      <c r="AU300" s="24" t="s">
        <v>84</v>
      </c>
      <c r="AY300" s="24" t="s">
        <v>170</v>
      </c>
      <c r="BE300" s="232">
        <f>IF(N300="základní",J300,0)</f>
        <v>0</v>
      </c>
      <c r="BF300" s="232">
        <f>IF(N300="snížená",J300,0)</f>
        <v>0</v>
      </c>
      <c r="BG300" s="232">
        <f>IF(N300="zákl. přenesená",J300,0)</f>
        <v>0</v>
      </c>
      <c r="BH300" s="232">
        <f>IF(N300="sníž. přenesená",J300,0)</f>
        <v>0</v>
      </c>
      <c r="BI300" s="232">
        <f>IF(N300="nulová",J300,0)</f>
        <v>0</v>
      </c>
      <c r="BJ300" s="24" t="s">
        <v>84</v>
      </c>
      <c r="BK300" s="232">
        <f>ROUND(I300*H300,2)</f>
        <v>0</v>
      </c>
      <c r="BL300" s="24" t="s">
        <v>194</v>
      </c>
      <c r="BM300" s="24" t="s">
        <v>1893</v>
      </c>
    </row>
    <row r="301" spans="2:47" s="1" customFormat="1" ht="13.5">
      <c r="B301" s="46"/>
      <c r="C301" s="74"/>
      <c r="D301" s="233" t="s">
        <v>183</v>
      </c>
      <c r="E301" s="74"/>
      <c r="F301" s="234" t="s">
        <v>1894</v>
      </c>
      <c r="G301" s="74"/>
      <c r="H301" s="74"/>
      <c r="I301" s="191"/>
      <c r="J301" s="74"/>
      <c r="K301" s="74"/>
      <c r="L301" s="72"/>
      <c r="M301" s="235"/>
      <c r="N301" s="47"/>
      <c r="O301" s="47"/>
      <c r="P301" s="47"/>
      <c r="Q301" s="47"/>
      <c r="R301" s="47"/>
      <c r="S301" s="47"/>
      <c r="T301" s="95"/>
      <c r="AT301" s="24" t="s">
        <v>183</v>
      </c>
      <c r="AU301" s="24" t="s">
        <v>84</v>
      </c>
    </row>
    <row r="302" spans="2:47" s="1" customFormat="1" ht="13.5">
      <c r="B302" s="46"/>
      <c r="C302" s="74"/>
      <c r="D302" s="233" t="s">
        <v>184</v>
      </c>
      <c r="E302" s="74"/>
      <c r="F302" s="236" t="s">
        <v>1895</v>
      </c>
      <c r="G302" s="74"/>
      <c r="H302" s="74"/>
      <c r="I302" s="191"/>
      <c r="J302" s="74"/>
      <c r="K302" s="74"/>
      <c r="L302" s="72"/>
      <c r="M302" s="235"/>
      <c r="N302" s="47"/>
      <c r="O302" s="47"/>
      <c r="P302" s="47"/>
      <c r="Q302" s="47"/>
      <c r="R302" s="47"/>
      <c r="S302" s="47"/>
      <c r="T302" s="95"/>
      <c r="AT302" s="24" t="s">
        <v>184</v>
      </c>
      <c r="AU302" s="24" t="s">
        <v>84</v>
      </c>
    </row>
    <row r="303" spans="2:65" s="1" customFormat="1" ht="16.5" customHeight="1">
      <c r="B303" s="46"/>
      <c r="C303" s="221" t="s">
        <v>757</v>
      </c>
      <c r="D303" s="221" t="s">
        <v>176</v>
      </c>
      <c r="E303" s="222" t="s">
        <v>2257</v>
      </c>
      <c r="F303" s="223" t="s">
        <v>2258</v>
      </c>
      <c r="G303" s="224" t="s">
        <v>2259</v>
      </c>
      <c r="H303" s="225">
        <v>4</v>
      </c>
      <c r="I303" s="226"/>
      <c r="J303" s="227">
        <f>ROUND(I303*H303,2)</f>
        <v>0</v>
      </c>
      <c r="K303" s="223" t="s">
        <v>1676</v>
      </c>
      <c r="L303" s="72"/>
      <c r="M303" s="228" t="s">
        <v>23</v>
      </c>
      <c r="N303" s="229" t="s">
        <v>47</v>
      </c>
      <c r="O303" s="47"/>
      <c r="P303" s="230">
        <f>O303*H303</f>
        <v>0</v>
      </c>
      <c r="Q303" s="230">
        <v>3E-05</v>
      </c>
      <c r="R303" s="230">
        <f>Q303*H303</f>
        <v>0.00012</v>
      </c>
      <c r="S303" s="230">
        <v>0</v>
      </c>
      <c r="T303" s="231">
        <f>S303*H303</f>
        <v>0</v>
      </c>
      <c r="AR303" s="24" t="s">
        <v>194</v>
      </c>
      <c r="AT303" s="24" t="s">
        <v>176</v>
      </c>
      <c r="AU303" s="24" t="s">
        <v>84</v>
      </c>
      <c r="AY303" s="24" t="s">
        <v>170</v>
      </c>
      <c r="BE303" s="232">
        <f>IF(N303="základní",J303,0)</f>
        <v>0</v>
      </c>
      <c r="BF303" s="232">
        <f>IF(N303="snížená",J303,0)</f>
        <v>0</v>
      </c>
      <c r="BG303" s="232">
        <f>IF(N303="zákl. přenesená",J303,0)</f>
        <v>0</v>
      </c>
      <c r="BH303" s="232">
        <f>IF(N303="sníž. přenesená",J303,0)</f>
        <v>0</v>
      </c>
      <c r="BI303" s="232">
        <f>IF(N303="nulová",J303,0)</f>
        <v>0</v>
      </c>
      <c r="BJ303" s="24" t="s">
        <v>84</v>
      </c>
      <c r="BK303" s="232">
        <f>ROUND(I303*H303,2)</f>
        <v>0</v>
      </c>
      <c r="BL303" s="24" t="s">
        <v>194</v>
      </c>
      <c r="BM303" s="24" t="s">
        <v>2260</v>
      </c>
    </row>
    <row r="304" spans="2:47" s="1" customFormat="1" ht="13.5">
      <c r="B304" s="46"/>
      <c r="C304" s="74"/>
      <c r="D304" s="233" t="s">
        <v>183</v>
      </c>
      <c r="E304" s="74"/>
      <c r="F304" s="234" t="s">
        <v>2261</v>
      </c>
      <c r="G304" s="74"/>
      <c r="H304" s="74"/>
      <c r="I304" s="191"/>
      <c r="J304" s="74"/>
      <c r="K304" s="74"/>
      <c r="L304" s="72"/>
      <c r="M304" s="235"/>
      <c r="N304" s="47"/>
      <c r="O304" s="47"/>
      <c r="P304" s="47"/>
      <c r="Q304" s="47"/>
      <c r="R304" s="47"/>
      <c r="S304" s="47"/>
      <c r="T304" s="95"/>
      <c r="AT304" s="24" t="s">
        <v>183</v>
      </c>
      <c r="AU304" s="24" t="s">
        <v>84</v>
      </c>
    </row>
    <row r="305" spans="2:65" s="1" customFormat="1" ht="25.5" customHeight="1">
      <c r="B305" s="46"/>
      <c r="C305" s="221" t="s">
        <v>765</v>
      </c>
      <c r="D305" s="221" t="s">
        <v>176</v>
      </c>
      <c r="E305" s="222" t="s">
        <v>1896</v>
      </c>
      <c r="F305" s="223" t="s">
        <v>2262</v>
      </c>
      <c r="G305" s="224" t="s">
        <v>304</v>
      </c>
      <c r="H305" s="225">
        <v>2</v>
      </c>
      <c r="I305" s="226"/>
      <c r="J305" s="227">
        <f>ROUND(I305*H305,2)</f>
        <v>0</v>
      </c>
      <c r="K305" s="223" t="s">
        <v>1676</v>
      </c>
      <c r="L305" s="72"/>
      <c r="M305" s="228" t="s">
        <v>23</v>
      </c>
      <c r="N305" s="229" t="s">
        <v>47</v>
      </c>
      <c r="O305" s="47"/>
      <c r="P305" s="230">
        <f>O305*H305</f>
        <v>0</v>
      </c>
      <c r="Q305" s="230">
        <v>0.00185</v>
      </c>
      <c r="R305" s="230">
        <f>Q305*H305</f>
        <v>0.0037</v>
      </c>
      <c r="S305" s="230">
        <v>0</v>
      </c>
      <c r="T305" s="231">
        <f>S305*H305</f>
        <v>0</v>
      </c>
      <c r="AR305" s="24" t="s">
        <v>194</v>
      </c>
      <c r="AT305" s="24" t="s">
        <v>176</v>
      </c>
      <c r="AU305" s="24" t="s">
        <v>84</v>
      </c>
      <c r="AY305" s="24" t="s">
        <v>170</v>
      </c>
      <c r="BE305" s="232">
        <f>IF(N305="základní",J305,0)</f>
        <v>0</v>
      </c>
      <c r="BF305" s="232">
        <f>IF(N305="snížená",J305,0)</f>
        <v>0</v>
      </c>
      <c r="BG305" s="232">
        <f>IF(N305="zákl. přenesená",J305,0)</f>
        <v>0</v>
      </c>
      <c r="BH305" s="232">
        <f>IF(N305="sníž. přenesená",J305,0)</f>
        <v>0</v>
      </c>
      <c r="BI305" s="232">
        <f>IF(N305="nulová",J305,0)</f>
        <v>0</v>
      </c>
      <c r="BJ305" s="24" t="s">
        <v>84</v>
      </c>
      <c r="BK305" s="232">
        <f>ROUND(I305*H305,2)</f>
        <v>0</v>
      </c>
      <c r="BL305" s="24" t="s">
        <v>194</v>
      </c>
      <c r="BM305" s="24" t="s">
        <v>1898</v>
      </c>
    </row>
    <row r="306" spans="2:47" s="1" customFormat="1" ht="13.5">
      <c r="B306" s="46"/>
      <c r="C306" s="74"/>
      <c r="D306" s="233" t="s">
        <v>183</v>
      </c>
      <c r="E306" s="74"/>
      <c r="F306" s="234" t="s">
        <v>2263</v>
      </c>
      <c r="G306" s="74"/>
      <c r="H306" s="74"/>
      <c r="I306" s="191"/>
      <c r="J306" s="74"/>
      <c r="K306" s="74"/>
      <c r="L306" s="72"/>
      <c r="M306" s="235"/>
      <c r="N306" s="47"/>
      <c r="O306" s="47"/>
      <c r="P306" s="47"/>
      <c r="Q306" s="47"/>
      <c r="R306" s="47"/>
      <c r="S306" s="47"/>
      <c r="T306" s="95"/>
      <c r="AT306" s="24" t="s">
        <v>183</v>
      </c>
      <c r="AU306" s="24" t="s">
        <v>84</v>
      </c>
    </row>
    <row r="307" spans="2:47" s="1" customFormat="1" ht="13.5">
      <c r="B307" s="46"/>
      <c r="C307" s="74"/>
      <c r="D307" s="233" t="s">
        <v>184</v>
      </c>
      <c r="E307" s="74"/>
      <c r="F307" s="236" t="s">
        <v>2264</v>
      </c>
      <c r="G307" s="74"/>
      <c r="H307" s="74"/>
      <c r="I307" s="191"/>
      <c r="J307" s="74"/>
      <c r="K307" s="74"/>
      <c r="L307" s="72"/>
      <c r="M307" s="235"/>
      <c r="N307" s="47"/>
      <c r="O307" s="47"/>
      <c r="P307" s="47"/>
      <c r="Q307" s="47"/>
      <c r="R307" s="47"/>
      <c r="S307" s="47"/>
      <c r="T307" s="95"/>
      <c r="AT307" s="24" t="s">
        <v>184</v>
      </c>
      <c r="AU307" s="24" t="s">
        <v>84</v>
      </c>
    </row>
    <row r="308" spans="2:65" s="1" customFormat="1" ht="16.5" customHeight="1">
      <c r="B308" s="46"/>
      <c r="C308" s="221" t="s">
        <v>771</v>
      </c>
      <c r="D308" s="221" t="s">
        <v>176</v>
      </c>
      <c r="E308" s="222" t="s">
        <v>2265</v>
      </c>
      <c r="F308" s="223" t="s">
        <v>2266</v>
      </c>
      <c r="G308" s="224" t="s">
        <v>304</v>
      </c>
      <c r="H308" s="225">
        <v>1</v>
      </c>
      <c r="I308" s="226"/>
      <c r="J308" s="227">
        <f>ROUND(I308*H308,2)</f>
        <v>0</v>
      </c>
      <c r="K308" s="223" t="s">
        <v>1676</v>
      </c>
      <c r="L308" s="72"/>
      <c r="M308" s="228" t="s">
        <v>23</v>
      </c>
      <c r="N308" s="229" t="s">
        <v>47</v>
      </c>
      <c r="O308" s="47"/>
      <c r="P308" s="230">
        <f>O308*H308</f>
        <v>0</v>
      </c>
      <c r="Q308" s="230">
        <v>0.00016</v>
      </c>
      <c r="R308" s="230">
        <f>Q308*H308</f>
        <v>0.00016</v>
      </c>
      <c r="S308" s="230">
        <v>0</v>
      </c>
      <c r="T308" s="231">
        <f>S308*H308</f>
        <v>0</v>
      </c>
      <c r="AR308" s="24" t="s">
        <v>194</v>
      </c>
      <c r="AT308" s="24" t="s">
        <v>176</v>
      </c>
      <c r="AU308" s="24" t="s">
        <v>84</v>
      </c>
      <c r="AY308" s="24" t="s">
        <v>170</v>
      </c>
      <c r="BE308" s="232">
        <f>IF(N308="základní",J308,0)</f>
        <v>0</v>
      </c>
      <c r="BF308" s="232">
        <f>IF(N308="snížená",J308,0)</f>
        <v>0</v>
      </c>
      <c r="BG308" s="232">
        <f>IF(N308="zákl. přenesená",J308,0)</f>
        <v>0</v>
      </c>
      <c r="BH308" s="232">
        <f>IF(N308="sníž. přenesená",J308,0)</f>
        <v>0</v>
      </c>
      <c r="BI308" s="232">
        <f>IF(N308="nulová",J308,0)</f>
        <v>0</v>
      </c>
      <c r="BJ308" s="24" t="s">
        <v>84</v>
      </c>
      <c r="BK308" s="232">
        <f>ROUND(I308*H308,2)</f>
        <v>0</v>
      </c>
      <c r="BL308" s="24" t="s">
        <v>194</v>
      </c>
      <c r="BM308" s="24" t="s">
        <v>2267</v>
      </c>
    </row>
    <row r="309" spans="2:47" s="1" customFormat="1" ht="13.5">
      <c r="B309" s="46"/>
      <c r="C309" s="74"/>
      <c r="D309" s="233" t="s">
        <v>183</v>
      </c>
      <c r="E309" s="74"/>
      <c r="F309" s="234" t="s">
        <v>2268</v>
      </c>
      <c r="G309" s="74"/>
      <c r="H309" s="74"/>
      <c r="I309" s="191"/>
      <c r="J309" s="74"/>
      <c r="K309" s="74"/>
      <c r="L309" s="72"/>
      <c r="M309" s="235"/>
      <c r="N309" s="47"/>
      <c r="O309" s="47"/>
      <c r="P309" s="47"/>
      <c r="Q309" s="47"/>
      <c r="R309" s="47"/>
      <c r="S309" s="47"/>
      <c r="T309" s="95"/>
      <c r="AT309" s="24" t="s">
        <v>183</v>
      </c>
      <c r="AU309" s="24" t="s">
        <v>84</v>
      </c>
    </row>
    <row r="310" spans="2:65" s="1" customFormat="1" ht="16.5" customHeight="1">
      <c r="B310" s="46"/>
      <c r="C310" s="221" t="s">
        <v>779</v>
      </c>
      <c r="D310" s="221" t="s">
        <v>176</v>
      </c>
      <c r="E310" s="222" t="s">
        <v>1901</v>
      </c>
      <c r="F310" s="223" t="s">
        <v>1902</v>
      </c>
      <c r="G310" s="224" t="s">
        <v>304</v>
      </c>
      <c r="H310" s="225">
        <v>3</v>
      </c>
      <c r="I310" s="226"/>
      <c r="J310" s="227">
        <f>ROUND(I310*H310,2)</f>
        <v>0</v>
      </c>
      <c r="K310" s="223" t="s">
        <v>1676</v>
      </c>
      <c r="L310" s="72"/>
      <c r="M310" s="228" t="s">
        <v>23</v>
      </c>
      <c r="N310" s="229" t="s">
        <v>47</v>
      </c>
      <c r="O310" s="47"/>
      <c r="P310" s="230">
        <f>O310*H310</f>
        <v>0</v>
      </c>
      <c r="Q310" s="230">
        <v>0.0004</v>
      </c>
      <c r="R310" s="230">
        <f>Q310*H310</f>
        <v>0.0012000000000000001</v>
      </c>
      <c r="S310" s="230">
        <v>0</v>
      </c>
      <c r="T310" s="231">
        <f>S310*H310</f>
        <v>0</v>
      </c>
      <c r="AR310" s="24" t="s">
        <v>194</v>
      </c>
      <c r="AT310" s="24" t="s">
        <v>176</v>
      </c>
      <c r="AU310" s="24" t="s">
        <v>84</v>
      </c>
      <c r="AY310" s="24" t="s">
        <v>170</v>
      </c>
      <c r="BE310" s="232">
        <f>IF(N310="základní",J310,0)</f>
        <v>0</v>
      </c>
      <c r="BF310" s="232">
        <f>IF(N310="snížená",J310,0)</f>
        <v>0</v>
      </c>
      <c r="BG310" s="232">
        <f>IF(N310="zákl. přenesená",J310,0)</f>
        <v>0</v>
      </c>
      <c r="BH310" s="232">
        <f>IF(N310="sníž. přenesená",J310,0)</f>
        <v>0</v>
      </c>
      <c r="BI310" s="232">
        <f>IF(N310="nulová",J310,0)</f>
        <v>0</v>
      </c>
      <c r="BJ310" s="24" t="s">
        <v>84</v>
      </c>
      <c r="BK310" s="232">
        <f>ROUND(I310*H310,2)</f>
        <v>0</v>
      </c>
      <c r="BL310" s="24" t="s">
        <v>194</v>
      </c>
      <c r="BM310" s="24" t="s">
        <v>1903</v>
      </c>
    </row>
    <row r="311" spans="2:47" s="1" customFormat="1" ht="13.5">
      <c r="B311" s="46"/>
      <c r="C311" s="74"/>
      <c r="D311" s="233" t="s">
        <v>183</v>
      </c>
      <c r="E311" s="74"/>
      <c r="F311" s="234" t="s">
        <v>1904</v>
      </c>
      <c r="G311" s="74"/>
      <c r="H311" s="74"/>
      <c r="I311" s="191"/>
      <c r="J311" s="74"/>
      <c r="K311" s="74"/>
      <c r="L311" s="72"/>
      <c r="M311" s="235"/>
      <c r="N311" s="47"/>
      <c r="O311" s="47"/>
      <c r="P311" s="47"/>
      <c r="Q311" s="47"/>
      <c r="R311" s="47"/>
      <c r="S311" s="47"/>
      <c r="T311" s="95"/>
      <c r="AT311" s="24" t="s">
        <v>183</v>
      </c>
      <c r="AU311" s="24" t="s">
        <v>84</v>
      </c>
    </row>
    <row r="312" spans="2:65" s="1" customFormat="1" ht="16.5" customHeight="1">
      <c r="B312" s="46"/>
      <c r="C312" s="221" t="s">
        <v>790</v>
      </c>
      <c r="D312" s="221" t="s">
        <v>176</v>
      </c>
      <c r="E312" s="222" t="s">
        <v>1905</v>
      </c>
      <c r="F312" s="223" t="s">
        <v>1906</v>
      </c>
      <c r="G312" s="224" t="s">
        <v>304</v>
      </c>
      <c r="H312" s="225">
        <v>2</v>
      </c>
      <c r="I312" s="226"/>
      <c r="J312" s="227">
        <f>ROUND(I312*H312,2)</f>
        <v>0</v>
      </c>
      <c r="K312" s="223" t="s">
        <v>1676</v>
      </c>
      <c r="L312" s="72"/>
      <c r="M312" s="228" t="s">
        <v>23</v>
      </c>
      <c r="N312" s="229" t="s">
        <v>47</v>
      </c>
      <c r="O312" s="47"/>
      <c r="P312" s="230">
        <f>O312*H312</f>
        <v>0</v>
      </c>
      <c r="Q312" s="230">
        <v>0.00309</v>
      </c>
      <c r="R312" s="230">
        <f>Q312*H312</f>
        <v>0.00618</v>
      </c>
      <c r="S312" s="230">
        <v>0</v>
      </c>
      <c r="T312" s="231">
        <f>S312*H312</f>
        <v>0</v>
      </c>
      <c r="AR312" s="24" t="s">
        <v>194</v>
      </c>
      <c r="AT312" s="24" t="s">
        <v>176</v>
      </c>
      <c r="AU312" s="24" t="s">
        <v>84</v>
      </c>
      <c r="AY312" s="24" t="s">
        <v>170</v>
      </c>
      <c r="BE312" s="232">
        <f>IF(N312="základní",J312,0)</f>
        <v>0</v>
      </c>
      <c r="BF312" s="232">
        <f>IF(N312="snížená",J312,0)</f>
        <v>0</v>
      </c>
      <c r="BG312" s="232">
        <f>IF(N312="zákl. přenesená",J312,0)</f>
        <v>0</v>
      </c>
      <c r="BH312" s="232">
        <f>IF(N312="sníž. přenesená",J312,0)</f>
        <v>0</v>
      </c>
      <c r="BI312" s="232">
        <f>IF(N312="nulová",J312,0)</f>
        <v>0</v>
      </c>
      <c r="BJ312" s="24" t="s">
        <v>84</v>
      </c>
      <c r="BK312" s="232">
        <f>ROUND(I312*H312,2)</f>
        <v>0</v>
      </c>
      <c r="BL312" s="24" t="s">
        <v>194</v>
      </c>
      <c r="BM312" s="24" t="s">
        <v>1907</v>
      </c>
    </row>
    <row r="313" spans="2:47" s="1" customFormat="1" ht="13.5">
      <c r="B313" s="46"/>
      <c r="C313" s="74"/>
      <c r="D313" s="233" t="s">
        <v>183</v>
      </c>
      <c r="E313" s="74"/>
      <c r="F313" s="234" t="s">
        <v>1908</v>
      </c>
      <c r="G313" s="74"/>
      <c r="H313" s="74"/>
      <c r="I313" s="191"/>
      <c r="J313" s="74"/>
      <c r="K313" s="74"/>
      <c r="L313" s="72"/>
      <c r="M313" s="235"/>
      <c r="N313" s="47"/>
      <c r="O313" s="47"/>
      <c r="P313" s="47"/>
      <c r="Q313" s="47"/>
      <c r="R313" s="47"/>
      <c r="S313" s="47"/>
      <c r="T313" s="95"/>
      <c r="AT313" s="24" t="s">
        <v>183</v>
      </c>
      <c r="AU313" s="24" t="s">
        <v>84</v>
      </c>
    </row>
    <row r="314" spans="2:47" s="1" customFormat="1" ht="13.5">
      <c r="B314" s="46"/>
      <c r="C314" s="74"/>
      <c r="D314" s="233" t="s">
        <v>184</v>
      </c>
      <c r="E314" s="74"/>
      <c r="F314" s="236" t="s">
        <v>1909</v>
      </c>
      <c r="G314" s="74"/>
      <c r="H314" s="74"/>
      <c r="I314" s="191"/>
      <c r="J314" s="74"/>
      <c r="K314" s="74"/>
      <c r="L314" s="72"/>
      <c r="M314" s="235"/>
      <c r="N314" s="47"/>
      <c r="O314" s="47"/>
      <c r="P314" s="47"/>
      <c r="Q314" s="47"/>
      <c r="R314" s="47"/>
      <c r="S314" s="47"/>
      <c r="T314" s="95"/>
      <c r="AT314" s="24" t="s">
        <v>184</v>
      </c>
      <c r="AU314" s="24" t="s">
        <v>84</v>
      </c>
    </row>
    <row r="315" spans="2:65" s="1" customFormat="1" ht="16.5" customHeight="1">
      <c r="B315" s="46"/>
      <c r="C315" s="221" t="s">
        <v>798</v>
      </c>
      <c r="D315" s="221" t="s">
        <v>176</v>
      </c>
      <c r="E315" s="222" t="s">
        <v>2269</v>
      </c>
      <c r="F315" s="223" t="s">
        <v>2270</v>
      </c>
      <c r="G315" s="224" t="s">
        <v>304</v>
      </c>
      <c r="H315" s="225">
        <v>2</v>
      </c>
      <c r="I315" s="226"/>
      <c r="J315" s="227">
        <f>ROUND(I315*H315,2)</f>
        <v>0</v>
      </c>
      <c r="K315" s="223" t="s">
        <v>1676</v>
      </c>
      <c r="L315" s="72"/>
      <c r="M315" s="228" t="s">
        <v>23</v>
      </c>
      <c r="N315" s="229" t="s">
        <v>47</v>
      </c>
      <c r="O315" s="47"/>
      <c r="P315" s="230">
        <f>O315*H315</f>
        <v>0</v>
      </c>
      <c r="Q315" s="230">
        <v>0.00621</v>
      </c>
      <c r="R315" s="230">
        <f>Q315*H315</f>
        <v>0.01242</v>
      </c>
      <c r="S315" s="230">
        <v>0</v>
      </c>
      <c r="T315" s="231">
        <f>S315*H315</f>
        <v>0</v>
      </c>
      <c r="AR315" s="24" t="s">
        <v>194</v>
      </c>
      <c r="AT315" s="24" t="s">
        <v>176</v>
      </c>
      <c r="AU315" s="24" t="s">
        <v>84</v>
      </c>
      <c r="AY315" s="24" t="s">
        <v>170</v>
      </c>
      <c r="BE315" s="232">
        <f>IF(N315="základní",J315,0)</f>
        <v>0</v>
      </c>
      <c r="BF315" s="232">
        <f>IF(N315="snížená",J315,0)</f>
        <v>0</v>
      </c>
      <c r="BG315" s="232">
        <f>IF(N315="zákl. přenesená",J315,0)</f>
        <v>0</v>
      </c>
      <c r="BH315" s="232">
        <f>IF(N315="sníž. přenesená",J315,0)</f>
        <v>0</v>
      </c>
      <c r="BI315" s="232">
        <f>IF(N315="nulová",J315,0)</f>
        <v>0</v>
      </c>
      <c r="BJ315" s="24" t="s">
        <v>84</v>
      </c>
      <c r="BK315" s="232">
        <f>ROUND(I315*H315,2)</f>
        <v>0</v>
      </c>
      <c r="BL315" s="24" t="s">
        <v>194</v>
      </c>
      <c r="BM315" s="24" t="s">
        <v>2271</v>
      </c>
    </row>
    <row r="316" spans="2:47" s="1" customFormat="1" ht="13.5">
      <c r="B316" s="46"/>
      <c r="C316" s="74"/>
      <c r="D316" s="233" t="s">
        <v>183</v>
      </c>
      <c r="E316" s="74"/>
      <c r="F316" s="234" t="s">
        <v>2272</v>
      </c>
      <c r="G316" s="74"/>
      <c r="H316" s="74"/>
      <c r="I316" s="191"/>
      <c r="J316" s="74"/>
      <c r="K316" s="74"/>
      <c r="L316" s="72"/>
      <c r="M316" s="235"/>
      <c r="N316" s="47"/>
      <c r="O316" s="47"/>
      <c r="P316" s="47"/>
      <c r="Q316" s="47"/>
      <c r="R316" s="47"/>
      <c r="S316" s="47"/>
      <c r="T316" s="95"/>
      <c r="AT316" s="24" t="s">
        <v>183</v>
      </c>
      <c r="AU316" s="24" t="s">
        <v>84</v>
      </c>
    </row>
    <row r="317" spans="2:47" s="1" customFormat="1" ht="13.5">
      <c r="B317" s="46"/>
      <c r="C317" s="74"/>
      <c r="D317" s="233" t="s">
        <v>184</v>
      </c>
      <c r="E317" s="74"/>
      <c r="F317" s="236" t="s">
        <v>2273</v>
      </c>
      <c r="G317" s="74"/>
      <c r="H317" s="74"/>
      <c r="I317" s="191"/>
      <c r="J317" s="74"/>
      <c r="K317" s="74"/>
      <c r="L317" s="72"/>
      <c r="M317" s="235"/>
      <c r="N317" s="47"/>
      <c r="O317" s="47"/>
      <c r="P317" s="47"/>
      <c r="Q317" s="47"/>
      <c r="R317" s="47"/>
      <c r="S317" s="47"/>
      <c r="T317" s="95"/>
      <c r="AT317" s="24" t="s">
        <v>184</v>
      </c>
      <c r="AU317" s="24" t="s">
        <v>84</v>
      </c>
    </row>
    <row r="318" spans="2:65" s="1" customFormat="1" ht="16.5" customHeight="1">
      <c r="B318" s="46"/>
      <c r="C318" s="221" t="s">
        <v>806</v>
      </c>
      <c r="D318" s="221" t="s">
        <v>176</v>
      </c>
      <c r="E318" s="222" t="s">
        <v>2274</v>
      </c>
      <c r="F318" s="223" t="s">
        <v>2275</v>
      </c>
      <c r="G318" s="224" t="s">
        <v>304</v>
      </c>
      <c r="H318" s="225">
        <v>2</v>
      </c>
      <c r="I318" s="226"/>
      <c r="J318" s="227">
        <f>ROUND(I318*H318,2)</f>
        <v>0</v>
      </c>
      <c r="K318" s="223" t="s">
        <v>1676</v>
      </c>
      <c r="L318" s="72"/>
      <c r="M318" s="228" t="s">
        <v>23</v>
      </c>
      <c r="N318" s="229" t="s">
        <v>47</v>
      </c>
      <c r="O318" s="47"/>
      <c r="P318" s="230">
        <f>O318*H318</f>
        <v>0</v>
      </c>
      <c r="Q318" s="230">
        <v>0.00096</v>
      </c>
      <c r="R318" s="230">
        <f>Q318*H318</f>
        <v>0.00192</v>
      </c>
      <c r="S318" s="230">
        <v>0</v>
      </c>
      <c r="T318" s="231">
        <f>S318*H318</f>
        <v>0</v>
      </c>
      <c r="AR318" s="24" t="s">
        <v>194</v>
      </c>
      <c r="AT318" s="24" t="s">
        <v>176</v>
      </c>
      <c r="AU318" s="24" t="s">
        <v>84</v>
      </c>
      <c r="AY318" s="24" t="s">
        <v>170</v>
      </c>
      <c r="BE318" s="232">
        <f>IF(N318="základní",J318,0)</f>
        <v>0</v>
      </c>
      <c r="BF318" s="232">
        <f>IF(N318="snížená",J318,0)</f>
        <v>0</v>
      </c>
      <c r="BG318" s="232">
        <f>IF(N318="zákl. přenesená",J318,0)</f>
        <v>0</v>
      </c>
      <c r="BH318" s="232">
        <f>IF(N318="sníž. přenesená",J318,0)</f>
        <v>0</v>
      </c>
      <c r="BI318" s="232">
        <f>IF(N318="nulová",J318,0)</f>
        <v>0</v>
      </c>
      <c r="BJ318" s="24" t="s">
        <v>84</v>
      </c>
      <c r="BK318" s="232">
        <f>ROUND(I318*H318,2)</f>
        <v>0</v>
      </c>
      <c r="BL318" s="24" t="s">
        <v>194</v>
      </c>
      <c r="BM318" s="24" t="s">
        <v>2276</v>
      </c>
    </row>
    <row r="319" spans="2:47" s="1" customFormat="1" ht="13.5">
      <c r="B319" s="46"/>
      <c r="C319" s="74"/>
      <c r="D319" s="233" t="s">
        <v>183</v>
      </c>
      <c r="E319" s="74"/>
      <c r="F319" s="234" t="s">
        <v>2277</v>
      </c>
      <c r="G319" s="74"/>
      <c r="H319" s="74"/>
      <c r="I319" s="191"/>
      <c r="J319" s="74"/>
      <c r="K319" s="74"/>
      <c r="L319" s="72"/>
      <c r="M319" s="235"/>
      <c r="N319" s="47"/>
      <c r="O319" s="47"/>
      <c r="P319" s="47"/>
      <c r="Q319" s="47"/>
      <c r="R319" s="47"/>
      <c r="S319" s="47"/>
      <c r="T319" s="95"/>
      <c r="AT319" s="24" t="s">
        <v>183</v>
      </c>
      <c r="AU319" s="24" t="s">
        <v>84</v>
      </c>
    </row>
    <row r="320" spans="2:47" s="1" customFormat="1" ht="13.5">
      <c r="B320" s="46"/>
      <c r="C320" s="74"/>
      <c r="D320" s="233" t="s">
        <v>184</v>
      </c>
      <c r="E320" s="74"/>
      <c r="F320" s="236" t="s">
        <v>2278</v>
      </c>
      <c r="G320" s="74"/>
      <c r="H320" s="74"/>
      <c r="I320" s="191"/>
      <c r="J320" s="74"/>
      <c r="K320" s="74"/>
      <c r="L320" s="72"/>
      <c r="M320" s="235"/>
      <c r="N320" s="47"/>
      <c r="O320" s="47"/>
      <c r="P320" s="47"/>
      <c r="Q320" s="47"/>
      <c r="R320" s="47"/>
      <c r="S320" s="47"/>
      <c r="T320" s="95"/>
      <c r="AT320" s="24" t="s">
        <v>184</v>
      </c>
      <c r="AU320" s="24" t="s">
        <v>84</v>
      </c>
    </row>
    <row r="321" spans="2:65" s="1" customFormat="1" ht="16.5" customHeight="1">
      <c r="B321" s="46"/>
      <c r="C321" s="221" t="s">
        <v>815</v>
      </c>
      <c r="D321" s="221" t="s">
        <v>176</v>
      </c>
      <c r="E321" s="222" t="s">
        <v>2279</v>
      </c>
      <c r="F321" s="223" t="s">
        <v>2280</v>
      </c>
      <c r="G321" s="224" t="s">
        <v>304</v>
      </c>
      <c r="H321" s="225">
        <v>4</v>
      </c>
      <c r="I321" s="226"/>
      <c r="J321" s="227">
        <f>ROUND(I321*H321,2)</f>
        <v>0</v>
      </c>
      <c r="K321" s="223" t="s">
        <v>1676</v>
      </c>
      <c r="L321" s="72"/>
      <c r="M321" s="228" t="s">
        <v>23</v>
      </c>
      <c r="N321" s="229" t="s">
        <v>47</v>
      </c>
      <c r="O321" s="47"/>
      <c r="P321" s="230">
        <f>O321*H321</f>
        <v>0</v>
      </c>
      <c r="Q321" s="230">
        <v>9E-05</v>
      </c>
      <c r="R321" s="230">
        <f>Q321*H321</f>
        <v>0.00036</v>
      </c>
      <c r="S321" s="230">
        <v>0</v>
      </c>
      <c r="T321" s="231">
        <f>S321*H321</f>
        <v>0</v>
      </c>
      <c r="AR321" s="24" t="s">
        <v>194</v>
      </c>
      <c r="AT321" s="24" t="s">
        <v>176</v>
      </c>
      <c r="AU321" s="24" t="s">
        <v>84</v>
      </c>
      <c r="AY321" s="24" t="s">
        <v>170</v>
      </c>
      <c r="BE321" s="232">
        <f>IF(N321="základní",J321,0)</f>
        <v>0</v>
      </c>
      <c r="BF321" s="232">
        <f>IF(N321="snížená",J321,0)</f>
        <v>0</v>
      </c>
      <c r="BG321" s="232">
        <f>IF(N321="zákl. přenesená",J321,0)</f>
        <v>0</v>
      </c>
      <c r="BH321" s="232">
        <f>IF(N321="sníž. přenesená",J321,0)</f>
        <v>0</v>
      </c>
      <c r="BI321" s="232">
        <f>IF(N321="nulová",J321,0)</f>
        <v>0</v>
      </c>
      <c r="BJ321" s="24" t="s">
        <v>84</v>
      </c>
      <c r="BK321" s="232">
        <f>ROUND(I321*H321,2)</f>
        <v>0</v>
      </c>
      <c r="BL321" s="24" t="s">
        <v>194</v>
      </c>
      <c r="BM321" s="24" t="s">
        <v>2281</v>
      </c>
    </row>
    <row r="322" spans="2:47" s="1" customFormat="1" ht="13.5">
      <c r="B322" s="46"/>
      <c r="C322" s="74"/>
      <c r="D322" s="233" t="s">
        <v>183</v>
      </c>
      <c r="E322" s="74"/>
      <c r="F322" s="234" t="s">
        <v>2282</v>
      </c>
      <c r="G322" s="74"/>
      <c r="H322" s="74"/>
      <c r="I322" s="191"/>
      <c r="J322" s="74"/>
      <c r="K322" s="74"/>
      <c r="L322" s="72"/>
      <c r="M322" s="235"/>
      <c r="N322" s="47"/>
      <c r="O322" s="47"/>
      <c r="P322" s="47"/>
      <c r="Q322" s="47"/>
      <c r="R322" s="47"/>
      <c r="S322" s="47"/>
      <c r="T322" s="95"/>
      <c r="AT322" s="24" t="s">
        <v>183</v>
      </c>
      <c r="AU322" s="24" t="s">
        <v>84</v>
      </c>
    </row>
    <row r="323" spans="2:65" s="1" customFormat="1" ht="16.5" customHeight="1">
      <c r="B323" s="46"/>
      <c r="C323" s="221" t="s">
        <v>821</v>
      </c>
      <c r="D323" s="221" t="s">
        <v>176</v>
      </c>
      <c r="E323" s="222" t="s">
        <v>2283</v>
      </c>
      <c r="F323" s="223" t="s">
        <v>2284</v>
      </c>
      <c r="G323" s="224" t="s">
        <v>304</v>
      </c>
      <c r="H323" s="225">
        <v>4</v>
      </c>
      <c r="I323" s="226"/>
      <c r="J323" s="227">
        <f>ROUND(I323*H323,2)</f>
        <v>0</v>
      </c>
      <c r="K323" s="223" t="s">
        <v>1676</v>
      </c>
      <c r="L323" s="72"/>
      <c r="M323" s="228" t="s">
        <v>23</v>
      </c>
      <c r="N323" s="229" t="s">
        <v>47</v>
      </c>
      <c r="O323" s="47"/>
      <c r="P323" s="230">
        <f>O323*H323</f>
        <v>0</v>
      </c>
      <c r="Q323" s="230">
        <v>0.00015</v>
      </c>
      <c r="R323" s="230">
        <f>Q323*H323</f>
        <v>0.0006</v>
      </c>
      <c r="S323" s="230">
        <v>0</v>
      </c>
      <c r="T323" s="231">
        <f>S323*H323</f>
        <v>0</v>
      </c>
      <c r="AR323" s="24" t="s">
        <v>194</v>
      </c>
      <c r="AT323" s="24" t="s">
        <v>176</v>
      </c>
      <c r="AU323" s="24" t="s">
        <v>84</v>
      </c>
      <c r="AY323" s="24" t="s">
        <v>170</v>
      </c>
      <c r="BE323" s="232">
        <f>IF(N323="základní",J323,0)</f>
        <v>0</v>
      </c>
      <c r="BF323" s="232">
        <f>IF(N323="snížená",J323,0)</f>
        <v>0</v>
      </c>
      <c r="BG323" s="232">
        <f>IF(N323="zákl. přenesená",J323,0)</f>
        <v>0</v>
      </c>
      <c r="BH323" s="232">
        <f>IF(N323="sníž. přenesená",J323,0)</f>
        <v>0</v>
      </c>
      <c r="BI323" s="232">
        <f>IF(N323="nulová",J323,0)</f>
        <v>0</v>
      </c>
      <c r="BJ323" s="24" t="s">
        <v>84</v>
      </c>
      <c r="BK323" s="232">
        <f>ROUND(I323*H323,2)</f>
        <v>0</v>
      </c>
      <c r="BL323" s="24" t="s">
        <v>194</v>
      </c>
      <c r="BM323" s="24" t="s">
        <v>2285</v>
      </c>
    </row>
    <row r="324" spans="2:47" s="1" customFormat="1" ht="13.5">
      <c r="B324" s="46"/>
      <c r="C324" s="74"/>
      <c r="D324" s="233" t="s">
        <v>183</v>
      </c>
      <c r="E324" s="74"/>
      <c r="F324" s="234" t="s">
        <v>2286</v>
      </c>
      <c r="G324" s="74"/>
      <c r="H324" s="74"/>
      <c r="I324" s="191"/>
      <c r="J324" s="74"/>
      <c r="K324" s="74"/>
      <c r="L324" s="72"/>
      <c r="M324" s="235"/>
      <c r="N324" s="47"/>
      <c r="O324" s="47"/>
      <c r="P324" s="47"/>
      <c r="Q324" s="47"/>
      <c r="R324" s="47"/>
      <c r="S324" s="47"/>
      <c r="T324" s="95"/>
      <c r="AT324" s="24" t="s">
        <v>183</v>
      </c>
      <c r="AU324" s="24" t="s">
        <v>84</v>
      </c>
    </row>
    <row r="325" spans="2:65" s="1" customFormat="1" ht="16.5" customHeight="1">
      <c r="B325" s="46"/>
      <c r="C325" s="221" t="s">
        <v>828</v>
      </c>
      <c r="D325" s="221" t="s">
        <v>176</v>
      </c>
      <c r="E325" s="222" t="s">
        <v>1910</v>
      </c>
      <c r="F325" s="223" t="s">
        <v>1911</v>
      </c>
      <c r="G325" s="224" t="s">
        <v>304</v>
      </c>
      <c r="H325" s="225">
        <v>2</v>
      </c>
      <c r="I325" s="226"/>
      <c r="J325" s="227">
        <f>ROUND(I325*H325,2)</f>
        <v>0</v>
      </c>
      <c r="K325" s="223" t="s">
        <v>1676</v>
      </c>
      <c r="L325" s="72"/>
      <c r="M325" s="228" t="s">
        <v>23</v>
      </c>
      <c r="N325" s="229" t="s">
        <v>47</v>
      </c>
      <c r="O325" s="47"/>
      <c r="P325" s="230">
        <f>O325*H325</f>
        <v>0</v>
      </c>
      <c r="Q325" s="230">
        <v>0.001</v>
      </c>
      <c r="R325" s="230">
        <f>Q325*H325</f>
        <v>0.002</v>
      </c>
      <c r="S325" s="230">
        <v>0</v>
      </c>
      <c r="T325" s="231">
        <f>S325*H325</f>
        <v>0</v>
      </c>
      <c r="AR325" s="24" t="s">
        <v>194</v>
      </c>
      <c r="AT325" s="24" t="s">
        <v>176</v>
      </c>
      <c r="AU325" s="24" t="s">
        <v>84</v>
      </c>
      <c r="AY325" s="24" t="s">
        <v>170</v>
      </c>
      <c r="BE325" s="232">
        <f>IF(N325="základní",J325,0)</f>
        <v>0</v>
      </c>
      <c r="BF325" s="232">
        <f>IF(N325="snížená",J325,0)</f>
        <v>0</v>
      </c>
      <c r="BG325" s="232">
        <f>IF(N325="zákl. přenesená",J325,0)</f>
        <v>0</v>
      </c>
      <c r="BH325" s="232">
        <f>IF(N325="sníž. přenesená",J325,0)</f>
        <v>0</v>
      </c>
      <c r="BI325" s="232">
        <f>IF(N325="nulová",J325,0)</f>
        <v>0</v>
      </c>
      <c r="BJ325" s="24" t="s">
        <v>84</v>
      </c>
      <c r="BK325" s="232">
        <f>ROUND(I325*H325,2)</f>
        <v>0</v>
      </c>
      <c r="BL325" s="24" t="s">
        <v>194</v>
      </c>
      <c r="BM325" s="24" t="s">
        <v>1912</v>
      </c>
    </row>
    <row r="326" spans="2:47" s="1" customFormat="1" ht="13.5">
      <c r="B326" s="46"/>
      <c r="C326" s="74"/>
      <c r="D326" s="233" t="s">
        <v>183</v>
      </c>
      <c r="E326" s="74"/>
      <c r="F326" s="234" t="s">
        <v>1913</v>
      </c>
      <c r="G326" s="74"/>
      <c r="H326" s="74"/>
      <c r="I326" s="191"/>
      <c r="J326" s="74"/>
      <c r="K326" s="74"/>
      <c r="L326" s="72"/>
      <c r="M326" s="235"/>
      <c r="N326" s="47"/>
      <c r="O326" s="47"/>
      <c r="P326" s="47"/>
      <c r="Q326" s="47"/>
      <c r="R326" s="47"/>
      <c r="S326" s="47"/>
      <c r="T326" s="95"/>
      <c r="AT326" s="24" t="s">
        <v>183</v>
      </c>
      <c r="AU326" s="24" t="s">
        <v>84</v>
      </c>
    </row>
    <row r="327" spans="2:47" s="1" customFormat="1" ht="13.5">
      <c r="B327" s="46"/>
      <c r="C327" s="74"/>
      <c r="D327" s="233" t="s">
        <v>184</v>
      </c>
      <c r="E327" s="74"/>
      <c r="F327" s="236" t="s">
        <v>1914</v>
      </c>
      <c r="G327" s="74"/>
      <c r="H327" s="74"/>
      <c r="I327" s="191"/>
      <c r="J327" s="74"/>
      <c r="K327" s="74"/>
      <c r="L327" s="72"/>
      <c r="M327" s="235"/>
      <c r="N327" s="47"/>
      <c r="O327" s="47"/>
      <c r="P327" s="47"/>
      <c r="Q327" s="47"/>
      <c r="R327" s="47"/>
      <c r="S327" s="47"/>
      <c r="T327" s="95"/>
      <c r="AT327" s="24" t="s">
        <v>184</v>
      </c>
      <c r="AU327" s="24" t="s">
        <v>84</v>
      </c>
    </row>
    <row r="328" spans="2:65" s="1" customFormat="1" ht="16.5" customHeight="1">
      <c r="B328" s="46"/>
      <c r="C328" s="221" t="s">
        <v>831</v>
      </c>
      <c r="D328" s="221" t="s">
        <v>176</v>
      </c>
      <c r="E328" s="222" t="s">
        <v>2287</v>
      </c>
      <c r="F328" s="223" t="s">
        <v>2288</v>
      </c>
      <c r="G328" s="224" t="s">
        <v>304</v>
      </c>
      <c r="H328" s="225">
        <v>2</v>
      </c>
      <c r="I328" s="226"/>
      <c r="J328" s="227">
        <f>ROUND(I328*H328,2)</f>
        <v>0</v>
      </c>
      <c r="K328" s="223" t="s">
        <v>1676</v>
      </c>
      <c r="L328" s="72"/>
      <c r="M328" s="228" t="s">
        <v>23</v>
      </c>
      <c r="N328" s="229" t="s">
        <v>47</v>
      </c>
      <c r="O328" s="47"/>
      <c r="P328" s="230">
        <f>O328*H328</f>
        <v>0</v>
      </c>
      <c r="Q328" s="230">
        <v>0.0011</v>
      </c>
      <c r="R328" s="230">
        <f>Q328*H328</f>
        <v>0.0022</v>
      </c>
      <c r="S328" s="230">
        <v>0</v>
      </c>
      <c r="T328" s="231">
        <f>S328*H328</f>
        <v>0</v>
      </c>
      <c r="AR328" s="24" t="s">
        <v>194</v>
      </c>
      <c r="AT328" s="24" t="s">
        <v>176</v>
      </c>
      <c r="AU328" s="24" t="s">
        <v>84</v>
      </c>
      <c r="AY328" s="24" t="s">
        <v>170</v>
      </c>
      <c r="BE328" s="232">
        <f>IF(N328="základní",J328,0)</f>
        <v>0</v>
      </c>
      <c r="BF328" s="232">
        <f>IF(N328="snížená",J328,0)</f>
        <v>0</v>
      </c>
      <c r="BG328" s="232">
        <f>IF(N328="zákl. přenesená",J328,0)</f>
        <v>0</v>
      </c>
      <c r="BH328" s="232">
        <f>IF(N328="sníž. přenesená",J328,0)</f>
        <v>0</v>
      </c>
      <c r="BI328" s="232">
        <f>IF(N328="nulová",J328,0)</f>
        <v>0</v>
      </c>
      <c r="BJ328" s="24" t="s">
        <v>84</v>
      </c>
      <c r="BK328" s="232">
        <f>ROUND(I328*H328,2)</f>
        <v>0</v>
      </c>
      <c r="BL328" s="24" t="s">
        <v>194</v>
      </c>
      <c r="BM328" s="24" t="s">
        <v>2289</v>
      </c>
    </row>
    <row r="329" spans="2:47" s="1" customFormat="1" ht="13.5">
      <c r="B329" s="46"/>
      <c r="C329" s="74"/>
      <c r="D329" s="233" t="s">
        <v>183</v>
      </c>
      <c r="E329" s="74"/>
      <c r="F329" s="234" t="s">
        <v>2290</v>
      </c>
      <c r="G329" s="74"/>
      <c r="H329" s="74"/>
      <c r="I329" s="191"/>
      <c r="J329" s="74"/>
      <c r="K329" s="74"/>
      <c r="L329" s="72"/>
      <c r="M329" s="235"/>
      <c r="N329" s="47"/>
      <c r="O329" s="47"/>
      <c r="P329" s="47"/>
      <c r="Q329" s="47"/>
      <c r="R329" s="47"/>
      <c r="S329" s="47"/>
      <c r="T329" s="95"/>
      <c r="AT329" s="24" t="s">
        <v>183</v>
      </c>
      <c r="AU329" s="24" t="s">
        <v>84</v>
      </c>
    </row>
    <row r="330" spans="2:47" s="1" customFormat="1" ht="13.5">
      <c r="B330" s="46"/>
      <c r="C330" s="74"/>
      <c r="D330" s="233" t="s">
        <v>184</v>
      </c>
      <c r="E330" s="74"/>
      <c r="F330" s="236" t="s">
        <v>2291</v>
      </c>
      <c r="G330" s="74"/>
      <c r="H330" s="74"/>
      <c r="I330" s="191"/>
      <c r="J330" s="74"/>
      <c r="K330" s="74"/>
      <c r="L330" s="72"/>
      <c r="M330" s="235"/>
      <c r="N330" s="47"/>
      <c r="O330" s="47"/>
      <c r="P330" s="47"/>
      <c r="Q330" s="47"/>
      <c r="R330" s="47"/>
      <c r="S330" s="47"/>
      <c r="T330" s="95"/>
      <c r="AT330" s="24" t="s">
        <v>184</v>
      </c>
      <c r="AU330" s="24" t="s">
        <v>84</v>
      </c>
    </row>
    <row r="331" spans="2:65" s="1" customFormat="1" ht="16.5" customHeight="1">
      <c r="B331" s="46"/>
      <c r="C331" s="221" t="s">
        <v>835</v>
      </c>
      <c r="D331" s="221" t="s">
        <v>176</v>
      </c>
      <c r="E331" s="222" t="s">
        <v>2292</v>
      </c>
      <c r="F331" s="223" t="s">
        <v>2293</v>
      </c>
      <c r="G331" s="224" t="s">
        <v>304</v>
      </c>
      <c r="H331" s="225">
        <v>2</v>
      </c>
      <c r="I331" s="226"/>
      <c r="J331" s="227">
        <f>ROUND(I331*H331,2)</f>
        <v>0</v>
      </c>
      <c r="K331" s="223" t="s">
        <v>1676</v>
      </c>
      <c r="L331" s="72"/>
      <c r="M331" s="228" t="s">
        <v>23</v>
      </c>
      <c r="N331" s="229" t="s">
        <v>47</v>
      </c>
      <c r="O331" s="47"/>
      <c r="P331" s="230">
        <f>O331*H331</f>
        <v>0</v>
      </c>
      <c r="Q331" s="230">
        <v>0.00156</v>
      </c>
      <c r="R331" s="230">
        <f>Q331*H331</f>
        <v>0.00312</v>
      </c>
      <c r="S331" s="230">
        <v>0</v>
      </c>
      <c r="T331" s="231">
        <f>S331*H331</f>
        <v>0</v>
      </c>
      <c r="AR331" s="24" t="s">
        <v>194</v>
      </c>
      <c r="AT331" s="24" t="s">
        <v>176</v>
      </c>
      <c r="AU331" s="24" t="s">
        <v>84</v>
      </c>
      <c r="AY331" s="24" t="s">
        <v>170</v>
      </c>
      <c r="BE331" s="232">
        <f>IF(N331="základní",J331,0)</f>
        <v>0</v>
      </c>
      <c r="BF331" s="232">
        <f>IF(N331="snížená",J331,0)</f>
        <v>0</v>
      </c>
      <c r="BG331" s="232">
        <f>IF(N331="zákl. přenesená",J331,0)</f>
        <v>0</v>
      </c>
      <c r="BH331" s="232">
        <f>IF(N331="sníž. přenesená",J331,0)</f>
        <v>0</v>
      </c>
      <c r="BI331" s="232">
        <f>IF(N331="nulová",J331,0)</f>
        <v>0</v>
      </c>
      <c r="BJ331" s="24" t="s">
        <v>84</v>
      </c>
      <c r="BK331" s="232">
        <f>ROUND(I331*H331,2)</f>
        <v>0</v>
      </c>
      <c r="BL331" s="24" t="s">
        <v>194</v>
      </c>
      <c r="BM331" s="24" t="s">
        <v>2294</v>
      </c>
    </row>
    <row r="332" spans="2:47" s="1" customFormat="1" ht="13.5">
      <c r="B332" s="46"/>
      <c r="C332" s="74"/>
      <c r="D332" s="233" t="s">
        <v>183</v>
      </c>
      <c r="E332" s="74"/>
      <c r="F332" s="234" t="s">
        <v>2295</v>
      </c>
      <c r="G332" s="74"/>
      <c r="H332" s="74"/>
      <c r="I332" s="191"/>
      <c r="J332" s="74"/>
      <c r="K332" s="74"/>
      <c r="L332" s="72"/>
      <c r="M332" s="235"/>
      <c r="N332" s="47"/>
      <c r="O332" s="47"/>
      <c r="P332" s="47"/>
      <c r="Q332" s="47"/>
      <c r="R332" s="47"/>
      <c r="S332" s="47"/>
      <c r="T332" s="95"/>
      <c r="AT332" s="24" t="s">
        <v>183</v>
      </c>
      <c r="AU332" s="24" t="s">
        <v>84</v>
      </c>
    </row>
    <row r="333" spans="2:47" s="1" customFormat="1" ht="13.5">
      <c r="B333" s="46"/>
      <c r="C333" s="74"/>
      <c r="D333" s="233" t="s">
        <v>184</v>
      </c>
      <c r="E333" s="74"/>
      <c r="F333" s="236" t="s">
        <v>2296</v>
      </c>
      <c r="G333" s="74"/>
      <c r="H333" s="74"/>
      <c r="I333" s="191"/>
      <c r="J333" s="74"/>
      <c r="K333" s="74"/>
      <c r="L333" s="72"/>
      <c r="M333" s="235"/>
      <c r="N333" s="47"/>
      <c r="O333" s="47"/>
      <c r="P333" s="47"/>
      <c r="Q333" s="47"/>
      <c r="R333" s="47"/>
      <c r="S333" s="47"/>
      <c r="T333" s="95"/>
      <c r="AT333" s="24" t="s">
        <v>184</v>
      </c>
      <c r="AU333" s="24" t="s">
        <v>84</v>
      </c>
    </row>
    <row r="334" spans="2:65" s="1" customFormat="1" ht="16.5" customHeight="1">
      <c r="B334" s="46"/>
      <c r="C334" s="221" t="s">
        <v>838</v>
      </c>
      <c r="D334" s="221" t="s">
        <v>176</v>
      </c>
      <c r="E334" s="222" t="s">
        <v>1915</v>
      </c>
      <c r="F334" s="223" t="s">
        <v>1916</v>
      </c>
      <c r="G334" s="224" t="s">
        <v>304</v>
      </c>
      <c r="H334" s="225">
        <v>4</v>
      </c>
      <c r="I334" s="226"/>
      <c r="J334" s="227">
        <f>ROUND(I334*H334,2)</f>
        <v>0</v>
      </c>
      <c r="K334" s="223" t="s">
        <v>1676</v>
      </c>
      <c r="L334" s="72"/>
      <c r="M334" s="228" t="s">
        <v>23</v>
      </c>
      <c r="N334" s="229" t="s">
        <v>47</v>
      </c>
      <c r="O334" s="47"/>
      <c r="P334" s="230">
        <f>O334*H334</f>
        <v>0</v>
      </c>
      <c r="Q334" s="230">
        <v>0.00048</v>
      </c>
      <c r="R334" s="230">
        <f>Q334*H334</f>
        <v>0.00192</v>
      </c>
      <c r="S334" s="230">
        <v>0</v>
      </c>
      <c r="T334" s="231">
        <f>S334*H334</f>
        <v>0</v>
      </c>
      <c r="AR334" s="24" t="s">
        <v>194</v>
      </c>
      <c r="AT334" s="24" t="s">
        <v>176</v>
      </c>
      <c r="AU334" s="24" t="s">
        <v>84</v>
      </c>
      <c r="AY334" s="24" t="s">
        <v>170</v>
      </c>
      <c r="BE334" s="232">
        <f>IF(N334="základní",J334,0)</f>
        <v>0</v>
      </c>
      <c r="BF334" s="232">
        <f>IF(N334="snížená",J334,0)</f>
        <v>0</v>
      </c>
      <c r="BG334" s="232">
        <f>IF(N334="zákl. přenesená",J334,0)</f>
        <v>0</v>
      </c>
      <c r="BH334" s="232">
        <f>IF(N334="sníž. přenesená",J334,0)</f>
        <v>0</v>
      </c>
      <c r="BI334" s="232">
        <f>IF(N334="nulová",J334,0)</f>
        <v>0</v>
      </c>
      <c r="BJ334" s="24" t="s">
        <v>84</v>
      </c>
      <c r="BK334" s="232">
        <f>ROUND(I334*H334,2)</f>
        <v>0</v>
      </c>
      <c r="BL334" s="24" t="s">
        <v>194</v>
      </c>
      <c r="BM334" s="24" t="s">
        <v>1917</v>
      </c>
    </row>
    <row r="335" spans="2:47" s="1" customFormat="1" ht="13.5">
      <c r="B335" s="46"/>
      <c r="C335" s="74"/>
      <c r="D335" s="233" t="s">
        <v>183</v>
      </c>
      <c r="E335" s="74"/>
      <c r="F335" s="234" t="s">
        <v>1918</v>
      </c>
      <c r="G335" s="74"/>
      <c r="H335" s="74"/>
      <c r="I335" s="191"/>
      <c r="J335" s="74"/>
      <c r="K335" s="74"/>
      <c r="L335" s="72"/>
      <c r="M335" s="235"/>
      <c r="N335" s="47"/>
      <c r="O335" s="47"/>
      <c r="P335" s="47"/>
      <c r="Q335" s="47"/>
      <c r="R335" s="47"/>
      <c r="S335" s="47"/>
      <c r="T335" s="95"/>
      <c r="AT335" s="24" t="s">
        <v>183</v>
      </c>
      <c r="AU335" s="24" t="s">
        <v>84</v>
      </c>
    </row>
    <row r="336" spans="2:47" s="1" customFormat="1" ht="13.5">
      <c r="B336" s="46"/>
      <c r="C336" s="74"/>
      <c r="D336" s="233" t="s">
        <v>184</v>
      </c>
      <c r="E336" s="74"/>
      <c r="F336" s="236" t="s">
        <v>1919</v>
      </c>
      <c r="G336" s="74"/>
      <c r="H336" s="74"/>
      <c r="I336" s="191"/>
      <c r="J336" s="74"/>
      <c r="K336" s="74"/>
      <c r="L336" s="72"/>
      <c r="M336" s="235"/>
      <c r="N336" s="47"/>
      <c r="O336" s="47"/>
      <c r="P336" s="47"/>
      <c r="Q336" s="47"/>
      <c r="R336" s="47"/>
      <c r="S336" s="47"/>
      <c r="T336" s="95"/>
      <c r="AT336" s="24" t="s">
        <v>184</v>
      </c>
      <c r="AU336" s="24" t="s">
        <v>84</v>
      </c>
    </row>
    <row r="337" spans="2:65" s="1" customFormat="1" ht="16.5" customHeight="1">
      <c r="B337" s="46"/>
      <c r="C337" s="221" t="s">
        <v>841</v>
      </c>
      <c r="D337" s="221" t="s">
        <v>176</v>
      </c>
      <c r="E337" s="222" t="s">
        <v>1920</v>
      </c>
      <c r="F337" s="223" t="s">
        <v>1921</v>
      </c>
      <c r="G337" s="224" t="s">
        <v>304</v>
      </c>
      <c r="H337" s="225">
        <v>2</v>
      </c>
      <c r="I337" s="226"/>
      <c r="J337" s="227">
        <f>ROUND(I337*H337,2)</f>
        <v>0</v>
      </c>
      <c r="K337" s="223" t="s">
        <v>1676</v>
      </c>
      <c r="L337" s="72"/>
      <c r="M337" s="228" t="s">
        <v>23</v>
      </c>
      <c r="N337" s="229" t="s">
        <v>47</v>
      </c>
      <c r="O337" s="47"/>
      <c r="P337" s="230">
        <f>O337*H337</f>
        <v>0</v>
      </c>
      <c r="Q337" s="230">
        <v>0.00034</v>
      </c>
      <c r="R337" s="230">
        <f>Q337*H337</f>
        <v>0.00068</v>
      </c>
      <c r="S337" s="230">
        <v>0</v>
      </c>
      <c r="T337" s="231">
        <f>S337*H337</f>
        <v>0</v>
      </c>
      <c r="AR337" s="24" t="s">
        <v>194</v>
      </c>
      <c r="AT337" s="24" t="s">
        <v>176</v>
      </c>
      <c r="AU337" s="24" t="s">
        <v>84</v>
      </c>
      <c r="AY337" s="24" t="s">
        <v>170</v>
      </c>
      <c r="BE337" s="232">
        <f>IF(N337="základní",J337,0)</f>
        <v>0</v>
      </c>
      <c r="BF337" s="232">
        <f>IF(N337="snížená",J337,0)</f>
        <v>0</v>
      </c>
      <c r="BG337" s="232">
        <f>IF(N337="zákl. přenesená",J337,0)</f>
        <v>0</v>
      </c>
      <c r="BH337" s="232">
        <f>IF(N337="sníž. přenesená",J337,0)</f>
        <v>0</v>
      </c>
      <c r="BI337" s="232">
        <f>IF(N337="nulová",J337,0)</f>
        <v>0</v>
      </c>
      <c r="BJ337" s="24" t="s">
        <v>84</v>
      </c>
      <c r="BK337" s="232">
        <f>ROUND(I337*H337,2)</f>
        <v>0</v>
      </c>
      <c r="BL337" s="24" t="s">
        <v>194</v>
      </c>
      <c r="BM337" s="24" t="s">
        <v>1922</v>
      </c>
    </row>
    <row r="338" spans="2:47" s="1" customFormat="1" ht="13.5">
      <c r="B338" s="46"/>
      <c r="C338" s="74"/>
      <c r="D338" s="233" t="s">
        <v>183</v>
      </c>
      <c r="E338" s="74"/>
      <c r="F338" s="234" t="s">
        <v>1923</v>
      </c>
      <c r="G338" s="74"/>
      <c r="H338" s="74"/>
      <c r="I338" s="191"/>
      <c r="J338" s="74"/>
      <c r="K338" s="74"/>
      <c r="L338" s="72"/>
      <c r="M338" s="235"/>
      <c r="N338" s="47"/>
      <c r="O338" s="47"/>
      <c r="P338" s="47"/>
      <c r="Q338" s="47"/>
      <c r="R338" s="47"/>
      <c r="S338" s="47"/>
      <c r="T338" s="95"/>
      <c r="AT338" s="24" t="s">
        <v>183</v>
      </c>
      <c r="AU338" s="24" t="s">
        <v>84</v>
      </c>
    </row>
    <row r="339" spans="2:47" s="1" customFormat="1" ht="13.5">
      <c r="B339" s="46"/>
      <c r="C339" s="74"/>
      <c r="D339" s="233" t="s">
        <v>184</v>
      </c>
      <c r="E339" s="74"/>
      <c r="F339" s="236" t="s">
        <v>1924</v>
      </c>
      <c r="G339" s="74"/>
      <c r="H339" s="74"/>
      <c r="I339" s="191"/>
      <c r="J339" s="74"/>
      <c r="K339" s="74"/>
      <c r="L339" s="72"/>
      <c r="M339" s="235"/>
      <c r="N339" s="47"/>
      <c r="O339" s="47"/>
      <c r="P339" s="47"/>
      <c r="Q339" s="47"/>
      <c r="R339" s="47"/>
      <c r="S339" s="47"/>
      <c r="T339" s="95"/>
      <c r="AT339" s="24" t="s">
        <v>184</v>
      </c>
      <c r="AU339" s="24" t="s">
        <v>84</v>
      </c>
    </row>
    <row r="340" spans="2:65" s="1" customFormat="1" ht="16.5" customHeight="1">
      <c r="B340" s="46"/>
      <c r="C340" s="221" t="s">
        <v>847</v>
      </c>
      <c r="D340" s="221" t="s">
        <v>176</v>
      </c>
      <c r="E340" s="222" t="s">
        <v>2297</v>
      </c>
      <c r="F340" s="223" t="s">
        <v>2298</v>
      </c>
      <c r="G340" s="224" t="s">
        <v>304</v>
      </c>
      <c r="H340" s="225">
        <v>2</v>
      </c>
      <c r="I340" s="226"/>
      <c r="J340" s="227">
        <f>ROUND(I340*H340,2)</f>
        <v>0</v>
      </c>
      <c r="K340" s="223" t="s">
        <v>1676</v>
      </c>
      <c r="L340" s="72"/>
      <c r="M340" s="228" t="s">
        <v>23</v>
      </c>
      <c r="N340" s="229" t="s">
        <v>47</v>
      </c>
      <c r="O340" s="47"/>
      <c r="P340" s="230">
        <f>O340*H340</f>
        <v>0</v>
      </c>
      <c r="Q340" s="230">
        <v>0.00031</v>
      </c>
      <c r="R340" s="230">
        <f>Q340*H340</f>
        <v>0.00062</v>
      </c>
      <c r="S340" s="230">
        <v>0</v>
      </c>
      <c r="T340" s="231">
        <f>S340*H340</f>
        <v>0</v>
      </c>
      <c r="AR340" s="24" t="s">
        <v>194</v>
      </c>
      <c r="AT340" s="24" t="s">
        <v>176</v>
      </c>
      <c r="AU340" s="24" t="s">
        <v>84</v>
      </c>
      <c r="AY340" s="24" t="s">
        <v>170</v>
      </c>
      <c r="BE340" s="232">
        <f>IF(N340="základní",J340,0)</f>
        <v>0</v>
      </c>
      <c r="BF340" s="232">
        <f>IF(N340="snížená",J340,0)</f>
        <v>0</v>
      </c>
      <c r="BG340" s="232">
        <f>IF(N340="zákl. přenesená",J340,0)</f>
        <v>0</v>
      </c>
      <c r="BH340" s="232">
        <f>IF(N340="sníž. přenesená",J340,0)</f>
        <v>0</v>
      </c>
      <c r="BI340" s="232">
        <f>IF(N340="nulová",J340,0)</f>
        <v>0</v>
      </c>
      <c r="BJ340" s="24" t="s">
        <v>84</v>
      </c>
      <c r="BK340" s="232">
        <f>ROUND(I340*H340,2)</f>
        <v>0</v>
      </c>
      <c r="BL340" s="24" t="s">
        <v>194</v>
      </c>
      <c r="BM340" s="24" t="s">
        <v>2299</v>
      </c>
    </row>
    <row r="341" spans="2:47" s="1" customFormat="1" ht="13.5">
      <c r="B341" s="46"/>
      <c r="C341" s="74"/>
      <c r="D341" s="233" t="s">
        <v>183</v>
      </c>
      <c r="E341" s="74"/>
      <c r="F341" s="234" t="s">
        <v>2300</v>
      </c>
      <c r="G341" s="74"/>
      <c r="H341" s="74"/>
      <c r="I341" s="191"/>
      <c r="J341" s="74"/>
      <c r="K341" s="74"/>
      <c r="L341" s="72"/>
      <c r="M341" s="235"/>
      <c r="N341" s="47"/>
      <c r="O341" s="47"/>
      <c r="P341" s="47"/>
      <c r="Q341" s="47"/>
      <c r="R341" s="47"/>
      <c r="S341" s="47"/>
      <c r="T341" s="95"/>
      <c r="AT341" s="24" t="s">
        <v>183</v>
      </c>
      <c r="AU341" s="24" t="s">
        <v>84</v>
      </c>
    </row>
    <row r="342" spans="2:47" s="1" customFormat="1" ht="13.5">
      <c r="B342" s="46"/>
      <c r="C342" s="74"/>
      <c r="D342" s="233" t="s">
        <v>184</v>
      </c>
      <c r="E342" s="74"/>
      <c r="F342" s="236" t="s">
        <v>2301</v>
      </c>
      <c r="G342" s="74"/>
      <c r="H342" s="74"/>
      <c r="I342" s="191"/>
      <c r="J342" s="74"/>
      <c r="K342" s="74"/>
      <c r="L342" s="72"/>
      <c r="M342" s="235"/>
      <c r="N342" s="47"/>
      <c r="O342" s="47"/>
      <c r="P342" s="47"/>
      <c r="Q342" s="47"/>
      <c r="R342" s="47"/>
      <c r="S342" s="47"/>
      <c r="T342" s="95"/>
      <c r="AT342" s="24" t="s">
        <v>184</v>
      </c>
      <c r="AU342" s="24" t="s">
        <v>84</v>
      </c>
    </row>
    <row r="343" spans="2:65" s="1" customFormat="1" ht="16.5" customHeight="1">
      <c r="B343" s="46"/>
      <c r="C343" s="221" t="s">
        <v>857</v>
      </c>
      <c r="D343" s="221" t="s">
        <v>176</v>
      </c>
      <c r="E343" s="222" t="s">
        <v>1925</v>
      </c>
      <c r="F343" s="223" t="s">
        <v>1926</v>
      </c>
      <c r="G343" s="224" t="s">
        <v>304</v>
      </c>
      <c r="H343" s="225">
        <v>2</v>
      </c>
      <c r="I343" s="226"/>
      <c r="J343" s="227">
        <f>ROUND(I343*H343,2)</f>
        <v>0</v>
      </c>
      <c r="K343" s="223" t="s">
        <v>1676</v>
      </c>
      <c r="L343" s="72"/>
      <c r="M343" s="228" t="s">
        <v>23</v>
      </c>
      <c r="N343" s="229" t="s">
        <v>47</v>
      </c>
      <c r="O343" s="47"/>
      <c r="P343" s="230">
        <f>O343*H343</f>
        <v>0</v>
      </c>
      <c r="Q343" s="230">
        <v>0.00153</v>
      </c>
      <c r="R343" s="230">
        <f>Q343*H343</f>
        <v>0.00306</v>
      </c>
      <c r="S343" s="230">
        <v>0</v>
      </c>
      <c r="T343" s="231">
        <f>S343*H343</f>
        <v>0</v>
      </c>
      <c r="AR343" s="24" t="s">
        <v>194</v>
      </c>
      <c r="AT343" s="24" t="s">
        <v>176</v>
      </c>
      <c r="AU343" s="24" t="s">
        <v>84</v>
      </c>
      <c r="AY343" s="24" t="s">
        <v>170</v>
      </c>
      <c r="BE343" s="232">
        <f>IF(N343="základní",J343,0)</f>
        <v>0</v>
      </c>
      <c r="BF343" s="232">
        <f>IF(N343="snížená",J343,0)</f>
        <v>0</v>
      </c>
      <c r="BG343" s="232">
        <f>IF(N343="zákl. přenesená",J343,0)</f>
        <v>0</v>
      </c>
      <c r="BH343" s="232">
        <f>IF(N343="sníž. přenesená",J343,0)</f>
        <v>0</v>
      </c>
      <c r="BI343" s="232">
        <f>IF(N343="nulová",J343,0)</f>
        <v>0</v>
      </c>
      <c r="BJ343" s="24" t="s">
        <v>84</v>
      </c>
      <c r="BK343" s="232">
        <f>ROUND(I343*H343,2)</f>
        <v>0</v>
      </c>
      <c r="BL343" s="24" t="s">
        <v>194</v>
      </c>
      <c r="BM343" s="24" t="s">
        <v>1927</v>
      </c>
    </row>
    <row r="344" spans="2:47" s="1" customFormat="1" ht="13.5">
      <c r="B344" s="46"/>
      <c r="C344" s="74"/>
      <c r="D344" s="233" t="s">
        <v>183</v>
      </c>
      <c r="E344" s="74"/>
      <c r="F344" s="234" t="s">
        <v>1928</v>
      </c>
      <c r="G344" s="74"/>
      <c r="H344" s="74"/>
      <c r="I344" s="191"/>
      <c r="J344" s="74"/>
      <c r="K344" s="74"/>
      <c r="L344" s="72"/>
      <c r="M344" s="235"/>
      <c r="N344" s="47"/>
      <c r="O344" s="47"/>
      <c r="P344" s="47"/>
      <c r="Q344" s="47"/>
      <c r="R344" s="47"/>
      <c r="S344" s="47"/>
      <c r="T344" s="95"/>
      <c r="AT344" s="24" t="s">
        <v>183</v>
      </c>
      <c r="AU344" s="24" t="s">
        <v>84</v>
      </c>
    </row>
    <row r="345" spans="2:47" s="1" customFormat="1" ht="13.5">
      <c r="B345" s="46"/>
      <c r="C345" s="74"/>
      <c r="D345" s="233" t="s">
        <v>184</v>
      </c>
      <c r="E345" s="74"/>
      <c r="F345" s="236" t="s">
        <v>1929</v>
      </c>
      <c r="G345" s="74"/>
      <c r="H345" s="74"/>
      <c r="I345" s="191"/>
      <c r="J345" s="74"/>
      <c r="K345" s="74"/>
      <c r="L345" s="72"/>
      <c r="M345" s="235"/>
      <c r="N345" s="47"/>
      <c r="O345" s="47"/>
      <c r="P345" s="47"/>
      <c r="Q345" s="47"/>
      <c r="R345" s="47"/>
      <c r="S345" s="47"/>
      <c r="T345" s="95"/>
      <c r="AT345" s="24" t="s">
        <v>184</v>
      </c>
      <c r="AU345" s="24" t="s">
        <v>84</v>
      </c>
    </row>
    <row r="346" spans="2:65" s="1" customFormat="1" ht="16.5" customHeight="1">
      <c r="B346" s="46"/>
      <c r="C346" s="221" t="s">
        <v>864</v>
      </c>
      <c r="D346" s="221" t="s">
        <v>176</v>
      </c>
      <c r="E346" s="222" t="s">
        <v>2302</v>
      </c>
      <c r="F346" s="223" t="s">
        <v>2303</v>
      </c>
      <c r="G346" s="224" t="s">
        <v>304</v>
      </c>
      <c r="H346" s="225">
        <v>1</v>
      </c>
      <c r="I346" s="226"/>
      <c r="J346" s="227">
        <f>ROUND(I346*H346,2)</f>
        <v>0</v>
      </c>
      <c r="K346" s="223" t="s">
        <v>1676</v>
      </c>
      <c r="L346" s="72"/>
      <c r="M346" s="228" t="s">
        <v>23</v>
      </c>
      <c r="N346" s="229" t="s">
        <v>47</v>
      </c>
      <c r="O346" s="47"/>
      <c r="P346" s="230">
        <f>O346*H346</f>
        <v>0</v>
      </c>
      <c r="Q346" s="230">
        <v>0.0063</v>
      </c>
      <c r="R346" s="230">
        <f>Q346*H346</f>
        <v>0.0063</v>
      </c>
      <c r="S346" s="230">
        <v>0</v>
      </c>
      <c r="T346" s="231">
        <f>S346*H346</f>
        <v>0</v>
      </c>
      <c r="AR346" s="24" t="s">
        <v>194</v>
      </c>
      <c r="AT346" s="24" t="s">
        <v>176</v>
      </c>
      <c r="AU346" s="24" t="s">
        <v>84</v>
      </c>
      <c r="AY346" s="24" t="s">
        <v>170</v>
      </c>
      <c r="BE346" s="232">
        <f>IF(N346="základní",J346,0)</f>
        <v>0</v>
      </c>
      <c r="BF346" s="232">
        <f>IF(N346="snížená",J346,0)</f>
        <v>0</v>
      </c>
      <c r="BG346" s="232">
        <f>IF(N346="zákl. přenesená",J346,0)</f>
        <v>0</v>
      </c>
      <c r="BH346" s="232">
        <f>IF(N346="sníž. přenesená",J346,0)</f>
        <v>0</v>
      </c>
      <c r="BI346" s="232">
        <f>IF(N346="nulová",J346,0)</f>
        <v>0</v>
      </c>
      <c r="BJ346" s="24" t="s">
        <v>84</v>
      </c>
      <c r="BK346" s="232">
        <f>ROUND(I346*H346,2)</f>
        <v>0</v>
      </c>
      <c r="BL346" s="24" t="s">
        <v>194</v>
      </c>
      <c r="BM346" s="24" t="s">
        <v>2304</v>
      </c>
    </row>
    <row r="347" spans="2:47" s="1" customFormat="1" ht="13.5">
      <c r="B347" s="46"/>
      <c r="C347" s="74"/>
      <c r="D347" s="233" t="s">
        <v>183</v>
      </c>
      <c r="E347" s="74"/>
      <c r="F347" s="234" t="s">
        <v>2305</v>
      </c>
      <c r="G347" s="74"/>
      <c r="H347" s="74"/>
      <c r="I347" s="191"/>
      <c r="J347" s="74"/>
      <c r="K347" s="74"/>
      <c r="L347" s="72"/>
      <c r="M347" s="235"/>
      <c r="N347" s="47"/>
      <c r="O347" s="47"/>
      <c r="P347" s="47"/>
      <c r="Q347" s="47"/>
      <c r="R347" s="47"/>
      <c r="S347" s="47"/>
      <c r="T347" s="95"/>
      <c r="AT347" s="24" t="s">
        <v>183</v>
      </c>
      <c r="AU347" s="24" t="s">
        <v>84</v>
      </c>
    </row>
    <row r="348" spans="2:47" s="1" customFormat="1" ht="13.5">
      <c r="B348" s="46"/>
      <c r="C348" s="74"/>
      <c r="D348" s="233" t="s">
        <v>184</v>
      </c>
      <c r="E348" s="74"/>
      <c r="F348" s="236" t="s">
        <v>2306</v>
      </c>
      <c r="G348" s="74"/>
      <c r="H348" s="74"/>
      <c r="I348" s="191"/>
      <c r="J348" s="74"/>
      <c r="K348" s="74"/>
      <c r="L348" s="72"/>
      <c r="M348" s="235"/>
      <c r="N348" s="47"/>
      <c r="O348" s="47"/>
      <c r="P348" s="47"/>
      <c r="Q348" s="47"/>
      <c r="R348" s="47"/>
      <c r="S348" s="47"/>
      <c r="T348" s="95"/>
      <c r="AT348" s="24" t="s">
        <v>184</v>
      </c>
      <c r="AU348" s="24" t="s">
        <v>84</v>
      </c>
    </row>
    <row r="349" spans="2:65" s="1" customFormat="1" ht="16.5" customHeight="1">
      <c r="B349" s="46"/>
      <c r="C349" s="221" t="s">
        <v>869</v>
      </c>
      <c r="D349" s="221" t="s">
        <v>176</v>
      </c>
      <c r="E349" s="222" t="s">
        <v>1930</v>
      </c>
      <c r="F349" s="223" t="s">
        <v>1931</v>
      </c>
      <c r="G349" s="224" t="s">
        <v>304</v>
      </c>
      <c r="H349" s="225">
        <v>1</v>
      </c>
      <c r="I349" s="226"/>
      <c r="J349" s="227">
        <f>ROUND(I349*H349,2)</f>
        <v>0</v>
      </c>
      <c r="K349" s="223" t="s">
        <v>1676</v>
      </c>
      <c r="L349" s="72"/>
      <c r="M349" s="228" t="s">
        <v>23</v>
      </c>
      <c r="N349" s="229" t="s">
        <v>47</v>
      </c>
      <c r="O349" s="47"/>
      <c r="P349" s="230">
        <f>O349*H349</f>
        <v>0</v>
      </c>
      <c r="Q349" s="230">
        <v>0.01929</v>
      </c>
      <c r="R349" s="230">
        <f>Q349*H349</f>
        <v>0.01929</v>
      </c>
      <c r="S349" s="230">
        <v>0</v>
      </c>
      <c r="T349" s="231">
        <f>S349*H349</f>
        <v>0</v>
      </c>
      <c r="AR349" s="24" t="s">
        <v>194</v>
      </c>
      <c r="AT349" s="24" t="s">
        <v>176</v>
      </c>
      <c r="AU349" s="24" t="s">
        <v>84</v>
      </c>
      <c r="AY349" s="24" t="s">
        <v>170</v>
      </c>
      <c r="BE349" s="232">
        <f>IF(N349="základní",J349,0)</f>
        <v>0</v>
      </c>
      <c r="BF349" s="232">
        <f>IF(N349="snížená",J349,0)</f>
        <v>0</v>
      </c>
      <c r="BG349" s="232">
        <f>IF(N349="zákl. přenesená",J349,0)</f>
        <v>0</v>
      </c>
      <c r="BH349" s="232">
        <f>IF(N349="sníž. přenesená",J349,0)</f>
        <v>0</v>
      </c>
      <c r="BI349" s="232">
        <f>IF(N349="nulová",J349,0)</f>
        <v>0</v>
      </c>
      <c r="BJ349" s="24" t="s">
        <v>84</v>
      </c>
      <c r="BK349" s="232">
        <f>ROUND(I349*H349,2)</f>
        <v>0</v>
      </c>
      <c r="BL349" s="24" t="s">
        <v>194</v>
      </c>
      <c r="BM349" s="24" t="s">
        <v>1932</v>
      </c>
    </row>
    <row r="350" spans="2:47" s="1" customFormat="1" ht="13.5">
      <c r="B350" s="46"/>
      <c r="C350" s="74"/>
      <c r="D350" s="233" t="s">
        <v>183</v>
      </c>
      <c r="E350" s="74"/>
      <c r="F350" s="234" t="s">
        <v>1933</v>
      </c>
      <c r="G350" s="74"/>
      <c r="H350" s="74"/>
      <c r="I350" s="191"/>
      <c r="J350" s="74"/>
      <c r="K350" s="74"/>
      <c r="L350" s="72"/>
      <c r="M350" s="235"/>
      <c r="N350" s="47"/>
      <c r="O350" s="47"/>
      <c r="P350" s="47"/>
      <c r="Q350" s="47"/>
      <c r="R350" s="47"/>
      <c r="S350" s="47"/>
      <c r="T350" s="95"/>
      <c r="AT350" s="24" t="s">
        <v>183</v>
      </c>
      <c r="AU350" s="24" t="s">
        <v>84</v>
      </c>
    </row>
    <row r="351" spans="2:47" s="1" customFormat="1" ht="13.5">
      <c r="B351" s="46"/>
      <c r="C351" s="74"/>
      <c r="D351" s="233" t="s">
        <v>184</v>
      </c>
      <c r="E351" s="74"/>
      <c r="F351" s="236" t="s">
        <v>1934</v>
      </c>
      <c r="G351" s="74"/>
      <c r="H351" s="74"/>
      <c r="I351" s="191"/>
      <c r="J351" s="74"/>
      <c r="K351" s="74"/>
      <c r="L351" s="72"/>
      <c r="M351" s="235"/>
      <c r="N351" s="47"/>
      <c r="O351" s="47"/>
      <c r="P351" s="47"/>
      <c r="Q351" s="47"/>
      <c r="R351" s="47"/>
      <c r="S351" s="47"/>
      <c r="T351" s="95"/>
      <c r="AT351" s="24" t="s">
        <v>184</v>
      </c>
      <c r="AU351" s="24" t="s">
        <v>84</v>
      </c>
    </row>
    <row r="352" spans="2:65" s="1" customFormat="1" ht="16.5" customHeight="1">
      <c r="B352" s="46"/>
      <c r="C352" s="221" t="s">
        <v>874</v>
      </c>
      <c r="D352" s="221" t="s">
        <v>176</v>
      </c>
      <c r="E352" s="222" t="s">
        <v>1935</v>
      </c>
      <c r="F352" s="223" t="s">
        <v>1936</v>
      </c>
      <c r="G352" s="224" t="s">
        <v>304</v>
      </c>
      <c r="H352" s="225">
        <v>1</v>
      </c>
      <c r="I352" s="226"/>
      <c r="J352" s="227">
        <f>ROUND(I352*H352,2)</f>
        <v>0</v>
      </c>
      <c r="K352" s="223" t="s">
        <v>1676</v>
      </c>
      <c r="L352" s="72"/>
      <c r="M352" s="228" t="s">
        <v>23</v>
      </c>
      <c r="N352" s="229" t="s">
        <v>47</v>
      </c>
      <c r="O352" s="47"/>
      <c r="P352" s="230">
        <f>O352*H352</f>
        <v>0</v>
      </c>
      <c r="Q352" s="230">
        <v>0.02137</v>
      </c>
      <c r="R352" s="230">
        <f>Q352*H352</f>
        <v>0.02137</v>
      </c>
      <c r="S352" s="230">
        <v>0</v>
      </c>
      <c r="T352" s="231">
        <f>S352*H352</f>
        <v>0</v>
      </c>
      <c r="AR352" s="24" t="s">
        <v>194</v>
      </c>
      <c r="AT352" s="24" t="s">
        <v>176</v>
      </c>
      <c r="AU352" s="24" t="s">
        <v>84</v>
      </c>
      <c r="AY352" s="24" t="s">
        <v>170</v>
      </c>
      <c r="BE352" s="232">
        <f>IF(N352="základní",J352,0)</f>
        <v>0</v>
      </c>
      <c r="BF352" s="232">
        <f>IF(N352="snížená",J352,0)</f>
        <v>0</v>
      </c>
      <c r="BG352" s="232">
        <f>IF(N352="zákl. přenesená",J352,0)</f>
        <v>0</v>
      </c>
      <c r="BH352" s="232">
        <f>IF(N352="sníž. přenesená",J352,0)</f>
        <v>0</v>
      </c>
      <c r="BI352" s="232">
        <f>IF(N352="nulová",J352,0)</f>
        <v>0</v>
      </c>
      <c r="BJ352" s="24" t="s">
        <v>84</v>
      </c>
      <c r="BK352" s="232">
        <f>ROUND(I352*H352,2)</f>
        <v>0</v>
      </c>
      <c r="BL352" s="24" t="s">
        <v>194</v>
      </c>
      <c r="BM352" s="24" t="s">
        <v>1937</v>
      </c>
    </row>
    <row r="353" spans="2:47" s="1" customFormat="1" ht="13.5">
      <c r="B353" s="46"/>
      <c r="C353" s="74"/>
      <c r="D353" s="233" t="s">
        <v>183</v>
      </c>
      <c r="E353" s="74"/>
      <c r="F353" s="234" t="s">
        <v>1938</v>
      </c>
      <c r="G353" s="74"/>
      <c r="H353" s="74"/>
      <c r="I353" s="191"/>
      <c r="J353" s="74"/>
      <c r="K353" s="74"/>
      <c r="L353" s="72"/>
      <c r="M353" s="235"/>
      <c r="N353" s="47"/>
      <c r="O353" s="47"/>
      <c r="P353" s="47"/>
      <c r="Q353" s="47"/>
      <c r="R353" s="47"/>
      <c r="S353" s="47"/>
      <c r="T353" s="95"/>
      <c r="AT353" s="24" t="s">
        <v>183</v>
      </c>
      <c r="AU353" s="24" t="s">
        <v>84</v>
      </c>
    </row>
    <row r="354" spans="2:47" s="1" customFormat="1" ht="13.5">
      <c r="B354" s="46"/>
      <c r="C354" s="74"/>
      <c r="D354" s="233" t="s">
        <v>184</v>
      </c>
      <c r="E354" s="74"/>
      <c r="F354" s="236" t="s">
        <v>1939</v>
      </c>
      <c r="G354" s="74"/>
      <c r="H354" s="74"/>
      <c r="I354" s="191"/>
      <c r="J354" s="74"/>
      <c r="K354" s="74"/>
      <c r="L354" s="72"/>
      <c r="M354" s="235"/>
      <c r="N354" s="47"/>
      <c r="O354" s="47"/>
      <c r="P354" s="47"/>
      <c r="Q354" s="47"/>
      <c r="R354" s="47"/>
      <c r="S354" s="47"/>
      <c r="T354" s="95"/>
      <c r="AT354" s="24" t="s">
        <v>184</v>
      </c>
      <c r="AU354" s="24" t="s">
        <v>84</v>
      </c>
    </row>
    <row r="355" spans="2:65" s="1" customFormat="1" ht="25.5" customHeight="1">
      <c r="B355" s="46"/>
      <c r="C355" s="221" t="s">
        <v>879</v>
      </c>
      <c r="D355" s="221" t="s">
        <v>176</v>
      </c>
      <c r="E355" s="222" t="s">
        <v>1940</v>
      </c>
      <c r="F355" s="223" t="s">
        <v>1941</v>
      </c>
      <c r="G355" s="224" t="s">
        <v>304</v>
      </c>
      <c r="H355" s="225">
        <v>1</v>
      </c>
      <c r="I355" s="226"/>
      <c r="J355" s="227">
        <f>ROUND(I355*H355,2)</f>
        <v>0</v>
      </c>
      <c r="K355" s="223" t="s">
        <v>1676</v>
      </c>
      <c r="L355" s="72"/>
      <c r="M355" s="228" t="s">
        <v>23</v>
      </c>
      <c r="N355" s="229" t="s">
        <v>47</v>
      </c>
      <c r="O355" s="47"/>
      <c r="P355" s="230">
        <f>O355*H355</f>
        <v>0</v>
      </c>
      <c r="Q355" s="230">
        <v>0.00315</v>
      </c>
      <c r="R355" s="230">
        <f>Q355*H355</f>
        <v>0.00315</v>
      </c>
      <c r="S355" s="230">
        <v>0</v>
      </c>
      <c r="T355" s="231">
        <f>S355*H355</f>
        <v>0</v>
      </c>
      <c r="AR355" s="24" t="s">
        <v>194</v>
      </c>
      <c r="AT355" s="24" t="s">
        <v>176</v>
      </c>
      <c r="AU355" s="24" t="s">
        <v>84</v>
      </c>
      <c r="AY355" s="24" t="s">
        <v>170</v>
      </c>
      <c r="BE355" s="232">
        <f>IF(N355="základní",J355,0)</f>
        <v>0</v>
      </c>
      <c r="BF355" s="232">
        <f>IF(N355="snížená",J355,0)</f>
        <v>0</v>
      </c>
      <c r="BG355" s="232">
        <f>IF(N355="zákl. přenesená",J355,0)</f>
        <v>0</v>
      </c>
      <c r="BH355" s="232">
        <f>IF(N355="sníž. přenesená",J355,0)</f>
        <v>0</v>
      </c>
      <c r="BI355" s="232">
        <f>IF(N355="nulová",J355,0)</f>
        <v>0</v>
      </c>
      <c r="BJ355" s="24" t="s">
        <v>84</v>
      </c>
      <c r="BK355" s="232">
        <f>ROUND(I355*H355,2)</f>
        <v>0</v>
      </c>
      <c r="BL355" s="24" t="s">
        <v>194</v>
      </c>
      <c r="BM355" s="24" t="s">
        <v>1942</v>
      </c>
    </row>
    <row r="356" spans="2:47" s="1" customFormat="1" ht="13.5">
      <c r="B356" s="46"/>
      <c r="C356" s="74"/>
      <c r="D356" s="233" t="s">
        <v>183</v>
      </c>
      <c r="E356" s="74"/>
      <c r="F356" s="234" t="s">
        <v>1943</v>
      </c>
      <c r="G356" s="74"/>
      <c r="H356" s="74"/>
      <c r="I356" s="191"/>
      <c r="J356" s="74"/>
      <c r="K356" s="74"/>
      <c r="L356" s="72"/>
      <c r="M356" s="235"/>
      <c r="N356" s="47"/>
      <c r="O356" s="47"/>
      <c r="P356" s="47"/>
      <c r="Q356" s="47"/>
      <c r="R356" s="47"/>
      <c r="S356" s="47"/>
      <c r="T356" s="95"/>
      <c r="AT356" s="24" t="s">
        <v>183</v>
      </c>
      <c r="AU356" s="24" t="s">
        <v>84</v>
      </c>
    </row>
    <row r="357" spans="2:47" s="1" customFormat="1" ht="13.5">
      <c r="B357" s="46"/>
      <c r="C357" s="74"/>
      <c r="D357" s="233" t="s">
        <v>184</v>
      </c>
      <c r="E357" s="74"/>
      <c r="F357" s="236" t="s">
        <v>1944</v>
      </c>
      <c r="G357" s="74"/>
      <c r="H357" s="74"/>
      <c r="I357" s="191"/>
      <c r="J357" s="74"/>
      <c r="K357" s="74"/>
      <c r="L357" s="72"/>
      <c r="M357" s="235"/>
      <c r="N357" s="47"/>
      <c r="O357" s="47"/>
      <c r="P357" s="47"/>
      <c r="Q357" s="47"/>
      <c r="R357" s="47"/>
      <c r="S357" s="47"/>
      <c r="T357" s="95"/>
      <c r="AT357" s="24" t="s">
        <v>184</v>
      </c>
      <c r="AU357" s="24" t="s">
        <v>84</v>
      </c>
    </row>
    <row r="358" spans="2:65" s="1" customFormat="1" ht="25.5" customHeight="1">
      <c r="B358" s="46"/>
      <c r="C358" s="221" t="s">
        <v>884</v>
      </c>
      <c r="D358" s="221" t="s">
        <v>176</v>
      </c>
      <c r="E358" s="222" t="s">
        <v>1945</v>
      </c>
      <c r="F358" s="223" t="s">
        <v>1946</v>
      </c>
      <c r="G358" s="224" t="s">
        <v>304</v>
      </c>
      <c r="H358" s="225">
        <v>2</v>
      </c>
      <c r="I358" s="226"/>
      <c r="J358" s="227">
        <f>ROUND(I358*H358,2)</f>
        <v>0</v>
      </c>
      <c r="K358" s="223" t="s">
        <v>1676</v>
      </c>
      <c r="L358" s="72"/>
      <c r="M358" s="228" t="s">
        <v>23</v>
      </c>
      <c r="N358" s="229" t="s">
        <v>47</v>
      </c>
      <c r="O358" s="47"/>
      <c r="P358" s="230">
        <f>O358*H358</f>
        <v>0</v>
      </c>
      <c r="Q358" s="230">
        <v>0.00158</v>
      </c>
      <c r="R358" s="230">
        <f>Q358*H358</f>
        <v>0.00316</v>
      </c>
      <c r="S358" s="230">
        <v>0</v>
      </c>
      <c r="T358" s="231">
        <f>S358*H358</f>
        <v>0</v>
      </c>
      <c r="AR358" s="24" t="s">
        <v>194</v>
      </c>
      <c r="AT358" s="24" t="s">
        <v>176</v>
      </c>
      <c r="AU358" s="24" t="s">
        <v>84</v>
      </c>
      <c r="AY358" s="24" t="s">
        <v>170</v>
      </c>
      <c r="BE358" s="232">
        <f>IF(N358="základní",J358,0)</f>
        <v>0</v>
      </c>
      <c r="BF358" s="232">
        <f>IF(N358="snížená",J358,0)</f>
        <v>0</v>
      </c>
      <c r="BG358" s="232">
        <f>IF(N358="zákl. přenesená",J358,0)</f>
        <v>0</v>
      </c>
      <c r="BH358" s="232">
        <f>IF(N358="sníž. přenesená",J358,0)</f>
        <v>0</v>
      </c>
      <c r="BI358" s="232">
        <f>IF(N358="nulová",J358,0)</f>
        <v>0</v>
      </c>
      <c r="BJ358" s="24" t="s">
        <v>84</v>
      </c>
      <c r="BK358" s="232">
        <f>ROUND(I358*H358,2)</f>
        <v>0</v>
      </c>
      <c r="BL358" s="24" t="s">
        <v>194</v>
      </c>
      <c r="BM358" s="24" t="s">
        <v>1947</v>
      </c>
    </row>
    <row r="359" spans="2:47" s="1" customFormat="1" ht="13.5">
      <c r="B359" s="46"/>
      <c r="C359" s="74"/>
      <c r="D359" s="233" t="s">
        <v>183</v>
      </c>
      <c r="E359" s="74"/>
      <c r="F359" s="234" t="s">
        <v>1948</v>
      </c>
      <c r="G359" s="74"/>
      <c r="H359" s="74"/>
      <c r="I359" s="191"/>
      <c r="J359" s="74"/>
      <c r="K359" s="74"/>
      <c r="L359" s="72"/>
      <c r="M359" s="235"/>
      <c r="N359" s="47"/>
      <c r="O359" s="47"/>
      <c r="P359" s="47"/>
      <c r="Q359" s="47"/>
      <c r="R359" s="47"/>
      <c r="S359" s="47"/>
      <c r="T359" s="95"/>
      <c r="AT359" s="24" t="s">
        <v>183</v>
      </c>
      <c r="AU359" s="24" t="s">
        <v>84</v>
      </c>
    </row>
    <row r="360" spans="2:47" s="1" customFormat="1" ht="13.5">
      <c r="B360" s="46"/>
      <c r="C360" s="74"/>
      <c r="D360" s="233" t="s">
        <v>184</v>
      </c>
      <c r="E360" s="74"/>
      <c r="F360" s="236" t="s">
        <v>1949</v>
      </c>
      <c r="G360" s="74"/>
      <c r="H360" s="74"/>
      <c r="I360" s="191"/>
      <c r="J360" s="74"/>
      <c r="K360" s="74"/>
      <c r="L360" s="72"/>
      <c r="M360" s="235"/>
      <c r="N360" s="47"/>
      <c r="O360" s="47"/>
      <c r="P360" s="47"/>
      <c r="Q360" s="47"/>
      <c r="R360" s="47"/>
      <c r="S360" s="47"/>
      <c r="T360" s="95"/>
      <c r="AT360" s="24" t="s">
        <v>184</v>
      </c>
      <c r="AU360" s="24" t="s">
        <v>84</v>
      </c>
    </row>
    <row r="361" spans="2:65" s="1" customFormat="1" ht="25.5" customHeight="1">
      <c r="B361" s="46"/>
      <c r="C361" s="221" t="s">
        <v>889</v>
      </c>
      <c r="D361" s="221" t="s">
        <v>176</v>
      </c>
      <c r="E361" s="222" t="s">
        <v>1950</v>
      </c>
      <c r="F361" s="223" t="s">
        <v>1951</v>
      </c>
      <c r="G361" s="224" t="s">
        <v>304</v>
      </c>
      <c r="H361" s="225">
        <v>1</v>
      </c>
      <c r="I361" s="226"/>
      <c r="J361" s="227">
        <f>ROUND(I361*H361,2)</f>
        <v>0</v>
      </c>
      <c r="K361" s="223" t="s">
        <v>1676</v>
      </c>
      <c r="L361" s="72"/>
      <c r="M361" s="228" t="s">
        <v>23</v>
      </c>
      <c r="N361" s="229" t="s">
        <v>47</v>
      </c>
      <c r="O361" s="47"/>
      <c r="P361" s="230">
        <f>O361*H361</f>
        <v>0</v>
      </c>
      <c r="Q361" s="230">
        <v>0.00631</v>
      </c>
      <c r="R361" s="230">
        <f>Q361*H361</f>
        <v>0.00631</v>
      </c>
      <c r="S361" s="230">
        <v>0</v>
      </c>
      <c r="T361" s="231">
        <f>S361*H361</f>
        <v>0</v>
      </c>
      <c r="AR361" s="24" t="s">
        <v>194</v>
      </c>
      <c r="AT361" s="24" t="s">
        <v>176</v>
      </c>
      <c r="AU361" s="24" t="s">
        <v>84</v>
      </c>
      <c r="AY361" s="24" t="s">
        <v>170</v>
      </c>
      <c r="BE361" s="232">
        <f>IF(N361="základní",J361,0)</f>
        <v>0</v>
      </c>
      <c r="BF361" s="232">
        <f>IF(N361="snížená",J361,0)</f>
        <v>0</v>
      </c>
      <c r="BG361" s="232">
        <f>IF(N361="zákl. přenesená",J361,0)</f>
        <v>0</v>
      </c>
      <c r="BH361" s="232">
        <f>IF(N361="sníž. přenesená",J361,0)</f>
        <v>0</v>
      </c>
      <c r="BI361" s="232">
        <f>IF(N361="nulová",J361,0)</f>
        <v>0</v>
      </c>
      <c r="BJ361" s="24" t="s">
        <v>84</v>
      </c>
      <c r="BK361" s="232">
        <f>ROUND(I361*H361,2)</f>
        <v>0</v>
      </c>
      <c r="BL361" s="24" t="s">
        <v>194</v>
      </c>
      <c r="BM361" s="24" t="s">
        <v>1952</v>
      </c>
    </row>
    <row r="362" spans="2:47" s="1" customFormat="1" ht="13.5">
      <c r="B362" s="46"/>
      <c r="C362" s="74"/>
      <c r="D362" s="233" t="s">
        <v>183</v>
      </c>
      <c r="E362" s="74"/>
      <c r="F362" s="234" t="s">
        <v>1953</v>
      </c>
      <c r="G362" s="74"/>
      <c r="H362" s="74"/>
      <c r="I362" s="191"/>
      <c r="J362" s="74"/>
      <c r="K362" s="74"/>
      <c r="L362" s="72"/>
      <c r="M362" s="235"/>
      <c r="N362" s="47"/>
      <c r="O362" s="47"/>
      <c r="P362" s="47"/>
      <c r="Q362" s="47"/>
      <c r="R362" s="47"/>
      <c r="S362" s="47"/>
      <c r="T362" s="95"/>
      <c r="AT362" s="24" t="s">
        <v>183</v>
      </c>
      <c r="AU362" s="24" t="s">
        <v>84</v>
      </c>
    </row>
    <row r="363" spans="2:47" s="1" customFormat="1" ht="13.5">
      <c r="B363" s="46"/>
      <c r="C363" s="74"/>
      <c r="D363" s="233" t="s">
        <v>184</v>
      </c>
      <c r="E363" s="74"/>
      <c r="F363" s="236" t="s">
        <v>1954</v>
      </c>
      <c r="G363" s="74"/>
      <c r="H363" s="74"/>
      <c r="I363" s="191"/>
      <c r="J363" s="74"/>
      <c r="K363" s="74"/>
      <c r="L363" s="72"/>
      <c r="M363" s="235"/>
      <c r="N363" s="47"/>
      <c r="O363" s="47"/>
      <c r="P363" s="47"/>
      <c r="Q363" s="47"/>
      <c r="R363" s="47"/>
      <c r="S363" s="47"/>
      <c r="T363" s="95"/>
      <c r="AT363" s="24" t="s">
        <v>184</v>
      </c>
      <c r="AU363" s="24" t="s">
        <v>84</v>
      </c>
    </row>
    <row r="364" spans="2:65" s="1" customFormat="1" ht="25.5" customHeight="1">
      <c r="B364" s="46"/>
      <c r="C364" s="221" t="s">
        <v>894</v>
      </c>
      <c r="D364" s="221" t="s">
        <v>176</v>
      </c>
      <c r="E364" s="222" t="s">
        <v>1955</v>
      </c>
      <c r="F364" s="223" t="s">
        <v>1956</v>
      </c>
      <c r="G364" s="224" t="s">
        <v>304</v>
      </c>
      <c r="H364" s="225">
        <v>1</v>
      </c>
      <c r="I364" s="226"/>
      <c r="J364" s="227">
        <f>ROUND(I364*H364,2)</f>
        <v>0</v>
      </c>
      <c r="K364" s="223" t="s">
        <v>1676</v>
      </c>
      <c r="L364" s="72"/>
      <c r="M364" s="228" t="s">
        <v>23</v>
      </c>
      <c r="N364" s="229" t="s">
        <v>47</v>
      </c>
      <c r="O364" s="47"/>
      <c r="P364" s="230">
        <f>O364*H364</f>
        <v>0</v>
      </c>
      <c r="Q364" s="230">
        <v>0.02538</v>
      </c>
      <c r="R364" s="230">
        <f>Q364*H364</f>
        <v>0.02538</v>
      </c>
      <c r="S364" s="230">
        <v>0</v>
      </c>
      <c r="T364" s="231">
        <f>S364*H364</f>
        <v>0</v>
      </c>
      <c r="AR364" s="24" t="s">
        <v>194</v>
      </c>
      <c r="AT364" s="24" t="s">
        <v>176</v>
      </c>
      <c r="AU364" s="24" t="s">
        <v>84</v>
      </c>
      <c r="AY364" s="24" t="s">
        <v>170</v>
      </c>
      <c r="BE364" s="232">
        <f>IF(N364="základní",J364,0)</f>
        <v>0</v>
      </c>
      <c r="BF364" s="232">
        <f>IF(N364="snížená",J364,0)</f>
        <v>0</v>
      </c>
      <c r="BG364" s="232">
        <f>IF(N364="zákl. přenesená",J364,0)</f>
        <v>0</v>
      </c>
      <c r="BH364" s="232">
        <f>IF(N364="sníž. přenesená",J364,0)</f>
        <v>0</v>
      </c>
      <c r="BI364" s="232">
        <f>IF(N364="nulová",J364,0)</f>
        <v>0</v>
      </c>
      <c r="BJ364" s="24" t="s">
        <v>84</v>
      </c>
      <c r="BK364" s="232">
        <f>ROUND(I364*H364,2)</f>
        <v>0</v>
      </c>
      <c r="BL364" s="24" t="s">
        <v>194</v>
      </c>
      <c r="BM364" s="24" t="s">
        <v>1957</v>
      </c>
    </row>
    <row r="365" spans="2:47" s="1" customFormat="1" ht="13.5">
      <c r="B365" s="46"/>
      <c r="C365" s="74"/>
      <c r="D365" s="233" t="s">
        <v>183</v>
      </c>
      <c r="E365" s="74"/>
      <c r="F365" s="234" t="s">
        <v>1958</v>
      </c>
      <c r="G365" s="74"/>
      <c r="H365" s="74"/>
      <c r="I365" s="191"/>
      <c r="J365" s="74"/>
      <c r="K365" s="74"/>
      <c r="L365" s="72"/>
      <c r="M365" s="235"/>
      <c r="N365" s="47"/>
      <c r="O365" s="47"/>
      <c r="P365" s="47"/>
      <c r="Q365" s="47"/>
      <c r="R365" s="47"/>
      <c r="S365" s="47"/>
      <c r="T365" s="95"/>
      <c r="AT365" s="24" t="s">
        <v>183</v>
      </c>
      <c r="AU365" s="24" t="s">
        <v>84</v>
      </c>
    </row>
    <row r="366" spans="2:47" s="1" customFormat="1" ht="13.5">
      <c r="B366" s="46"/>
      <c r="C366" s="74"/>
      <c r="D366" s="233" t="s">
        <v>184</v>
      </c>
      <c r="E366" s="74"/>
      <c r="F366" s="236" t="s">
        <v>1959</v>
      </c>
      <c r="G366" s="74"/>
      <c r="H366" s="74"/>
      <c r="I366" s="191"/>
      <c r="J366" s="74"/>
      <c r="K366" s="74"/>
      <c r="L366" s="72"/>
      <c r="M366" s="235"/>
      <c r="N366" s="47"/>
      <c r="O366" s="47"/>
      <c r="P366" s="47"/>
      <c r="Q366" s="47"/>
      <c r="R366" s="47"/>
      <c r="S366" s="47"/>
      <c r="T366" s="95"/>
      <c r="AT366" s="24" t="s">
        <v>184</v>
      </c>
      <c r="AU366" s="24" t="s">
        <v>84</v>
      </c>
    </row>
    <row r="367" spans="2:65" s="1" customFormat="1" ht="16.5" customHeight="1">
      <c r="B367" s="46"/>
      <c r="C367" s="221" t="s">
        <v>900</v>
      </c>
      <c r="D367" s="221" t="s">
        <v>176</v>
      </c>
      <c r="E367" s="222" t="s">
        <v>1960</v>
      </c>
      <c r="F367" s="223" t="s">
        <v>1961</v>
      </c>
      <c r="G367" s="224" t="s">
        <v>1962</v>
      </c>
      <c r="H367" s="225">
        <v>2</v>
      </c>
      <c r="I367" s="226"/>
      <c r="J367" s="227">
        <f>ROUND(I367*H367,2)</f>
        <v>0</v>
      </c>
      <c r="K367" s="223" t="s">
        <v>23</v>
      </c>
      <c r="L367" s="72"/>
      <c r="M367" s="228" t="s">
        <v>23</v>
      </c>
      <c r="N367" s="229" t="s">
        <v>47</v>
      </c>
      <c r="O367" s="47"/>
      <c r="P367" s="230">
        <f>O367*H367</f>
        <v>0</v>
      </c>
      <c r="Q367" s="230">
        <v>0</v>
      </c>
      <c r="R367" s="230">
        <f>Q367*H367</f>
        <v>0</v>
      </c>
      <c r="S367" s="230">
        <v>0</v>
      </c>
      <c r="T367" s="231">
        <f>S367*H367</f>
        <v>0</v>
      </c>
      <c r="AR367" s="24" t="s">
        <v>194</v>
      </c>
      <c r="AT367" s="24" t="s">
        <v>176</v>
      </c>
      <c r="AU367" s="24" t="s">
        <v>84</v>
      </c>
      <c r="AY367" s="24" t="s">
        <v>170</v>
      </c>
      <c r="BE367" s="232">
        <f>IF(N367="základní",J367,0)</f>
        <v>0</v>
      </c>
      <c r="BF367" s="232">
        <f>IF(N367="snížená",J367,0)</f>
        <v>0</v>
      </c>
      <c r="BG367" s="232">
        <f>IF(N367="zákl. přenesená",J367,0)</f>
        <v>0</v>
      </c>
      <c r="BH367" s="232">
        <f>IF(N367="sníž. přenesená",J367,0)</f>
        <v>0</v>
      </c>
      <c r="BI367" s="232">
        <f>IF(N367="nulová",J367,0)</f>
        <v>0</v>
      </c>
      <c r="BJ367" s="24" t="s">
        <v>84</v>
      </c>
      <c r="BK367" s="232">
        <f>ROUND(I367*H367,2)</f>
        <v>0</v>
      </c>
      <c r="BL367" s="24" t="s">
        <v>194</v>
      </c>
      <c r="BM367" s="24" t="s">
        <v>1963</v>
      </c>
    </row>
    <row r="368" spans="2:47" s="1" customFormat="1" ht="13.5">
      <c r="B368" s="46"/>
      <c r="C368" s="74"/>
      <c r="D368" s="233" t="s">
        <v>183</v>
      </c>
      <c r="E368" s="74"/>
      <c r="F368" s="234" t="s">
        <v>1961</v>
      </c>
      <c r="G368" s="74"/>
      <c r="H368" s="74"/>
      <c r="I368" s="191"/>
      <c r="J368" s="74"/>
      <c r="K368" s="74"/>
      <c r="L368" s="72"/>
      <c r="M368" s="235"/>
      <c r="N368" s="47"/>
      <c r="O368" s="47"/>
      <c r="P368" s="47"/>
      <c r="Q368" s="47"/>
      <c r="R368" s="47"/>
      <c r="S368" s="47"/>
      <c r="T368" s="95"/>
      <c r="AT368" s="24" t="s">
        <v>183</v>
      </c>
      <c r="AU368" s="24" t="s">
        <v>84</v>
      </c>
    </row>
    <row r="369" spans="2:47" s="1" customFormat="1" ht="13.5">
      <c r="B369" s="46"/>
      <c r="C369" s="74"/>
      <c r="D369" s="233" t="s">
        <v>184</v>
      </c>
      <c r="E369" s="74"/>
      <c r="F369" s="236" t="s">
        <v>1964</v>
      </c>
      <c r="G369" s="74"/>
      <c r="H369" s="74"/>
      <c r="I369" s="191"/>
      <c r="J369" s="74"/>
      <c r="K369" s="74"/>
      <c r="L369" s="72"/>
      <c r="M369" s="235"/>
      <c r="N369" s="47"/>
      <c r="O369" s="47"/>
      <c r="P369" s="47"/>
      <c r="Q369" s="47"/>
      <c r="R369" s="47"/>
      <c r="S369" s="47"/>
      <c r="T369" s="95"/>
      <c r="AT369" s="24" t="s">
        <v>184</v>
      </c>
      <c r="AU369" s="24" t="s">
        <v>84</v>
      </c>
    </row>
    <row r="370" spans="2:65" s="1" customFormat="1" ht="16.5" customHeight="1">
      <c r="B370" s="46"/>
      <c r="C370" s="221" t="s">
        <v>906</v>
      </c>
      <c r="D370" s="221" t="s">
        <v>176</v>
      </c>
      <c r="E370" s="222" t="s">
        <v>1965</v>
      </c>
      <c r="F370" s="223" t="s">
        <v>1966</v>
      </c>
      <c r="G370" s="224" t="s">
        <v>1245</v>
      </c>
      <c r="H370" s="225">
        <v>1</v>
      </c>
      <c r="I370" s="226"/>
      <c r="J370" s="227">
        <f>ROUND(I370*H370,2)</f>
        <v>0</v>
      </c>
      <c r="K370" s="223" t="s">
        <v>23</v>
      </c>
      <c r="L370" s="72"/>
      <c r="M370" s="228" t="s">
        <v>23</v>
      </c>
      <c r="N370" s="229" t="s">
        <v>47</v>
      </c>
      <c r="O370" s="47"/>
      <c r="P370" s="230">
        <f>O370*H370</f>
        <v>0</v>
      </c>
      <c r="Q370" s="230">
        <v>0</v>
      </c>
      <c r="R370" s="230">
        <f>Q370*H370</f>
        <v>0</v>
      </c>
      <c r="S370" s="230">
        <v>0</v>
      </c>
      <c r="T370" s="231">
        <f>S370*H370</f>
        <v>0</v>
      </c>
      <c r="AR370" s="24" t="s">
        <v>194</v>
      </c>
      <c r="AT370" s="24" t="s">
        <v>176</v>
      </c>
      <c r="AU370" s="24" t="s">
        <v>84</v>
      </c>
      <c r="AY370" s="24" t="s">
        <v>170</v>
      </c>
      <c r="BE370" s="232">
        <f>IF(N370="základní",J370,0)</f>
        <v>0</v>
      </c>
      <c r="BF370" s="232">
        <f>IF(N370="snížená",J370,0)</f>
        <v>0</v>
      </c>
      <c r="BG370" s="232">
        <f>IF(N370="zákl. přenesená",J370,0)</f>
        <v>0</v>
      </c>
      <c r="BH370" s="232">
        <f>IF(N370="sníž. přenesená",J370,0)</f>
        <v>0</v>
      </c>
      <c r="BI370" s="232">
        <f>IF(N370="nulová",J370,0)</f>
        <v>0</v>
      </c>
      <c r="BJ370" s="24" t="s">
        <v>84</v>
      </c>
      <c r="BK370" s="232">
        <f>ROUND(I370*H370,2)</f>
        <v>0</v>
      </c>
      <c r="BL370" s="24" t="s">
        <v>194</v>
      </c>
      <c r="BM370" s="24" t="s">
        <v>1967</v>
      </c>
    </row>
    <row r="371" spans="2:47" s="1" customFormat="1" ht="13.5">
      <c r="B371" s="46"/>
      <c r="C371" s="74"/>
      <c r="D371" s="233" t="s">
        <v>183</v>
      </c>
      <c r="E371" s="74"/>
      <c r="F371" s="234" t="s">
        <v>1966</v>
      </c>
      <c r="G371" s="74"/>
      <c r="H371" s="74"/>
      <c r="I371" s="191"/>
      <c r="J371" s="74"/>
      <c r="K371" s="74"/>
      <c r="L371" s="72"/>
      <c r="M371" s="235"/>
      <c r="N371" s="47"/>
      <c r="O371" s="47"/>
      <c r="P371" s="47"/>
      <c r="Q371" s="47"/>
      <c r="R371" s="47"/>
      <c r="S371" s="47"/>
      <c r="T371" s="95"/>
      <c r="AT371" s="24" t="s">
        <v>183</v>
      </c>
      <c r="AU371" s="24" t="s">
        <v>84</v>
      </c>
    </row>
    <row r="372" spans="2:47" s="1" customFormat="1" ht="13.5">
      <c r="B372" s="46"/>
      <c r="C372" s="74"/>
      <c r="D372" s="233" t="s">
        <v>184</v>
      </c>
      <c r="E372" s="74"/>
      <c r="F372" s="236" t="s">
        <v>1968</v>
      </c>
      <c r="G372" s="74"/>
      <c r="H372" s="74"/>
      <c r="I372" s="191"/>
      <c r="J372" s="74"/>
      <c r="K372" s="74"/>
      <c r="L372" s="72"/>
      <c r="M372" s="235"/>
      <c r="N372" s="47"/>
      <c r="O372" s="47"/>
      <c r="P372" s="47"/>
      <c r="Q372" s="47"/>
      <c r="R372" s="47"/>
      <c r="S372" s="47"/>
      <c r="T372" s="95"/>
      <c r="AT372" s="24" t="s">
        <v>184</v>
      </c>
      <c r="AU372" s="24" t="s">
        <v>84</v>
      </c>
    </row>
    <row r="373" spans="2:63" s="10" customFormat="1" ht="37.4" customHeight="1">
      <c r="B373" s="205"/>
      <c r="C373" s="206"/>
      <c r="D373" s="207" t="s">
        <v>75</v>
      </c>
      <c r="E373" s="208" t="s">
        <v>1969</v>
      </c>
      <c r="F373" s="208" t="s">
        <v>1970</v>
      </c>
      <c r="G373" s="206"/>
      <c r="H373" s="206"/>
      <c r="I373" s="209"/>
      <c r="J373" s="210">
        <f>BK373</f>
        <v>0</v>
      </c>
      <c r="K373" s="206"/>
      <c r="L373" s="211"/>
      <c r="M373" s="212"/>
      <c r="N373" s="213"/>
      <c r="O373" s="213"/>
      <c r="P373" s="214">
        <f>SUM(P374:P409)</f>
        <v>0</v>
      </c>
      <c r="Q373" s="213"/>
      <c r="R373" s="214">
        <f>SUM(R374:R409)</f>
        <v>0</v>
      </c>
      <c r="S373" s="213"/>
      <c r="T373" s="215">
        <f>SUM(T374:T409)</f>
        <v>0</v>
      </c>
      <c r="AR373" s="216" t="s">
        <v>84</v>
      </c>
      <c r="AT373" s="217" t="s">
        <v>75</v>
      </c>
      <c r="AU373" s="217" t="s">
        <v>76</v>
      </c>
      <c r="AY373" s="216" t="s">
        <v>170</v>
      </c>
      <c r="BK373" s="218">
        <f>SUM(BK374:BK409)</f>
        <v>0</v>
      </c>
    </row>
    <row r="374" spans="2:65" s="1" customFormat="1" ht="16.5" customHeight="1">
      <c r="B374" s="46"/>
      <c r="C374" s="221" t="s">
        <v>912</v>
      </c>
      <c r="D374" s="221" t="s">
        <v>176</v>
      </c>
      <c r="E374" s="222" t="s">
        <v>1971</v>
      </c>
      <c r="F374" s="223" t="s">
        <v>1972</v>
      </c>
      <c r="G374" s="224" t="s">
        <v>1245</v>
      </c>
      <c r="H374" s="225">
        <v>2</v>
      </c>
      <c r="I374" s="226"/>
      <c r="J374" s="227">
        <f>ROUND(I374*H374,2)</f>
        <v>0</v>
      </c>
      <c r="K374" s="223" t="s">
        <v>23</v>
      </c>
      <c r="L374" s="72"/>
      <c r="M374" s="228" t="s">
        <v>23</v>
      </c>
      <c r="N374" s="229" t="s">
        <v>47</v>
      </c>
      <c r="O374" s="47"/>
      <c r="P374" s="230">
        <f>O374*H374</f>
        <v>0</v>
      </c>
      <c r="Q374" s="230">
        <v>0</v>
      </c>
      <c r="R374" s="230">
        <f>Q374*H374</f>
        <v>0</v>
      </c>
      <c r="S374" s="230">
        <v>0</v>
      </c>
      <c r="T374" s="231">
        <f>S374*H374</f>
        <v>0</v>
      </c>
      <c r="AR374" s="24" t="s">
        <v>1973</v>
      </c>
      <c r="AT374" s="24" t="s">
        <v>176</v>
      </c>
      <c r="AU374" s="24" t="s">
        <v>84</v>
      </c>
      <c r="AY374" s="24" t="s">
        <v>170</v>
      </c>
      <c r="BE374" s="232">
        <f>IF(N374="základní",J374,0)</f>
        <v>0</v>
      </c>
      <c r="BF374" s="232">
        <f>IF(N374="snížená",J374,0)</f>
        <v>0</v>
      </c>
      <c r="BG374" s="232">
        <f>IF(N374="zákl. přenesená",J374,0)</f>
        <v>0</v>
      </c>
      <c r="BH374" s="232">
        <f>IF(N374="sníž. přenesená",J374,0)</f>
        <v>0</v>
      </c>
      <c r="BI374" s="232">
        <f>IF(N374="nulová",J374,0)</f>
        <v>0</v>
      </c>
      <c r="BJ374" s="24" t="s">
        <v>84</v>
      </c>
      <c r="BK374" s="232">
        <f>ROUND(I374*H374,2)</f>
        <v>0</v>
      </c>
      <c r="BL374" s="24" t="s">
        <v>1973</v>
      </c>
      <c r="BM374" s="24" t="s">
        <v>1974</v>
      </c>
    </row>
    <row r="375" spans="2:47" s="1" customFormat="1" ht="13.5">
      <c r="B375" s="46"/>
      <c r="C375" s="74"/>
      <c r="D375" s="233" t="s">
        <v>183</v>
      </c>
      <c r="E375" s="74"/>
      <c r="F375" s="234" t="s">
        <v>1972</v>
      </c>
      <c r="G375" s="74"/>
      <c r="H375" s="74"/>
      <c r="I375" s="191"/>
      <c r="J375" s="74"/>
      <c r="K375" s="74"/>
      <c r="L375" s="72"/>
      <c r="M375" s="235"/>
      <c r="N375" s="47"/>
      <c r="O375" s="47"/>
      <c r="P375" s="47"/>
      <c r="Q375" s="47"/>
      <c r="R375" s="47"/>
      <c r="S375" s="47"/>
      <c r="T375" s="95"/>
      <c r="AT375" s="24" t="s">
        <v>183</v>
      </c>
      <c r="AU375" s="24" t="s">
        <v>84</v>
      </c>
    </row>
    <row r="376" spans="2:47" s="1" customFormat="1" ht="13.5">
      <c r="B376" s="46"/>
      <c r="C376" s="74"/>
      <c r="D376" s="233" t="s">
        <v>184</v>
      </c>
      <c r="E376" s="74"/>
      <c r="F376" s="236" t="s">
        <v>1975</v>
      </c>
      <c r="G376" s="74"/>
      <c r="H376" s="74"/>
      <c r="I376" s="191"/>
      <c r="J376" s="74"/>
      <c r="K376" s="74"/>
      <c r="L376" s="72"/>
      <c r="M376" s="235"/>
      <c r="N376" s="47"/>
      <c r="O376" s="47"/>
      <c r="P376" s="47"/>
      <c r="Q376" s="47"/>
      <c r="R376" s="47"/>
      <c r="S376" s="47"/>
      <c r="T376" s="95"/>
      <c r="AT376" s="24" t="s">
        <v>184</v>
      </c>
      <c r="AU376" s="24" t="s">
        <v>84</v>
      </c>
    </row>
    <row r="377" spans="2:65" s="1" customFormat="1" ht="16.5" customHeight="1">
      <c r="B377" s="46"/>
      <c r="C377" s="221" t="s">
        <v>916</v>
      </c>
      <c r="D377" s="221" t="s">
        <v>176</v>
      </c>
      <c r="E377" s="222" t="s">
        <v>2307</v>
      </c>
      <c r="F377" s="223" t="s">
        <v>2308</v>
      </c>
      <c r="G377" s="224" t="s">
        <v>1245</v>
      </c>
      <c r="H377" s="225">
        <v>2</v>
      </c>
      <c r="I377" s="226"/>
      <c r="J377" s="227">
        <f>ROUND(I377*H377,2)</f>
        <v>0</v>
      </c>
      <c r="K377" s="223" t="s">
        <v>23</v>
      </c>
      <c r="L377" s="72"/>
      <c r="M377" s="228" t="s">
        <v>23</v>
      </c>
      <c r="N377" s="229" t="s">
        <v>47</v>
      </c>
      <c r="O377" s="47"/>
      <c r="P377" s="230">
        <f>O377*H377</f>
        <v>0</v>
      </c>
      <c r="Q377" s="230">
        <v>0</v>
      </c>
      <c r="R377" s="230">
        <f>Q377*H377</f>
        <v>0</v>
      </c>
      <c r="S377" s="230">
        <v>0</v>
      </c>
      <c r="T377" s="231">
        <f>S377*H377</f>
        <v>0</v>
      </c>
      <c r="AR377" s="24" t="s">
        <v>1973</v>
      </c>
      <c r="AT377" s="24" t="s">
        <v>176</v>
      </c>
      <c r="AU377" s="24" t="s">
        <v>84</v>
      </c>
      <c r="AY377" s="24" t="s">
        <v>170</v>
      </c>
      <c r="BE377" s="232">
        <f>IF(N377="základní",J377,0)</f>
        <v>0</v>
      </c>
      <c r="BF377" s="232">
        <f>IF(N377="snížená",J377,0)</f>
        <v>0</v>
      </c>
      <c r="BG377" s="232">
        <f>IF(N377="zákl. přenesená",J377,0)</f>
        <v>0</v>
      </c>
      <c r="BH377" s="232">
        <f>IF(N377="sníž. přenesená",J377,0)</f>
        <v>0</v>
      </c>
      <c r="BI377" s="232">
        <f>IF(N377="nulová",J377,0)</f>
        <v>0</v>
      </c>
      <c r="BJ377" s="24" t="s">
        <v>84</v>
      </c>
      <c r="BK377" s="232">
        <f>ROUND(I377*H377,2)</f>
        <v>0</v>
      </c>
      <c r="BL377" s="24" t="s">
        <v>1973</v>
      </c>
      <c r="BM377" s="24" t="s">
        <v>2309</v>
      </c>
    </row>
    <row r="378" spans="2:47" s="1" customFormat="1" ht="13.5">
      <c r="B378" s="46"/>
      <c r="C378" s="74"/>
      <c r="D378" s="233" t="s">
        <v>183</v>
      </c>
      <c r="E378" s="74"/>
      <c r="F378" s="234" t="s">
        <v>2308</v>
      </c>
      <c r="G378" s="74"/>
      <c r="H378" s="74"/>
      <c r="I378" s="191"/>
      <c r="J378" s="74"/>
      <c r="K378" s="74"/>
      <c r="L378" s="72"/>
      <c r="M378" s="235"/>
      <c r="N378" s="47"/>
      <c r="O378" s="47"/>
      <c r="P378" s="47"/>
      <c r="Q378" s="47"/>
      <c r="R378" s="47"/>
      <c r="S378" s="47"/>
      <c r="T378" s="95"/>
      <c r="AT378" s="24" t="s">
        <v>183</v>
      </c>
      <c r="AU378" s="24" t="s">
        <v>84</v>
      </c>
    </row>
    <row r="379" spans="2:47" s="1" customFormat="1" ht="13.5">
      <c r="B379" s="46"/>
      <c r="C379" s="74"/>
      <c r="D379" s="233" t="s">
        <v>184</v>
      </c>
      <c r="E379" s="74"/>
      <c r="F379" s="236" t="s">
        <v>1975</v>
      </c>
      <c r="G379" s="74"/>
      <c r="H379" s="74"/>
      <c r="I379" s="191"/>
      <c r="J379" s="74"/>
      <c r="K379" s="74"/>
      <c r="L379" s="72"/>
      <c r="M379" s="235"/>
      <c r="N379" s="47"/>
      <c r="O379" s="47"/>
      <c r="P379" s="47"/>
      <c r="Q379" s="47"/>
      <c r="R379" s="47"/>
      <c r="S379" s="47"/>
      <c r="T379" s="95"/>
      <c r="AT379" s="24" t="s">
        <v>184</v>
      </c>
      <c r="AU379" s="24" t="s">
        <v>84</v>
      </c>
    </row>
    <row r="380" spans="2:65" s="1" customFormat="1" ht="16.5" customHeight="1">
      <c r="B380" s="46"/>
      <c r="C380" s="221" t="s">
        <v>921</v>
      </c>
      <c r="D380" s="221" t="s">
        <v>176</v>
      </c>
      <c r="E380" s="222" t="s">
        <v>2310</v>
      </c>
      <c r="F380" s="223" t="s">
        <v>2311</v>
      </c>
      <c r="G380" s="224" t="s">
        <v>1245</v>
      </c>
      <c r="H380" s="225">
        <v>2</v>
      </c>
      <c r="I380" s="226"/>
      <c r="J380" s="227">
        <f>ROUND(I380*H380,2)</f>
        <v>0</v>
      </c>
      <c r="K380" s="223" t="s">
        <v>23</v>
      </c>
      <c r="L380" s="72"/>
      <c r="M380" s="228" t="s">
        <v>23</v>
      </c>
      <c r="N380" s="229" t="s">
        <v>47</v>
      </c>
      <c r="O380" s="47"/>
      <c r="P380" s="230">
        <f>O380*H380</f>
        <v>0</v>
      </c>
      <c r="Q380" s="230">
        <v>0</v>
      </c>
      <c r="R380" s="230">
        <f>Q380*H380</f>
        <v>0</v>
      </c>
      <c r="S380" s="230">
        <v>0</v>
      </c>
      <c r="T380" s="231">
        <f>S380*H380</f>
        <v>0</v>
      </c>
      <c r="AR380" s="24" t="s">
        <v>1973</v>
      </c>
      <c r="AT380" s="24" t="s">
        <v>176</v>
      </c>
      <c r="AU380" s="24" t="s">
        <v>84</v>
      </c>
      <c r="AY380" s="24" t="s">
        <v>170</v>
      </c>
      <c r="BE380" s="232">
        <f>IF(N380="základní",J380,0)</f>
        <v>0</v>
      </c>
      <c r="BF380" s="232">
        <f>IF(N380="snížená",J380,0)</f>
        <v>0</v>
      </c>
      <c r="BG380" s="232">
        <f>IF(N380="zákl. přenesená",J380,0)</f>
        <v>0</v>
      </c>
      <c r="BH380" s="232">
        <f>IF(N380="sníž. přenesená",J380,0)</f>
        <v>0</v>
      </c>
      <c r="BI380" s="232">
        <f>IF(N380="nulová",J380,0)</f>
        <v>0</v>
      </c>
      <c r="BJ380" s="24" t="s">
        <v>84</v>
      </c>
      <c r="BK380" s="232">
        <f>ROUND(I380*H380,2)</f>
        <v>0</v>
      </c>
      <c r="BL380" s="24" t="s">
        <v>1973</v>
      </c>
      <c r="BM380" s="24" t="s">
        <v>2312</v>
      </c>
    </row>
    <row r="381" spans="2:47" s="1" customFormat="1" ht="13.5">
      <c r="B381" s="46"/>
      <c r="C381" s="74"/>
      <c r="D381" s="233" t="s">
        <v>183</v>
      </c>
      <c r="E381" s="74"/>
      <c r="F381" s="234" t="s">
        <v>2311</v>
      </c>
      <c r="G381" s="74"/>
      <c r="H381" s="74"/>
      <c r="I381" s="191"/>
      <c r="J381" s="74"/>
      <c r="K381" s="74"/>
      <c r="L381" s="72"/>
      <c r="M381" s="235"/>
      <c r="N381" s="47"/>
      <c r="O381" s="47"/>
      <c r="P381" s="47"/>
      <c r="Q381" s="47"/>
      <c r="R381" s="47"/>
      <c r="S381" s="47"/>
      <c r="T381" s="95"/>
      <c r="AT381" s="24" t="s">
        <v>183</v>
      </c>
      <c r="AU381" s="24" t="s">
        <v>84</v>
      </c>
    </row>
    <row r="382" spans="2:47" s="1" customFormat="1" ht="13.5">
      <c r="B382" s="46"/>
      <c r="C382" s="74"/>
      <c r="D382" s="233" t="s">
        <v>184</v>
      </c>
      <c r="E382" s="74"/>
      <c r="F382" s="236" t="s">
        <v>1975</v>
      </c>
      <c r="G382" s="74"/>
      <c r="H382" s="74"/>
      <c r="I382" s="191"/>
      <c r="J382" s="74"/>
      <c r="K382" s="74"/>
      <c r="L382" s="72"/>
      <c r="M382" s="235"/>
      <c r="N382" s="47"/>
      <c r="O382" s="47"/>
      <c r="P382" s="47"/>
      <c r="Q382" s="47"/>
      <c r="R382" s="47"/>
      <c r="S382" s="47"/>
      <c r="T382" s="95"/>
      <c r="AT382" s="24" t="s">
        <v>184</v>
      </c>
      <c r="AU382" s="24" t="s">
        <v>84</v>
      </c>
    </row>
    <row r="383" spans="2:65" s="1" customFormat="1" ht="16.5" customHeight="1">
      <c r="B383" s="46"/>
      <c r="C383" s="221" t="s">
        <v>925</v>
      </c>
      <c r="D383" s="221" t="s">
        <v>176</v>
      </c>
      <c r="E383" s="222" t="s">
        <v>1976</v>
      </c>
      <c r="F383" s="223" t="s">
        <v>1977</v>
      </c>
      <c r="G383" s="224" t="s">
        <v>1732</v>
      </c>
      <c r="H383" s="225">
        <v>90</v>
      </c>
      <c r="I383" s="226"/>
      <c r="J383" s="227">
        <f>ROUND(I383*H383,2)</f>
        <v>0</v>
      </c>
      <c r="K383" s="223" t="s">
        <v>23</v>
      </c>
      <c r="L383" s="72"/>
      <c r="M383" s="228" t="s">
        <v>23</v>
      </c>
      <c r="N383" s="229" t="s">
        <v>47</v>
      </c>
      <c r="O383" s="47"/>
      <c r="P383" s="230">
        <f>O383*H383</f>
        <v>0</v>
      </c>
      <c r="Q383" s="230">
        <v>0</v>
      </c>
      <c r="R383" s="230">
        <f>Q383*H383</f>
        <v>0</v>
      </c>
      <c r="S383" s="230">
        <v>0</v>
      </c>
      <c r="T383" s="231">
        <f>S383*H383</f>
        <v>0</v>
      </c>
      <c r="AR383" s="24" t="s">
        <v>1973</v>
      </c>
      <c r="AT383" s="24" t="s">
        <v>176</v>
      </c>
      <c r="AU383" s="24" t="s">
        <v>84</v>
      </c>
      <c r="AY383" s="24" t="s">
        <v>170</v>
      </c>
      <c r="BE383" s="232">
        <f>IF(N383="základní",J383,0)</f>
        <v>0</v>
      </c>
      <c r="BF383" s="232">
        <f>IF(N383="snížená",J383,0)</f>
        <v>0</v>
      </c>
      <c r="BG383" s="232">
        <f>IF(N383="zákl. přenesená",J383,0)</f>
        <v>0</v>
      </c>
      <c r="BH383" s="232">
        <f>IF(N383="sníž. přenesená",J383,0)</f>
        <v>0</v>
      </c>
      <c r="BI383" s="232">
        <f>IF(N383="nulová",J383,0)</f>
        <v>0</v>
      </c>
      <c r="BJ383" s="24" t="s">
        <v>84</v>
      </c>
      <c r="BK383" s="232">
        <f>ROUND(I383*H383,2)</f>
        <v>0</v>
      </c>
      <c r="BL383" s="24" t="s">
        <v>1973</v>
      </c>
      <c r="BM383" s="24" t="s">
        <v>1978</v>
      </c>
    </row>
    <row r="384" spans="2:47" s="1" customFormat="1" ht="13.5">
      <c r="B384" s="46"/>
      <c r="C384" s="74"/>
      <c r="D384" s="233" t="s">
        <v>183</v>
      </c>
      <c r="E384" s="74"/>
      <c r="F384" s="234" t="s">
        <v>1977</v>
      </c>
      <c r="G384" s="74"/>
      <c r="H384" s="74"/>
      <c r="I384" s="191"/>
      <c r="J384" s="74"/>
      <c r="K384" s="74"/>
      <c r="L384" s="72"/>
      <c r="M384" s="235"/>
      <c r="N384" s="47"/>
      <c r="O384" s="47"/>
      <c r="P384" s="47"/>
      <c r="Q384" s="47"/>
      <c r="R384" s="47"/>
      <c r="S384" s="47"/>
      <c r="T384" s="95"/>
      <c r="AT384" s="24" t="s">
        <v>183</v>
      </c>
      <c r="AU384" s="24" t="s">
        <v>84</v>
      </c>
    </row>
    <row r="385" spans="2:47" s="1" customFormat="1" ht="13.5">
      <c r="B385" s="46"/>
      <c r="C385" s="74"/>
      <c r="D385" s="233" t="s">
        <v>184</v>
      </c>
      <c r="E385" s="74"/>
      <c r="F385" s="236" t="s">
        <v>1979</v>
      </c>
      <c r="G385" s="74"/>
      <c r="H385" s="74"/>
      <c r="I385" s="191"/>
      <c r="J385" s="74"/>
      <c r="K385" s="74"/>
      <c r="L385" s="72"/>
      <c r="M385" s="235"/>
      <c r="N385" s="47"/>
      <c r="O385" s="47"/>
      <c r="P385" s="47"/>
      <c r="Q385" s="47"/>
      <c r="R385" s="47"/>
      <c r="S385" s="47"/>
      <c r="T385" s="95"/>
      <c r="AT385" s="24" t="s">
        <v>184</v>
      </c>
      <c r="AU385" s="24" t="s">
        <v>84</v>
      </c>
    </row>
    <row r="386" spans="2:65" s="1" customFormat="1" ht="16.5" customHeight="1">
      <c r="B386" s="46"/>
      <c r="C386" s="221" t="s">
        <v>930</v>
      </c>
      <c r="D386" s="221" t="s">
        <v>176</v>
      </c>
      <c r="E386" s="222" t="s">
        <v>2313</v>
      </c>
      <c r="F386" s="223" t="s">
        <v>2314</v>
      </c>
      <c r="G386" s="224" t="s">
        <v>1245</v>
      </c>
      <c r="H386" s="225">
        <v>2</v>
      </c>
      <c r="I386" s="226"/>
      <c r="J386" s="227">
        <f>ROUND(I386*H386,2)</f>
        <v>0</v>
      </c>
      <c r="K386" s="223" t="s">
        <v>23</v>
      </c>
      <c r="L386" s="72"/>
      <c r="M386" s="228" t="s">
        <v>23</v>
      </c>
      <c r="N386" s="229" t="s">
        <v>47</v>
      </c>
      <c r="O386" s="47"/>
      <c r="P386" s="230">
        <f>O386*H386</f>
        <v>0</v>
      </c>
      <c r="Q386" s="230">
        <v>0</v>
      </c>
      <c r="R386" s="230">
        <f>Q386*H386</f>
        <v>0</v>
      </c>
      <c r="S386" s="230">
        <v>0</v>
      </c>
      <c r="T386" s="231">
        <f>S386*H386</f>
        <v>0</v>
      </c>
      <c r="AR386" s="24" t="s">
        <v>1973</v>
      </c>
      <c r="AT386" s="24" t="s">
        <v>176</v>
      </c>
      <c r="AU386" s="24" t="s">
        <v>84</v>
      </c>
      <c r="AY386" s="24" t="s">
        <v>170</v>
      </c>
      <c r="BE386" s="232">
        <f>IF(N386="základní",J386,0)</f>
        <v>0</v>
      </c>
      <c r="BF386" s="232">
        <f>IF(N386="snížená",J386,0)</f>
        <v>0</v>
      </c>
      <c r="BG386" s="232">
        <f>IF(N386="zákl. přenesená",J386,0)</f>
        <v>0</v>
      </c>
      <c r="BH386" s="232">
        <f>IF(N386="sníž. přenesená",J386,0)</f>
        <v>0</v>
      </c>
      <c r="BI386" s="232">
        <f>IF(N386="nulová",J386,0)</f>
        <v>0</v>
      </c>
      <c r="BJ386" s="24" t="s">
        <v>84</v>
      </c>
      <c r="BK386" s="232">
        <f>ROUND(I386*H386,2)</f>
        <v>0</v>
      </c>
      <c r="BL386" s="24" t="s">
        <v>1973</v>
      </c>
      <c r="BM386" s="24" t="s">
        <v>2315</v>
      </c>
    </row>
    <row r="387" spans="2:47" s="1" customFormat="1" ht="13.5">
      <c r="B387" s="46"/>
      <c r="C387" s="74"/>
      <c r="D387" s="233" t="s">
        <v>183</v>
      </c>
      <c r="E387" s="74"/>
      <c r="F387" s="234" t="s">
        <v>2314</v>
      </c>
      <c r="G387" s="74"/>
      <c r="H387" s="74"/>
      <c r="I387" s="191"/>
      <c r="J387" s="74"/>
      <c r="K387" s="74"/>
      <c r="L387" s="72"/>
      <c r="M387" s="235"/>
      <c r="N387" s="47"/>
      <c r="O387" s="47"/>
      <c r="P387" s="47"/>
      <c r="Q387" s="47"/>
      <c r="R387" s="47"/>
      <c r="S387" s="47"/>
      <c r="T387" s="95"/>
      <c r="AT387" s="24" t="s">
        <v>183</v>
      </c>
      <c r="AU387" s="24" t="s">
        <v>84</v>
      </c>
    </row>
    <row r="388" spans="2:47" s="1" customFormat="1" ht="13.5">
      <c r="B388" s="46"/>
      <c r="C388" s="74"/>
      <c r="D388" s="233" t="s">
        <v>184</v>
      </c>
      <c r="E388" s="74"/>
      <c r="F388" s="236" t="s">
        <v>1975</v>
      </c>
      <c r="G388" s="74"/>
      <c r="H388" s="74"/>
      <c r="I388" s="191"/>
      <c r="J388" s="74"/>
      <c r="K388" s="74"/>
      <c r="L388" s="72"/>
      <c r="M388" s="235"/>
      <c r="N388" s="47"/>
      <c r="O388" s="47"/>
      <c r="P388" s="47"/>
      <c r="Q388" s="47"/>
      <c r="R388" s="47"/>
      <c r="S388" s="47"/>
      <c r="T388" s="95"/>
      <c r="AT388" s="24" t="s">
        <v>184</v>
      </c>
      <c r="AU388" s="24" t="s">
        <v>84</v>
      </c>
    </row>
    <row r="389" spans="2:65" s="1" customFormat="1" ht="16.5" customHeight="1">
      <c r="B389" s="46"/>
      <c r="C389" s="221" t="s">
        <v>934</v>
      </c>
      <c r="D389" s="221" t="s">
        <v>176</v>
      </c>
      <c r="E389" s="222" t="s">
        <v>2316</v>
      </c>
      <c r="F389" s="223" t="s">
        <v>2317</v>
      </c>
      <c r="G389" s="224" t="s">
        <v>1245</v>
      </c>
      <c r="H389" s="225">
        <v>2</v>
      </c>
      <c r="I389" s="226"/>
      <c r="J389" s="227">
        <f>ROUND(I389*H389,2)</f>
        <v>0</v>
      </c>
      <c r="K389" s="223" t="s">
        <v>23</v>
      </c>
      <c r="L389" s="72"/>
      <c r="M389" s="228" t="s">
        <v>23</v>
      </c>
      <c r="N389" s="229" t="s">
        <v>47</v>
      </c>
      <c r="O389" s="47"/>
      <c r="P389" s="230">
        <f>O389*H389</f>
        <v>0</v>
      </c>
      <c r="Q389" s="230">
        <v>0</v>
      </c>
      <c r="R389" s="230">
        <f>Q389*H389</f>
        <v>0</v>
      </c>
      <c r="S389" s="230">
        <v>0</v>
      </c>
      <c r="T389" s="231">
        <f>S389*H389</f>
        <v>0</v>
      </c>
      <c r="AR389" s="24" t="s">
        <v>1973</v>
      </c>
      <c r="AT389" s="24" t="s">
        <v>176</v>
      </c>
      <c r="AU389" s="24" t="s">
        <v>84</v>
      </c>
      <c r="AY389" s="24" t="s">
        <v>170</v>
      </c>
      <c r="BE389" s="232">
        <f>IF(N389="základní",J389,0)</f>
        <v>0</v>
      </c>
      <c r="BF389" s="232">
        <f>IF(N389="snížená",J389,0)</f>
        <v>0</v>
      </c>
      <c r="BG389" s="232">
        <f>IF(N389="zákl. přenesená",J389,0)</f>
        <v>0</v>
      </c>
      <c r="BH389" s="232">
        <f>IF(N389="sníž. přenesená",J389,0)</f>
        <v>0</v>
      </c>
      <c r="BI389" s="232">
        <f>IF(N389="nulová",J389,0)</f>
        <v>0</v>
      </c>
      <c r="BJ389" s="24" t="s">
        <v>84</v>
      </c>
      <c r="BK389" s="232">
        <f>ROUND(I389*H389,2)</f>
        <v>0</v>
      </c>
      <c r="BL389" s="24" t="s">
        <v>1973</v>
      </c>
      <c r="BM389" s="24" t="s">
        <v>2318</v>
      </c>
    </row>
    <row r="390" spans="2:47" s="1" customFormat="1" ht="13.5">
      <c r="B390" s="46"/>
      <c r="C390" s="74"/>
      <c r="D390" s="233" t="s">
        <v>183</v>
      </c>
      <c r="E390" s="74"/>
      <c r="F390" s="234" t="s">
        <v>2317</v>
      </c>
      <c r="G390" s="74"/>
      <c r="H390" s="74"/>
      <c r="I390" s="191"/>
      <c r="J390" s="74"/>
      <c r="K390" s="74"/>
      <c r="L390" s="72"/>
      <c r="M390" s="235"/>
      <c r="N390" s="47"/>
      <c r="O390" s="47"/>
      <c r="P390" s="47"/>
      <c r="Q390" s="47"/>
      <c r="R390" s="47"/>
      <c r="S390" s="47"/>
      <c r="T390" s="95"/>
      <c r="AT390" s="24" t="s">
        <v>183</v>
      </c>
      <c r="AU390" s="24" t="s">
        <v>84</v>
      </c>
    </row>
    <row r="391" spans="2:47" s="1" customFormat="1" ht="13.5">
      <c r="B391" s="46"/>
      <c r="C391" s="74"/>
      <c r="D391" s="233" t="s">
        <v>184</v>
      </c>
      <c r="E391" s="74"/>
      <c r="F391" s="236" t="s">
        <v>1975</v>
      </c>
      <c r="G391" s="74"/>
      <c r="H391" s="74"/>
      <c r="I391" s="191"/>
      <c r="J391" s="74"/>
      <c r="K391" s="74"/>
      <c r="L391" s="72"/>
      <c r="M391" s="235"/>
      <c r="N391" s="47"/>
      <c r="O391" s="47"/>
      <c r="P391" s="47"/>
      <c r="Q391" s="47"/>
      <c r="R391" s="47"/>
      <c r="S391" s="47"/>
      <c r="T391" s="95"/>
      <c r="AT391" s="24" t="s">
        <v>184</v>
      </c>
      <c r="AU391" s="24" t="s">
        <v>84</v>
      </c>
    </row>
    <row r="392" spans="2:65" s="1" customFormat="1" ht="16.5" customHeight="1">
      <c r="B392" s="46"/>
      <c r="C392" s="221" t="s">
        <v>941</v>
      </c>
      <c r="D392" s="221" t="s">
        <v>176</v>
      </c>
      <c r="E392" s="222" t="s">
        <v>2319</v>
      </c>
      <c r="F392" s="223" t="s">
        <v>2320</v>
      </c>
      <c r="G392" s="224" t="s">
        <v>1245</v>
      </c>
      <c r="H392" s="225">
        <v>2</v>
      </c>
      <c r="I392" s="226"/>
      <c r="J392" s="227">
        <f>ROUND(I392*H392,2)</f>
        <v>0</v>
      </c>
      <c r="K392" s="223" t="s">
        <v>23</v>
      </c>
      <c r="L392" s="72"/>
      <c r="M392" s="228" t="s">
        <v>23</v>
      </c>
      <c r="N392" s="229" t="s">
        <v>47</v>
      </c>
      <c r="O392" s="47"/>
      <c r="P392" s="230">
        <f>O392*H392</f>
        <v>0</v>
      </c>
      <c r="Q392" s="230">
        <v>0</v>
      </c>
      <c r="R392" s="230">
        <f>Q392*H392</f>
        <v>0</v>
      </c>
      <c r="S392" s="230">
        <v>0</v>
      </c>
      <c r="T392" s="231">
        <f>S392*H392</f>
        <v>0</v>
      </c>
      <c r="AR392" s="24" t="s">
        <v>1973</v>
      </c>
      <c r="AT392" s="24" t="s">
        <v>176</v>
      </c>
      <c r="AU392" s="24" t="s">
        <v>84</v>
      </c>
      <c r="AY392" s="24" t="s">
        <v>170</v>
      </c>
      <c r="BE392" s="232">
        <f>IF(N392="základní",J392,0)</f>
        <v>0</v>
      </c>
      <c r="BF392" s="232">
        <f>IF(N392="snížená",J392,0)</f>
        <v>0</v>
      </c>
      <c r="BG392" s="232">
        <f>IF(N392="zákl. přenesená",J392,0)</f>
        <v>0</v>
      </c>
      <c r="BH392" s="232">
        <f>IF(N392="sníž. přenesená",J392,0)</f>
        <v>0</v>
      </c>
      <c r="BI392" s="232">
        <f>IF(N392="nulová",J392,0)</f>
        <v>0</v>
      </c>
      <c r="BJ392" s="24" t="s">
        <v>84</v>
      </c>
      <c r="BK392" s="232">
        <f>ROUND(I392*H392,2)</f>
        <v>0</v>
      </c>
      <c r="BL392" s="24" t="s">
        <v>1973</v>
      </c>
      <c r="BM392" s="24" t="s">
        <v>2321</v>
      </c>
    </row>
    <row r="393" spans="2:47" s="1" customFormat="1" ht="13.5">
      <c r="B393" s="46"/>
      <c r="C393" s="74"/>
      <c r="D393" s="233" t="s">
        <v>183</v>
      </c>
      <c r="E393" s="74"/>
      <c r="F393" s="234" t="s">
        <v>2320</v>
      </c>
      <c r="G393" s="74"/>
      <c r="H393" s="74"/>
      <c r="I393" s="191"/>
      <c r="J393" s="74"/>
      <c r="K393" s="74"/>
      <c r="L393" s="72"/>
      <c r="M393" s="235"/>
      <c r="N393" s="47"/>
      <c r="O393" s="47"/>
      <c r="P393" s="47"/>
      <c r="Q393" s="47"/>
      <c r="R393" s="47"/>
      <c r="S393" s="47"/>
      <c r="T393" s="95"/>
      <c r="AT393" s="24" t="s">
        <v>183</v>
      </c>
      <c r="AU393" s="24" t="s">
        <v>84</v>
      </c>
    </row>
    <row r="394" spans="2:47" s="1" customFormat="1" ht="13.5">
      <c r="B394" s="46"/>
      <c r="C394" s="74"/>
      <c r="D394" s="233" t="s">
        <v>184</v>
      </c>
      <c r="E394" s="74"/>
      <c r="F394" s="236" t="s">
        <v>1975</v>
      </c>
      <c r="G394" s="74"/>
      <c r="H394" s="74"/>
      <c r="I394" s="191"/>
      <c r="J394" s="74"/>
      <c r="K394" s="74"/>
      <c r="L394" s="72"/>
      <c r="M394" s="235"/>
      <c r="N394" s="47"/>
      <c r="O394" s="47"/>
      <c r="P394" s="47"/>
      <c r="Q394" s="47"/>
      <c r="R394" s="47"/>
      <c r="S394" s="47"/>
      <c r="T394" s="95"/>
      <c r="AT394" s="24" t="s">
        <v>184</v>
      </c>
      <c r="AU394" s="24" t="s">
        <v>84</v>
      </c>
    </row>
    <row r="395" spans="2:65" s="1" customFormat="1" ht="16.5" customHeight="1">
      <c r="B395" s="46"/>
      <c r="C395" s="221" t="s">
        <v>947</v>
      </c>
      <c r="D395" s="221" t="s">
        <v>176</v>
      </c>
      <c r="E395" s="222" t="s">
        <v>1983</v>
      </c>
      <c r="F395" s="223" t="s">
        <v>1984</v>
      </c>
      <c r="G395" s="224" t="s">
        <v>1245</v>
      </c>
      <c r="H395" s="225">
        <v>2</v>
      </c>
      <c r="I395" s="226"/>
      <c r="J395" s="227">
        <f>ROUND(I395*H395,2)</f>
        <v>0</v>
      </c>
      <c r="K395" s="223" t="s">
        <v>23</v>
      </c>
      <c r="L395" s="72"/>
      <c r="M395" s="228" t="s">
        <v>23</v>
      </c>
      <c r="N395" s="229" t="s">
        <v>47</v>
      </c>
      <c r="O395" s="47"/>
      <c r="P395" s="230">
        <f>O395*H395</f>
        <v>0</v>
      </c>
      <c r="Q395" s="230">
        <v>0</v>
      </c>
      <c r="R395" s="230">
        <f>Q395*H395</f>
        <v>0</v>
      </c>
      <c r="S395" s="230">
        <v>0</v>
      </c>
      <c r="T395" s="231">
        <f>S395*H395</f>
        <v>0</v>
      </c>
      <c r="AR395" s="24" t="s">
        <v>1973</v>
      </c>
      <c r="AT395" s="24" t="s">
        <v>176</v>
      </c>
      <c r="AU395" s="24" t="s">
        <v>84</v>
      </c>
      <c r="AY395" s="24" t="s">
        <v>170</v>
      </c>
      <c r="BE395" s="232">
        <f>IF(N395="základní",J395,0)</f>
        <v>0</v>
      </c>
      <c r="BF395" s="232">
        <f>IF(N395="snížená",J395,0)</f>
        <v>0</v>
      </c>
      <c r="BG395" s="232">
        <f>IF(N395="zákl. přenesená",J395,0)</f>
        <v>0</v>
      </c>
      <c r="BH395" s="232">
        <f>IF(N395="sníž. přenesená",J395,0)</f>
        <v>0</v>
      </c>
      <c r="BI395" s="232">
        <f>IF(N395="nulová",J395,0)</f>
        <v>0</v>
      </c>
      <c r="BJ395" s="24" t="s">
        <v>84</v>
      </c>
      <c r="BK395" s="232">
        <f>ROUND(I395*H395,2)</f>
        <v>0</v>
      </c>
      <c r="BL395" s="24" t="s">
        <v>1973</v>
      </c>
      <c r="BM395" s="24" t="s">
        <v>1985</v>
      </c>
    </row>
    <row r="396" spans="2:47" s="1" customFormat="1" ht="13.5">
      <c r="B396" s="46"/>
      <c r="C396" s="74"/>
      <c r="D396" s="233" t="s">
        <v>183</v>
      </c>
      <c r="E396" s="74"/>
      <c r="F396" s="234" t="s">
        <v>1984</v>
      </c>
      <c r="G396" s="74"/>
      <c r="H396" s="74"/>
      <c r="I396" s="191"/>
      <c r="J396" s="74"/>
      <c r="K396" s="74"/>
      <c r="L396" s="72"/>
      <c r="M396" s="235"/>
      <c r="N396" s="47"/>
      <c r="O396" s="47"/>
      <c r="P396" s="47"/>
      <c r="Q396" s="47"/>
      <c r="R396" s="47"/>
      <c r="S396" s="47"/>
      <c r="T396" s="95"/>
      <c r="AT396" s="24" t="s">
        <v>183</v>
      </c>
      <c r="AU396" s="24" t="s">
        <v>84</v>
      </c>
    </row>
    <row r="397" spans="2:47" s="1" customFormat="1" ht="13.5">
      <c r="B397" s="46"/>
      <c r="C397" s="74"/>
      <c r="D397" s="233" t="s">
        <v>184</v>
      </c>
      <c r="E397" s="74"/>
      <c r="F397" s="236" t="s">
        <v>1975</v>
      </c>
      <c r="G397" s="74"/>
      <c r="H397" s="74"/>
      <c r="I397" s="191"/>
      <c r="J397" s="74"/>
      <c r="K397" s="74"/>
      <c r="L397" s="72"/>
      <c r="M397" s="235"/>
      <c r="N397" s="47"/>
      <c r="O397" s="47"/>
      <c r="P397" s="47"/>
      <c r="Q397" s="47"/>
      <c r="R397" s="47"/>
      <c r="S397" s="47"/>
      <c r="T397" s="95"/>
      <c r="AT397" s="24" t="s">
        <v>184</v>
      </c>
      <c r="AU397" s="24" t="s">
        <v>84</v>
      </c>
    </row>
    <row r="398" spans="2:65" s="1" customFormat="1" ht="16.5" customHeight="1">
      <c r="B398" s="46"/>
      <c r="C398" s="221" t="s">
        <v>952</v>
      </c>
      <c r="D398" s="221" t="s">
        <v>176</v>
      </c>
      <c r="E398" s="222" t="s">
        <v>2322</v>
      </c>
      <c r="F398" s="223" t="s">
        <v>2323</v>
      </c>
      <c r="G398" s="224" t="s">
        <v>1245</v>
      </c>
      <c r="H398" s="225">
        <v>2</v>
      </c>
      <c r="I398" s="226"/>
      <c r="J398" s="227">
        <f>ROUND(I398*H398,2)</f>
        <v>0</v>
      </c>
      <c r="K398" s="223" t="s">
        <v>23</v>
      </c>
      <c r="L398" s="72"/>
      <c r="M398" s="228" t="s">
        <v>23</v>
      </c>
      <c r="N398" s="229" t="s">
        <v>47</v>
      </c>
      <c r="O398" s="47"/>
      <c r="P398" s="230">
        <f>O398*H398</f>
        <v>0</v>
      </c>
      <c r="Q398" s="230">
        <v>0</v>
      </c>
      <c r="R398" s="230">
        <f>Q398*H398</f>
        <v>0</v>
      </c>
      <c r="S398" s="230">
        <v>0</v>
      </c>
      <c r="T398" s="231">
        <f>S398*H398</f>
        <v>0</v>
      </c>
      <c r="AR398" s="24" t="s">
        <v>1973</v>
      </c>
      <c r="AT398" s="24" t="s">
        <v>176</v>
      </c>
      <c r="AU398" s="24" t="s">
        <v>84</v>
      </c>
      <c r="AY398" s="24" t="s">
        <v>170</v>
      </c>
      <c r="BE398" s="232">
        <f>IF(N398="základní",J398,0)</f>
        <v>0</v>
      </c>
      <c r="BF398" s="232">
        <f>IF(N398="snížená",J398,0)</f>
        <v>0</v>
      </c>
      <c r="BG398" s="232">
        <f>IF(N398="zákl. přenesená",J398,0)</f>
        <v>0</v>
      </c>
      <c r="BH398" s="232">
        <f>IF(N398="sníž. přenesená",J398,0)</f>
        <v>0</v>
      </c>
      <c r="BI398" s="232">
        <f>IF(N398="nulová",J398,0)</f>
        <v>0</v>
      </c>
      <c r="BJ398" s="24" t="s">
        <v>84</v>
      </c>
      <c r="BK398" s="232">
        <f>ROUND(I398*H398,2)</f>
        <v>0</v>
      </c>
      <c r="BL398" s="24" t="s">
        <v>1973</v>
      </c>
      <c r="BM398" s="24" t="s">
        <v>2324</v>
      </c>
    </row>
    <row r="399" spans="2:47" s="1" customFormat="1" ht="13.5">
      <c r="B399" s="46"/>
      <c r="C399" s="74"/>
      <c r="D399" s="233" t="s">
        <v>183</v>
      </c>
      <c r="E399" s="74"/>
      <c r="F399" s="234" t="s">
        <v>2323</v>
      </c>
      <c r="G399" s="74"/>
      <c r="H399" s="74"/>
      <c r="I399" s="191"/>
      <c r="J399" s="74"/>
      <c r="K399" s="74"/>
      <c r="L399" s="72"/>
      <c r="M399" s="235"/>
      <c r="N399" s="47"/>
      <c r="O399" s="47"/>
      <c r="P399" s="47"/>
      <c r="Q399" s="47"/>
      <c r="R399" s="47"/>
      <c r="S399" s="47"/>
      <c r="T399" s="95"/>
      <c r="AT399" s="24" t="s">
        <v>183</v>
      </c>
      <c r="AU399" s="24" t="s">
        <v>84</v>
      </c>
    </row>
    <row r="400" spans="2:47" s="1" customFormat="1" ht="13.5">
      <c r="B400" s="46"/>
      <c r="C400" s="74"/>
      <c r="D400" s="233" t="s">
        <v>184</v>
      </c>
      <c r="E400" s="74"/>
      <c r="F400" s="236" t="s">
        <v>1975</v>
      </c>
      <c r="G400" s="74"/>
      <c r="H400" s="74"/>
      <c r="I400" s="191"/>
      <c r="J400" s="74"/>
      <c r="K400" s="74"/>
      <c r="L400" s="72"/>
      <c r="M400" s="235"/>
      <c r="N400" s="47"/>
      <c r="O400" s="47"/>
      <c r="P400" s="47"/>
      <c r="Q400" s="47"/>
      <c r="R400" s="47"/>
      <c r="S400" s="47"/>
      <c r="T400" s="95"/>
      <c r="AT400" s="24" t="s">
        <v>184</v>
      </c>
      <c r="AU400" s="24" t="s">
        <v>84</v>
      </c>
    </row>
    <row r="401" spans="2:65" s="1" customFormat="1" ht="16.5" customHeight="1">
      <c r="B401" s="46"/>
      <c r="C401" s="221" t="s">
        <v>957</v>
      </c>
      <c r="D401" s="221" t="s">
        <v>176</v>
      </c>
      <c r="E401" s="222" t="s">
        <v>2325</v>
      </c>
      <c r="F401" s="223" t="s">
        <v>2326</v>
      </c>
      <c r="G401" s="224" t="s">
        <v>1245</v>
      </c>
      <c r="H401" s="225">
        <v>2</v>
      </c>
      <c r="I401" s="226"/>
      <c r="J401" s="227">
        <f>ROUND(I401*H401,2)</f>
        <v>0</v>
      </c>
      <c r="K401" s="223" t="s">
        <v>23</v>
      </c>
      <c r="L401" s="72"/>
      <c r="M401" s="228" t="s">
        <v>23</v>
      </c>
      <c r="N401" s="229" t="s">
        <v>47</v>
      </c>
      <c r="O401" s="47"/>
      <c r="P401" s="230">
        <f>O401*H401</f>
        <v>0</v>
      </c>
      <c r="Q401" s="230">
        <v>0</v>
      </c>
      <c r="R401" s="230">
        <f>Q401*H401</f>
        <v>0</v>
      </c>
      <c r="S401" s="230">
        <v>0</v>
      </c>
      <c r="T401" s="231">
        <f>S401*H401</f>
        <v>0</v>
      </c>
      <c r="AR401" s="24" t="s">
        <v>1973</v>
      </c>
      <c r="AT401" s="24" t="s">
        <v>176</v>
      </c>
      <c r="AU401" s="24" t="s">
        <v>84</v>
      </c>
      <c r="AY401" s="24" t="s">
        <v>170</v>
      </c>
      <c r="BE401" s="232">
        <f>IF(N401="základní",J401,0)</f>
        <v>0</v>
      </c>
      <c r="BF401" s="232">
        <f>IF(N401="snížená",J401,0)</f>
        <v>0</v>
      </c>
      <c r="BG401" s="232">
        <f>IF(N401="zákl. přenesená",J401,0)</f>
        <v>0</v>
      </c>
      <c r="BH401" s="232">
        <f>IF(N401="sníž. přenesená",J401,0)</f>
        <v>0</v>
      </c>
      <c r="BI401" s="232">
        <f>IF(N401="nulová",J401,0)</f>
        <v>0</v>
      </c>
      <c r="BJ401" s="24" t="s">
        <v>84</v>
      </c>
      <c r="BK401" s="232">
        <f>ROUND(I401*H401,2)</f>
        <v>0</v>
      </c>
      <c r="BL401" s="24" t="s">
        <v>1973</v>
      </c>
      <c r="BM401" s="24" t="s">
        <v>2327</v>
      </c>
    </row>
    <row r="402" spans="2:47" s="1" customFormat="1" ht="13.5">
      <c r="B402" s="46"/>
      <c r="C402" s="74"/>
      <c r="D402" s="233" t="s">
        <v>183</v>
      </c>
      <c r="E402" s="74"/>
      <c r="F402" s="234" t="s">
        <v>2326</v>
      </c>
      <c r="G402" s="74"/>
      <c r="H402" s="74"/>
      <c r="I402" s="191"/>
      <c r="J402" s="74"/>
      <c r="K402" s="74"/>
      <c r="L402" s="72"/>
      <c r="M402" s="235"/>
      <c r="N402" s="47"/>
      <c r="O402" s="47"/>
      <c r="P402" s="47"/>
      <c r="Q402" s="47"/>
      <c r="R402" s="47"/>
      <c r="S402" s="47"/>
      <c r="T402" s="95"/>
      <c r="AT402" s="24" t="s">
        <v>183</v>
      </c>
      <c r="AU402" s="24" t="s">
        <v>84</v>
      </c>
    </row>
    <row r="403" spans="2:47" s="1" customFormat="1" ht="13.5">
      <c r="B403" s="46"/>
      <c r="C403" s="74"/>
      <c r="D403" s="233" t="s">
        <v>184</v>
      </c>
      <c r="E403" s="74"/>
      <c r="F403" s="236" t="s">
        <v>1975</v>
      </c>
      <c r="G403" s="74"/>
      <c r="H403" s="74"/>
      <c r="I403" s="191"/>
      <c r="J403" s="74"/>
      <c r="K403" s="74"/>
      <c r="L403" s="72"/>
      <c r="M403" s="235"/>
      <c r="N403" s="47"/>
      <c r="O403" s="47"/>
      <c r="P403" s="47"/>
      <c r="Q403" s="47"/>
      <c r="R403" s="47"/>
      <c r="S403" s="47"/>
      <c r="T403" s="95"/>
      <c r="AT403" s="24" t="s">
        <v>184</v>
      </c>
      <c r="AU403" s="24" t="s">
        <v>84</v>
      </c>
    </row>
    <row r="404" spans="2:65" s="1" customFormat="1" ht="16.5" customHeight="1">
      <c r="B404" s="46"/>
      <c r="C404" s="221" t="s">
        <v>963</v>
      </c>
      <c r="D404" s="221" t="s">
        <v>176</v>
      </c>
      <c r="E404" s="222" t="s">
        <v>2328</v>
      </c>
      <c r="F404" s="223" t="s">
        <v>2329</v>
      </c>
      <c r="G404" s="224" t="s">
        <v>1245</v>
      </c>
      <c r="H404" s="225">
        <v>1</v>
      </c>
      <c r="I404" s="226"/>
      <c r="J404" s="227">
        <f>ROUND(I404*H404,2)</f>
        <v>0</v>
      </c>
      <c r="K404" s="223" t="s">
        <v>23</v>
      </c>
      <c r="L404" s="72"/>
      <c r="M404" s="228" t="s">
        <v>23</v>
      </c>
      <c r="N404" s="229" t="s">
        <v>47</v>
      </c>
      <c r="O404" s="47"/>
      <c r="P404" s="230">
        <f>O404*H404</f>
        <v>0</v>
      </c>
      <c r="Q404" s="230">
        <v>0</v>
      </c>
      <c r="R404" s="230">
        <f>Q404*H404</f>
        <v>0</v>
      </c>
      <c r="S404" s="230">
        <v>0</v>
      </c>
      <c r="T404" s="231">
        <f>S404*H404</f>
        <v>0</v>
      </c>
      <c r="AR404" s="24" t="s">
        <v>1973</v>
      </c>
      <c r="AT404" s="24" t="s">
        <v>176</v>
      </c>
      <c r="AU404" s="24" t="s">
        <v>84</v>
      </c>
      <c r="AY404" s="24" t="s">
        <v>170</v>
      </c>
      <c r="BE404" s="232">
        <f>IF(N404="základní",J404,0)</f>
        <v>0</v>
      </c>
      <c r="BF404" s="232">
        <f>IF(N404="snížená",J404,0)</f>
        <v>0</v>
      </c>
      <c r="BG404" s="232">
        <f>IF(N404="zákl. přenesená",J404,0)</f>
        <v>0</v>
      </c>
      <c r="BH404" s="232">
        <f>IF(N404="sníž. přenesená",J404,0)</f>
        <v>0</v>
      </c>
      <c r="BI404" s="232">
        <f>IF(N404="nulová",J404,0)</f>
        <v>0</v>
      </c>
      <c r="BJ404" s="24" t="s">
        <v>84</v>
      </c>
      <c r="BK404" s="232">
        <f>ROUND(I404*H404,2)</f>
        <v>0</v>
      </c>
      <c r="BL404" s="24" t="s">
        <v>1973</v>
      </c>
      <c r="BM404" s="24" t="s">
        <v>2330</v>
      </c>
    </row>
    <row r="405" spans="2:47" s="1" customFormat="1" ht="13.5">
      <c r="B405" s="46"/>
      <c r="C405" s="74"/>
      <c r="D405" s="233" t="s">
        <v>183</v>
      </c>
      <c r="E405" s="74"/>
      <c r="F405" s="234" t="s">
        <v>2329</v>
      </c>
      <c r="G405" s="74"/>
      <c r="H405" s="74"/>
      <c r="I405" s="191"/>
      <c r="J405" s="74"/>
      <c r="K405" s="74"/>
      <c r="L405" s="72"/>
      <c r="M405" s="235"/>
      <c r="N405" s="47"/>
      <c r="O405" s="47"/>
      <c r="P405" s="47"/>
      <c r="Q405" s="47"/>
      <c r="R405" s="47"/>
      <c r="S405" s="47"/>
      <c r="T405" s="95"/>
      <c r="AT405" s="24" t="s">
        <v>183</v>
      </c>
      <c r="AU405" s="24" t="s">
        <v>84</v>
      </c>
    </row>
    <row r="406" spans="2:47" s="1" customFormat="1" ht="13.5">
      <c r="B406" s="46"/>
      <c r="C406" s="74"/>
      <c r="D406" s="233" t="s">
        <v>184</v>
      </c>
      <c r="E406" s="74"/>
      <c r="F406" s="236" t="s">
        <v>1975</v>
      </c>
      <c r="G406" s="74"/>
      <c r="H406" s="74"/>
      <c r="I406" s="191"/>
      <c r="J406" s="74"/>
      <c r="K406" s="74"/>
      <c r="L406" s="72"/>
      <c r="M406" s="235"/>
      <c r="N406" s="47"/>
      <c r="O406" s="47"/>
      <c r="P406" s="47"/>
      <c r="Q406" s="47"/>
      <c r="R406" s="47"/>
      <c r="S406" s="47"/>
      <c r="T406" s="95"/>
      <c r="AT406" s="24" t="s">
        <v>184</v>
      </c>
      <c r="AU406" s="24" t="s">
        <v>84</v>
      </c>
    </row>
    <row r="407" spans="2:65" s="1" customFormat="1" ht="16.5" customHeight="1">
      <c r="B407" s="46"/>
      <c r="C407" s="221" t="s">
        <v>968</v>
      </c>
      <c r="D407" s="221" t="s">
        <v>176</v>
      </c>
      <c r="E407" s="222" t="s">
        <v>1986</v>
      </c>
      <c r="F407" s="223" t="s">
        <v>1987</v>
      </c>
      <c r="G407" s="224" t="s">
        <v>1245</v>
      </c>
      <c r="H407" s="225">
        <v>2</v>
      </c>
      <c r="I407" s="226"/>
      <c r="J407" s="227">
        <f>ROUND(I407*H407,2)</f>
        <v>0</v>
      </c>
      <c r="K407" s="223" t="s">
        <v>23</v>
      </c>
      <c r="L407" s="72"/>
      <c r="M407" s="228" t="s">
        <v>23</v>
      </c>
      <c r="N407" s="229" t="s">
        <v>47</v>
      </c>
      <c r="O407" s="47"/>
      <c r="P407" s="230">
        <f>O407*H407</f>
        <v>0</v>
      </c>
      <c r="Q407" s="230">
        <v>0</v>
      </c>
      <c r="R407" s="230">
        <f>Q407*H407</f>
        <v>0</v>
      </c>
      <c r="S407" s="230">
        <v>0</v>
      </c>
      <c r="T407" s="231">
        <f>S407*H407</f>
        <v>0</v>
      </c>
      <c r="AR407" s="24" t="s">
        <v>1973</v>
      </c>
      <c r="AT407" s="24" t="s">
        <v>176</v>
      </c>
      <c r="AU407" s="24" t="s">
        <v>84</v>
      </c>
      <c r="AY407" s="24" t="s">
        <v>170</v>
      </c>
      <c r="BE407" s="232">
        <f>IF(N407="základní",J407,0)</f>
        <v>0</v>
      </c>
      <c r="BF407" s="232">
        <f>IF(N407="snížená",J407,0)</f>
        <v>0</v>
      </c>
      <c r="BG407" s="232">
        <f>IF(N407="zákl. přenesená",J407,0)</f>
        <v>0</v>
      </c>
      <c r="BH407" s="232">
        <f>IF(N407="sníž. přenesená",J407,0)</f>
        <v>0</v>
      </c>
      <c r="BI407" s="232">
        <f>IF(N407="nulová",J407,0)</f>
        <v>0</v>
      </c>
      <c r="BJ407" s="24" t="s">
        <v>84</v>
      </c>
      <c r="BK407" s="232">
        <f>ROUND(I407*H407,2)</f>
        <v>0</v>
      </c>
      <c r="BL407" s="24" t="s">
        <v>1973</v>
      </c>
      <c r="BM407" s="24" t="s">
        <v>1988</v>
      </c>
    </row>
    <row r="408" spans="2:47" s="1" customFormat="1" ht="13.5">
      <c r="B408" s="46"/>
      <c r="C408" s="74"/>
      <c r="D408" s="233" t="s">
        <v>183</v>
      </c>
      <c r="E408" s="74"/>
      <c r="F408" s="234" t="s">
        <v>1987</v>
      </c>
      <c r="G408" s="74"/>
      <c r="H408" s="74"/>
      <c r="I408" s="191"/>
      <c r="J408" s="74"/>
      <c r="K408" s="74"/>
      <c r="L408" s="72"/>
      <c r="M408" s="235"/>
      <c r="N408" s="47"/>
      <c r="O408" s="47"/>
      <c r="P408" s="47"/>
      <c r="Q408" s="47"/>
      <c r="R408" s="47"/>
      <c r="S408" s="47"/>
      <c r="T408" s="95"/>
      <c r="AT408" s="24" t="s">
        <v>183</v>
      </c>
      <c r="AU408" s="24" t="s">
        <v>84</v>
      </c>
    </row>
    <row r="409" spans="2:47" s="1" customFormat="1" ht="13.5">
      <c r="B409" s="46"/>
      <c r="C409" s="74"/>
      <c r="D409" s="233" t="s">
        <v>184</v>
      </c>
      <c r="E409" s="74"/>
      <c r="F409" s="236" t="s">
        <v>1975</v>
      </c>
      <c r="G409" s="74"/>
      <c r="H409" s="74"/>
      <c r="I409" s="191"/>
      <c r="J409" s="74"/>
      <c r="K409" s="74"/>
      <c r="L409" s="72"/>
      <c r="M409" s="235"/>
      <c r="N409" s="47"/>
      <c r="O409" s="47"/>
      <c r="P409" s="47"/>
      <c r="Q409" s="47"/>
      <c r="R409" s="47"/>
      <c r="S409" s="47"/>
      <c r="T409" s="95"/>
      <c r="AT409" s="24" t="s">
        <v>184</v>
      </c>
      <c r="AU409" s="24" t="s">
        <v>84</v>
      </c>
    </row>
    <row r="410" spans="2:63" s="10" customFormat="1" ht="37.4" customHeight="1">
      <c r="B410" s="205"/>
      <c r="C410" s="206"/>
      <c r="D410" s="207" t="s">
        <v>75</v>
      </c>
      <c r="E410" s="208" t="s">
        <v>1989</v>
      </c>
      <c r="F410" s="208" t="s">
        <v>1990</v>
      </c>
      <c r="G410" s="206"/>
      <c r="H410" s="206"/>
      <c r="I410" s="209"/>
      <c r="J410" s="210">
        <f>BK410</f>
        <v>0</v>
      </c>
      <c r="K410" s="206"/>
      <c r="L410" s="211"/>
      <c r="M410" s="212"/>
      <c r="N410" s="213"/>
      <c r="O410" s="213"/>
      <c r="P410" s="214">
        <f>SUM(P411:P493)</f>
        <v>0</v>
      </c>
      <c r="Q410" s="213"/>
      <c r="R410" s="214">
        <f>SUM(R411:R493)</f>
        <v>11.95269</v>
      </c>
      <c r="S410" s="213"/>
      <c r="T410" s="215">
        <f>SUM(T411:T493)</f>
        <v>0</v>
      </c>
      <c r="AR410" s="216" t="s">
        <v>84</v>
      </c>
      <c r="AT410" s="217" t="s">
        <v>75</v>
      </c>
      <c r="AU410" s="217" t="s">
        <v>76</v>
      </c>
      <c r="AY410" s="216" t="s">
        <v>170</v>
      </c>
      <c r="BK410" s="218">
        <f>SUM(BK411:BK493)</f>
        <v>0</v>
      </c>
    </row>
    <row r="411" spans="2:65" s="1" customFormat="1" ht="16.5" customHeight="1">
      <c r="B411" s="46"/>
      <c r="C411" s="221" t="s">
        <v>974</v>
      </c>
      <c r="D411" s="221" t="s">
        <v>176</v>
      </c>
      <c r="E411" s="222" t="s">
        <v>1991</v>
      </c>
      <c r="F411" s="223" t="s">
        <v>1992</v>
      </c>
      <c r="G411" s="224" t="s">
        <v>1993</v>
      </c>
      <c r="H411" s="225">
        <v>0.2</v>
      </c>
      <c r="I411" s="226"/>
      <c r="J411" s="227">
        <f>ROUND(I411*H411,2)</f>
        <v>0</v>
      </c>
      <c r="K411" s="223" t="s">
        <v>1676</v>
      </c>
      <c r="L411" s="72"/>
      <c r="M411" s="228" t="s">
        <v>23</v>
      </c>
      <c r="N411" s="229" t="s">
        <v>47</v>
      </c>
      <c r="O411" s="47"/>
      <c r="P411" s="230">
        <f>O411*H411</f>
        <v>0</v>
      </c>
      <c r="Q411" s="230">
        <v>0.0088</v>
      </c>
      <c r="R411" s="230">
        <f>Q411*H411</f>
        <v>0.0017600000000000003</v>
      </c>
      <c r="S411" s="230">
        <v>0</v>
      </c>
      <c r="T411" s="231">
        <f>S411*H411</f>
        <v>0</v>
      </c>
      <c r="AR411" s="24" t="s">
        <v>1973</v>
      </c>
      <c r="AT411" s="24" t="s">
        <v>176</v>
      </c>
      <c r="AU411" s="24" t="s">
        <v>84</v>
      </c>
      <c r="AY411" s="24" t="s">
        <v>170</v>
      </c>
      <c r="BE411" s="232">
        <f>IF(N411="základní",J411,0)</f>
        <v>0</v>
      </c>
      <c r="BF411" s="232">
        <f>IF(N411="snížená",J411,0)</f>
        <v>0</v>
      </c>
      <c r="BG411" s="232">
        <f>IF(N411="zákl. přenesená",J411,0)</f>
        <v>0</v>
      </c>
      <c r="BH411" s="232">
        <f>IF(N411="sníž. přenesená",J411,0)</f>
        <v>0</v>
      </c>
      <c r="BI411" s="232">
        <f>IF(N411="nulová",J411,0)</f>
        <v>0</v>
      </c>
      <c r="BJ411" s="24" t="s">
        <v>84</v>
      </c>
      <c r="BK411" s="232">
        <f>ROUND(I411*H411,2)</f>
        <v>0</v>
      </c>
      <c r="BL411" s="24" t="s">
        <v>1973</v>
      </c>
      <c r="BM411" s="24" t="s">
        <v>1994</v>
      </c>
    </row>
    <row r="412" spans="2:47" s="1" customFormat="1" ht="13.5">
      <c r="B412" s="46"/>
      <c r="C412" s="74"/>
      <c r="D412" s="233" t="s">
        <v>183</v>
      </c>
      <c r="E412" s="74"/>
      <c r="F412" s="234" t="s">
        <v>1995</v>
      </c>
      <c r="G412" s="74"/>
      <c r="H412" s="74"/>
      <c r="I412" s="191"/>
      <c r="J412" s="74"/>
      <c r="K412" s="74"/>
      <c r="L412" s="72"/>
      <c r="M412" s="235"/>
      <c r="N412" s="47"/>
      <c r="O412" s="47"/>
      <c r="P412" s="47"/>
      <c r="Q412" s="47"/>
      <c r="R412" s="47"/>
      <c r="S412" s="47"/>
      <c r="T412" s="95"/>
      <c r="AT412" s="24" t="s">
        <v>183</v>
      </c>
      <c r="AU412" s="24" t="s">
        <v>84</v>
      </c>
    </row>
    <row r="413" spans="2:47" s="1" customFormat="1" ht="13.5">
      <c r="B413" s="46"/>
      <c r="C413" s="74"/>
      <c r="D413" s="233" t="s">
        <v>184</v>
      </c>
      <c r="E413" s="74"/>
      <c r="F413" s="236" t="s">
        <v>1996</v>
      </c>
      <c r="G413" s="74"/>
      <c r="H413" s="74"/>
      <c r="I413" s="191"/>
      <c r="J413" s="74"/>
      <c r="K413" s="74"/>
      <c r="L413" s="72"/>
      <c r="M413" s="235"/>
      <c r="N413" s="47"/>
      <c r="O413" s="47"/>
      <c r="P413" s="47"/>
      <c r="Q413" s="47"/>
      <c r="R413" s="47"/>
      <c r="S413" s="47"/>
      <c r="T413" s="95"/>
      <c r="AT413" s="24" t="s">
        <v>184</v>
      </c>
      <c r="AU413" s="24" t="s">
        <v>84</v>
      </c>
    </row>
    <row r="414" spans="2:65" s="1" customFormat="1" ht="16.5" customHeight="1">
      <c r="B414" s="46"/>
      <c r="C414" s="221" t="s">
        <v>979</v>
      </c>
      <c r="D414" s="221" t="s">
        <v>176</v>
      </c>
      <c r="E414" s="222" t="s">
        <v>2331</v>
      </c>
      <c r="F414" s="223" t="s">
        <v>2332</v>
      </c>
      <c r="G414" s="224" t="s">
        <v>219</v>
      </c>
      <c r="H414" s="225">
        <v>5</v>
      </c>
      <c r="I414" s="226"/>
      <c r="J414" s="227">
        <f>ROUND(I414*H414,2)</f>
        <v>0</v>
      </c>
      <c r="K414" s="223" t="s">
        <v>1676</v>
      </c>
      <c r="L414" s="72"/>
      <c r="M414" s="228" t="s">
        <v>23</v>
      </c>
      <c r="N414" s="229" t="s">
        <v>47</v>
      </c>
      <c r="O414" s="47"/>
      <c r="P414" s="230">
        <f>O414*H414</f>
        <v>0</v>
      </c>
      <c r="Q414" s="230">
        <v>0</v>
      </c>
      <c r="R414" s="230">
        <f>Q414*H414</f>
        <v>0</v>
      </c>
      <c r="S414" s="230">
        <v>0</v>
      </c>
      <c r="T414" s="231">
        <f>S414*H414</f>
        <v>0</v>
      </c>
      <c r="AR414" s="24" t="s">
        <v>1973</v>
      </c>
      <c r="AT414" s="24" t="s">
        <v>176</v>
      </c>
      <c r="AU414" s="24" t="s">
        <v>84</v>
      </c>
      <c r="AY414" s="24" t="s">
        <v>170</v>
      </c>
      <c r="BE414" s="232">
        <f>IF(N414="základní",J414,0)</f>
        <v>0</v>
      </c>
      <c r="BF414" s="232">
        <f>IF(N414="snížená",J414,0)</f>
        <v>0</v>
      </c>
      <c r="BG414" s="232">
        <f>IF(N414="zákl. přenesená",J414,0)</f>
        <v>0</v>
      </c>
      <c r="BH414" s="232">
        <f>IF(N414="sníž. přenesená",J414,0)</f>
        <v>0</v>
      </c>
      <c r="BI414" s="232">
        <f>IF(N414="nulová",J414,0)</f>
        <v>0</v>
      </c>
      <c r="BJ414" s="24" t="s">
        <v>84</v>
      </c>
      <c r="BK414" s="232">
        <f>ROUND(I414*H414,2)</f>
        <v>0</v>
      </c>
      <c r="BL414" s="24" t="s">
        <v>1973</v>
      </c>
      <c r="BM414" s="24" t="s">
        <v>2333</v>
      </c>
    </row>
    <row r="415" spans="2:47" s="1" customFormat="1" ht="13.5">
      <c r="B415" s="46"/>
      <c r="C415" s="74"/>
      <c r="D415" s="233" t="s">
        <v>183</v>
      </c>
      <c r="E415" s="74"/>
      <c r="F415" s="234" t="s">
        <v>2334</v>
      </c>
      <c r="G415" s="74"/>
      <c r="H415" s="74"/>
      <c r="I415" s="191"/>
      <c r="J415" s="74"/>
      <c r="K415" s="74"/>
      <c r="L415" s="72"/>
      <c r="M415" s="235"/>
      <c r="N415" s="47"/>
      <c r="O415" s="47"/>
      <c r="P415" s="47"/>
      <c r="Q415" s="47"/>
      <c r="R415" s="47"/>
      <c r="S415" s="47"/>
      <c r="T415" s="95"/>
      <c r="AT415" s="24" t="s">
        <v>183</v>
      </c>
      <c r="AU415" s="24" t="s">
        <v>84</v>
      </c>
    </row>
    <row r="416" spans="2:47" s="1" customFormat="1" ht="13.5">
      <c r="B416" s="46"/>
      <c r="C416" s="74"/>
      <c r="D416" s="233" t="s">
        <v>184</v>
      </c>
      <c r="E416" s="74"/>
      <c r="F416" s="236" t="s">
        <v>2335</v>
      </c>
      <c r="G416" s="74"/>
      <c r="H416" s="74"/>
      <c r="I416" s="191"/>
      <c r="J416" s="74"/>
      <c r="K416" s="74"/>
      <c r="L416" s="72"/>
      <c r="M416" s="235"/>
      <c r="N416" s="47"/>
      <c r="O416" s="47"/>
      <c r="P416" s="47"/>
      <c r="Q416" s="47"/>
      <c r="R416" s="47"/>
      <c r="S416" s="47"/>
      <c r="T416" s="95"/>
      <c r="AT416" s="24" t="s">
        <v>184</v>
      </c>
      <c r="AU416" s="24" t="s">
        <v>84</v>
      </c>
    </row>
    <row r="417" spans="2:65" s="1" customFormat="1" ht="25.5" customHeight="1">
      <c r="B417" s="46"/>
      <c r="C417" s="221" t="s">
        <v>985</v>
      </c>
      <c r="D417" s="221" t="s">
        <v>176</v>
      </c>
      <c r="E417" s="222" t="s">
        <v>2002</v>
      </c>
      <c r="F417" s="223" t="s">
        <v>2003</v>
      </c>
      <c r="G417" s="224" t="s">
        <v>340</v>
      </c>
      <c r="H417" s="225">
        <v>2</v>
      </c>
      <c r="I417" s="226"/>
      <c r="J417" s="227">
        <f>ROUND(I417*H417,2)</f>
        <v>0</v>
      </c>
      <c r="K417" s="223" t="s">
        <v>1676</v>
      </c>
      <c r="L417" s="72"/>
      <c r="M417" s="228" t="s">
        <v>23</v>
      </c>
      <c r="N417" s="229" t="s">
        <v>47</v>
      </c>
      <c r="O417" s="47"/>
      <c r="P417" s="230">
        <f>O417*H417</f>
        <v>0</v>
      </c>
      <c r="Q417" s="230">
        <v>0</v>
      </c>
      <c r="R417" s="230">
        <f>Q417*H417</f>
        <v>0</v>
      </c>
      <c r="S417" s="230">
        <v>0</v>
      </c>
      <c r="T417" s="231">
        <f>S417*H417</f>
        <v>0</v>
      </c>
      <c r="AR417" s="24" t="s">
        <v>1973</v>
      </c>
      <c r="AT417" s="24" t="s">
        <v>176</v>
      </c>
      <c r="AU417" s="24" t="s">
        <v>84</v>
      </c>
      <c r="AY417" s="24" t="s">
        <v>170</v>
      </c>
      <c r="BE417" s="232">
        <f>IF(N417="základní",J417,0)</f>
        <v>0</v>
      </c>
      <c r="BF417" s="232">
        <f>IF(N417="snížená",J417,0)</f>
        <v>0</v>
      </c>
      <c r="BG417" s="232">
        <f>IF(N417="zákl. přenesená",J417,0)</f>
        <v>0</v>
      </c>
      <c r="BH417" s="232">
        <f>IF(N417="sníž. přenesená",J417,0)</f>
        <v>0</v>
      </c>
      <c r="BI417" s="232">
        <f>IF(N417="nulová",J417,0)</f>
        <v>0</v>
      </c>
      <c r="BJ417" s="24" t="s">
        <v>84</v>
      </c>
      <c r="BK417" s="232">
        <f>ROUND(I417*H417,2)</f>
        <v>0</v>
      </c>
      <c r="BL417" s="24" t="s">
        <v>1973</v>
      </c>
      <c r="BM417" s="24" t="s">
        <v>2004</v>
      </c>
    </row>
    <row r="418" spans="2:47" s="1" customFormat="1" ht="13.5">
      <c r="B418" s="46"/>
      <c r="C418" s="74"/>
      <c r="D418" s="233" t="s">
        <v>183</v>
      </c>
      <c r="E418" s="74"/>
      <c r="F418" s="234" t="s">
        <v>2005</v>
      </c>
      <c r="G418" s="74"/>
      <c r="H418" s="74"/>
      <c r="I418" s="191"/>
      <c r="J418" s="74"/>
      <c r="K418" s="74"/>
      <c r="L418" s="72"/>
      <c r="M418" s="235"/>
      <c r="N418" s="47"/>
      <c r="O418" s="47"/>
      <c r="P418" s="47"/>
      <c r="Q418" s="47"/>
      <c r="R418" s="47"/>
      <c r="S418" s="47"/>
      <c r="T418" s="95"/>
      <c r="AT418" s="24" t="s">
        <v>183</v>
      </c>
      <c r="AU418" s="24" t="s">
        <v>84</v>
      </c>
    </row>
    <row r="419" spans="2:47" s="1" customFormat="1" ht="13.5">
      <c r="B419" s="46"/>
      <c r="C419" s="74"/>
      <c r="D419" s="233" t="s">
        <v>184</v>
      </c>
      <c r="E419" s="74"/>
      <c r="F419" s="236" t="s">
        <v>2006</v>
      </c>
      <c r="G419" s="74"/>
      <c r="H419" s="74"/>
      <c r="I419" s="191"/>
      <c r="J419" s="74"/>
      <c r="K419" s="74"/>
      <c r="L419" s="72"/>
      <c r="M419" s="235"/>
      <c r="N419" s="47"/>
      <c r="O419" s="47"/>
      <c r="P419" s="47"/>
      <c r="Q419" s="47"/>
      <c r="R419" s="47"/>
      <c r="S419" s="47"/>
      <c r="T419" s="95"/>
      <c r="AT419" s="24" t="s">
        <v>184</v>
      </c>
      <c r="AU419" s="24" t="s">
        <v>84</v>
      </c>
    </row>
    <row r="420" spans="2:65" s="1" customFormat="1" ht="16.5" customHeight="1">
      <c r="B420" s="46"/>
      <c r="C420" s="221" t="s">
        <v>990</v>
      </c>
      <c r="D420" s="221" t="s">
        <v>176</v>
      </c>
      <c r="E420" s="222" t="s">
        <v>2007</v>
      </c>
      <c r="F420" s="223" t="s">
        <v>2008</v>
      </c>
      <c r="G420" s="224" t="s">
        <v>1245</v>
      </c>
      <c r="H420" s="225">
        <v>4</v>
      </c>
      <c r="I420" s="226"/>
      <c r="J420" s="227">
        <f>ROUND(I420*H420,2)</f>
        <v>0</v>
      </c>
      <c r="K420" s="223" t="s">
        <v>23</v>
      </c>
      <c r="L420" s="72"/>
      <c r="M420" s="228" t="s">
        <v>23</v>
      </c>
      <c r="N420" s="229" t="s">
        <v>47</v>
      </c>
      <c r="O420" s="47"/>
      <c r="P420" s="230">
        <f>O420*H420</f>
        <v>0</v>
      </c>
      <c r="Q420" s="230">
        <v>0</v>
      </c>
      <c r="R420" s="230">
        <f>Q420*H420</f>
        <v>0</v>
      </c>
      <c r="S420" s="230">
        <v>0</v>
      </c>
      <c r="T420" s="231">
        <f>S420*H420</f>
        <v>0</v>
      </c>
      <c r="AR420" s="24" t="s">
        <v>1973</v>
      </c>
      <c r="AT420" s="24" t="s">
        <v>176</v>
      </c>
      <c r="AU420" s="24" t="s">
        <v>84</v>
      </c>
      <c r="AY420" s="24" t="s">
        <v>170</v>
      </c>
      <c r="BE420" s="232">
        <f>IF(N420="základní",J420,0)</f>
        <v>0</v>
      </c>
      <c r="BF420" s="232">
        <f>IF(N420="snížená",J420,0)</f>
        <v>0</v>
      </c>
      <c r="BG420" s="232">
        <f>IF(N420="zákl. přenesená",J420,0)</f>
        <v>0</v>
      </c>
      <c r="BH420" s="232">
        <f>IF(N420="sníž. přenesená",J420,0)</f>
        <v>0</v>
      </c>
      <c r="BI420" s="232">
        <f>IF(N420="nulová",J420,0)</f>
        <v>0</v>
      </c>
      <c r="BJ420" s="24" t="s">
        <v>84</v>
      </c>
      <c r="BK420" s="232">
        <f>ROUND(I420*H420,2)</f>
        <v>0</v>
      </c>
      <c r="BL420" s="24" t="s">
        <v>1973</v>
      </c>
      <c r="BM420" s="24" t="s">
        <v>2009</v>
      </c>
    </row>
    <row r="421" spans="2:47" s="1" customFormat="1" ht="13.5">
      <c r="B421" s="46"/>
      <c r="C421" s="74"/>
      <c r="D421" s="233" t="s">
        <v>183</v>
      </c>
      <c r="E421" s="74"/>
      <c r="F421" s="234" t="s">
        <v>2008</v>
      </c>
      <c r="G421" s="74"/>
      <c r="H421" s="74"/>
      <c r="I421" s="191"/>
      <c r="J421" s="74"/>
      <c r="K421" s="74"/>
      <c r="L421" s="72"/>
      <c r="M421" s="235"/>
      <c r="N421" s="47"/>
      <c r="O421" s="47"/>
      <c r="P421" s="47"/>
      <c r="Q421" s="47"/>
      <c r="R421" s="47"/>
      <c r="S421" s="47"/>
      <c r="T421" s="95"/>
      <c r="AT421" s="24" t="s">
        <v>183</v>
      </c>
      <c r="AU421" s="24" t="s">
        <v>84</v>
      </c>
    </row>
    <row r="422" spans="2:47" s="1" customFormat="1" ht="13.5">
      <c r="B422" s="46"/>
      <c r="C422" s="74"/>
      <c r="D422" s="233" t="s">
        <v>184</v>
      </c>
      <c r="E422" s="74"/>
      <c r="F422" s="236" t="s">
        <v>2010</v>
      </c>
      <c r="G422" s="74"/>
      <c r="H422" s="74"/>
      <c r="I422" s="191"/>
      <c r="J422" s="74"/>
      <c r="K422" s="74"/>
      <c r="L422" s="72"/>
      <c r="M422" s="235"/>
      <c r="N422" s="47"/>
      <c r="O422" s="47"/>
      <c r="P422" s="47"/>
      <c r="Q422" s="47"/>
      <c r="R422" s="47"/>
      <c r="S422" s="47"/>
      <c r="T422" s="95"/>
      <c r="AT422" s="24" t="s">
        <v>184</v>
      </c>
      <c r="AU422" s="24" t="s">
        <v>84</v>
      </c>
    </row>
    <row r="423" spans="2:65" s="1" customFormat="1" ht="25.5" customHeight="1">
      <c r="B423" s="46"/>
      <c r="C423" s="221" t="s">
        <v>995</v>
      </c>
      <c r="D423" s="221" t="s">
        <v>176</v>
      </c>
      <c r="E423" s="222" t="s">
        <v>2336</v>
      </c>
      <c r="F423" s="223" t="s">
        <v>2337</v>
      </c>
      <c r="G423" s="224" t="s">
        <v>304</v>
      </c>
      <c r="H423" s="225">
        <v>2</v>
      </c>
      <c r="I423" s="226"/>
      <c r="J423" s="227">
        <f>ROUND(I423*H423,2)</f>
        <v>0</v>
      </c>
      <c r="K423" s="223" t="s">
        <v>1676</v>
      </c>
      <c r="L423" s="72"/>
      <c r="M423" s="228" t="s">
        <v>23</v>
      </c>
      <c r="N423" s="229" t="s">
        <v>47</v>
      </c>
      <c r="O423" s="47"/>
      <c r="P423" s="230">
        <f>O423*H423</f>
        <v>0</v>
      </c>
      <c r="Q423" s="230">
        <v>0</v>
      </c>
      <c r="R423" s="230">
        <f>Q423*H423</f>
        <v>0</v>
      </c>
      <c r="S423" s="230">
        <v>0</v>
      </c>
      <c r="T423" s="231">
        <f>S423*H423</f>
        <v>0</v>
      </c>
      <c r="AR423" s="24" t="s">
        <v>1973</v>
      </c>
      <c r="AT423" s="24" t="s">
        <v>176</v>
      </c>
      <c r="AU423" s="24" t="s">
        <v>84</v>
      </c>
      <c r="AY423" s="24" t="s">
        <v>170</v>
      </c>
      <c r="BE423" s="232">
        <f>IF(N423="základní",J423,0)</f>
        <v>0</v>
      </c>
      <c r="BF423" s="232">
        <f>IF(N423="snížená",J423,0)</f>
        <v>0</v>
      </c>
      <c r="BG423" s="232">
        <f>IF(N423="zákl. přenesená",J423,0)</f>
        <v>0</v>
      </c>
      <c r="BH423" s="232">
        <f>IF(N423="sníž. přenesená",J423,0)</f>
        <v>0</v>
      </c>
      <c r="BI423" s="232">
        <f>IF(N423="nulová",J423,0)</f>
        <v>0</v>
      </c>
      <c r="BJ423" s="24" t="s">
        <v>84</v>
      </c>
      <c r="BK423" s="232">
        <f>ROUND(I423*H423,2)</f>
        <v>0</v>
      </c>
      <c r="BL423" s="24" t="s">
        <v>1973</v>
      </c>
      <c r="BM423" s="24" t="s">
        <v>2338</v>
      </c>
    </row>
    <row r="424" spans="2:47" s="1" customFormat="1" ht="13.5">
      <c r="B424" s="46"/>
      <c r="C424" s="74"/>
      <c r="D424" s="233" t="s">
        <v>183</v>
      </c>
      <c r="E424" s="74"/>
      <c r="F424" s="234" t="s">
        <v>2339</v>
      </c>
      <c r="G424" s="74"/>
      <c r="H424" s="74"/>
      <c r="I424" s="191"/>
      <c r="J424" s="74"/>
      <c r="K424" s="74"/>
      <c r="L424" s="72"/>
      <c r="M424" s="235"/>
      <c r="N424" s="47"/>
      <c r="O424" s="47"/>
      <c r="P424" s="47"/>
      <c r="Q424" s="47"/>
      <c r="R424" s="47"/>
      <c r="S424" s="47"/>
      <c r="T424" s="95"/>
      <c r="AT424" s="24" t="s">
        <v>183</v>
      </c>
      <c r="AU424" s="24" t="s">
        <v>84</v>
      </c>
    </row>
    <row r="425" spans="2:47" s="1" customFormat="1" ht="13.5">
      <c r="B425" s="46"/>
      <c r="C425" s="74"/>
      <c r="D425" s="233" t="s">
        <v>184</v>
      </c>
      <c r="E425" s="74"/>
      <c r="F425" s="236" t="s">
        <v>2340</v>
      </c>
      <c r="G425" s="74"/>
      <c r="H425" s="74"/>
      <c r="I425" s="191"/>
      <c r="J425" s="74"/>
      <c r="K425" s="74"/>
      <c r="L425" s="72"/>
      <c r="M425" s="235"/>
      <c r="N425" s="47"/>
      <c r="O425" s="47"/>
      <c r="P425" s="47"/>
      <c r="Q425" s="47"/>
      <c r="R425" s="47"/>
      <c r="S425" s="47"/>
      <c r="T425" s="95"/>
      <c r="AT425" s="24" t="s">
        <v>184</v>
      </c>
      <c r="AU425" s="24" t="s">
        <v>84</v>
      </c>
    </row>
    <row r="426" spans="2:65" s="1" customFormat="1" ht="25.5" customHeight="1">
      <c r="B426" s="46"/>
      <c r="C426" s="221" t="s">
        <v>1000</v>
      </c>
      <c r="D426" s="221" t="s">
        <v>176</v>
      </c>
      <c r="E426" s="222" t="s">
        <v>2015</v>
      </c>
      <c r="F426" s="223" t="s">
        <v>2016</v>
      </c>
      <c r="G426" s="224" t="s">
        <v>304</v>
      </c>
      <c r="H426" s="225">
        <v>2</v>
      </c>
      <c r="I426" s="226"/>
      <c r="J426" s="227">
        <f>ROUND(I426*H426,2)</f>
        <v>0</v>
      </c>
      <c r="K426" s="223" t="s">
        <v>1676</v>
      </c>
      <c r="L426" s="72"/>
      <c r="M426" s="228" t="s">
        <v>23</v>
      </c>
      <c r="N426" s="229" t="s">
        <v>47</v>
      </c>
      <c r="O426" s="47"/>
      <c r="P426" s="230">
        <f>O426*H426</f>
        <v>0</v>
      </c>
      <c r="Q426" s="230">
        <v>0</v>
      </c>
      <c r="R426" s="230">
        <f>Q426*H426</f>
        <v>0</v>
      </c>
      <c r="S426" s="230">
        <v>0</v>
      </c>
      <c r="T426" s="231">
        <f>S426*H426</f>
        <v>0</v>
      </c>
      <c r="AR426" s="24" t="s">
        <v>1973</v>
      </c>
      <c r="AT426" s="24" t="s">
        <v>176</v>
      </c>
      <c r="AU426" s="24" t="s">
        <v>84</v>
      </c>
      <c r="AY426" s="24" t="s">
        <v>170</v>
      </c>
      <c r="BE426" s="232">
        <f>IF(N426="základní",J426,0)</f>
        <v>0</v>
      </c>
      <c r="BF426" s="232">
        <f>IF(N426="snížená",J426,0)</f>
        <v>0</v>
      </c>
      <c r="BG426" s="232">
        <f>IF(N426="zákl. přenesená",J426,0)</f>
        <v>0</v>
      </c>
      <c r="BH426" s="232">
        <f>IF(N426="sníž. přenesená",J426,0)</f>
        <v>0</v>
      </c>
      <c r="BI426" s="232">
        <f>IF(N426="nulová",J426,0)</f>
        <v>0</v>
      </c>
      <c r="BJ426" s="24" t="s">
        <v>84</v>
      </c>
      <c r="BK426" s="232">
        <f>ROUND(I426*H426,2)</f>
        <v>0</v>
      </c>
      <c r="BL426" s="24" t="s">
        <v>1973</v>
      </c>
      <c r="BM426" s="24" t="s">
        <v>2017</v>
      </c>
    </row>
    <row r="427" spans="2:47" s="1" customFormat="1" ht="13.5">
      <c r="B427" s="46"/>
      <c r="C427" s="74"/>
      <c r="D427" s="233" t="s">
        <v>183</v>
      </c>
      <c r="E427" s="74"/>
      <c r="F427" s="234" t="s">
        <v>2018</v>
      </c>
      <c r="G427" s="74"/>
      <c r="H427" s="74"/>
      <c r="I427" s="191"/>
      <c r="J427" s="74"/>
      <c r="K427" s="74"/>
      <c r="L427" s="72"/>
      <c r="M427" s="235"/>
      <c r="N427" s="47"/>
      <c r="O427" s="47"/>
      <c r="P427" s="47"/>
      <c r="Q427" s="47"/>
      <c r="R427" s="47"/>
      <c r="S427" s="47"/>
      <c r="T427" s="95"/>
      <c r="AT427" s="24" t="s">
        <v>183</v>
      </c>
      <c r="AU427" s="24" t="s">
        <v>84</v>
      </c>
    </row>
    <row r="428" spans="2:47" s="1" customFormat="1" ht="13.5">
      <c r="B428" s="46"/>
      <c r="C428" s="74"/>
      <c r="D428" s="233" t="s">
        <v>184</v>
      </c>
      <c r="E428" s="74"/>
      <c r="F428" s="236" t="s">
        <v>2019</v>
      </c>
      <c r="G428" s="74"/>
      <c r="H428" s="74"/>
      <c r="I428" s="191"/>
      <c r="J428" s="74"/>
      <c r="K428" s="74"/>
      <c r="L428" s="72"/>
      <c r="M428" s="235"/>
      <c r="N428" s="47"/>
      <c r="O428" s="47"/>
      <c r="P428" s="47"/>
      <c r="Q428" s="47"/>
      <c r="R428" s="47"/>
      <c r="S428" s="47"/>
      <c r="T428" s="95"/>
      <c r="AT428" s="24" t="s">
        <v>184</v>
      </c>
      <c r="AU428" s="24" t="s">
        <v>84</v>
      </c>
    </row>
    <row r="429" spans="2:65" s="1" customFormat="1" ht="25.5" customHeight="1">
      <c r="B429" s="46"/>
      <c r="C429" s="221" t="s">
        <v>1006</v>
      </c>
      <c r="D429" s="221" t="s">
        <v>176</v>
      </c>
      <c r="E429" s="222" t="s">
        <v>2341</v>
      </c>
      <c r="F429" s="223" t="s">
        <v>2342</v>
      </c>
      <c r="G429" s="224" t="s">
        <v>304</v>
      </c>
      <c r="H429" s="225">
        <v>1</v>
      </c>
      <c r="I429" s="226"/>
      <c r="J429" s="227">
        <f>ROUND(I429*H429,2)</f>
        <v>0</v>
      </c>
      <c r="K429" s="223" t="s">
        <v>1676</v>
      </c>
      <c r="L429" s="72"/>
      <c r="M429" s="228" t="s">
        <v>23</v>
      </c>
      <c r="N429" s="229" t="s">
        <v>47</v>
      </c>
      <c r="O429" s="47"/>
      <c r="P429" s="230">
        <f>O429*H429</f>
        <v>0</v>
      </c>
      <c r="Q429" s="230">
        <v>0</v>
      </c>
      <c r="R429" s="230">
        <f>Q429*H429</f>
        <v>0</v>
      </c>
      <c r="S429" s="230">
        <v>0</v>
      </c>
      <c r="T429" s="231">
        <f>S429*H429</f>
        <v>0</v>
      </c>
      <c r="AR429" s="24" t="s">
        <v>1973</v>
      </c>
      <c r="AT429" s="24" t="s">
        <v>176</v>
      </c>
      <c r="AU429" s="24" t="s">
        <v>84</v>
      </c>
      <c r="AY429" s="24" t="s">
        <v>170</v>
      </c>
      <c r="BE429" s="232">
        <f>IF(N429="základní",J429,0)</f>
        <v>0</v>
      </c>
      <c r="BF429" s="232">
        <f>IF(N429="snížená",J429,0)</f>
        <v>0</v>
      </c>
      <c r="BG429" s="232">
        <f>IF(N429="zákl. přenesená",J429,0)</f>
        <v>0</v>
      </c>
      <c r="BH429" s="232">
        <f>IF(N429="sníž. přenesená",J429,0)</f>
        <v>0</v>
      </c>
      <c r="BI429" s="232">
        <f>IF(N429="nulová",J429,0)</f>
        <v>0</v>
      </c>
      <c r="BJ429" s="24" t="s">
        <v>84</v>
      </c>
      <c r="BK429" s="232">
        <f>ROUND(I429*H429,2)</f>
        <v>0</v>
      </c>
      <c r="BL429" s="24" t="s">
        <v>1973</v>
      </c>
      <c r="BM429" s="24" t="s">
        <v>2343</v>
      </c>
    </row>
    <row r="430" spans="2:47" s="1" customFormat="1" ht="13.5">
      <c r="B430" s="46"/>
      <c r="C430" s="74"/>
      <c r="D430" s="233" t="s">
        <v>183</v>
      </c>
      <c r="E430" s="74"/>
      <c r="F430" s="234" t="s">
        <v>2344</v>
      </c>
      <c r="G430" s="74"/>
      <c r="H430" s="74"/>
      <c r="I430" s="191"/>
      <c r="J430" s="74"/>
      <c r="K430" s="74"/>
      <c r="L430" s="72"/>
      <c r="M430" s="235"/>
      <c r="N430" s="47"/>
      <c r="O430" s="47"/>
      <c r="P430" s="47"/>
      <c r="Q430" s="47"/>
      <c r="R430" s="47"/>
      <c r="S430" s="47"/>
      <c r="T430" s="95"/>
      <c r="AT430" s="24" t="s">
        <v>183</v>
      </c>
      <c r="AU430" s="24" t="s">
        <v>84</v>
      </c>
    </row>
    <row r="431" spans="2:47" s="1" customFormat="1" ht="13.5">
      <c r="B431" s="46"/>
      <c r="C431" s="74"/>
      <c r="D431" s="233" t="s">
        <v>184</v>
      </c>
      <c r="E431" s="74"/>
      <c r="F431" s="236" t="s">
        <v>2345</v>
      </c>
      <c r="G431" s="74"/>
      <c r="H431" s="74"/>
      <c r="I431" s="191"/>
      <c r="J431" s="74"/>
      <c r="K431" s="74"/>
      <c r="L431" s="72"/>
      <c r="M431" s="235"/>
      <c r="N431" s="47"/>
      <c r="O431" s="47"/>
      <c r="P431" s="47"/>
      <c r="Q431" s="47"/>
      <c r="R431" s="47"/>
      <c r="S431" s="47"/>
      <c r="T431" s="95"/>
      <c r="AT431" s="24" t="s">
        <v>184</v>
      </c>
      <c r="AU431" s="24" t="s">
        <v>84</v>
      </c>
    </row>
    <row r="432" spans="2:65" s="1" customFormat="1" ht="16.5" customHeight="1">
      <c r="B432" s="46"/>
      <c r="C432" s="221" t="s">
        <v>1011</v>
      </c>
      <c r="D432" s="221" t="s">
        <v>176</v>
      </c>
      <c r="E432" s="222" t="s">
        <v>2020</v>
      </c>
      <c r="F432" s="223" t="s">
        <v>2021</v>
      </c>
      <c r="G432" s="224" t="s">
        <v>292</v>
      </c>
      <c r="H432" s="225">
        <v>3</v>
      </c>
      <c r="I432" s="226"/>
      <c r="J432" s="227">
        <f>ROUND(I432*H432,2)</f>
        <v>0</v>
      </c>
      <c r="K432" s="223" t="s">
        <v>23</v>
      </c>
      <c r="L432" s="72"/>
      <c r="M432" s="228" t="s">
        <v>23</v>
      </c>
      <c r="N432" s="229" t="s">
        <v>47</v>
      </c>
      <c r="O432" s="47"/>
      <c r="P432" s="230">
        <f>O432*H432</f>
        <v>0</v>
      </c>
      <c r="Q432" s="230">
        <v>0</v>
      </c>
      <c r="R432" s="230">
        <f>Q432*H432</f>
        <v>0</v>
      </c>
      <c r="S432" s="230">
        <v>0</v>
      </c>
      <c r="T432" s="231">
        <f>S432*H432</f>
        <v>0</v>
      </c>
      <c r="AR432" s="24" t="s">
        <v>1973</v>
      </c>
      <c r="AT432" s="24" t="s">
        <v>176</v>
      </c>
      <c r="AU432" s="24" t="s">
        <v>84</v>
      </c>
      <c r="AY432" s="24" t="s">
        <v>170</v>
      </c>
      <c r="BE432" s="232">
        <f>IF(N432="základní",J432,0)</f>
        <v>0</v>
      </c>
      <c r="BF432" s="232">
        <f>IF(N432="snížená",J432,0)</f>
        <v>0</v>
      </c>
      <c r="BG432" s="232">
        <f>IF(N432="zákl. přenesená",J432,0)</f>
        <v>0</v>
      </c>
      <c r="BH432" s="232">
        <f>IF(N432="sníž. přenesená",J432,0)</f>
        <v>0</v>
      </c>
      <c r="BI432" s="232">
        <f>IF(N432="nulová",J432,0)</f>
        <v>0</v>
      </c>
      <c r="BJ432" s="24" t="s">
        <v>84</v>
      </c>
      <c r="BK432" s="232">
        <f>ROUND(I432*H432,2)</f>
        <v>0</v>
      </c>
      <c r="BL432" s="24" t="s">
        <v>1973</v>
      </c>
      <c r="BM432" s="24" t="s">
        <v>2022</v>
      </c>
    </row>
    <row r="433" spans="2:47" s="1" customFormat="1" ht="13.5">
      <c r="B433" s="46"/>
      <c r="C433" s="74"/>
      <c r="D433" s="233" t="s">
        <v>183</v>
      </c>
      <c r="E433" s="74"/>
      <c r="F433" s="234" t="s">
        <v>2021</v>
      </c>
      <c r="G433" s="74"/>
      <c r="H433" s="74"/>
      <c r="I433" s="191"/>
      <c r="J433" s="74"/>
      <c r="K433" s="74"/>
      <c r="L433" s="72"/>
      <c r="M433" s="235"/>
      <c r="N433" s="47"/>
      <c r="O433" s="47"/>
      <c r="P433" s="47"/>
      <c r="Q433" s="47"/>
      <c r="R433" s="47"/>
      <c r="S433" s="47"/>
      <c r="T433" s="95"/>
      <c r="AT433" s="24" t="s">
        <v>183</v>
      </c>
      <c r="AU433" s="24" t="s">
        <v>84</v>
      </c>
    </row>
    <row r="434" spans="2:47" s="1" customFormat="1" ht="13.5">
      <c r="B434" s="46"/>
      <c r="C434" s="74"/>
      <c r="D434" s="233" t="s">
        <v>184</v>
      </c>
      <c r="E434" s="74"/>
      <c r="F434" s="236" t="s">
        <v>2023</v>
      </c>
      <c r="G434" s="74"/>
      <c r="H434" s="74"/>
      <c r="I434" s="191"/>
      <c r="J434" s="74"/>
      <c r="K434" s="74"/>
      <c r="L434" s="72"/>
      <c r="M434" s="235"/>
      <c r="N434" s="47"/>
      <c r="O434" s="47"/>
      <c r="P434" s="47"/>
      <c r="Q434" s="47"/>
      <c r="R434" s="47"/>
      <c r="S434" s="47"/>
      <c r="T434" s="95"/>
      <c r="AT434" s="24" t="s">
        <v>184</v>
      </c>
      <c r="AU434" s="24" t="s">
        <v>84</v>
      </c>
    </row>
    <row r="435" spans="2:65" s="1" customFormat="1" ht="16.5" customHeight="1">
      <c r="B435" s="46"/>
      <c r="C435" s="221" t="s">
        <v>1016</v>
      </c>
      <c r="D435" s="221" t="s">
        <v>176</v>
      </c>
      <c r="E435" s="222" t="s">
        <v>2346</v>
      </c>
      <c r="F435" s="223" t="s">
        <v>2347</v>
      </c>
      <c r="G435" s="224" t="s">
        <v>292</v>
      </c>
      <c r="H435" s="225">
        <v>1</v>
      </c>
      <c r="I435" s="226"/>
      <c r="J435" s="227">
        <f>ROUND(I435*H435,2)</f>
        <v>0</v>
      </c>
      <c r="K435" s="223" t="s">
        <v>23</v>
      </c>
      <c r="L435" s="72"/>
      <c r="M435" s="228" t="s">
        <v>23</v>
      </c>
      <c r="N435" s="229" t="s">
        <v>47</v>
      </c>
      <c r="O435" s="47"/>
      <c r="P435" s="230">
        <f>O435*H435</f>
        <v>0</v>
      </c>
      <c r="Q435" s="230">
        <v>0</v>
      </c>
      <c r="R435" s="230">
        <f>Q435*H435</f>
        <v>0</v>
      </c>
      <c r="S435" s="230">
        <v>0</v>
      </c>
      <c r="T435" s="231">
        <f>S435*H435</f>
        <v>0</v>
      </c>
      <c r="AR435" s="24" t="s">
        <v>1973</v>
      </c>
      <c r="AT435" s="24" t="s">
        <v>176</v>
      </c>
      <c r="AU435" s="24" t="s">
        <v>84</v>
      </c>
      <c r="AY435" s="24" t="s">
        <v>170</v>
      </c>
      <c r="BE435" s="232">
        <f>IF(N435="základní",J435,0)</f>
        <v>0</v>
      </c>
      <c r="BF435" s="232">
        <f>IF(N435="snížená",J435,0)</f>
        <v>0</v>
      </c>
      <c r="BG435" s="232">
        <f>IF(N435="zákl. přenesená",J435,0)</f>
        <v>0</v>
      </c>
      <c r="BH435" s="232">
        <f>IF(N435="sníž. přenesená",J435,0)</f>
        <v>0</v>
      </c>
      <c r="BI435" s="232">
        <f>IF(N435="nulová",J435,0)</f>
        <v>0</v>
      </c>
      <c r="BJ435" s="24" t="s">
        <v>84</v>
      </c>
      <c r="BK435" s="232">
        <f>ROUND(I435*H435,2)</f>
        <v>0</v>
      </c>
      <c r="BL435" s="24" t="s">
        <v>1973</v>
      </c>
      <c r="BM435" s="24" t="s">
        <v>2348</v>
      </c>
    </row>
    <row r="436" spans="2:47" s="1" customFormat="1" ht="13.5">
      <c r="B436" s="46"/>
      <c r="C436" s="74"/>
      <c r="D436" s="233" t="s">
        <v>183</v>
      </c>
      <c r="E436" s="74"/>
      <c r="F436" s="234" t="s">
        <v>2347</v>
      </c>
      <c r="G436" s="74"/>
      <c r="H436" s="74"/>
      <c r="I436" s="191"/>
      <c r="J436" s="74"/>
      <c r="K436" s="74"/>
      <c r="L436" s="72"/>
      <c r="M436" s="235"/>
      <c r="N436" s="47"/>
      <c r="O436" s="47"/>
      <c r="P436" s="47"/>
      <c r="Q436" s="47"/>
      <c r="R436" s="47"/>
      <c r="S436" s="47"/>
      <c r="T436" s="95"/>
      <c r="AT436" s="24" t="s">
        <v>183</v>
      </c>
      <c r="AU436" s="24" t="s">
        <v>84</v>
      </c>
    </row>
    <row r="437" spans="2:47" s="1" customFormat="1" ht="13.5">
      <c r="B437" s="46"/>
      <c r="C437" s="74"/>
      <c r="D437" s="233" t="s">
        <v>184</v>
      </c>
      <c r="E437" s="74"/>
      <c r="F437" s="236" t="s">
        <v>2028</v>
      </c>
      <c r="G437" s="74"/>
      <c r="H437" s="74"/>
      <c r="I437" s="191"/>
      <c r="J437" s="74"/>
      <c r="K437" s="74"/>
      <c r="L437" s="72"/>
      <c r="M437" s="235"/>
      <c r="N437" s="47"/>
      <c r="O437" s="47"/>
      <c r="P437" s="47"/>
      <c r="Q437" s="47"/>
      <c r="R437" s="47"/>
      <c r="S437" s="47"/>
      <c r="T437" s="95"/>
      <c r="AT437" s="24" t="s">
        <v>184</v>
      </c>
      <c r="AU437" s="24" t="s">
        <v>84</v>
      </c>
    </row>
    <row r="438" spans="2:65" s="1" customFormat="1" ht="16.5" customHeight="1">
      <c r="B438" s="46"/>
      <c r="C438" s="221" t="s">
        <v>1023</v>
      </c>
      <c r="D438" s="221" t="s">
        <v>176</v>
      </c>
      <c r="E438" s="222" t="s">
        <v>2029</v>
      </c>
      <c r="F438" s="223" t="s">
        <v>2030</v>
      </c>
      <c r="G438" s="224" t="s">
        <v>1245</v>
      </c>
      <c r="H438" s="225">
        <v>4</v>
      </c>
      <c r="I438" s="226"/>
      <c r="J438" s="227">
        <f>ROUND(I438*H438,2)</f>
        <v>0</v>
      </c>
      <c r="K438" s="223" t="s">
        <v>23</v>
      </c>
      <c r="L438" s="72"/>
      <c r="M438" s="228" t="s">
        <v>23</v>
      </c>
      <c r="N438" s="229" t="s">
        <v>47</v>
      </c>
      <c r="O438" s="47"/>
      <c r="P438" s="230">
        <f>O438*H438</f>
        <v>0</v>
      </c>
      <c r="Q438" s="230">
        <v>0</v>
      </c>
      <c r="R438" s="230">
        <f>Q438*H438</f>
        <v>0</v>
      </c>
      <c r="S438" s="230">
        <v>0</v>
      </c>
      <c r="T438" s="231">
        <f>S438*H438</f>
        <v>0</v>
      </c>
      <c r="AR438" s="24" t="s">
        <v>1973</v>
      </c>
      <c r="AT438" s="24" t="s">
        <v>176</v>
      </c>
      <c r="AU438" s="24" t="s">
        <v>84</v>
      </c>
      <c r="AY438" s="24" t="s">
        <v>170</v>
      </c>
      <c r="BE438" s="232">
        <f>IF(N438="základní",J438,0)</f>
        <v>0</v>
      </c>
      <c r="BF438" s="232">
        <f>IF(N438="snížená",J438,0)</f>
        <v>0</v>
      </c>
      <c r="BG438" s="232">
        <f>IF(N438="zákl. přenesená",J438,0)</f>
        <v>0</v>
      </c>
      <c r="BH438" s="232">
        <f>IF(N438="sníž. přenesená",J438,0)</f>
        <v>0</v>
      </c>
      <c r="BI438" s="232">
        <f>IF(N438="nulová",J438,0)</f>
        <v>0</v>
      </c>
      <c r="BJ438" s="24" t="s">
        <v>84</v>
      </c>
      <c r="BK438" s="232">
        <f>ROUND(I438*H438,2)</f>
        <v>0</v>
      </c>
      <c r="BL438" s="24" t="s">
        <v>1973</v>
      </c>
      <c r="BM438" s="24" t="s">
        <v>2031</v>
      </c>
    </row>
    <row r="439" spans="2:47" s="1" customFormat="1" ht="13.5">
      <c r="B439" s="46"/>
      <c r="C439" s="74"/>
      <c r="D439" s="233" t="s">
        <v>183</v>
      </c>
      <c r="E439" s="74"/>
      <c r="F439" s="234" t="s">
        <v>2030</v>
      </c>
      <c r="G439" s="74"/>
      <c r="H439" s="74"/>
      <c r="I439" s="191"/>
      <c r="J439" s="74"/>
      <c r="K439" s="74"/>
      <c r="L439" s="72"/>
      <c r="M439" s="235"/>
      <c r="N439" s="47"/>
      <c r="O439" s="47"/>
      <c r="P439" s="47"/>
      <c r="Q439" s="47"/>
      <c r="R439" s="47"/>
      <c r="S439" s="47"/>
      <c r="T439" s="95"/>
      <c r="AT439" s="24" t="s">
        <v>183</v>
      </c>
      <c r="AU439" s="24" t="s">
        <v>84</v>
      </c>
    </row>
    <row r="440" spans="2:47" s="1" customFormat="1" ht="13.5">
      <c r="B440" s="46"/>
      <c r="C440" s="74"/>
      <c r="D440" s="233" t="s">
        <v>184</v>
      </c>
      <c r="E440" s="74"/>
      <c r="F440" s="236" t="s">
        <v>2032</v>
      </c>
      <c r="G440" s="74"/>
      <c r="H440" s="74"/>
      <c r="I440" s="191"/>
      <c r="J440" s="74"/>
      <c r="K440" s="74"/>
      <c r="L440" s="72"/>
      <c r="M440" s="235"/>
      <c r="N440" s="47"/>
      <c r="O440" s="47"/>
      <c r="P440" s="47"/>
      <c r="Q440" s="47"/>
      <c r="R440" s="47"/>
      <c r="S440" s="47"/>
      <c r="T440" s="95"/>
      <c r="AT440" s="24" t="s">
        <v>184</v>
      </c>
      <c r="AU440" s="24" t="s">
        <v>84</v>
      </c>
    </row>
    <row r="441" spans="2:65" s="1" customFormat="1" ht="25.5" customHeight="1">
      <c r="B441" s="46"/>
      <c r="C441" s="221" t="s">
        <v>1029</v>
      </c>
      <c r="D441" s="221" t="s">
        <v>176</v>
      </c>
      <c r="E441" s="222" t="s">
        <v>2349</v>
      </c>
      <c r="F441" s="223" t="s">
        <v>2350</v>
      </c>
      <c r="G441" s="224" t="s">
        <v>340</v>
      </c>
      <c r="H441" s="225">
        <v>54</v>
      </c>
      <c r="I441" s="226"/>
      <c r="J441" s="227">
        <f>ROUND(I441*H441,2)</f>
        <v>0</v>
      </c>
      <c r="K441" s="223" t="s">
        <v>1676</v>
      </c>
      <c r="L441" s="72"/>
      <c r="M441" s="228" t="s">
        <v>23</v>
      </c>
      <c r="N441" s="229" t="s">
        <v>47</v>
      </c>
      <c r="O441" s="47"/>
      <c r="P441" s="230">
        <f>O441*H441</f>
        <v>0</v>
      </c>
      <c r="Q441" s="230">
        <v>0</v>
      </c>
      <c r="R441" s="230">
        <f>Q441*H441</f>
        <v>0</v>
      </c>
      <c r="S441" s="230">
        <v>0</v>
      </c>
      <c r="T441" s="231">
        <f>S441*H441</f>
        <v>0</v>
      </c>
      <c r="AR441" s="24" t="s">
        <v>1973</v>
      </c>
      <c r="AT441" s="24" t="s">
        <v>176</v>
      </c>
      <c r="AU441" s="24" t="s">
        <v>84</v>
      </c>
      <c r="AY441" s="24" t="s">
        <v>170</v>
      </c>
      <c r="BE441" s="232">
        <f>IF(N441="základní",J441,0)</f>
        <v>0</v>
      </c>
      <c r="BF441" s="232">
        <f>IF(N441="snížená",J441,0)</f>
        <v>0</v>
      </c>
      <c r="BG441" s="232">
        <f>IF(N441="zákl. přenesená",J441,0)</f>
        <v>0</v>
      </c>
      <c r="BH441" s="232">
        <f>IF(N441="sníž. přenesená",J441,0)</f>
        <v>0</v>
      </c>
      <c r="BI441" s="232">
        <f>IF(N441="nulová",J441,0)</f>
        <v>0</v>
      </c>
      <c r="BJ441" s="24" t="s">
        <v>84</v>
      </c>
      <c r="BK441" s="232">
        <f>ROUND(I441*H441,2)</f>
        <v>0</v>
      </c>
      <c r="BL441" s="24" t="s">
        <v>1973</v>
      </c>
      <c r="BM441" s="24" t="s">
        <v>2351</v>
      </c>
    </row>
    <row r="442" spans="2:47" s="1" customFormat="1" ht="13.5">
      <c r="B442" s="46"/>
      <c r="C442" s="74"/>
      <c r="D442" s="233" t="s">
        <v>183</v>
      </c>
      <c r="E442" s="74"/>
      <c r="F442" s="234" t="s">
        <v>2352</v>
      </c>
      <c r="G442" s="74"/>
      <c r="H442" s="74"/>
      <c r="I442" s="191"/>
      <c r="J442" s="74"/>
      <c r="K442" s="74"/>
      <c r="L442" s="72"/>
      <c r="M442" s="235"/>
      <c r="N442" s="47"/>
      <c r="O442" s="47"/>
      <c r="P442" s="47"/>
      <c r="Q442" s="47"/>
      <c r="R442" s="47"/>
      <c r="S442" s="47"/>
      <c r="T442" s="95"/>
      <c r="AT442" s="24" t="s">
        <v>183</v>
      </c>
      <c r="AU442" s="24" t="s">
        <v>84</v>
      </c>
    </row>
    <row r="443" spans="2:47" s="1" customFormat="1" ht="13.5">
      <c r="B443" s="46"/>
      <c r="C443" s="74"/>
      <c r="D443" s="233" t="s">
        <v>184</v>
      </c>
      <c r="E443" s="74"/>
      <c r="F443" s="236" t="s">
        <v>2353</v>
      </c>
      <c r="G443" s="74"/>
      <c r="H443" s="74"/>
      <c r="I443" s="191"/>
      <c r="J443" s="74"/>
      <c r="K443" s="74"/>
      <c r="L443" s="72"/>
      <c r="M443" s="235"/>
      <c r="N443" s="47"/>
      <c r="O443" s="47"/>
      <c r="P443" s="47"/>
      <c r="Q443" s="47"/>
      <c r="R443" s="47"/>
      <c r="S443" s="47"/>
      <c r="T443" s="95"/>
      <c r="AT443" s="24" t="s">
        <v>184</v>
      </c>
      <c r="AU443" s="24" t="s">
        <v>84</v>
      </c>
    </row>
    <row r="444" spans="2:65" s="1" customFormat="1" ht="25.5" customHeight="1">
      <c r="B444" s="46"/>
      <c r="C444" s="221" t="s">
        <v>1404</v>
      </c>
      <c r="D444" s="221" t="s">
        <v>176</v>
      </c>
      <c r="E444" s="222" t="s">
        <v>2354</v>
      </c>
      <c r="F444" s="223" t="s">
        <v>2355</v>
      </c>
      <c r="G444" s="224" t="s">
        <v>340</v>
      </c>
      <c r="H444" s="225">
        <v>4</v>
      </c>
      <c r="I444" s="226"/>
      <c r="J444" s="227">
        <f>ROUND(I444*H444,2)</f>
        <v>0</v>
      </c>
      <c r="K444" s="223" t="s">
        <v>1676</v>
      </c>
      <c r="L444" s="72"/>
      <c r="M444" s="228" t="s">
        <v>23</v>
      </c>
      <c r="N444" s="229" t="s">
        <v>47</v>
      </c>
      <c r="O444" s="47"/>
      <c r="P444" s="230">
        <f>O444*H444</f>
        <v>0</v>
      </c>
      <c r="Q444" s="230">
        <v>0</v>
      </c>
      <c r="R444" s="230">
        <f>Q444*H444</f>
        <v>0</v>
      </c>
      <c r="S444" s="230">
        <v>0</v>
      </c>
      <c r="T444" s="231">
        <f>S444*H444</f>
        <v>0</v>
      </c>
      <c r="AR444" s="24" t="s">
        <v>1973</v>
      </c>
      <c r="AT444" s="24" t="s">
        <v>176</v>
      </c>
      <c r="AU444" s="24" t="s">
        <v>84</v>
      </c>
      <c r="AY444" s="24" t="s">
        <v>170</v>
      </c>
      <c r="BE444" s="232">
        <f>IF(N444="základní",J444,0)</f>
        <v>0</v>
      </c>
      <c r="BF444" s="232">
        <f>IF(N444="snížená",J444,0)</f>
        <v>0</v>
      </c>
      <c r="BG444" s="232">
        <f>IF(N444="zákl. přenesená",J444,0)</f>
        <v>0</v>
      </c>
      <c r="BH444" s="232">
        <f>IF(N444="sníž. přenesená",J444,0)</f>
        <v>0</v>
      </c>
      <c r="BI444" s="232">
        <f>IF(N444="nulová",J444,0)</f>
        <v>0</v>
      </c>
      <c r="BJ444" s="24" t="s">
        <v>84</v>
      </c>
      <c r="BK444" s="232">
        <f>ROUND(I444*H444,2)</f>
        <v>0</v>
      </c>
      <c r="BL444" s="24" t="s">
        <v>1973</v>
      </c>
      <c r="BM444" s="24" t="s">
        <v>2356</v>
      </c>
    </row>
    <row r="445" spans="2:47" s="1" customFormat="1" ht="13.5">
      <c r="B445" s="46"/>
      <c r="C445" s="74"/>
      <c r="D445" s="233" t="s">
        <v>183</v>
      </c>
      <c r="E445" s="74"/>
      <c r="F445" s="234" t="s">
        <v>2357</v>
      </c>
      <c r="G445" s="74"/>
      <c r="H445" s="74"/>
      <c r="I445" s="191"/>
      <c r="J445" s="74"/>
      <c r="K445" s="74"/>
      <c r="L445" s="72"/>
      <c r="M445" s="235"/>
      <c r="N445" s="47"/>
      <c r="O445" s="47"/>
      <c r="P445" s="47"/>
      <c r="Q445" s="47"/>
      <c r="R445" s="47"/>
      <c r="S445" s="47"/>
      <c r="T445" s="95"/>
      <c r="AT445" s="24" t="s">
        <v>183</v>
      </c>
      <c r="AU445" s="24" t="s">
        <v>84</v>
      </c>
    </row>
    <row r="446" spans="2:47" s="1" customFormat="1" ht="13.5">
      <c r="B446" s="46"/>
      <c r="C446" s="74"/>
      <c r="D446" s="233" t="s">
        <v>184</v>
      </c>
      <c r="E446" s="74"/>
      <c r="F446" s="236" t="s">
        <v>2358</v>
      </c>
      <c r="G446" s="74"/>
      <c r="H446" s="74"/>
      <c r="I446" s="191"/>
      <c r="J446" s="74"/>
      <c r="K446" s="74"/>
      <c r="L446" s="72"/>
      <c r="M446" s="235"/>
      <c r="N446" s="47"/>
      <c r="O446" s="47"/>
      <c r="P446" s="47"/>
      <c r="Q446" s="47"/>
      <c r="R446" s="47"/>
      <c r="S446" s="47"/>
      <c r="T446" s="95"/>
      <c r="AT446" s="24" t="s">
        <v>184</v>
      </c>
      <c r="AU446" s="24" t="s">
        <v>84</v>
      </c>
    </row>
    <row r="447" spans="2:65" s="1" customFormat="1" ht="25.5" customHeight="1">
      <c r="B447" s="46"/>
      <c r="C447" s="221" t="s">
        <v>1406</v>
      </c>
      <c r="D447" s="221" t="s">
        <v>176</v>
      </c>
      <c r="E447" s="222" t="s">
        <v>2359</v>
      </c>
      <c r="F447" s="223" t="s">
        <v>2360</v>
      </c>
      <c r="G447" s="224" t="s">
        <v>340</v>
      </c>
      <c r="H447" s="225">
        <v>12</v>
      </c>
      <c r="I447" s="226"/>
      <c r="J447" s="227">
        <f>ROUND(I447*H447,2)</f>
        <v>0</v>
      </c>
      <c r="K447" s="223" t="s">
        <v>1676</v>
      </c>
      <c r="L447" s="72"/>
      <c r="M447" s="228" t="s">
        <v>23</v>
      </c>
      <c r="N447" s="229" t="s">
        <v>47</v>
      </c>
      <c r="O447" s="47"/>
      <c r="P447" s="230">
        <f>O447*H447</f>
        <v>0</v>
      </c>
      <c r="Q447" s="230">
        <v>0</v>
      </c>
      <c r="R447" s="230">
        <f>Q447*H447</f>
        <v>0</v>
      </c>
      <c r="S447" s="230">
        <v>0</v>
      </c>
      <c r="T447" s="231">
        <f>S447*H447</f>
        <v>0</v>
      </c>
      <c r="AR447" s="24" t="s">
        <v>1973</v>
      </c>
      <c r="AT447" s="24" t="s">
        <v>176</v>
      </c>
      <c r="AU447" s="24" t="s">
        <v>84</v>
      </c>
      <c r="AY447" s="24" t="s">
        <v>170</v>
      </c>
      <c r="BE447" s="232">
        <f>IF(N447="základní",J447,0)</f>
        <v>0</v>
      </c>
      <c r="BF447" s="232">
        <f>IF(N447="snížená",J447,0)</f>
        <v>0</v>
      </c>
      <c r="BG447" s="232">
        <f>IF(N447="zákl. přenesená",J447,0)</f>
        <v>0</v>
      </c>
      <c r="BH447" s="232">
        <f>IF(N447="sníž. přenesená",J447,0)</f>
        <v>0</v>
      </c>
      <c r="BI447" s="232">
        <f>IF(N447="nulová",J447,0)</f>
        <v>0</v>
      </c>
      <c r="BJ447" s="24" t="s">
        <v>84</v>
      </c>
      <c r="BK447" s="232">
        <f>ROUND(I447*H447,2)</f>
        <v>0</v>
      </c>
      <c r="BL447" s="24" t="s">
        <v>1973</v>
      </c>
      <c r="BM447" s="24" t="s">
        <v>2361</v>
      </c>
    </row>
    <row r="448" spans="2:47" s="1" customFormat="1" ht="13.5">
      <c r="B448" s="46"/>
      <c r="C448" s="74"/>
      <c r="D448" s="233" t="s">
        <v>183</v>
      </c>
      <c r="E448" s="74"/>
      <c r="F448" s="234" t="s">
        <v>2362</v>
      </c>
      <c r="G448" s="74"/>
      <c r="H448" s="74"/>
      <c r="I448" s="191"/>
      <c r="J448" s="74"/>
      <c r="K448" s="74"/>
      <c r="L448" s="72"/>
      <c r="M448" s="235"/>
      <c r="N448" s="47"/>
      <c r="O448" s="47"/>
      <c r="P448" s="47"/>
      <c r="Q448" s="47"/>
      <c r="R448" s="47"/>
      <c r="S448" s="47"/>
      <c r="T448" s="95"/>
      <c r="AT448" s="24" t="s">
        <v>183</v>
      </c>
      <c r="AU448" s="24" t="s">
        <v>84</v>
      </c>
    </row>
    <row r="449" spans="2:65" s="1" customFormat="1" ht="16.5" customHeight="1">
      <c r="B449" s="46"/>
      <c r="C449" s="221" t="s">
        <v>1409</v>
      </c>
      <c r="D449" s="221" t="s">
        <v>176</v>
      </c>
      <c r="E449" s="222" t="s">
        <v>2045</v>
      </c>
      <c r="F449" s="223" t="s">
        <v>2046</v>
      </c>
      <c r="G449" s="224" t="s">
        <v>1732</v>
      </c>
      <c r="H449" s="225">
        <v>24</v>
      </c>
      <c r="I449" s="226"/>
      <c r="J449" s="227">
        <f>ROUND(I449*H449,2)</f>
        <v>0</v>
      </c>
      <c r="K449" s="223" t="s">
        <v>23</v>
      </c>
      <c r="L449" s="72"/>
      <c r="M449" s="228" t="s">
        <v>23</v>
      </c>
      <c r="N449" s="229" t="s">
        <v>47</v>
      </c>
      <c r="O449" s="47"/>
      <c r="P449" s="230">
        <f>O449*H449</f>
        <v>0</v>
      </c>
      <c r="Q449" s="230">
        <v>0</v>
      </c>
      <c r="R449" s="230">
        <f>Q449*H449</f>
        <v>0</v>
      </c>
      <c r="S449" s="230">
        <v>0</v>
      </c>
      <c r="T449" s="231">
        <f>S449*H449</f>
        <v>0</v>
      </c>
      <c r="AR449" s="24" t="s">
        <v>1973</v>
      </c>
      <c r="AT449" s="24" t="s">
        <v>176</v>
      </c>
      <c r="AU449" s="24" t="s">
        <v>84</v>
      </c>
      <c r="AY449" s="24" t="s">
        <v>170</v>
      </c>
      <c r="BE449" s="232">
        <f>IF(N449="základní",J449,0)</f>
        <v>0</v>
      </c>
      <c r="BF449" s="232">
        <f>IF(N449="snížená",J449,0)</f>
        <v>0</v>
      </c>
      <c r="BG449" s="232">
        <f>IF(N449="zákl. přenesená",J449,0)</f>
        <v>0</v>
      </c>
      <c r="BH449" s="232">
        <f>IF(N449="sníž. přenesená",J449,0)</f>
        <v>0</v>
      </c>
      <c r="BI449" s="232">
        <f>IF(N449="nulová",J449,0)</f>
        <v>0</v>
      </c>
      <c r="BJ449" s="24" t="s">
        <v>84</v>
      </c>
      <c r="BK449" s="232">
        <f>ROUND(I449*H449,2)</f>
        <v>0</v>
      </c>
      <c r="BL449" s="24" t="s">
        <v>1973</v>
      </c>
      <c r="BM449" s="24" t="s">
        <v>2047</v>
      </c>
    </row>
    <row r="450" spans="2:47" s="1" customFormat="1" ht="13.5">
      <c r="B450" s="46"/>
      <c r="C450" s="74"/>
      <c r="D450" s="233" t="s">
        <v>183</v>
      </c>
      <c r="E450" s="74"/>
      <c r="F450" s="234" t="s">
        <v>2046</v>
      </c>
      <c r="G450" s="74"/>
      <c r="H450" s="74"/>
      <c r="I450" s="191"/>
      <c r="J450" s="74"/>
      <c r="K450" s="74"/>
      <c r="L450" s="72"/>
      <c r="M450" s="235"/>
      <c r="N450" s="47"/>
      <c r="O450" s="47"/>
      <c r="P450" s="47"/>
      <c r="Q450" s="47"/>
      <c r="R450" s="47"/>
      <c r="S450" s="47"/>
      <c r="T450" s="95"/>
      <c r="AT450" s="24" t="s">
        <v>183</v>
      </c>
      <c r="AU450" s="24" t="s">
        <v>84</v>
      </c>
    </row>
    <row r="451" spans="2:47" s="1" customFormat="1" ht="13.5">
      <c r="B451" s="46"/>
      <c r="C451" s="74"/>
      <c r="D451" s="233" t="s">
        <v>184</v>
      </c>
      <c r="E451" s="74"/>
      <c r="F451" s="236" t="s">
        <v>2048</v>
      </c>
      <c r="G451" s="74"/>
      <c r="H451" s="74"/>
      <c r="I451" s="191"/>
      <c r="J451" s="74"/>
      <c r="K451" s="74"/>
      <c r="L451" s="72"/>
      <c r="M451" s="235"/>
      <c r="N451" s="47"/>
      <c r="O451" s="47"/>
      <c r="P451" s="47"/>
      <c r="Q451" s="47"/>
      <c r="R451" s="47"/>
      <c r="S451" s="47"/>
      <c r="T451" s="95"/>
      <c r="AT451" s="24" t="s">
        <v>184</v>
      </c>
      <c r="AU451" s="24" t="s">
        <v>84</v>
      </c>
    </row>
    <row r="452" spans="2:65" s="1" customFormat="1" ht="16.5" customHeight="1">
      <c r="B452" s="46"/>
      <c r="C452" s="221" t="s">
        <v>1412</v>
      </c>
      <c r="D452" s="221" t="s">
        <v>176</v>
      </c>
      <c r="E452" s="222" t="s">
        <v>2049</v>
      </c>
      <c r="F452" s="223" t="s">
        <v>2050</v>
      </c>
      <c r="G452" s="224" t="s">
        <v>340</v>
      </c>
      <c r="H452" s="225">
        <v>41</v>
      </c>
      <c r="I452" s="226"/>
      <c r="J452" s="227">
        <f>ROUND(I452*H452,2)</f>
        <v>0</v>
      </c>
      <c r="K452" s="223" t="s">
        <v>1676</v>
      </c>
      <c r="L452" s="72"/>
      <c r="M452" s="228" t="s">
        <v>23</v>
      </c>
      <c r="N452" s="229" t="s">
        <v>47</v>
      </c>
      <c r="O452" s="47"/>
      <c r="P452" s="230">
        <f>O452*H452</f>
        <v>0</v>
      </c>
      <c r="Q452" s="230">
        <v>0</v>
      </c>
      <c r="R452" s="230">
        <f>Q452*H452</f>
        <v>0</v>
      </c>
      <c r="S452" s="230">
        <v>0</v>
      </c>
      <c r="T452" s="231">
        <f>S452*H452</f>
        <v>0</v>
      </c>
      <c r="AR452" s="24" t="s">
        <v>1973</v>
      </c>
      <c r="AT452" s="24" t="s">
        <v>176</v>
      </c>
      <c r="AU452" s="24" t="s">
        <v>84</v>
      </c>
      <c r="AY452" s="24" t="s">
        <v>170</v>
      </c>
      <c r="BE452" s="232">
        <f>IF(N452="základní",J452,0)</f>
        <v>0</v>
      </c>
      <c r="BF452" s="232">
        <f>IF(N452="snížená",J452,0)</f>
        <v>0</v>
      </c>
      <c r="BG452" s="232">
        <f>IF(N452="zákl. přenesená",J452,0)</f>
        <v>0</v>
      </c>
      <c r="BH452" s="232">
        <f>IF(N452="sníž. přenesená",J452,0)</f>
        <v>0</v>
      </c>
      <c r="BI452" s="232">
        <f>IF(N452="nulová",J452,0)</f>
        <v>0</v>
      </c>
      <c r="BJ452" s="24" t="s">
        <v>84</v>
      </c>
      <c r="BK452" s="232">
        <f>ROUND(I452*H452,2)</f>
        <v>0</v>
      </c>
      <c r="BL452" s="24" t="s">
        <v>1973</v>
      </c>
      <c r="BM452" s="24" t="s">
        <v>2051</v>
      </c>
    </row>
    <row r="453" spans="2:47" s="1" customFormat="1" ht="13.5">
      <c r="B453" s="46"/>
      <c r="C453" s="74"/>
      <c r="D453" s="233" t="s">
        <v>183</v>
      </c>
      <c r="E453" s="74"/>
      <c r="F453" s="234" t="s">
        <v>2052</v>
      </c>
      <c r="G453" s="74"/>
      <c r="H453" s="74"/>
      <c r="I453" s="191"/>
      <c r="J453" s="74"/>
      <c r="K453" s="74"/>
      <c r="L453" s="72"/>
      <c r="M453" s="235"/>
      <c r="N453" s="47"/>
      <c r="O453" s="47"/>
      <c r="P453" s="47"/>
      <c r="Q453" s="47"/>
      <c r="R453" s="47"/>
      <c r="S453" s="47"/>
      <c r="T453" s="95"/>
      <c r="AT453" s="24" t="s">
        <v>183</v>
      </c>
      <c r="AU453" s="24" t="s">
        <v>84</v>
      </c>
    </row>
    <row r="454" spans="2:47" s="1" customFormat="1" ht="13.5">
      <c r="B454" s="46"/>
      <c r="C454" s="74"/>
      <c r="D454" s="233" t="s">
        <v>184</v>
      </c>
      <c r="E454" s="74"/>
      <c r="F454" s="236" t="s">
        <v>2053</v>
      </c>
      <c r="G454" s="74"/>
      <c r="H454" s="74"/>
      <c r="I454" s="191"/>
      <c r="J454" s="74"/>
      <c r="K454" s="74"/>
      <c r="L454" s="72"/>
      <c r="M454" s="235"/>
      <c r="N454" s="47"/>
      <c r="O454" s="47"/>
      <c r="P454" s="47"/>
      <c r="Q454" s="47"/>
      <c r="R454" s="47"/>
      <c r="S454" s="47"/>
      <c r="T454" s="95"/>
      <c r="AT454" s="24" t="s">
        <v>184</v>
      </c>
      <c r="AU454" s="24" t="s">
        <v>84</v>
      </c>
    </row>
    <row r="455" spans="2:65" s="1" customFormat="1" ht="16.5" customHeight="1">
      <c r="B455" s="46"/>
      <c r="C455" s="221" t="s">
        <v>1414</v>
      </c>
      <c r="D455" s="221" t="s">
        <v>176</v>
      </c>
      <c r="E455" s="222" t="s">
        <v>2054</v>
      </c>
      <c r="F455" s="223" t="s">
        <v>2055</v>
      </c>
      <c r="G455" s="224" t="s">
        <v>1245</v>
      </c>
      <c r="H455" s="225">
        <v>5</v>
      </c>
      <c r="I455" s="226"/>
      <c r="J455" s="227">
        <f>ROUND(I455*H455,2)</f>
        <v>0</v>
      </c>
      <c r="K455" s="223" t="s">
        <v>23</v>
      </c>
      <c r="L455" s="72"/>
      <c r="M455" s="228" t="s">
        <v>23</v>
      </c>
      <c r="N455" s="229" t="s">
        <v>47</v>
      </c>
      <c r="O455" s="47"/>
      <c r="P455" s="230">
        <f>O455*H455</f>
        <v>0</v>
      </c>
      <c r="Q455" s="230">
        <v>0</v>
      </c>
      <c r="R455" s="230">
        <f>Q455*H455</f>
        <v>0</v>
      </c>
      <c r="S455" s="230">
        <v>0</v>
      </c>
      <c r="T455" s="231">
        <f>S455*H455</f>
        <v>0</v>
      </c>
      <c r="AR455" s="24" t="s">
        <v>1973</v>
      </c>
      <c r="AT455" s="24" t="s">
        <v>176</v>
      </c>
      <c r="AU455" s="24" t="s">
        <v>84</v>
      </c>
      <c r="AY455" s="24" t="s">
        <v>170</v>
      </c>
      <c r="BE455" s="232">
        <f>IF(N455="základní",J455,0)</f>
        <v>0</v>
      </c>
      <c r="BF455" s="232">
        <f>IF(N455="snížená",J455,0)</f>
        <v>0</v>
      </c>
      <c r="BG455" s="232">
        <f>IF(N455="zákl. přenesená",J455,0)</f>
        <v>0</v>
      </c>
      <c r="BH455" s="232">
        <f>IF(N455="sníž. přenesená",J455,0)</f>
        <v>0</v>
      </c>
      <c r="BI455" s="232">
        <f>IF(N455="nulová",J455,0)</f>
        <v>0</v>
      </c>
      <c r="BJ455" s="24" t="s">
        <v>84</v>
      </c>
      <c r="BK455" s="232">
        <f>ROUND(I455*H455,2)</f>
        <v>0</v>
      </c>
      <c r="BL455" s="24" t="s">
        <v>1973</v>
      </c>
      <c r="BM455" s="24" t="s">
        <v>2056</v>
      </c>
    </row>
    <row r="456" spans="2:47" s="1" customFormat="1" ht="13.5">
      <c r="B456" s="46"/>
      <c r="C456" s="74"/>
      <c r="D456" s="233" t="s">
        <v>183</v>
      </c>
      <c r="E456" s="74"/>
      <c r="F456" s="234" t="s">
        <v>2055</v>
      </c>
      <c r="G456" s="74"/>
      <c r="H456" s="74"/>
      <c r="I456" s="191"/>
      <c r="J456" s="74"/>
      <c r="K456" s="74"/>
      <c r="L456" s="72"/>
      <c r="M456" s="235"/>
      <c r="N456" s="47"/>
      <c r="O456" s="47"/>
      <c r="P456" s="47"/>
      <c r="Q456" s="47"/>
      <c r="R456" s="47"/>
      <c r="S456" s="47"/>
      <c r="T456" s="95"/>
      <c r="AT456" s="24" t="s">
        <v>183</v>
      </c>
      <c r="AU456" s="24" t="s">
        <v>84</v>
      </c>
    </row>
    <row r="457" spans="2:47" s="1" customFormat="1" ht="13.5">
      <c r="B457" s="46"/>
      <c r="C457" s="74"/>
      <c r="D457" s="233" t="s">
        <v>184</v>
      </c>
      <c r="E457" s="74"/>
      <c r="F457" s="236" t="s">
        <v>2057</v>
      </c>
      <c r="G457" s="74"/>
      <c r="H457" s="74"/>
      <c r="I457" s="191"/>
      <c r="J457" s="74"/>
      <c r="K457" s="74"/>
      <c r="L457" s="72"/>
      <c r="M457" s="235"/>
      <c r="N457" s="47"/>
      <c r="O457" s="47"/>
      <c r="P457" s="47"/>
      <c r="Q457" s="47"/>
      <c r="R457" s="47"/>
      <c r="S457" s="47"/>
      <c r="T457" s="95"/>
      <c r="AT457" s="24" t="s">
        <v>184</v>
      </c>
      <c r="AU457" s="24" t="s">
        <v>84</v>
      </c>
    </row>
    <row r="458" spans="2:65" s="1" customFormat="1" ht="25.5" customHeight="1">
      <c r="B458" s="46"/>
      <c r="C458" s="221" t="s">
        <v>1419</v>
      </c>
      <c r="D458" s="221" t="s">
        <v>176</v>
      </c>
      <c r="E458" s="222" t="s">
        <v>2058</v>
      </c>
      <c r="F458" s="223" t="s">
        <v>2059</v>
      </c>
      <c r="G458" s="224" t="s">
        <v>340</v>
      </c>
      <c r="H458" s="225">
        <v>54</v>
      </c>
      <c r="I458" s="226"/>
      <c r="J458" s="227">
        <f>ROUND(I458*H458,2)</f>
        <v>0</v>
      </c>
      <c r="K458" s="223" t="s">
        <v>23</v>
      </c>
      <c r="L458" s="72"/>
      <c r="M458" s="228" t="s">
        <v>23</v>
      </c>
      <c r="N458" s="229" t="s">
        <v>47</v>
      </c>
      <c r="O458" s="47"/>
      <c r="P458" s="230">
        <f>O458*H458</f>
        <v>0</v>
      </c>
      <c r="Q458" s="230">
        <v>0.156</v>
      </c>
      <c r="R458" s="230">
        <f>Q458*H458</f>
        <v>8.424</v>
      </c>
      <c r="S458" s="230">
        <v>0</v>
      </c>
      <c r="T458" s="231">
        <f>S458*H458</f>
        <v>0</v>
      </c>
      <c r="AR458" s="24" t="s">
        <v>1973</v>
      </c>
      <c r="AT458" s="24" t="s">
        <v>176</v>
      </c>
      <c r="AU458" s="24" t="s">
        <v>84</v>
      </c>
      <c r="AY458" s="24" t="s">
        <v>170</v>
      </c>
      <c r="BE458" s="232">
        <f>IF(N458="základní",J458,0)</f>
        <v>0</v>
      </c>
      <c r="BF458" s="232">
        <f>IF(N458="snížená",J458,0)</f>
        <v>0</v>
      </c>
      <c r="BG458" s="232">
        <f>IF(N458="zákl. přenesená",J458,0)</f>
        <v>0</v>
      </c>
      <c r="BH458" s="232">
        <f>IF(N458="sníž. přenesená",J458,0)</f>
        <v>0</v>
      </c>
      <c r="BI458" s="232">
        <f>IF(N458="nulová",J458,0)</f>
        <v>0</v>
      </c>
      <c r="BJ458" s="24" t="s">
        <v>84</v>
      </c>
      <c r="BK458" s="232">
        <f>ROUND(I458*H458,2)</f>
        <v>0</v>
      </c>
      <c r="BL458" s="24" t="s">
        <v>1973</v>
      </c>
      <c r="BM458" s="24" t="s">
        <v>2060</v>
      </c>
    </row>
    <row r="459" spans="2:47" s="1" customFormat="1" ht="13.5">
      <c r="B459" s="46"/>
      <c r="C459" s="74"/>
      <c r="D459" s="233" t="s">
        <v>183</v>
      </c>
      <c r="E459" s="74"/>
      <c r="F459" s="234" t="s">
        <v>2061</v>
      </c>
      <c r="G459" s="74"/>
      <c r="H459" s="74"/>
      <c r="I459" s="191"/>
      <c r="J459" s="74"/>
      <c r="K459" s="74"/>
      <c r="L459" s="72"/>
      <c r="M459" s="235"/>
      <c r="N459" s="47"/>
      <c r="O459" s="47"/>
      <c r="P459" s="47"/>
      <c r="Q459" s="47"/>
      <c r="R459" s="47"/>
      <c r="S459" s="47"/>
      <c r="T459" s="95"/>
      <c r="AT459" s="24" t="s">
        <v>183</v>
      </c>
      <c r="AU459" s="24" t="s">
        <v>84</v>
      </c>
    </row>
    <row r="460" spans="2:47" s="1" customFormat="1" ht="13.5">
      <c r="B460" s="46"/>
      <c r="C460" s="74"/>
      <c r="D460" s="233" t="s">
        <v>184</v>
      </c>
      <c r="E460" s="74"/>
      <c r="F460" s="236" t="s">
        <v>2062</v>
      </c>
      <c r="G460" s="74"/>
      <c r="H460" s="74"/>
      <c r="I460" s="191"/>
      <c r="J460" s="74"/>
      <c r="K460" s="74"/>
      <c r="L460" s="72"/>
      <c r="M460" s="235"/>
      <c r="N460" s="47"/>
      <c r="O460" s="47"/>
      <c r="P460" s="47"/>
      <c r="Q460" s="47"/>
      <c r="R460" s="47"/>
      <c r="S460" s="47"/>
      <c r="T460" s="95"/>
      <c r="AT460" s="24" t="s">
        <v>184</v>
      </c>
      <c r="AU460" s="24" t="s">
        <v>84</v>
      </c>
    </row>
    <row r="461" spans="2:65" s="1" customFormat="1" ht="25.5" customHeight="1">
      <c r="B461" s="46"/>
      <c r="C461" s="221" t="s">
        <v>1425</v>
      </c>
      <c r="D461" s="221" t="s">
        <v>176</v>
      </c>
      <c r="E461" s="222" t="s">
        <v>2363</v>
      </c>
      <c r="F461" s="223" t="s">
        <v>2059</v>
      </c>
      <c r="G461" s="224" t="s">
        <v>340</v>
      </c>
      <c r="H461" s="225">
        <v>4</v>
      </c>
      <c r="I461" s="226"/>
      <c r="J461" s="227">
        <f>ROUND(I461*H461,2)</f>
        <v>0</v>
      </c>
      <c r="K461" s="223" t="s">
        <v>23</v>
      </c>
      <c r="L461" s="72"/>
      <c r="M461" s="228" t="s">
        <v>23</v>
      </c>
      <c r="N461" s="229" t="s">
        <v>47</v>
      </c>
      <c r="O461" s="47"/>
      <c r="P461" s="230">
        <f>O461*H461</f>
        <v>0</v>
      </c>
      <c r="Q461" s="230">
        <v>0.156</v>
      </c>
      <c r="R461" s="230">
        <f>Q461*H461</f>
        <v>0.624</v>
      </c>
      <c r="S461" s="230">
        <v>0</v>
      </c>
      <c r="T461" s="231">
        <f>S461*H461</f>
        <v>0</v>
      </c>
      <c r="AR461" s="24" t="s">
        <v>1973</v>
      </c>
      <c r="AT461" s="24" t="s">
        <v>176</v>
      </c>
      <c r="AU461" s="24" t="s">
        <v>84</v>
      </c>
      <c r="AY461" s="24" t="s">
        <v>170</v>
      </c>
      <c r="BE461" s="232">
        <f>IF(N461="základní",J461,0)</f>
        <v>0</v>
      </c>
      <c r="BF461" s="232">
        <f>IF(N461="snížená",J461,0)</f>
        <v>0</v>
      </c>
      <c r="BG461" s="232">
        <f>IF(N461="zákl. přenesená",J461,0)</f>
        <v>0</v>
      </c>
      <c r="BH461" s="232">
        <f>IF(N461="sníž. přenesená",J461,0)</f>
        <v>0</v>
      </c>
      <c r="BI461" s="232">
        <f>IF(N461="nulová",J461,0)</f>
        <v>0</v>
      </c>
      <c r="BJ461" s="24" t="s">
        <v>84</v>
      </c>
      <c r="BK461" s="232">
        <f>ROUND(I461*H461,2)</f>
        <v>0</v>
      </c>
      <c r="BL461" s="24" t="s">
        <v>1973</v>
      </c>
      <c r="BM461" s="24" t="s">
        <v>2364</v>
      </c>
    </row>
    <row r="462" spans="2:47" s="1" customFormat="1" ht="13.5">
      <c r="B462" s="46"/>
      <c r="C462" s="74"/>
      <c r="D462" s="233" t="s">
        <v>183</v>
      </c>
      <c r="E462" s="74"/>
      <c r="F462" s="234" t="s">
        <v>2365</v>
      </c>
      <c r="G462" s="74"/>
      <c r="H462" s="74"/>
      <c r="I462" s="191"/>
      <c r="J462" s="74"/>
      <c r="K462" s="74"/>
      <c r="L462" s="72"/>
      <c r="M462" s="235"/>
      <c r="N462" s="47"/>
      <c r="O462" s="47"/>
      <c r="P462" s="47"/>
      <c r="Q462" s="47"/>
      <c r="R462" s="47"/>
      <c r="S462" s="47"/>
      <c r="T462" s="95"/>
      <c r="AT462" s="24" t="s">
        <v>183</v>
      </c>
      <c r="AU462" s="24" t="s">
        <v>84</v>
      </c>
    </row>
    <row r="463" spans="2:47" s="1" customFormat="1" ht="13.5">
      <c r="B463" s="46"/>
      <c r="C463" s="74"/>
      <c r="D463" s="233" t="s">
        <v>184</v>
      </c>
      <c r="E463" s="74"/>
      <c r="F463" s="236" t="s">
        <v>2366</v>
      </c>
      <c r="G463" s="74"/>
      <c r="H463" s="74"/>
      <c r="I463" s="191"/>
      <c r="J463" s="74"/>
      <c r="K463" s="74"/>
      <c r="L463" s="72"/>
      <c r="M463" s="235"/>
      <c r="N463" s="47"/>
      <c r="O463" s="47"/>
      <c r="P463" s="47"/>
      <c r="Q463" s="47"/>
      <c r="R463" s="47"/>
      <c r="S463" s="47"/>
      <c r="T463" s="95"/>
      <c r="AT463" s="24" t="s">
        <v>184</v>
      </c>
      <c r="AU463" s="24" t="s">
        <v>84</v>
      </c>
    </row>
    <row r="464" spans="2:65" s="1" customFormat="1" ht="16.5" customHeight="1">
      <c r="B464" s="46"/>
      <c r="C464" s="221" t="s">
        <v>1431</v>
      </c>
      <c r="D464" s="221" t="s">
        <v>176</v>
      </c>
      <c r="E464" s="222" t="s">
        <v>2367</v>
      </c>
      <c r="F464" s="223" t="s">
        <v>2368</v>
      </c>
      <c r="G464" s="224" t="s">
        <v>304</v>
      </c>
      <c r="H464" s="225">
        <v>2</v>
      </c>
      <c r="I464" s="226"/>
      <c r="J464" s="227">
        <f>ROUND(I464*H464,2)</f>
        <v>0</v>
      </c>
      <c r="K464" s="223" t="s">
        <v>1676</v>
      </c>
      <c r="L464" s="72"/>
      <c r="M464" s="228" t="s">
        <v>23</v>
      </c>
      <c r="N464" s="229" t="s">
        <v>47</v>
      </c>
      <c r="O464" s="47"/>
      <c r="P464" s="230">
        <f>O464*H464</f>
        <v>0</v>
      </c>
      <c r="Q464" s="230">
        <v>0.0076</v>
      </c>
      <c r="R464" s="230">
        <f>Q464*H464</f>
        <v>0.0152</v>
      </c>
      <c r="S464" s="230">
        <v>0</v>
      </c>
      <c r="T464" s="231">
        <f>S464*H464</f>
        <v>0</v>
      </c>
      <c r="AR464" s="24" t="s">
        <v>1973</v>
      </c>
      <c r="AT464" s="24" t="s">
        <v>176</v>
      </c>
      <c r="AU464" s="24" t="s">
        <v>84</v>
      </c>
      <c r="AY464" s="24" t="s">
        <v>170</v>
      </c>
      <c r="BE464" s="232">
        <f>IF(N464="základní",J464,0)</f>
        <v>0</v>
      </c>
      <c r="BF464" s="232">
        <f>IF(N464="snížená",J464,0)</f>
        <v>0</v>
      </c>
      <c r="BG464" s="232">
        <f>IF(N464="zákl. přenesená",J464,0)</f>
        <v>0</v>
      </c>
      <c r="BH464" s="232">
        <f>IF(N464="sníž. přenesená",J464,0)</f>
        <v>0</v>
      </c>
      <c r="BI464" s="232">
        <f>IF(N464="nulová",J464,0)</f>
        <v>0</v>
      </c>
      <c r="BJ464" s="24" t="s">
        <v>84</v>
      </c>
      <c r="BK464" s="232">
        <f>ROUND(I464*H464,2)</f>
        <v>0</v>
      </c>
      <c r="BL464" s="24" t="s">
        <v>1973</v>
      </c>
      <c r="BM464" s="24" t="s">
        <v>2369</v>
      </c>
    </row>
    <row r="465" spans="2:47" s="1" customFormat="1" ht="13.5">
      <c r="B465" s="46"/>
      <c r="C465" s="74"/>
      <c r="D465" s="233" t="s">
        <v>183</v>
      </c>
      <c r="E465" s="74"/>
      <c r="F465" s="234" t="s">
        <v>2370</v>
      </c>
      <c r="G465" s="74"/>
      <c r="H465" s="74"/>
      <c r="I465" s="191"/>
      <c r="J465" s="74"/>
      <c r="K465" s="74"/>
      <c r="L465" s="72"/>
      <c r="M465" s="235"/>
      <c r="N465" s="47"/>
      <c r="O465" s="47"/>
      <c r="P465" s="47"/>
      <c r="Q465" s="47"/>
      <c r="R465" s="47"/>
      <c r="S465" s="47"/>
      <c r="T465" s="95"/>
      <c r="AT465" s="24" t="s">
        <v>183</v>
      </c>
      <c r="AU465" s="24" t="s">
        <v>84</v>
      </c>
    </row>
    <row r="466" spans="2:47" s="1" customFormat="1" ht="13.5">
      <c r="B466" s="46"/>
      <c r="C466" s="74"/>
      <c r="D466" s="233" t="s">
        <v>184</v>
      </c>
      <c r="E466" s="74"/>
      <c r="F466" s="236" t="s">
        <v>2371</v>
      </c>
      <c r="G466" s="74"/>
      <c r="H466" s="74"/>
      <c r="I466" s="191"/>
      <c r="J466" s="74"/>
      <c r="K466" s="74"/>
      <c r="L466" s="72"/>
      <c r="M466" s="235"/>
      <c r="N466" s="47"/>
      <c r="O466" s="47"/>
      <c r="P466" s="47"/>
      <c r="Q466" s="47"/>
      <c r="R466" s="47"/>
      <c r="S466" s="47"/>
      <c r="T466" s="95"/>
      <c r="AT466" s="24" t="s">
        <v>184</v>
      </c>
      <c r="AU466" s="24" t="s">
        <v>84</v>
      </c>
    </row>
    <row r="467" spans="2:65" s="1" customFormat="1" ht="16.5" customHeight="1">
      <c r="B467" s="46"/>
      <c r="C467" s="221" t="s">
        <v>1437</v>
      </c>
      <c r="D467" s="221" t="s">
        <v>176</v>
      </c>
      <c r="E467" s="222" t="s">
        <v>2068</v>
      </c>
      <c r="F467" s="223" t="s">
        <v>2069</v>
      </c>
      <c r="G467" s="224" t="s">
        <v>1245</v>
      </c>
      <c r="H467" s="225">
        <v>2</v>
      </c>
      <c r="I467" s="226"/>
      <c r="J467" s="227">
        <f>ROUND(I467*H467,2)</f>
        <v>0</v>
      </c>
      <c r="K467" s="223" t="s">
        <v>23</v>
      </c>
      <c r="L467" s="72"/>
      <c r="M467" s="228" t="s">
        <v>23</v>
      </c>
      <c r="N467" s="229" t="s">
        <v>47</v>
      </c>
      <c r="O467" s="47"/>
      <c r="P467" s="230">
        <f>O467*H467</f>
        <v>0</v>
      </c>
      <c r="Q467" s="230">
        <v>0</v>
      </c>
      <c r="R467" s="230">
        <f>Q467*H467</f>
        <v>0</v>
      </c>
      <c r="S467" s="230">
        <v>0</v>
      </c>
      <c r="T467" s="231">
        <f>S467*H467</f>
        <v>0</v>
      </c>
      <c r="AR467" s="24" t="s">
        <v>1973</v>
      </c>
      <c r="AT467" s="24" t="s">
        <v>176</v>
      </c>
      <c r="AU467" s="24" t="s">
        <v>84</v>
      </c>
      <c r="AY467" s="24" t="s">
        <v>170</v>
      </c>
      <c r="BE467" s="232">
        <f>IF(N467="základní",J467,0)</f>
        <v>0</v>
      </c>
      <c r="BF467" s="232">
        <f>IF(N467="snížená",J467,0)</f>
        <v>0</v>
      </c>
      <c r="BG467" s="232">
        <f>IF(N467="zákl. přenesená",J467,0)</f>
        <v>0</v>
      </c>
      <c r="BH467" s="232">
        <f>IF(N467="sníž. přenesená",J467,0)</f>
        <v>0</v>
      </c>
      <c r="BI467" s="232">
        <f>IF(N467="nulová",J467,0)</f>
        <v>0</v>
      </c>
      <c r="BJ467" s="24" t="s">
        <v>84</v>
      </c>
      <c r="BK467" s="232">
        <f>ROUND(I467*H467,2)</f>
        <v>0</v>
      </c>
      <c r="BL467" s="24" t="s">
        <v>1973</v>
      </c>
      <c r="BM467" s="24" t="s">
        <v>2070</v>
      </c>
    </row>
    <row r="468" spans="2:47" s="1" customFormat="1" ht="13.5">
      <c r="B468" s="46"/>
      <c r="C468" s="74"/>
      <c r="D468" s="233" t="s">
        <v>183</v>
      </c>
      <c r="E468" s="74"/>
      <c r="F468" s="234" t="s">
        <v>2069</v>
      </c>
      <c r="G468" s="74"/>
      <c r="H468" s="74"/>
      <c r="I468" s="191"/>
      <c r="J468" s="74"/>
      <c r="K468" s="74"/>
      <c r="L468" s="72"/>
      <c r="M468" s="235"/>
      <c r="N468" s="47"/>
      <c r="O468" s="47"/>
      <c r="P468" s="47"/>
      <c r="Q468" s="47"/>
      <c r="R468" s="47"/>
      <c r="S468" s="47"/>
      <c r="T468" s="95"/>
      <c r="AT468" s="24" t="s">
        <v>183</v>
      </c>
      <c r="AU468" s="24" t="s">
        <v>84</v>
      </c>
    </row>
    <row r="469" spans="2:47" s="1" customFormat="1" ht="13.5">
      <c r="B469" s="46"/>
      <c r="C469" s="74"/>
      <c r="D469" s="233" t="s">
        <v>184</v>
      </c>
      <c r="E469" s="74"/>
      <c r="F469" s="236" t="s">
        <v>2071</v>
      </c>
      <c r="G469" s="74"/>
      <c r="H469" s="74"/>
      <c r="I469" s="191"/>
      <c r="J469" s="74"/>
      <c r="K469" s="74"/>
      <c r="L469" s="72"/>
      <c r="M469" s="235"/>
      <c r="N469" s="47"/>
      <c r="O469" s="47"/>
      <c r="P469" s="47"/>
      <c r="Q469" s="47"/>
      <c r="R469" s="47"/>
      <c r="S469" s="47"/>
      <c r="T469" s="95"/>
      <c r="AT469" s="24" t="s">
        <v>184</v>
      </c>
      <c r="AU469" s="24" t="s">
        <v>84</v>
      </c>
    </row>
    <row r="470" spans="2:65" s="1" customFormat="1" ht="25.5" customHeight="1">
      <c r="B470" s="46"/>
      <c r="C470" s="221" t="s">
        <v>1443</v>
      </c>
      <c r="D470" s="221" t="s">
        <v>176</v>
      </c>
      <c r="E470" s="222" t="s">
        <v>2072</v>
      </c>
      <c r="F470" s="223" t="s">
        <v>2073</v>
      </c>
      <c r="G470" s="224" t="s">
        <v>340</v>
      </c>
      <c r="H470" s="225">
        <v>12</v>
      </c>
      <c r="I470" s="226"/>
      <c r="J470" s="227">
        <f>ROUND(I470*H470,2)</f>
        <v>0</v>
      </c>
      <c r="K470" s="223" t="s">
        <v>1676</v>
      </c>
      <c r="L470" s="72"/>
      <c r="M470" s="228" t="s">
        <v>23</v>
      </c>
      <c r="N470" s="229" t="s">
        <v>47</v>
      </c>
      <c r="O470" s="47"/>
      <c r="P470" s="230">
        <f>O470*H470</f>
        <v>0</v>
      </c>
      <c r="Q470" s="230">
        <v>0.22563</v>
      </c>
      <c r="R470" s="230">
        <f>Q470*H470</f>
        <v>2.70756</v>
      </c>
      <c r="S470" s="230">
        <v>0</v>
      </c>
      <c r="T470" s="231">
        <f>S470*H470</f>
        <v>0</v>
      </c>
      <c r="AR470" s="24" t="s">
        <v>1973</v>
      </c>
      <c r="AT470" s="24" t="s">
        <v>176</v>
      </c>
      <c r="AU470" s="24" t="s">
        <v>84</v>
      </c>
      <c r="AY470" s="24" t="s">
        <v>170</v>
      </c>
      <c r="BE470" s="232">
        <f>IF(N470="základní",J470,0)</f>
        <v>0</v>
      </c>
      <c r="BF470" s="232">
        <f>IF(N470="snížená",J470,0)</f>
        <v>0</v>
      </c>
      <c r="BG470" s="232">
        <f>IF(N470="zákl. přenesená",J470,0)</f>
        <v>0</v>
      </c>
      <c r="BH470" s="232">
        <f>IF(N470="sníž. přenesená",J470,0)</f>
        <v>0</v>
      </c>
      <c r="BI470" s="232">
        <f>IF(N470="nulová",J470,0)</f>
        <v>0</v>
      </c>
      <c r="BJ470" s="24" t="s">
        <v>84</v>
      </c>
      <c r="BK470" s="232">
        <f>ROUND(I470*H470,2)</f>
        <v>0</v>
      </c>
      <c r="BL470" s="24" t="s">
        <v>1973</v>
      </c>
      <c r="BM470" s="24" t="s">
        <v>2074</v>
      </c>
    </row>
    <row r="471" spans="2:47" s="1" customFormat="1" ht="13.5">
      <c r="B471" s="46"/>
      <c r="C471" s="74"/>
      <c r="D471" s="233" t="s">
        <v>183</v>
      </c>
      <c r="E471" s="74"/>
      <c r="F471" s="234" t="s">
        <v>2075</v>
      </c>
      <c r="G471" s="74"/>
      <c r="H471" s="74"/>
      <c r="I471" s="191"/>
      <c r="J471" s="74"/>
      <c r="K471" s="74"/>
      <c r="L471" s="72"/>
      <c r="M471" s="235"/>
      <c r="N471" s="47"/>
      <c r="O471" s="47"/>
      <c r="P471" s="47"/>
      <c r="Q471" s="47"/>
      <c r="R471" s="47"/>
      <c r="S471" s="47"/>
      <c r="T471" s="95"/>
      <c r="AT471" s="24" t="s">
        <v>183</v>
      </c>
      <c r="AU471" s="24" t="s">
        <v>84</v>
      </c>
    </row>
    <row r="472" spans="2:65" s="1" customFormat="1" ht="16.5" customHeight="1">
      <c r="B472" s="46"/>
      <c r="C472" s="221" t="s">
        <v>1450</v>
      </c>
      <c r="D472" s="221" t="s">
        <v>176</v>
      </c>
      <c r="E472" s="222" t="s">
        <v>2372</v>
      </c>
      <c r="F472" s="223" t="s">
        <v>2373</v>
      </c>
      <c r="G472" s="224" t="s">
        <v>340</v>
      </c>
      <c r="H472" s="225">
        <v>11</v>
      </c>
      <c r="I472" s="226"/>
      <c r="J472" s="227">
        <f>ROUND(I472*H472,2)</f>
        <v>0</v>
      </c>
      <c r="K472" s="223" t="s">
        <v>1676</v>
      </c>
      <c r="L472" s="72"/>
      <c r="M472" s="228" t="s">
        <v>23</v>
      </c>
      <c r="N472" s="229" t="s">
        <v>47</v>
      </c>
      <c r="O472" s="47"/>
      <c r="P472" s="230">
        <f>O472*H472</f>
        <v>0</v>
      </c>
      <c r="Q472" s="230">
        <v>0</v>
      </c>
      <c r="R472" s="230">
        <f>Q472*H472</f>
        <v>0</v>
      </c>
      <c r="S472" s="230">
        <v>0</v>
      </c>
      <c r="T472" s="231">
        <f>S472*H472</f>
        <v>0</v>
      </c>
      <c r="AR472" s="24" t="s">
        <v>1973</v>
      </c>
      <c r="AT472" s="24" t="s">
        <v>176</v>
      </c>
      <c r="AU472" s="24" t="s">
        <v>84</v>
      </c>
      <c r="AY472" s="24" t="s">
        <v>170</v>
      </c>
      <c r="BE472" s="232">
        <f>IF(N472="základní",J472,0)</f>
        <v>0</v>
      </c>
      <c r="BF472" s="232">
        <f>IF(N472="snížená",J472,0)</f>
        <v>0</v>
      </c>
      <c r="BG472" s="232">
        <f>IF(N472="zákl. přenesená",J472,0)</f>
        <v>0</v>
      </c>
      <c r="BH472" s="232">
        <f>IF(N472="sníž. přenesená",J472,0)</f>
        <v>0</v>
      </c>
      <c r="BI472" s="232">
        <f>IF(N472="nulová",J472,0)</f>
        <v>0</v>
      </c>
      <c r="BJ472" s="24" t="s">
        <v>84</v>
      </c>
      <c r="BK472" s="232">
        <f>ROUND(I472*H472,2)</f>
        <v>0</v>
      </c>
      <c r="BL472" s="24" t="s">
        <v>1973</v>
      </c>
      <c r="BM472" s="24" t="s">
        <v>2374</v>
      </c>
    </row>
    <row r="473" spans="2:47" s="1" customFormat="1" ht="13.5">
      <c r="B473" s="46"/>
      <c r="C473" s="74"/>
      <c r="D473" s="233" t="s">
        <v>183</v>
      </c>
      <c r="E473" s="74"/>
      <c r="F473" s="234" t="s">
        <v>2375</v>
      </c>
      <c r="G473" s="74"/>
      <c r="H473" s="74"/>
      <c r="I473" s="191"/>
      <c r="J473" s="74"/>
      <c r="K473" s="74"/>
      <c r="L473" s="72"/>
      <c r="M473" s="235"/>
      <c r="N473" s="47"/>
      <c r="O473" s="47"/>
      <c r="P473" s="47"/>
      <c r="Q473" s="47"/>
      <c r="R473" s="47"/>
      <c r="S473" s="47"/>
      <c r="T473" s="95"/>
      <c r="AT473" s="24" t="s">
        <v>183</v>
      </c>
      <c r="AU473" s="24" t="s">
        <v>84</v>
      </c>
    </row>
    <row r="474" spans="2:47" s="1" customFormat="1" ht="13.5">
      <c r="B474" s="46"/>
      <c r="C474" s="74"/>
      <c r="D474" s="233" t="s">
        <v>184</v>
      </c>
      <c r="E474" s="74"/>
      <c r="F474" s="236" t="s">
        <v>2376</v>
      </c>
      <c r="G474" s="74"/>
      <c r="H474" s="74"/>
      <c r="I474" s="191"/>
      <c r="J474" s="74"/>
      <c r="K474" s="74"/>
      <c r="L474" s="72"/>
      <c r="M474" s="235"/>
      <c r="N474" s="47"/>
      <c r="O474" s="47"/>
      <c r="P474" s="47"/>
      <c r="Q474" s="47"/>
      <c r="R474" s="47"/>
      <c r="S474" s="47"/>
      <c r="T474" s="95"/>
      <c r="AT474" s="24" t="s">
        <v>184</v>
      </c>
      <c r="AU474" s="24" t="s">
        <v>84</v>
      </c>
    </row>
    <row r="475" spans="2:65" s="1" customFormat="1" ht="16.5" customHeight="1">
      <c r="B475" s="46"/>
      <c r="C475" s="221" t="s">
        <v>1457</v>
      </c>
      <c r="D475" s="221" t="s">
        <v>176</v>
      </c>
      <c r="E475" s="222" t="s">
        <v>2076</v>
      </c>
      <c r="F475" s="223" t="s">
        <v>2077</v>
      </c>
      <c r="G475" s="224" t="s">
        <v>340</v>
      </c>
      <c r="H475" s="225">
        <v>54</v>
      </c>
      <c r="I475" s="226"/>
      <c r="J475" s="227">
        <f>ROUND(I475*H475,2)</f>
        <v>0</v>
      </c>
      <c r="K475" s="223" t="s">
        <v>1676</v>
      </c>
      <c r="L475" s="72"/>
      <c r="M475" s="228" t="s">
        <v>23</v>
      </c>
      <c r="N475" s="229" t="s">
        <v>47</v>
      </c>
      <c r="O475" s="47"/>
      <c r="P475" s="230">
        <f>O475*H475</f>
        <v>0</v>
      </c>
      <c r="Q475" s="230">
        <v>0</v>
      </c>
      <c r="R475" s="230">
        <f>Q475*H475</f>
        <v>0</v>
      </c>
      <c r="S475" s="230">
        <v>0</v>
      </c>
      <c r="T475" s="231">
        <f>S475*H475</f>
        <v>0</v>
      </c>
      <c r="AR475" s="24" t="s">
        <v>1973</v>
      </c>
      <c r="AT475" s="24" t="s">
        <v>176</v>
      </c>
      <c r="AU475" s="24" t="s">
        <v>84</v>
      </c>
      <c r="AY475" s="24" t="s">
        <v>170</v>
      </c>
      <c r="BE475" s="232">
        <f>IF(N475="základní",J475,0)</f>
        <v>0</v>
      </c>
      <c r="BF475" s="232">
        <f>IF(N475="snížená",J475,0)</f>
        <v>0</v>
      </c>
      <c r="BG475" s="232">
        <f>IF(N475="zákl. přenesená",J475,0)</f>
        <v>0</v>
      </c>
      <c r="BH475" s="232">
        <f>IF(N475="sníž. přenesená",J475,0)</f>
        <v>0</v>
      </c>
      <c r="BI475" s="232">
        <f>IF(N475="nulová",J475,0)</f>
        <v>0</v>
      </c>
      <c r="BJ475" s="24" t="s">
        <v>84</v>
      </c>
      <c r="BK475" s="232">
        <f>ROUND(I475*H475,2)</f>
        <v>0</v>
      </c>
      <c r="BL475" s="24" t="s">
        <v>1973</v>
      </c>
      <c r="BM475" s="24" t="s">
        <v>2078</v>
      </c>
    </row>
    <row r="476" spans="2:47" s="1" customFormat="1" ht="13.5">
      <c r="B476" s="46"/>
      <c r="C476" s="74"/>
      <c r="D476" s="233" t="s">
        <v>183</v>
      </c>
      <c r="E476" s="74"/>
      <c r="F476" s="234" t="s">
        <v>2079</v>
      </c>
      <c r="G476" s="74"/>
      <c r="H476" s="74"/>
      <c r="I476" s="191"/>
      <c r="J476" s="74"/>
      <c r="K476" s="74"/>
      <c r="L476" s="72"/>
      <c r="M476" s="235"/>
      <c r="N476" s="47"/>
      <c r="O476" s="47"/>
      <c r="P476" s="47"/>
      <c r="Q476" s="47"/>
      <c r="R476" s="47"/>
      <c r="S476" s="47"/>
      <c r="T476" s="95"/>
      <c r="AT476" s="24" t="s">
        <v>183</v>
      </c>
      <c r="AU476" s="24" t="s">
        <v>84</v>
      </c>
    </row>
    <row r="477" spans="2:47" s="1" customFormat="1" ht="13.5">
      <c r="B477" s="46"/>
      <c r="C477" s="74"/>
      <c r="D477" s="233" t="s">
        <v>184</v>
      </c>
      <c r="E477" s="74"/>
      <c r="F477" s="236" t="s">
        <v>2080</v>
      </c>
      <c r="G477" s="74"/>
      <c r="H477" s="74"/>
      <c r="I477" s="191"/>
      <c r="J477" s="74"/>
      <c r="K477" s="74"/>
      <c r="L477" s="72"/>
      <c r="M477" s="235"/>
      <c r="N477" s="47"/>
      <c r="O477" s="47"/>
      <c r="P477" s="47"/>
      <c r="Q477" s="47"/>
      <c r="R477" s="47"/>
      <c r="S477" s="47"/>
      <c r="T477" s="95"/>
      <c r="AT477" s="24" t="s">
        <v>184</v>
      </c>
      <c r="AU477" s="24" t="s">
        <v>84</v>
      </c>
    </row>
    <row r="478" spans="2:65" s="1" customFormat="1" ht="16.5" customHeight="1">
      <c r="B478" s="46"/>
      <c r="C478" s="221" t="s">
        <v>1468</v>
      </c>
      <c r="D478" s="221" t="s">
        <v>176</v>
      </c>
      <c r="E478" s="222" t="s">
        <v>2377</v>
      </c>
      <c r="F478" s="223" t="s">
        <v>2378</v>
      </c>
      <c r="G478" s="224" t="s">
        <v>340</v>
      </c>
      <c r="H478" s="225">
        <v>4</v>
      </c>
      <c r="I478" s="226"/>
      <c r="J478" s="227">
        <f>ROUND(I478*H478,2)</f>
        <v>0</v>
      </c>
      <c r="K478" s="223" t="s">
        <v>1676</v>
      </c>
      <c r="L478" s="72"/>
      <c r="M478" s="228" t="s">
        <v>23</v>
      </c>
      <c r="N478" s="229" t="s">
        <v>47</v>
      </c>
      <c r="O478" s="47"/>
      <c r="P478" s="230">
        <f>O478*H478</f>
        <v>0</v>
      </c>
      <c r="Q478" s="230">
        <v>0</v>
      </c>
      <c r="R478" s="230">
        <f>Q478*H478</f>
        <v>0</v>
      </c>
      <c r="S478" s="230">
        <v>0</v>
      </c>
      <c r="T478" s="231">
        <f>S478*H478</f>
        <v>0</v>
      </c>
      <c r="AR478" s="24" t="s">
        <v>1973</v>
      </c>
      <c r="AT478" s="24" t="s">
        <v>176</v>
      </c>
      <c r="AU478" s="24" t="s">
        <v>84</v>
      </c>
      <c r="AY478" s="24" t="s">
        <v>170</v>
      </c>
      <c r="BE478" s="232">
        <f>IF(N478="základní",J478,0)</f>
        <v>0</v>
      </c>
      <c r="BF478" s="232">
        <f>IF(N478="snížená",J478,0)</f>
        <v>0</v>
      </c>
      <c r="BG478" s="232">
        <f>IF(N478="zákl. přenesená",J478,0)</f>
        <v>0</v>
      </c>
      <c r="BH478" s="232">
        <f>IF(N478="sníž. přenesená",J478,0)</f>
        <v>0</v>
      </c>
      <c r="BI478" s="232">
        <f>IF(N478="nulová",J478,0)</f>
        <v>0</v>
      </c>
      <c r="BJ478" s="24" t="s">
        <v>84</v>
      </c>
      <c r="BK478" s="232">
        <f>ROUND(I478*H478,2)</f>
        <v>0</v>
      </c>
      <c r="BL478" s="24" t="s">
        <v>1973</v>
      </c>
      <c r="BM478" s="24" t="s">
        <v>2379</v>
      </c>
    </row>
    <row r="479" spans="2:47" s="1" customFormat="1" ht="13.5">
      <c r="B479" s="46"/>
      <c r="C479" s="74"/>
      <c r="D479" s="233" t="s">
        <v>183</v>
      </c>
      <c r="E479" s="74"/>
      <c r="F479" s="234" t="s">
        <v>2380</v>
      </c>
      <c r="G479" s="74"/>
      <c r="H479" s="74"/>
      <c r="I479" s="191"/>
      <c r="J479" s="74"/>
      <c r="K479" s="74"/>
      <c r="L479" s="72"/>
      <c r="M479" s="235"/>
      <c r="N479" s="47"/>
      <c r="O479" s="47"/>
      <c r="P479" s="47"/>
      <c r="Q479" s="47"/>
      <c r="R479" s="47"/>
      <c r="S479" s="47"/>
      <c r="T479" s="95"/>
      <c r="AT479" s="24" t="s">
        <v>183</v>
      </c>
      <c r="AU479" s="24" t="s">
        <v>84</v>
      </c>
    </row>
    <row r="480" spans="2:47" s="1" customFormat="1" ht="13.5">
      <c r="B480" s="46"/>
      <c r="C480" s="74"/>
      <c r="D480" s="233" t="s">
        <v>184</v>
      </c>
      <c r="E480" s="74"/>
      <c r="F480" s="236" t="s">
        <v>2381</v>
      </c>
      <c r="G480" s="74"/>
      <c r="H480" s="74"/>
      <c r="I480" s="191"/>
      <c r="J480" s="74"/>
      <c r="K480" s="74"/>
      <c r="L480" s="72"/>
      <c r="M480" s="235"/>
      <c r="N480" s="47"/>
      <c r="O480" s="47"/>
      <c r="P480" s="47"/>
      <c r="Q480" s="47"/>
      <c r="R480" s="47"/>
      <c r="S480" s="47"/>
      <c r="T480" s="95"/>
      <c r="AT480" s="24" t="s">
        <v>184</v>
      </c>
      <c r="AU480" s="24" t="s">
        <v>84</v>
      </c>
    </row>
    <row r="481" spans="2:65" s="1" customFormat="1" ht="16.5" customHeight="1">
      <c r="B481" s="46"/>
      <c r="C481" s="221" t="s">
        <v>1475</v>
      </c>
      <c r="D481" s="221" t="s">
        <v>176</v>
      </c>
      <c r="E481" s="222" t="s">
        <v>2081</v>
      </c>
      <c r="F481" s="223" t="s">
        <v>2082</v>
      </c>
      <c r="G481" s="224" t="s">
        <v>340</v>
      </c>
      <c r="H481" s="225">
        <v>12</v>
      </c>
      <c r="I481" s="226"/>
      <c r="J481" s="227">
        <f>ROUND(I481*H481,2)</f>
        <v>0</v>
      </c>
      <c r="K481" s="223" t="s">
        <v>1676</v>
      </c>
      <c r="L481" s="72"/>
      <c r="M481" s="228" t="s">
        <v>23</v>
      </c>
      <c r="N481" s="229" t="s">
        <v>47</v>
      </c>
      <c r="O481" s="47"/>
      <c r="P481" s="230">
        <f>O481*H481</f>
        <v>0</v>
      </c>
      <c r="Q481" s="230">
        <v>0</v>
      </c>
      <c r="R481" s="230">
        <f>Q481*H481</f>
        <v>0</v>
      </c>
      <c r="S481" s="230">
        <v>0</v>
      </c>
      <c r="T481" s="231">
        <f>S481*H481</f>
        <v>0</v>
      </c>
      <c r="AR481" s="24" t="s">
        <v>1973</v>
      </c>
      <c r="AT481" s="24" t="s">
        <v>176</v>
      </c>
      <c r="AU481" s="24" t="s">
        <v>84</v>
      </c>
      <c r="AY481" s="24" t="s">
        <v>170</v>
      </c>
      <c r="BE481" s="232">
        <f>IF(N481="základní",J481,0)</f>
        <v>0</v>
      </c>
      <c r="BF481" s="232">
        <f>IF(N481="snížená",J481,0)</f>
        <v>0</v>
      </c>
      <c r="BG481" s="232">
        <f>IF(N481="zákl. přenesená",J481,0)</f>
        <v>0</v>
      </c>
      <c r="BH481" s="232">
        <f>IF(N481="sníž. přenesená",J481,0)</f>
        <v>0</v>
      </c>
      <c r="BI481" s="232">
        <f>IF(N481="nulová",J481,0)</f>
        <v>0</v>
      </c>
      <c r="BJ481" s="24" t="s">
        <v>84</v>
      </c>
      <c r="BK481" s="232">
        <f>ROUND(I481*H481,2)</f>
        <v>0</v>
      </c>
      <c r="BL481" s="24" t="s">
        <v>1973</v>
      </c>
      <c r="BM481" s="24" t="s">
        <v>2083</v>
      </c>
    </row>
    <row r="482" spans="2:47" s="1" customFormat="1" ht="13.5">
      <c r="B482" s="46"/>
      <c r="C482" s="74"/>
      <c r="D482" s="233" t="s">
        <v>183</v>
      </c>
      <c r="E482" s="74"/>
      <c r="F482" s="234" t="s">
        <v>2084</v>
      </c>
      <c r="G482" s="74"/>
      <c r="H482" s="74"/>
      <c r="I482" s="191"/>
      <c r="J482" s="74"/>
      <c r="K482" s="74"/>
      <c r="L482" s="72"/>
      <c r="M482" s="235"/>
      <c r="N482" s="47"/>
      <c r="O482" s="47"/>
      <c r="P482" s="47"/>
      <c r="Q482" s="47"/>
      <c r="R482" s="47"/>
      <c r="S482" s="47"/>
      <c r="T482" s="95"/>
      <c r="AT482" s="24" t="s">
        <v>183</v>
      </c>
      <c r="AU482" s="24" t="s">
        <v>84</v>
      </c>
    </row>
    <row r="483" spans="2:65" s="1" customFormat="1" ht="16.5" customHeight="1">
      <c r="B483" s="46"/>
      <c r="C483" s="221" t="s">
        <v>2382</v>
      </c>
      <c r="D483" s="221" t="s">
        <v>176</v>
      </c>
      <c r="E483" s="222" t="s">
        <v>2383</v>
      </c>
      <c r="F483" s="223" t="s">
        <v>2384</v>
      </c>
      <c r="G483" s="224" t="s">
        <v>292</v>
      </c>
      <c r="H483" s="225">
        <v>22</v>
      </c>
      <c r="I483" s="226"/>
      <c r="J483" s="227">
        <f>ROUND(I483*H483,2)</f>
        <v>0</v>
      </c>
      <c r="K483" s="223" t="s">
        <v>1676</v>
      </c>
      <c r="L483" s="72"/>
      <c r="M483" s="228" t="s">
        <v>23</v>
      </c>
      <c r="N483" s="229" t="s">
        <v>47</v>
      </c>
      <c r="O483" s="47"/>
      <c r="P483" s="230">
        <f>O483*H483</f>
        <v>0</v>
      </c>
      <c r="Q483" s="230">
        <v>0</v>
      </c>
      <c r="R483" s="230">
        <f>Q483*H483</f>
        <v>0</v>
      </c>
      <c r="S483" s="230">
        <v>0</v>
      </c>
      <c r="T483" s="231">
        <f>S483*H483</f>
        <v>0</v>
      </c>
      <c r="AR483" s="24" t="s">
        <v>1973</v>
      </c>
      <c r="AT483" s="24" t="s">
        <v>176</v>
      </c>
      <c r="AU483" s="24" t="s">
        <v>84</v>
      </c>
      <c r="AY483" s="24" t="s">
        <v>170</v>
      </c>
      <c r="BE483" s="232">
        <f>IF(N483="základní",J483,0)</f>
        <v>0</v>
      </c>
      <c r="BF483" s="232">
        <f>IF(N483="snížená",J483,0)</f>
        <v>0</v>
      </c>
      <c r="BG483" s="232">
        <f>IF(N483="zákl. přenesená",J483,0)</f>
        <v>0</v>
      </c>
      <c r="BH483" s="232">
        <f>IF(N483="sníž. přenesená",J483,0)</f>
        <v>0</v>
      </c>
      <c r="BI483" s="232">
        <f>IF(N483="nulová",J483,0)</f>
        <v>0</v>
      </c>
      <c r="BJ483" s="24" t="s">
        <v>84</v>
      </c>
      <c r="BK483" s="232">
        <f>ROUND(I483*H483,2)</f>
        <v>0</v>
      </c>
      <c r="BL483" s="24" t="s">
        <v>1973</v>
      </c>
      <c r="BM483" s="24" t="s">
        <v>2385</v>
      </c>
    </row>
    <row r="484" spans="2:47" s="1" customFormat="1" ht="13.5">
      <c r="B484" s="46"/>
      <c r="C484" s="74"/>
      <c r="D484" s="233" t="s">
        <v>183</v>
      </c>
      <c r="E484" s="74"/>
      <c r="F484" s="234" t="s">
        <v>2386</v>
      </c>
      <c r="G484" s="74"/>
      <c r="H484" s="74"/>
      <c r="I484" s="191"/>
      <c r="J484" s="74"/>
      <c r="K484" s="74"/>
      <c r="L484" s="72"/>
      <c r="M484" s="235"/>
      <c r="N484" s="47"/>
      <c r="O484" s="47"/>
      <c r="P484" s="47"/>
      <c r="Q484" s="47"/>
      <c r="R484" s="47"/>
      <c r="S484" s="47"/>
      <c r="T484" s="95"/>
      <c r="AT484" s="24" t="s">
        <v>183</v>
      </c>
      <c r="AU484" s="24" t="s">
        <v>84</v>
      </c>
    </row>
    <row r="485" spans="2:65" s="1" customFormat="1" ht="16.5" customHeight="1">
      <c r="B485" s="46"/>
      <c r="C485" s="221" t="s">
        <v>2387</v>
      </c>
      <c r="D485" s="221" t="s">
        <v>176</v>
      </c>
      <c r="E485" s="222" t="s">
        <v>2388</v>
      </c>
      <c r="F485" s="223" t="s">
        <v>2389</v>
      </c>
      <c r="G485" s="224" t="s">
        <v>219</v>
      </c>
      <c r="H485" s="225">
        <v>5</v>
      </c>
      <c r="I485" s="226"/>
      <c r="J485" s="227">
        <f>ROUND(I485*H485,2)</f>
        <v>0</v>
      </c>
      <c r="K485" s="223" t="s">
        <v>1676</v>
      </c>
      <c r="L485" s="72"/>
      <c r="M485" s="228" t="s">
        <v>23</v>
      </c>
      <c r="N485" s="229" t="s">
        <v>47</v>
      </c>
      <c r="O485" s="47"/>
      <c r="P485" s="230">
        <f>O485*H485</f>
        <v>0</v>
      </c>
      <c r="Q485" s="230">
        <v>0</v>
      </c>
      <c r="R485" s="230">
        <f>Q485*H485</f>
        <v>0</v>
      </c>
      <c r="S485" s="230">
        <v>0</v>
      </c>
      <c r="T485" s="231">
        <f>S485*H485</f>
        <v>0</v>
      </c>
      <c r="AR485" s="24" t="s">
        <v>1973</v>
      </c>
      <c r="AT485" s="24" t="s">
        <v>176</v>
      </c>
      <c r="AU485" s="24" t="s">
        <v>84</v>
      </c>
      <c r="AY485" s="24" t="s">
        <v>170</v>
      </c>
      <c r="BE485" s="232">
        <f>IF(N485="základní",J485,0)</f>
        <v>0</v>
      </c>
      <c r="BF485" s="232">
        <f>IF(N485="snížená",J485,0)</f>
        <v>0</v>
      </c>
      <c r="BG485" s="232">
        <f>IF(N485="zákl. přenesená",J485,0)</f>
        <v>0</v>
      </c>
      <c r="BH485" s="232">
        <f>IF(N485="sníž. přenesená",J485,0)</f>
        <v>0</v>
      </c>
      <c r="BI485" s="232">
        <f>IF(N485="nulová",J485,0)</f>
        <v>0</v>
      </c>
      <c r="BJ485" s="24" t="s">
        <v>84</v>
      </c>
      <c r="BK485" s="232">
        <f>ROUND(I485*H485,2)</f>
        <v>0</v>
      </c>
      <c r="BL485" s="24" t="s">
        <v>1973</v>
      </c>
      <c r="BM485" s="24" t="s">
        <v>2390</v>
      </c>
    </row>
    <row r="486" spans="2:47" s="1" customFormat="1" ht="13.5">
      <c r="B486" s="46"/>
      <c r="C486" s="74"/>
      <c r="D486" s="233" t="s">
        <v>183</v>
      </c>
      <c r="E486" s="74"/>
      <c r="F486" s="234" t="s">
        <v>2391</v>
      </c>
      <c r="G486" s="74"/>
      <c r="H486" s="74"/>
      <c r="I486" s="191"/>
      <c r="J486" s="74"/>
      <c r="K486" s="74"/>
      <c r="L486" s="72"/>
      <c r="M486" s="235"/>
      <c r="N486" s="47"/>
      <c r="O486" s="47"/>
      <c r="P486" s="47"/>
      <c r="Q486" s="47"/>
      <c r="R486" s="47"/>
      <c r="S486" s="47"/>
      <c r="T486" s="95"/>
      <c r="AT486" s="24" t="s">
        <v>183</v>
      </c>
      <c r="AU486" s="24" t="s">
        <v>84</v>
      </c>
    </row>
    <row r="487" spans="2:47" s="1" customFormat="1" ht="13.5">
      <c r="B487" s="46"/>
      <c r="C487" s="74"/>
      <c r="D487" s="233" t="s">
        <v>184</v>
      </c>
      <c r="E487" s="74"/>
      <c r="F487" s="236" t="s">
        <v>2392</v>
      </c>
      <c r="G487" s="74"/>
      <c r="H487" s="74"/>
      <c r="I487" s="191"/>
      <c r="J487" s="74"/>
      <c r="K487" s="74"/>
      <c r="L487" s="72"/>
      <c r="M487" s="235"/>
      <c r="N487" s="47"/>
      <c r="O487" s="47"/>
      <c r="P487" s="47"/>
      <c r="Q487" s="47"/>
      <c r="R487" s="47"/>
      <c r="S487" s="47"/>
      <c r="T487" s="95"/>
      <c r="AT487" s="24" t="s">
        <v>184</v>
      </c>
      <c r="AU487" s="24" t="s">
        <v>84</v>
      </c>
    </row>
    <row r="488" spans="2:65" s="1" customFormat="1" ht="16.5" customHeight="1">
      <c r="B488" s="46"/>
      <c r="C488" s="221" t="s">
        <v>2393</v>
      </c>
      <c r="D488" s="221" t="s">
        <v>176</v>
      </c>
      <c r="E488" s="222" t="s">
        <v>2394</v>
      </c>
      <c r="F488" s="223" t="s">
        <v>2395</v>
      </c>
      <c r="G488" s="224" t="s">
        <v>219</v>
      </c>
      <c r="H488" s="225">
        <v>5</v>
      </c>
      <c r="I488" s="226"/>
      <c r="J488" s="227">
        <f>ROUND(I488*H488,2)</f>
        <v>0</v>
      </c>
      <c r="K488" s="223" t="s">
        <v>1676</v>
      </c>
      <c r="L488" s="72"/>
      <c r="M488" s="228" t="s">
        <v>23</v>
      </c>
      <c r="N488" s="229" t="s">
        <v>47</v>
      </c>
      <c r="O488" s="47"/>
      <c r="P488" s="230">
        <f>O488*H488</f>
        <v>0</v>
      </c>
      <c r="Q488" s="230">
        <v>3E-05</v>
      </c>
      <c r="R488" s="230">
        <f>Q488*H488</f>
        <v>0.00015000000000000001</v>
      </c>
      <c r="S488" s="230">
        <v>0</v>
      </c>
      <c r="T488" s="231">
        <f>S488*H488</f>
        <v>0</v>
      </c>
      <c r="AR488" s="24" t="s">
        <v>1973</v>
      </c>
      <c r="AT488" s="24" t="s">
        <v>176</v>
      </c>
      <c r="AU488" s="24" t="s">
        <v>84</v>
      </c>
      <c r="AY488" s="24" t="s">
        <v>170</v>
      </c>
      <c r="BE488" s="232">
        <f>IF(N488="základní",J488,0)</f>
        <v>0</v>
      </c>
      <c r="BF488" s="232">
        <f>IF(N488="snížená",J488,0)</f>
        <v>0</v>
      </c>
      <c r="BG488" s="232">
        <f>IF(N488="zákl. přenesená",J488,0)</f>
        <v>0</v>
      </c>
      <c r="BH488" s="232">
        <f>IF(N488="sníž. přenesená",J488,0)</f>
        <v>0</v>
      </c>
      <c r="BI488" s="232">
        <f>IF(N488="nulová",J488,0)</f>
        <v>0</v>
      </c>
      <c r="BJ488" s="24" t="s">
        <v>84</v>
      </c>
      <c r="BK488" s="232">
        <f>ROUND(I488*H488,2)</f>
        <v>0</v>
      </c>
      <c r="BL488" s="24" t="s">
        <v>1973</v>
      </c>
      <c r="BM488" s="24" t="s">
        <v>2396</v>
      </c>
    </row>
    <row r="489" spans="2:47" s="1" customFormat="1" ht="13.5">
      <c r="B489" s="46"/>
      <c r="C489" s="74"/>
      <c r="D489" s="233" t="s">
        <v>183</v>
      </c>
      <c r="E489" s="74"/>
      <c r="F489" s="234" t="s">
        <v>2397</v>
      </c>
      <c r="G489" s="74"/>
      <c r="H489" s="74"/>
      <c r="I489" s="191"/>
      <c r="J489" s="74"/>
      <c r="K489" s="74"/>
      <c r="L489" s="72"/>
      <c r="M489" s="235"/>
      <c r="N489" s="47"/>
      <c r="O489" s="47"/>
      <c r="P489" s="47"/>
      <c r="Q489" s="47"/>
      <c r="R489" s="47"/>
      <c r="S489" s="47"/>
      <c r="T489" s="95"/>
      <c r="AT489" s="24" t="s">
        <v>183</v>
      </c>
      <c r="AU489" s="24" t="s">
        <v>84</v>
      </c>
    </row>
    <row r="490" spans="2:47" s="1" customFormat="1" ht="13.5">
      <c r="B490" s="46"/>
      <c r="C490" s="74"/>
      <c r="D490" s="233" t="s">
        <v>184</v>
      </c>
      <c r="E490" s="74"/>
      <c r="F490" s="236" t="s">
        <v>2398</v>
      </c>
      <c r="G490" s="74"/>
      <c r="H490" s="74"/>
      <c r="I490" s="191"/>
      <c r="J490" s="74"/>
      <c r="K490" s="74"/>
      <c r="L490" s="72"/>
      <c r="M490" s="235"/>
      <c r="N490" s="47"/>
      <c r="O490" s="47"/>
      <c r="P490" s="47"/>
      <c r="Q490" s="47"/>
      <c r="R490" s="47"/>
      <c r="S490" s="47"/>
      <c r="T490" s="95"/>
      <c r="AT490" s="24" t="s">
        <v>184</v>
      </c>
      <c r="AU490" s="24" t="s">
        <v>84</v>
      </c>
    </row>
    <row r="491" spans="2:65" s="1" customFormat="1" ht="16.5" customHeight="1">
      <c r="B491" s="46"/>
      <c r="C491" s="221" t="s">
        <v>2399</v>
      </c>
      <c r="D491" s="221" t="s">
        <v>176</v>
      </c>
      <c r="E491" s="222" t="s">
        <v>2400</v>
      </c>
      <c r="F491" s="223" t="s">
        <v>2401</v>
      </c>
      <c r="G491" s="224" t="s">
        <v>340</v>
      </c>
      <c r="H491" s="225">
        <v>2</v>
      </c>
      <c r="I491" s="226"/>
      <c r="J491" s="227">
        <f>ROUND(I491*H491,2)</f>
        <v>0</v>
      </c>
      <c r="K491" s="223" t="s">
        <v>1676</v>
      </c>
      <c r="L491" s="72"/>
      <c r="M491" s="228" t="s">
        <v>23</v>
      </c>
      <c r="N491" s="229" t="s">
        <v>47</v>
      </c>
      <c r="O491" s="47"/>
      <c r="P491" s="230">
        <f>O491*H491</f>
        <v>0</v>
      </c>
      <c r="Q491" s="230">
        <v>0.09001</v>
      </c>
      <c r="R491" s="230">
        <f>Q491*H491</f>
        <v>0.18002</v>
      </c>
      <c r="S491" s="230">
        <v>0</v>
      </c>
      <c r="T491" s="231">
        <f>S491*H491</f>
        <v>0</v>
      </c>
      <c r="AR491" s="24" t="s">
        <v>1973</v>
      </c>
      <c r="AT491" s="24" t="s">
        <v>176</v>
      </c>
      <c r="AU491" s="24" t="s">
        <v>84</v>
      </c>
      <c r="AY491" s="24" t="s">
        <v>170</v>
      </c>
      <c r="BE491" s="232">
        <f>IF(N491="základní",J491,0)</f>
        <v>0</v>
      </c>
      <c r="BF491" s="232">
        <f>IF(N491="snížená",J491,0)</f>
        <v>0</v>
      </c>
      <c r="BG491" s="232">
        <f>IF(N491="zákl. přenesená",J491,0)</f>
        <v>0</v>
      </c>
      <c r="BH491" s="232">
        <f>IF(N491="sníž. přenesená",J491,0)</f>
        <v>0</v>
      </c>
      <c r="BI491" s="232">
        <f>IF(N491="nulová",J491,0)</f>
        <v>0</v>
      </c>
      <c r="BJ491" s="24" t="s">
        <v>84</v>
      </c>
      <c r="BK491" s="232">
        <f>ROUND(I491*H491,2)</f>
        <v>0</v>
      </c>
      <c r="BL491" s="24" t="s">
        <v>1973</v>
      </c>
      <c r="BM491" s="24" t="s">
        <v>2402</v>
      </c>
    </row>
    <row r="492" spans="2:47" s="1" customFormat="1" ht="13.5">
      <c r="B492" s="46"/>
      <c r="C492" s="74"/>
      <c r="D492" s="233" t="s">
        <v>183</v>
      </c>
      <c r="E492" s="74"/>
      <c r="F492" s="234" t="s">
        <v>2403</v>
      </c>
      <c r="G492" s="74"/>
      <c r="H492" s="74"/>
      <c r="I492" s="191"/>
      <c r="J492" s="74"/>
      <c r="K492" s="74"/>
      <c r="L492" s="72"/>
      <c r="M492" s="235"/>
      <c r="N492" s="47"/>
      <c r="O492" s="47"/>
      <c r="P492" s="47"/>
      <c r="Q492" s="47"/>
      <c r="R492" s="47"/>
      <c r="S492" s="47"/>
      <c r="T492" s="95"/>
      <c r="AT492" s="24" t="s">
        <v>183</v>
      </c>
      <c r="AU492" s="24" t="s">
        <v>84</v>
      </c>
    </row>
    <row r="493" spans="2:47" s="1" customFormat="1" ht="13.5">
      <c r="B493" s="46"/>
      <c r="C493" s="74"/>
      <c r="D493" s="233" t="s">
        <v>184</v>
      </c>
      <c r="E493" s="74"/>
      <c r="F493" s="236" t="s">
        <v>2404</v>
      </c>
      <c r="G493" s="74"/>
      <c r="H493" s="74"/>
      <c r="I493" s="191"/>
      <c r="J493" s="74"/>
      <c r="K493" s="74"/>
      <c r="L493" s="72"/>
      <c r="M493" s="235"/>
      <c r="N493" s="47"/>
      <c r="O493" s="47"/>
      <c r="P493" s="47"/>
      <c r="Q493" s="47"/>
      <c r="R493" s="47"/>
      <c r="S493" s="47"/>
      <c r="T493" s="95"/>
      <c r="AT493" s="24" t="s">
        <v>184</v>
      </c>
      <c r="AU493" s="24" t="s">
        <v>84</v>
      </c>
    </row>
    <row r="494" spans="2:63" s="10" customFormat="1" ht="37.4" customHeight="1">
      <c r="B494" s="205"/>
      <c r="C494" s="206"/>
      <c r="D494" s="207" t="s">
        <v>75</v>
      </c>
      <c r="E494" s="208" t="s">
        <v>2103</v>
      </c>
      <c r="F494" s="208" t="s">
        <v>2104</v>
      </c>
      <c r="G494" s="206"/>
      <c r="H494" s="206"/>
      <c r="I494" s="209"/>
      <c r="J494" s="210">
        <f>BK494</f>
        <v>0</v>
      </c>
      <c r="K494" s="206"/>
      <c r="L494" s="211"/>
      <c r="M494" s="212"/>
      <c r="N494" s="213"/>
      <c r="O494" s="213"/>
      <c r="P494" s="214">
        <f>SUM(P495:P496)</f>
        <v>0</v>
      </c>
      <c r="Q494" s="213"/>
      <c r="R494" s="214">
        <f>SUM(R495:R496)</f>
        <v>0</v>
      </c>
      <c r="S494" s="213"/>
      <c r="T494" s="215">
        <f>SUM(T495:T496)</f>
        <v>0</v>
      </c>
      <c r="AR494" s="216" t="s">
        <v>194</v>
      </c>
      <c r="AT494" s="217" t="s">
        <v>75</v>
      </c>
      <c r="AU494" s="217" t="s">
        <v>76</v>
      </c>
      <c r="AY494" s="216" t="s">
        <v>170</v>
      </c>
      <c r="BK494" s="218">
        <f>SUM(BK495:BK496)</f>
        <v>0</v>
      </c>
    </row>
    <row r="495" spans="2:65" s="1" customFormat="1" ht="16.5" customHeight="1">
      <c r="B495" s="46"/>
      <c r="C495" s="221" t="s">
        <v>2405</v>
      </c>
      <c r="D495" s="221" t="s">
        <v>176</v>
      </c>
      <c r="E495" s="222" t="s">
        <v>2105</v>
      </c>
      <c r="F495" s="223" t="s">
        <v>2106</v>
      </c>
      <c r="G495" s="224" t="s">
        <v>179</v>
      </c>
      <c r="H495" s="225">
        <v>1</v>
      </c>
      <c r="I495" s="226"/>
      <c r="J495" s="227">
        <f>ROUND(I495*H495,2)</f>
        <v>0</v>
      </c>
      <c r="K495" s="223" t="s">
        <v>1676</v>
      </c>
      <c r="L495" s="72"/>
      <c r="M495" s="228" t="s">
        <v>23</v>
      </c>
      <c r="N495" s="229" t="s">
        <v>47</v>
      </c>
      <c r="O495" s="47"/>
      <c r="P495" s="230">
        <f>O495*H495</f>
        <v>0</v>
      </c>
      <c r="Q495" s="230">
        <v>0</v>
      </c>
      <c r="R495" s="230">
        <f>Q495*H495</f>
        <v>0</v>
      </c>
      <c r="S495" s="230">
        <v>0</v>
      </c>
      <c r="T495" s="231">
        <f>S495*H495</f>
        <v>0</v>
      </c>
      <c r="AR495" s="24" t="s">
        <v>181</v>
      </c>
      <c r="AT495" s="24" t="s">
        <v>176</v>
      </c>
      <c r="AU495" s="24" t="s">
        <v>84</v>
      </c>
      <c r="AY495" s="24" t="s">
        <v>170</v>
      </c>
      <c r="BE495" s="232">
        <f>IF(N495="základní",J495,0)</f>
        <v>0</v>
      </c>
      <c r="BF495" s="232">
        <f>IF(N495="snížená",J495,0)</f>
        <v>0</v>
      </c>
      <c r="BG495" s="232">
        <f>IF(N495="zákl. přenesená",J495,0)</f>
        <v>0</v>
      </c>
      <c r="BH495" s="232">
        <f>IF(N495="sníž. přenesená",J495,0)</f>
        <v>0</v>
      </c>
      <c r="BI495" s="232">
        <f>IF(N495="nulová",J495,0)</f>
        <v>0</v>
      </c>
      <c r="BJ495" s="24" t="s">
        <v>84</v>
      </c>
      <c r="BK495" s="232">
        <f>ROUND(I495*H495,2)</f>
        <v>0</v>
      </c>
      <c r="BL495" s="24" t="s">
        <v>181</v>
      </c>
      <c r="BM495" s="24" t="s">
        <v>2107</v>
      </c>
    </row>
    <row r="496" spans="2:47" s="1" customFormat="1" ht="13.5">
      <c r="B496" s="46"/>
      <c r="C496" s="74"/>
      <c r="D496" s="233" t="s">
        <v>183</v>
      </c>
      <c r="E496" s="74"/>
      <c r="F496" s="234" t="s">
        <v>2108</v>
      </c>
      <c r="G496" s="74"/>
      <c r="H496" s="74"/>
      <c r="I496" s="191"/>
      <c r="J496" s="74"/>
      <c r="K496" s="74"/>
      <c r="L496" s="72"/>
      <c r="M496" s="237"/>
      <c r="N496" s="238"/>
      <c r="O496" s="238"/>
      <c r="P496" s="238"/>
      <c r="Q496" s="238"/>
      <c r="R496" s="238"/>
      <c r="S496" s="238"/>
      <c r="T496" s="239"/>
      <c r="AT496" s="24" t="s">
        <v>183</v>
      </c>
      <c r="AU496" s="24" t="s">
        <v>84</v>
      </c>
    </row>
    <row r="497" spans="2:12" s="1" customFormat="1" ht="6.95" customHeight="1">
      <c r="B497" s="67"/>
      <c r="C497" s="68"/>
      <c r="D497" s="68"/>
      <c r="E497" s="68"/>
      <c r="F497" s="68"/>
      <c r="G497" s="68"/>
      <c r="H497" s="68"/>
      <c r="I497" s="166"/>
      <c r="J497" s="68"/>
      <c r="K497" s="68"/>
      <c r="L497" s="72"/>
    </row>
  </sheetData>
  <sheetProtection password="CC35" sheet="1" objects="1" scenarios="1" formatColumns="0" formatRows="0" autoFilter="0"/>
  <autoFilter ref="C80:K496"/>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3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108</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2406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109</v>
      </c>
      <c r="G11" s="47"/>
      <c r="H11" s="47"/>
      <c r="I11" s="146" t="s">
        <v>22</v>
      </c>
      <c r="J11" s="35" t="s">
        <v>2407</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276</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2408</v>
      </c>
      <c r="K20" s="51"/>
    </row>
    <row r="21" spans="2:11" s="1" customFormat="1" ht="18" customHeight="1">
      <c r="B21" s="46"/>
      <c r="C21" s="47"/>
      <c r="D21" s="47"/>
      <c r="E21" s="35" t="s">
        <v>2409</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ROUND(J85,2)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ROUND(SUM(BE85:BE379),2)</f>
        <v>0</v>
      </c>
      <c r="G30" s="47"/>
      <c r="H30" s="47"/>
      <c r="I30" s="158">
        <v>0.21</v>
      </c>
      <c r="J30" s="157">
        <f>ROUND(ROUND((SUM(BE85:BE379)),2)*I30,2)</f>
        <v>0</v>
      </c>
      <c r="K30" s="51"/>
    </row>
    <row r="31" spans="2:11" s="1" customFormat="1" ht="14.4" customHeight="1">
      <c r="B31" s="46"/>
      <c r="C31" s="47"/>
      <c r="D31" s="47"/>
      <c r="E31" s="55" t="s">
        <v>48</v>
      </c>
      <c r="F31" s="157">
        <f>ROUND(SUM(BF85:BF379),2)</f>
        <v>0</v>
      </c>
      <c r="G31" s="47"/>
      <c r="H31" s="47"/>
      <c r="I31" s="158">
        <v>0.15</v>
      </c>
      <c r="J31" s="157">
        <f>ROUND(ROUND((SUM(BF85:BF379)),2)*I31,2)</f>
        <v>0</v>
      </c>
      <c r="K31" s="51"/>
    </row>
    <row r="32" spans="2:11" s="1" customFormat="1" ht="14.4" customHeight="1" hidden="1">
      <c r="B32" s="46"/>
      <c r="C32" s="47"/>
      <c r="D32" s="47"/>
      <c r="E32" s="55" t="s">
        <v>49</v>
      </c>
      <c r="F32" s="157">
        <f>ROUND(SUM(BG85:BG379),2)</f>
        <v>0</v>
      </c>
      <c r="G32" s="47"/>
      <c r="H32" s="47"/>
      <c r="I32" s="158">
        <v>0.21</v>
      </c>
      <c r="J32" s="157">
        <v>0</v>
      </c>
      <c r="K32" s="51"/>
    </row>
    <row r="33" spans="2:11" s="1" customFormat="1" ht="14.4" customHeight="1" hidden="1">
      <c r="B33" s="46"/>
      <c r="C33" s="47"/>
      <c r="D33" s="47"/>
      <c r="E33" s="55" t="s">
        <v>50</v>
      </c>
      <c r="F33" s="157">
        <f>ROUND(SUM(BH85:BH379),2)</f>
        <v>0</v>
      </c>
      <c r="G33" s="47"/>
      <c r="H33" s="47"/>
      <c r="I33" s="158">
        <v>0.15</v>
      </c>
      <c r="J33" s="157">
        <v>0</v>
      </c>
      <c r="K33" s="51"/>
    </row>
    <row r="34" spans="2:11" s="1" customFormat="1" ht="14.4" customHeight="1" hidden="1">
      <c r="B34" s="46"/>
      <c r="C34" s="47"/>
      <c r="D34" s="47"/>
      <c r="E34" s="55" t="s">
        <v>51</v>
      </c>
      <c r="F34" s="157">
        <f>ROUND(SUM(BI85:BI379),2)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303 - Dešťová kanalizace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Plzeňský kraj</v>
      </c>
      <c r="G51" s="47"/>
      <c r="H51" s="47"/>
      <c r="I51" s="146" t="s">
        <v>35</v>
      </c>
      <c r="J51" s="44" t="str">
        <f>E21</f>
        <v>JS Projekt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J85</f>
        <v>0</v>
      </c>
      <c r="K56" s="51"/>
      <c r="AU56" s="24" t="s">
        <v>147</v>
      </c>
    </row>
    <row r="57" spans="2:11" s="7" customFormat="1" ht="24.95" customHeight="1">
      <c r="B57" s="177"/>
      <c r="C57" s="178"/>
      <c r="D57" s="179" t="s">
        <v>277</v>
      </c>
      <c r="E57" s="180"/>
      <c r="F57" s="180"/>
      <c r="G57" s="180"/>
      <c r="H57" s="180"/>
      <c r="I57" s="181"/>
      <c r="J57" s="182">
        <f>J86</f>
        <v>0</v>
      </c>
      <c r="K57" s="183"/>
    </row>
    <row r="58" spans="2:11" s="8" customFormat="1" ht="19.9" customHeight="1">
      <c r="B58" s="184"/>
      <c r="C58" s="185"/>
      <c r="D58" s="186" t="s">
        <v>278</v>
      </c>
      <c r="E58" s="187"/>
      <c r="F58" s="187"/>
      <c r="G58" s="187"/>
      <c r="H58" s="187"/>
      <c r="I58" s="188"/>
      <c r="J58" s="189">
        <f>J87</f>
        <v>0</v>
      </c>
      <c r="K58" s="190"/>
    </row>
    <row r="59" spans="2:11" s="8" customFormat="1" ht="19.9" customHeight="1">
      <c r="B59" s="184"/>
      <c r="C59" s="185"/>
      <c r="D59" s="186" t="s">
        <v>279</v>
      </c>
      <c r="E59" s="187"/>
      <c r="F59" s="187"/>
      <c r="G59" s="187"/>
      <c r="H59" s="187"/>
      <c r="I59" s="188"/>
      <c r="J59" s="189">
        <f>J208</f>
        <v>0</v>
      </c>
      <c r="K59" s="190"/>
    </row>
    <row r="60" spans="2:11" s="8" customFormat="1" ht="19.9" customHeight="1">
      <c r="B60" s="184"/>
      <c r="C60" s="185"/>
      <c r="D60" s="186" t="s">
        <v>2410</v>
      </c>
      <c r="E60" s="187"/>
      <c r="F60" s="187"/>
      <c r="G60" s="187"/>
      <c r="H60" s="187"/>
      <c r="I60" s="188"/>
      <c r="J60" s="189">
        <f>J211</f>
        <v>0</v>
      </c>
      <c r="K60" s="190"/>
    </row>
    <row r="61" spans="2:11" s="8" customFormat="1" ht="19.9" customHeight="1">
      <c r="B61" s="184"/>
      <c r="C61" s="185"/>
      <c r="D61" s="186" t="s">
        <v>280</v>
      </c>
      <c r="E61" s="187"/>
      <c r="F61" s="187"/>
      <c r="G61" s="187"/>
      <c r="H61" s="187"/>
      <c r="I61" s="188"/>
      <c r="J61" s="189">
        <f>J230</f>
        <v>0</v>
      </c>
      <c r="K61" s="190"/>
    </row>
    <row r="62" spans="2:11" s="8" customFormat="1" ht="19.9" customHeight="1">
      <c r="B62" s="184"/>
      <c r="C62" s="185"/>
      <c r="D62" s="186" t="s">
        <v>281</v>
      </c>
      <c r="E62" s="187"/>
      <c r="F62" s="187"/>
      <c r="G62" s="187"/>
      <c r="H62" s="187"/>
      <c r="I62" s="188"/>
      <c r="J62" s="189">
        <f>J255</f>
        <v>0</v>
      </c>
      <c r="K62" s="190"/>
    </row>
    <row r="63" spans="2:11" s="8" customFormat="1" ht="19.9" customHeight="1">
      <c r="B63" s="184"/>
      <c r="C63" s="185"/>
      <c r="D63" s="186" t="s">
        <v>282</v>
      </c>
      <c r="E63" s="187"/>
      <c r="F63" s="187"/>
      <c r="G63" s="187"/>
      <c r="H63" s="187"/>
      <c r="I63" s="188"/>
      <c r="J63" s="189">
        <f>J261</f>
        <v>0</v>
      </c>
      <c r="K63" s="190"/>
    </row>
    <row r="64" spans="2:11" s="8" customFormat="1" ht="19.9" customHeight="1">
      <c r="B64" s="184"/>
      <c r="C64" s="185"/>
      <c r="D64" s="186" t="s">
        <v>1482</v>
      </c>
      <c r="E64" s="187"/>
      <c r="F64" s="187"/>
      <c r="G64" s="187"/>
      <c r="H64" s="187"/>
      <c r="I64" s="188"/>
      <c r="J64" s="189">
        <f>J350</f>
        <v>0</v>
      </c>
      <c r="K64" s="190"/>
    </row>
    <row r="65" spans="2:11" s="8" customFormat="1" ht="19.9" customHeight="1">
      <c r="B65" s="184"/>
      <c r="C65" s="185"/>
      <c r="D65" s="186" t="s">
        <v>285</v>
      </c>
      <c r="E65" s="187"/>
      <c r="F65" s="187"/>
      <c r="G65" s="187"/>
      <c r="H65" s="187"/>
      <c r="I65" s="188"/>
      <c r="J65" s="189">
        <f>J376</f>
        <v>0</v>
      </c>
      <c r="K65" s="190"/>
    </row>
    <row r="66" spans="2:11" s="1" customFormat="1" ht="21.8" customHeight="1">
      <c r="B66" s="46"/>
      <c r="C66" s="47"/>
      <c r="D66" s="47"/>
      <c r="E66" s="47"/>
      <c r="F66" s="47"/>
      <c r="G66" s="47"/>
      <c r="H66" s="47"/>
      <c r="I66" s="144"/>
      <c r="J66" s="47"/>
      <c r="K66" s="51"/>
    </row>
    <row r="67" spans="2:11" s="1" customFormat="1" ht="6.95" customHeight="1">
      <c r="B67" s="67"/>
      <c r="C67" s="68"/>
      <c r="D67" s="68"/>
      <c r="E67" s="68"/>
      <c r="F67" s="68"/>
      <c r="G67" s="68"/>
      <c r="H67" s="68"/>
      <c r="I67" s="166"/>
      <c r="J67" s="68"/>
      <c r="K67" s="69"/>
    </row>
    <row r="71" spans="2:12" s="1" customFormat="1" ht="6.95" customHeight="1">
      <c r="B71" s="70"/>
      <c r="C71" s="71"/>
      <c r="D71" s="71"/>
      <c r="E71" s="71"/>
      <c r="F71" s="71"/>
      <c r="G71" s="71"/>
      <c r="H71" s="71"/>
      <c r="I71" s="169"/>
      <c r="J71" s="71"/>
      <c r="K71" s="71"/>
      <c r="L71" s="72"/>
    </row>
    <row r="72" spans="2:12" s="1" customFormat="1" ht="36.95" customHeight="1">
      <c r="B72" s="46"/>
      <c r="C72" s="73" t="s">
        <v>155</v>
      </c>
      <c r="D72" s="74"/>
      <c r="E72" s="74"/>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4.4" customHeight="1">
      <c r="B74" s="46"/>
      <c r="C74" s="76" t="s">
        <v>18</v>
      </c>
      <c r="D74" s="74"/>
      <c r="E74" s="74"/>
      <c r="F74" s="74"/>
      <c r="G74" s="74"/>
      <c r="H74" s="74"/>
      <c r="I74" s="191"/>
      <c r="J74" s="74"/>
      <c r="K74" s="74"/>
      <c r="L74" s="72"/>
    </row>
    <row r="75" spans="2:12" s="1" customFormat="1" ht="16.5" customHeight="1">
      <c r="B75" s="46"/>
      <c r="C75" s="74"/>
      <c r="D75" s="74"/>
      <c r="E75" s="192" t="str">
        <f>E7</f>
        <v>II/233, Stavební úpravy Mohylové ulice, úsek Masarykova – Stará cesta</v>
      </c>
      <c r="F75" s="76"/>
      <c r="G75" s="76"/>
      <c r="H75" s="76"/>
      <c r="I75" s="191"/>
      <c r="J75" s="74"/>
      <c r="K75" s="74"/>
      <c r="L75" s="72"/>
    </row>
    <row r="76" spans="2:12" s="1" customFormat="1" ht="14.4" customHeight="1">
      <c r="B76" s="46"/>
      <c r="C76" s="76" t="s">
        <v>138</v>
      </c>
      <c r="D76" s="74"/>
      <c r="E76" s="74"/>
      <c r="F76" s="74"/>
      <c r="G76" s="74"/>
      <c r="H76" s="74"/>
      <c r="I76" s="191"/>
      <c r="J76" s="74"/>
      <c r="K76" s="74"/>
      <c r="L76" s="72"/>
    </row>
    <row r="77" spans="2:12" s="1" customFormat="1" ht="17.25" customHeight="1">
      <c r="B77" s="46"/>
      <c r="C77" s="74"/>
      <c r="D77" s="74"/>
      <c r="E77" s="82" t="str">
        <f>E9</f>
        <v>SO 303 - Dešťová kanalizace</v>
      </c>
      <c r="F77" s="74"/>
      <c r="G77" s="74"/>
      <c r="H77" s="74"/>
      <c r="I77" s="191"/>
      <c r="J77" s="74"/>
      <c r="K77" s="74"/>
      <c r="L77" s="72"/>
    </row>
    <row r="78" spans="2:12" s="1" customFormat="1" ht="6.95" customHeight="1">
      <c r="B78" s="46"/>
      <c r="C78" s="74"/>
      <c r="D78" s="74"/>
      <c r="E78" s="74"/>
      <c r="F78" s="74"/>
      <c r="G78" s="74"/>
      <c r="H78" s="74"/>
      <c r="I78" s="191"/>
      <c r="J78" s="74"/>
      <c r="K78" s="74"/>
      <c r="L78" s="72"/>
    </row>
    <row r="79" spans="2:12" s="1" customFormat="1" ht="18" customHeight="1">
      <c r="B79" s="46"/>
      <c r="C79" s="76" t="s">
        <v>24</v>
      </c>
      <c r="D79" s="74"/>
      <c r="E79" s="74"/>
      <c r="F79" s="193" t="str">
        <f>F12</f>
        <v>Plzeň</v>
      </c>
      <c r="G79" s="74"/>
      <c r="H79" s="74"/>
      <c r="I79" s="194" t="s">
        <v>26</v>
      </c>
      <c r="J79" s="85" t="str">
        <f>IF(J12="","",J12)</f>
        <v>19. 2. 2018</v>
      </c>
      <c r="K79" s="74"/>
      <c r="L79" s="72"/>
    </row>
    <row r="80" spans="2:12" s="1" customFormat="1" ht="6.95" customHeight="1">
      <c r="B80" s="46"/>
      <c r="C80" s="74"/>
      <c r="D80" s="74"/>
      <c r="E80" s="74"/>
      <c r="F80" s="74"/>
      <c r="G80" s="74"/>
      <c r="H80" s="74"/>
      <c r="I80" s="191"/>
      <c r="J80" s="74"/>
      <c r="K80" s="74"/>
      <c r="L80" s="72"/>
    </row>
    <row r="81" spans="2:12" s="1" customFormat="1" ht="13.5">
      <c r="B81" s="46"/>
      <c r="C81" s="76" t="s">
        <v>28</v>
      </c>
      <c r="D81" s="74"/>
      <c r="E81" s="74"/>
      <c r="F81" s="193" t="str">
        <f>E15</f>
        <v>Plzeňský kraj</v>
      </c>
      <c r="G81" s="74"/>
      <c r="H81" s="74"/>
      <c r="I81" s="194" t="s">
        <v>35</v>
      </c>
      <c r="J81" s="193" t="str">
        <f>E21</f>
        <v>JS Projekt s.r.o.</v>
      </c>
      <c r="K81" s="74"/>
      <c r="L81" s="72"/>
    </row>
    <row r="82" spans="2:12" s="1" customFormat="1" ht="14.4" customHeight="1">
      <c r="B82" s="46"/>
      <c r="C82" s="76" t="s">
        <v>33</v>
      </c>
      <c r="D82" s="74"/>
      <c r="E82" s="74"/>
      <c r="F82" s="193" t="str">
        <f>IF(E18="","",E18)</f>
        <v/>
      </c>
      <c r="G82" s="74"/>
      <c r="H82" s="74"/>
      <c r="I82" s="191"/>
      <c r="J82" s="74"/>
      <c r="K82" s="74"/>
      <c r="L82" s="72"/>
    </row>
    <row r="83" spans="2:12" s="1" customFormat="1" ht="10.3" customHeight="1">
      <c r="B83" s="46"/>
      <c r="C83" s="74"/>
      <c r="D83" s="74"/>
      <c r="E83" s="74"/>
      <c r="F83" s="74"/>
      <c r="G83" s="74"/>
      <c r="H83" s="74"/>
      <c r="I83" s="191"/>
      <c r="J83" s="74"/>
      <c r="K83" s="74"/>
      <c r="L83" s="72"/>
    </row>
    <row r="84" spans="2:20" s="9" customFormat="1" ht="29.25" customHeight="1">
      <c r="B84" s="195"/>
      <c r="C84" s="196" t="s">
        <v>156</v>
      </c>
      <c r="D84" s="197" t="s">
        <v>61</v>
      </c>
      <c r="E84" s="197" t="s">
        <v>57</v>
      </c>
      <c r="F84" s="197" t="s">
        <v>157</v>
      </c>
      <c r="G84" s="197" t="s">
        <v>158</v>
      </c>
      <c r="H84" s="197" t="s">
        <v>159</v>
      </c>
      <c r="I84" s="198" t="s">
        <v>160</v>
      </c>
      <c r="J84" s="197" t="s">
        <v>145</v>
      </c>
      <c r="K84" s="199" t="s">
        <v>161</v>
      </c>
      <c r="L84" s="200"/>
      <c r="M84" s="102" t="s">
        <v>162</v>
      </c>
      <c r="N84" s="103" t="s">
        <v>46</v>
      </c>
      <c r="O84" s="103" t="s">
        <v>163</v>
      </c>
      <c r="P84" s="103" t="s">
        <v>164</v>
      </c>
      <c r="Q84" s="103" t="s">
        <v>165</v>
      </c>
      <c r="R84" s="103" t="s">
        <v>166</v>
      </c>
      <c r="S84" s="103" t="s">
        <v>167</v>
      </c>
      <c r="T84" s="104" t="s">
        <v>168</v>
      </c>
    </row>
    <row r="85" spans="2:63" s="1" customFormat="1" ht="29.25" customHeight="1">
      <c r="B85" s="46"/>
      <c r="C85" s="108" t="s">
        <v>146</v>
      </c>
      <c r="D85" s="74"/>
      <c r="E85" s="74"/>
      <c r="F85" s="74"/>
      <c r="G85" s="74"/>
      <c r="H85" s="74"/>
      <c r="I85" s="191"/>
      <c r="J85" s="201">
        <f>BK85</f>
        <v>0</v>
      </c>
      <c r="K85" s="74"/>
      <c r="L85" s="72"/>
      <c r="M85" s="105"/>
      <c r="N85" s="106"/>
      <c r="O85" s="106"/>
      <c r="P85" s="202">
        <f>P86</f>
        <v>0</v>
      </c>
      <c r="Q85" s="106"/>
      <c r="R85" s="202">
        <f>R86</f>
        <v>82.19541176999999</v>
      </c>
      <c r="S85" s="106"/>
      <c r="T85" s="203">
        <f>T86</f>
        <v>87.95800000000001</v>
      </c>
      <c r="AT85" s="24" t="s">
        <v>75</v>
      </c>
      <c r="AU85" s="24" t="s">
        <v>147</v>
      </c>
      <c r="BK85" s="204">
        <f>BK86</f>
        <v>0</v>
      </c>
    </row>
    <row r="86" spans="2:63" s="10" customFormat="1" ht="37.4" customHeight="1">
      <c r="B86" s="205"/>
      <c r="C86" s="206"/>
      <c r="D86" s="207" t="s">
        <v>75</v>
      </c>
      <c r="E86" s="208" t="s">
        <v>169</v>
      </c>
      <c r="F86" s="208" t="s">
        <v>288</v>
      </c>
      <c r="G86" s="206"/>
      <c r="H86" s="206"/>
      <c r="I86" s="209"/>
      <c r="J86" s="210">
        <f>BK86</f>
        <v>0</v>
      </c>
      <c r="K86" s="206"/>
      <c r="L86" s="211"/>
      <c r="M86" s="212"/>
      <c r="N86" s="213"/>
      <c r="O86" s="213"/>
      <c r="P86" s="214">
        <f>P87+P208+P211+P230+P255+P261+P350+P376</f>
        <v>0</v>
      </c>
      <c r="Q86" s="213"/>
      <c r="R86" s="214">
        <f>R87+R208+R211+R230+R255+R261+R350+R376</f>
        <v>82.19541176999999</v>
      </c>
      <c r="S86" s="213"/>
      <c r="T86" s="215">
        <f>T87+T208+T211+T230+T255+T261+T350+T376</f>
        <v>87.95800000000001</v>
      </c>
      <c r="AR86" s="216" t="s">
        <v>84</v>
      </c>
      <c r="AT86" s="217" t="s">
        <v>75</v>
      </c>
      <c r="AU86" s="217" t="s">
        <v>76</v>
      </c>
      <c r="AY86" s="216" t="s">
        <v>170</v>
      </c>
      <c r="BK86" s="218">
        <f>BK87+BK208+BK211+BK230+BK255+BK261+BK350+BK376</f>
        <v>0</v>
      </c>
    </row>
    <row r="87" spans="2:63" s="10" customFormat="1" ht="19.9" customHeight="1">
      <c r="B87" s="205"/>
      <c r="C87" s="206"/>
      <c r="D87" s="207" t="s">
        <v>75</v>
      </c>
      <c r="E87" s="219" t="s">
        <v>84</v>
      </c>
      <c r="F87" s="219" t="s">
        <v>289</v>
      </c>
      <c r="G87" s="206"/>
      <c r="H87" s="206"/>
      <c r="I87" s="209"/>
      <c r="J87" s="220">
        <f>BK87</f>
        <v>0</v>
      </c>
      <c r="K87" s="206"/>
      <c r="L87" s="211"/>
      <c r="M87" s="212"/>
      <c r="N87" s="213"/>
      <c r="O87" s="213"/>
      <c r="P87" s="214">
        <f>SUM(P88:P207)</f>
        <v>0</v>
      </c>
      <c r="Q87" s="213"/>
      <c r="R87" s="214">
        <f>SUM(R88:R207)</f>
        <v>0.51517495</v>
      </c>
      <c r="S87" s="213"/>
      <c r="T87" s="215">
        <f>SUM(T88:T207)</f>
        <v>81.164</v>
      </c>
      <c r="AR87" s="216" t="s">
        <v>84</v>
      </c>
      <c r="AT87" s="217" t="s">
        <v>75</v>
      </c>
      <c r="AU87" s="217" t="s">
        <v>84</v>
      </c>
      <c r="AY87" s="216" t="s">
        <v>170</v>
      </c>
      <c r="BK87" s="218">
        <f>SUM(BK88:BK207)</f>
        <v>0</v>
      </c>
    </row>
    <row r="88" spans="2:65" s="1" customFormat="1" ht="16.5" customHeight="1">
      <c r="B88" s="46"/>
      <c r="C88" s="221" t="s">
        <v>84</v>
      </c>
      <c r="D88" s="221" t="s">
        <v>176</v>
      </c>
      <c r="E88" s="222" t="s">
        <v>2411</v>
      </c>
      <c r="F88" s="223" t="s">
        <v>2412</v>
      </c>
      <c r="G88" s="224" t="s">
        <v>219</v>
      </c>
      <c r="H88" s="225">
        <v>98.5</v>
      </c>
      <c r="I88" s="226"/>
      <c r="J88" s="227">
        <f>ROUND(I88*H88,2)</f>
        <v>0</v>
      </c>
      <c r="K88" s="223" t="s">
        <v>180</v>
      </c>
      <c r="L88" s="72"/>
      <c r="M88" s="228" t="s">
        <v>23</v>
      </c>
      <c r="N88" s="229" t="s">
        <v>47</v>
      </c>
      <c r="O88" s="47"/>
      <c r="P88" s="230">
        <f>O88*H88</f>
        <v>0</v>
      </c>
      <c r="Q88" s="230">
        <v>0</v>
      </c>
      <c r="R88" s="230">
        <f>Q88*H88</f>
        <v>0</v>
      </c>
      <c r="S88" s="230">
        <v>0.44</v>
      </c>
      <c r="T88" s="231">
        <f>S88*H88</f>
        <v>43.34</v>
      </c>
      <c r="AR88" s="24" t="s">
        <v>194</v>
      </c>
      <c r="AT88" s="24" t="s">
        <v>176</v>
      </c>
      <c r="AU88" s="24" t="s">
        <v>87</v>
      </c>
      <c r="AY88" s="24" t="s">
        <v>170</v>
      </c>
      <c r="BE88" s="232">
        <f>IF(N88="základní",J88,0)</f>
        <v>0</v>
      </c>
      <c r="BF88" s="232">
        <f>IF(N88="snížená",J88,0)</f>
        <v>0</v>
      </c>
      <c r="BG88" s="232">
        <f>IF(N88="zákl. přenesená",J88,0)</f>
        <v>0</v>
      </c>
      <c r="BH88" s="232">
        <f>IF(N88="sníž. přenesená",J88,0)</f>
        <v>0</v>
      </c>
      <c r="BI88" s="232">
        <f>IF(N88="nulová",J88,0)</f>
        <v>0</v>
      </c>
      <c r="BJ88" s="24" t="s">
        <v>84</v>
      </c>
      <c r="BK88" s="232">
        <f>ROUND(I88*H88,2)</f>
        <v>0</v>
      </c>
      <c r="BL88" s="24" t="s">
        <v>194</v>
      </c>
      <c r="BM88" s="24" t="s">
        <v>2413</v>
      </c>
    </row>
    <row r="89" spans="2:47" s="1" customFormat="1" ht="13.5">
      <c r="B89" s="46"/>
      <c r="C89" s="74"/>
      <c r="D89" s="233" t="s">
        <v>183</v>
      </c>
      <c r="E89" s="74"/>
      <c r="F89" s="234" t="s">
        <v>2414</v>
      </c>
      <c r="G89" s="74"/>
      <c r="H89" s="74"/>
      <c r="I89" s="191"/>
      <c r="J89" s="74"/>
      <c r="K89" s="74"/>
      <c r="L89" s="72"/>
      <c r="M89" s="235"/>
      <c r="N89" s="47"/>
      <c r="O89" s="47"/>
      <c r="P89" s="47"/>
      <c r="Q89" s="47"/>
      <c r="R89" s="47"/>
      <c r="S89" s="47"/>
      <c r="T89" s="95"/>
      <c r="AT89" s="24" t="s">
        <v>183</v>
      </c>
      <c r="AU89" s="24" t="s">
        <v>87</v>
      </c>
    </row>
    <row r="90" spans="2:47" s="1" customFormat="1" ht="13.5">
      <c r="B90" s="46"/>
      <c r="C90" s="74"/>
      <c r="D90" s="233" t="s">
        <v>295</v>
      </c>
      <c r="E90" s="74"/>
      <c r="F90" s="236" t="s">
        <v>321</v>
      </c>
      <c r="G90" s="74"/>
      <c r="H90" s="74"/>
      <c r="I90" s="191"/>
      <c r="J90" s="74"/>
      <c r="K90" s="74"/>
      <c r="L90" s="72"/>
      <c r="M90" s="235"/>
      <c r="N90" s="47"/>
      <c r="O90" s="47"/>
      <c r="P90" s="47"/>
      <c r="Q90" s="47"/>
      <c r="R90" s="47"/>
      <c r="S90" s="47"/>
      <c r="T90" s="95"/>
      <c r="AT90" s="24" t="s">
        <v>295</v>
      </c>
      <c r="AU90" s="24" t="s">
        <v>87</v>
      </c>
    </row>
    <row r="91" spans="2:51" s="13" customFormat="1" ht="13.5">
      <c r="B91" s="275"/>
      <c r="C91" s="276"/>
      <c r="D91" s="233" t="s">
        <v>322</v>
      </c>
      <c r="E91" s="277" t="s">
        <v>23</v>
      </c>
      <c r="F91" s="278" t="s">
        <v>2415</v>
      </c>
      <c r="G91" s="276"/>
      <c r="H91" s="277" t="s">
        <v>23</v>
      </c>
      <c r="I91" s="279"/>
      <c r="J91" s="276"/>
      <c r="K91" s="276"/>
      <c r="L91" s="280"/>
      <c r="M91" s="281"/>
      <c r="N91" s="282"/>
      <c r="O91" s="282"/>
      <c r="P91" s="282"/>
      <c r="Q91" s="282"/>
      <c r="R91" s="282"/>
      <c r="S91" s="282"/>
      <c r="T91" s="283"/>
      <c r="AT91" s="284" t="s">
        <v>322</v>
      </c>
      <c r="AU91" s="284" t="s">
        <v>87</v>
      </c>
      <c r="AV91" s="13" t="s">
        <v>84</v>
      </c>
      <c r="AW91" s="13" t="s">
        <v>39</v>
      </c>
      <c r="AX91" s="13" t="s">
        <v>76</v>
      </c>
      <c r="AY91" s="284" t="s">
        <v>170</v>
      </c>
    </row>
    <row r="92" spans="2:51" s="11" customFormat="1" ht="13.5">
      <c r="B92" s="240"/>
      <c r="C92" s="241"/>
      <c r="D92" s="233" t="s">
        <v>322</v>
      </c>
      <c r="E92" s="242" t="s">
        <v>23</v>
      </c>
      <c r="F92" s="243" t="s">
        <v>2416</v>
      </c>
      <c r="G92" s="241"/>
      <c r="H92" s="244">
        <v>88</v>
      </c>
      <c r="I92" s="245"/>
      <c r="J92" s="241"/>
      <c r="K92" s="241"/>
      <c r="L92" s="246"/>
      <c r="M92" s="247"/>
      <c r="N92" s="248"/>
      <c r="O92" s="248"/>
      <c r="P92" s="248"/>
      <c r="Q92" s="248"/>
      <c r="R92" s="248"/>
      <c r="S92" s="248"/>
      <c r="T92" s="249"/>
      <c r="AT92" s="250" t="s">
        <v>322</v>
      </c>
      <c r="AU92" s="250" t="s">
        <v>87</v>
      </c>
      <c r="AV92" s="11" t="s">
        <v>87</v>
      </c>
      <c r="AW92" s="11" t="s">
        <v>39</v>
      </c>
      <c r="AX92" s="11" t="s">
        <v>76</v>
      </c>
      <c r="AY92" s="250" t="s">
        <v>170</v>
      </c>
    </row>
    <row r="93" spans="2:51" s="11" customFormat="1" ht="13.5">
      <c r="B93" s="240"/>
      <c r="C93" s="241"/>
      <c r="D93" s="233" t="s">
        <v>322</v>
      </c>
      <c r="E93" s="242" t="s">
        <v>23</v>
      </c>
      <c r="F93" s="243" t="s">
        <v>2417</v>
      </c>
      <c r="G93" s="241"/>
      <c r="H93" s="244">
        <v>10.5</v>
      </c>
      <c r="I93" s="245"/>
      <c r="J93" s="241"/>
      <c r="K93" s="241"/>
      <c r="L93" s="246"/>
      <c r="M93" s="247"/>
      <c r="N93" s="248"/>
      <c r="O93" s="248"/>
      <c r="P93" s="248"/>
      <c r="Q93" s="248"/>
      <c r="R93" s="248"/>
      <c r="S93" s="248"/>
      <c r="T93" s="249"/>
      <c r="AT93" s="250" t="s">
        <v>322</v>
      </c>
      <c r="AU93" s="250" t="s">
        <v>87</v>
      </c>
      <c r="AV93" s="11" t="s">
        <v>87</v>
      </c>
      <c r="AW93" s="11" t="s">
        <v>39</v>
      </c>
      <c r="AX93" s="11" t="s">
        <v>76</v>
      </c>
      <c r="AY93" s="250" t="s">
        <v>170</v>
      </c>
    </row>
    <row r="94" spans="2:51" s="12" customFormat="1" ht="13.5">
      <c r="B94" s="251"/>
      <c r="C94" s="252"/>
      <c r="D94" s="233" t="s">
        <v>322</v>
      </c>
      <c r="E94" s="253" t="s">
        <v>23</v>
      </c>
      <c r="F94" s="254" t="s">
        <v>392</v>
      </c>
      <c r="G94" s="252"/>
      <c r="H94" s="255">
        <v>98.5</v>
      </c>
      <c r="I94" s="256"/>
      <c r="J94" s="252"/>
      <c r="K94" s="252"/>
      <c r="L94" s="257"/>
      <c r="M94" s="258"/>
      <c r="N94" s="259"/>
      <c r="O94" s="259"/>
      <c r="P94" s="259"/>
      <c r="Q94" s="259"/>
      <c r="R94" s="259"/>
      <c r="S94" s="259"/>
      <c r="T94" s="260"/>
      <c r="AT94" s="261" t="s">
        <v>322</v>
      </c>
      <c r="AU94" s="261" t="s">
        <v>87</v>
      </c>
      <c r="AV94" s="12" t="s">
        <v>194</v>
      </c>
      <c r="AW94" s="12" t="s">
        <v>39</v>
      </c>
      <c r="AX94" s="12" t="s">
        <v>84</v>
      </c>
      <c r="AY94" s="261" t="s">
        <v>170</v>
      </c>
    </row>
    <row r="95" spans="2:65" s="1" customFormat="1" ht="16.5" customHeight="1">
      <c r="B95" s="46"/>
      <c r="C95" s="221" t="s">
        <v>87</v>
      </c>
      <c r="D95" s="221" t="s">
        <v>176</v>
      </c>
      <c r="E95" s="222" t="s">
        <v>2418</v>
      </c>
      <c r="F95" s="223" t="s">
        <v>2419</v>
      </c>
      <c r="G95" s="224" t="s">
        <v>219</v>
      </c>
      <c r="H95" s="225">
        <v>98.5</v>
      </c>
      <c r="I95" s="226"/>
      <c r="J95" s="227">
        <f>ROUND(I95*H95,2)</f>
        <v>0</v>
      </c>
      <c r="K95" s="223" t="s">
        <v>23</v>
      </c>
      <c r="L95" s="72"/>
      <c r="M95" s="228" t="s">
        <v>23</v>
      </c>
      <c r="N95" s="229" t="s">
        <v>47</v>
      </c>
      <c r="O95" s="47"/>
      <c r="P95" s="230">
        <f>O95*H95</f>
        <v>0</v>
      </c>
      <c r="Q95" s="230">
        <v>0.00015</v>
      </c>
      <c r="R95" s="230">
        <f>Q95*H95</f>
        <v>0.014774999999999998</v>
      </c>
      <c r="S95" s="230">
        <v>0.384</v>
      </c>
      <c r="T95" s="231">
        <f>S95*H95</f>
        <v>37.824</v>
      </c>
      <c r="AR95" s="24" t="s">
        <v>194</v>
      </c>
      <c r="AT95" s="24" t="s">
        <v>176</v>
      </c>
      <c r="AU95" s="24" t="s">
        <v>87</v>
      </c>
      <c r="AY95" s="24" t="s">
        <v>170</v>
      </c>
      <c r="BE95" s="232">
        <f>IF(N95="základní",J95,0)</f>
        <v>0</v>
      </c>
      <c r="BF95" s="232">
        <f>IF(N95="snížená",J95,0)</f>
        <v>0</v>
      </c>
      <c r="BG95" s="232">
        <f>IF(N95="zákl. přenesená",J95,0)</f>
        <v>0</v>
      </c>
      <c r="BH95" s="232">
        <f>IF(N95="sníž. přenesená",J95,0)</f>
        <v>0</v>
      </c>
      <c r="BI95" s="232">
        <f>IF(N95="nulová",J95,0)</f>
        <v>0</v>
      </c>
      <c r="BJ95" s="24" t="s">
        <v>84</v>
      </c>
      <c r="BK95" s="232">
        <f>ROUND(I95*H95,2)</f>
        <v>0</v>
      </c>
      <c r="BL95" s="24" t="s">
        <v>194</v>
      </c>
      <c r="BM95" s="24" t="s">
        <v>2420</v>
      </c>
    </row>
    <row r="96" spans="2:47" s="1" customFormat="1" ht="13.5">
      <c r="B96" s="46"/>
      <c r="C96" s="74"/>
      <c r="D96" s="233" t="s">
        <v>183</v>
      </c>
      <c r="E96" s="74"/>
      <c r="F96" s="234" t="s">
        <v>2419</v>
      </c>
      <c r="G96" s="74"/>
      <c r="H96" s="74"/>
      <c r="I96" s="191"/>
      <c r="J96" s="74"/>
      <c r="K96" s="74"/>
      <c r="L96" s="72"/>
      <c r="M96" s="235"/>
      <c r="N96" s="47"/>
      <c r="O96" s="47"/>
      <c r="P96" s="47"/>
      <c r="Q96" s="47"/>
      <c r="R96" s="47"/>
      <c r="S96" s="47"/>
      <c r="T96" s="95"/>
      <c r="AT96" s="24" t="s">
        <v>183</v>
      </c>
      <c r="AU96" s="24" t="s">
        <v>87</v>
      </c>
    </row>
    <row r="97" spans="2:51" s="13" customFormat="1" ht="13.5">
      <c r="B97" s="275"/>
      <c r="C97" s="276"/>
      <c r="D97" s="233" t="s">
        <v>322</v>
      </c>
      <c r="E97" s="277" t="s">
        <v>23</v>
      </c>
      <c r="F97" s="278" t="s">
        <v>2415</v>
      </c>
      <c r="G97" s="276"/>
      <c r="H97" s="277" t="s">
        <v>23</v>
      </c>
      <c r="I97" s="279"/>
      <c r="J97" s="276"/>
      <c r="K97" s="276"/>
      <c r="L97" s="280"/>
      <c r="M97" s="281"/>
      <c r="N97" s="282"/>
      <c r="O97" s="282"/>
      <c r="P97" s="282"/>
      <c r="Q97" s="282"/>
      <c r="R97" s="282"/>
      <c r="S97" s="282"/>
      <c r="T97" s="283"/>
      <c r="AT97" s="284" t="s">
        <v>322</v>
      </c>
      <c r="AU97" s="284" t="s">
        <v>87</v>
      </c>
      <c r="AV97" s="13" t="s">
        <v>84</v>
      </c>
      <c r="AW97" s="13" t="s">
        <v>39</v>
      </c>
      <c r="AX97" s="13" t="s">
        <v>76</v>
      </c>
      <c r="AY97" s="284" t="s">
        <v>170</v>
      </c>
    </row>
    <row r="98" spans="2:51" s="11" customFormat="1" ht="13.5">
      <c r="B98" s="240"/>
      <c r="C98" s="241"/>
      <c r="D98" s="233" t="s">
        <v>322</v>
      </c>
      <c r="E98" s="242" t="s">
        <v>23</v>
      </c>
      <c r="F98" s="243" t="s">
        <v>2421</v>
      </c>
      <c r="G98" s="241"/>
      <c r="H98" s="244">
        <v>98.5</v>
      </c>
      <c r="I98" s="245"/>
      <c r="J98" s="241"/>
      <c r="K98" s="241"/>
      <c r="L98" s="246"/>
      <c r="M98" s="247"/>
      <c r="N98" s="248"/>
      <c r="O98" s="248"/>
      <c r="P98" s="248"/>
      <c r="Q98" s="248"/>
      <c r="R98" s="248"/>
      <c r="S98" s="248"/>
      <c r="T98" s="249"/>
      <c r="AT98" s="250" t="s">
        <v>322</v>
      </c>
      <c r="AU98" s="250" t="s">
        <v>87</v>
      </c>
      <c r="AV98" s="11" t="s">
        <v>87</v>
      </c>
      <c r="AW98" s="11" t="s">
        <v>39</v>
      </c>
      <c r="AX98" s="11" t="s">
        <v>84</v>
      </c>
      <c r="AY98" s="250" t="s">
        <v>170</v>
      </c>
    </row>
    <row r="99" spans="2:65" s="1" customFormat="1" ht="16.5" customHeight="1">
      <c r="B99" s="46"/>
      <c r="C99" s="221" t="s">
        <v>189</v>
      </c>
      <c r="D99" s="221" t="s">
        <v>176</v>
      </c>
      <c r="E99" s="222" t="s">
        <v>2422</v>
      </c>
      <c r="F99" s="223" t="s">
        <v>2423</v>
      </c>
      <c r="G99" s="224" t="s">
        <v>1962</v>
      </c>
      <c r="H99" s="225">
        <v>90</v>
      </c>
      <c r="I99" s="226"/>
      <c r="J99" s="227">
        <f>ROUND(I99*H99,2)</f>
        <v>0</v>
      </c>
      <c r="K99" s="223" t="s">
        <v>180</v>
      </c>
      <c r="L99" s="72"/>
      <c r="M99" s="228" t="s">
        <v>23</v>
      </c>
      <c r="N99" s="229" t="s">
        <v>47</v>
      </c>
      <c r="O99" s="47"/>
      <c r="P99" s="230">
        <f>O99*H99</f>
        <v>0</v>
      </c>
      <c r="Q99" s="230">
        <v>0</v>
      </c>
      <c r="R99" s="230">
        <f>Q99*H99</f>
        <v>0</v>
      </c>
      <c r="S99" s="230">
        <v>0</v>
      </c>
      <c r="T99" s="231">
        <f>S99*H99</f>
        <v>0</v>
      </c>
      <c r="AR99" s="24" t="s">
        <v>194</v>
      </c>
      <c r="AT99" s="24" t="s">
        <v>176</v>
      </c>
      <c r="AU99" s="24" t="s">
        <v>87</v>
      </c>
      <c r="AY99" s="24" t="s">
        <v>170</v>
      </c>
      <c r="BE99" s="232">
        <f>IF(N99="základní",J99,0)</f>
        <v>0</v>
      </c>
      <c r="BF99" s="232">
        <f>IF(N99="snížená",J99,0)</f>
        <v>0</v>
      </c>
      <c r="BG99" s="232">
        <f>IF(N99="zákl. přenesená",J99,0)</f>
        <v>0</v>
      </c>
      <c r="BH99" s="232">
        <f>IF(N99="sníž. přenesená",J99,0)</f>
        <v>0</v>
      </c>
      <c r="BI99" s="232">
        <f>IF(N99="nulová",J99,0)</f>
        <v>0</v>
      </c>
      <c r="BJ99" s="24" t="s">
        <v>84</v>
      </c>
      <c r="BK99" s="232">
        <f>ROUND(I99*H99,2)</f>
        <v>0</v>
      </c>
      <c r="BL99" s="24" t="s">
        <v>194</v>
      </c>
      <c r="BM99" s="24" t="s">
        <v>2424</v>
      </c>
    </row>
    <row r="100" spans="2:47" s="1" customFormat="1" ht="13.5">
      <c r="B100" s="46"/>
      <c r="C100" s="74"/>
      <c r="D100" s="233" t="s">
        <v>183</v>
      </c>
      <c r="E100" s="74"/>
      <c r="F100" s="234" t="s">
        <v>2425</v>
      </c>
      <c r="G100" s="74"/>
      <c r="H100" s="74"/>
      <c r="I100" s="191"/>
      <c r="J100" s="74"/>
      <c r="K100" s="74"/>
      <c r="L100" s="72"/>
      <c r="M100" s="235"/>
      <c r="N100" s="47"/>
      <c r="O100" s="47"/>
      <c r="P100" s="47"/>
      <c r="Q100" s="47"/>
      <c r="R100" s="47"/>
      <c r="S100" s="47"/>
      <c r="T100" s="95"/>
      <c r="AT100" s="24" t="s">
        <v>183</v>
      </c>
      <c r="AU100" s="24" t="s">
        <v>87</v>
      </c>
    </row>
    <row r="101" spans="2:47" s="1" customFormat="1" ht="13.5">
      <c r="B101" s="46"/>
      <c r="C101" s="74"/>
      <c r="D101" s="233" t="s">
        <v>295</v>
      </c>
      <c r="E101" s="74"/>
      <c r="F101" s="236" t="s">
        <v>2426</v>
      </c>
      <c r="G101" s="74"/>
      <c r="H101" s="74"/>
      <c r="I101" s="191"/>
      <c r="J101" s="74"/>
      <c r="K101" s="74"/>
      <c r="L101" s="72"/>
      <c r="M101" s="235"/>
      <c r="N101" s="47"/>
      <c r="O101" s="47"/>
      <c r="P101" s="47"/>
      <c r="Q101" s="47"/>
      <c r="R101" s="47"/>
      <c r="S101" s="47"/>
      <c r="T101" s="95"/>
      <c r="AT101" s="24" t="s">
        <v>295</v>
      </c>
      <c r="AU101" s="24" t="s">
        <v>87</v>
      </c>
    </row>
    <row r="102" spans="2:65" s="1" customFormat="1" ht="25.5" customHeight="1">
      <c r="B102" s="46"/>
      <c r="C102" s="221" t="s">
        <v>194</v>
      </c>
      <c r="D102" s="221" t="s">
        <v>176</v>
      </c>
      <c r="E102" s="222" t="s">
        <v>2427</v>
      </c>
      <c r="F102" s="223" t="s">
        <v>2428</v>
      </c>
      <c r="G102" s="224" t="s">
        <v>229</v>
      </c>
      <c r="H102" s="225">
        <v>15</v>
      </c>
      <c r="I102" s="226"/>
      <c r="J102" s="227">
        <f>ROUND(I102*H102,2)</f>
        <v>0</v>
      </c>
      <c r="K102" s="223" t="s">
        <v>180</v>
      </c>
      <c r="L102" s="72"/>
      <c r="M102" s="228" t="s">
        <v>23</v>
      </c>
      <c r="N102" s="229" t="s">
        <v>47</v>
      </c>
      <c r="O102" s="47"/>
      <c r="P102" s="230">
        <f>O102*H102</f>
        <v>0</v>
      </c>
      <c r="Q102" s="230">
        <v>0</v>
      </c>
      <c r="R102" s="230">
        <f>Q102*H102</f>
        <v>0</v>
      </c>
      <c r="S102" s="230">
        <v>0</v>
      </c>
      <c r="T102" s="231">
        <f>S102*H102</f>
        <v>0</v>
      </c>
      <c r="AR102" s="24" t="s">
        <v>194</v>
      </c>
      <c r="AT102" s="24" t="s">
        <v>176</v>
      </c>
      <c r="AU102" s="24" t="s">
        <v>87</v>
      </c>
      <c r="AY102" s="24" t="s">
        <v>170</v>
      </c>
      <c r="BE102" s="232">
        <f>IF(N102="základní",J102,0)</f>
        <v>0</v>
      </c>
      <c r="BF102" s="232">
        <f>IF(N102="snížená",J102,0)</f>
        <v>0</v>
      </c>
      <c r="BG102" s="232">
        <f>IF(N102="zákl. přenesená",J102,0)</f>
        <v>0</v>
      </c>
      <c r="BH102" s="232">
        <f>IF(N102="sníž. přenesená",J102,0)</f>
        <v>0</v>
      </c>
      <c r="BI102" s="232">
        <f>IF(N102="nulová",J102,0)</f>
        <v>0</v>
      </c>
      <c r="BJ102" s="24" t="s">
        <v>84</v>
      </c>
      <c r="BK102" s="232">
        <f>ROUND(I102*H102,2)</f>
        <v>0</v>
      </c>
      <c r="BL102" s="24" t="s">
        <v>194</v>
      </c>
      <c r="BM102" s="24" t="s">
        <v>2429</v>
      </c>
    </row>
    <row r="103" spans="2:47" s="1" customFormat="1" ht="13.5">
      <c r="B103" s="46"/>
      <c r="C103" s="74"/>
      <c r="D103" s="233" t="s">
        <v>183</v>
      </c>
      <c r="E103" s="74"/>
      <c r="F103" s="234" t="s">
        <v>2430</v>
      </c>
      <c r="G103" s="74"/>
      <c r="H103" s="74"/>
      <c r="I103" s="191"/>
      <c r="J103" s="74"/>
      <c r="K103" s="74"/>
      <c r="L103" s="72"/>
      <c r="M103" s="235"/>
      <c r="N103" s="47"/>
      <c r="O103" s="47"/>
      <c r="P103" s="47"/>
      <c r="Q103" s="47"/>
      <c r="R103" s="47"/>
      <c r="S103" s="47"/>
      <c r="T103" s="95"/>
      <c r="AT103" s="24" t="s">
        <v>183</v>
      </c>
      <c r="AU103" s="24" t="s">
        <v>87</v>
      </c>
    </row>
    <row r="104" spans="2:47" s="1" customFormat="1" ht="13.5">
      <c r="B104" s="46"/>
      <c r="C104" s="74"/>
      <c r="D104" s="233" t="s">
        <v>295</v>
      </c>
      <c r="E104" s="74"/>
      <c r="F104" s="236" t="s">
        <v>2431</v>
      </c>
      <c r="G104" s="74"/>
      <c r="H104" s="74"/>
      <c r="I104" s="191"/>
      <c r="J104" s="74"/>
      <c r="K104" s="74"/>
      <c r="L104" s="72"/>
      <c r="M104" s="235"/>
      <c r="N104" s="47"/>
      <c r="O104" s="47"/>
      <c r="P104" s="47"/>
      <c r="Q104" s="47"/>
      <c r="R104" s="47"/>
      <c r="S104" s="47"/>
      <c r="T104" s="95"/>
      <c r="AT104" s="24" t="s">
        <v>295</v>
      </c>
      <c r="AU104" s="24" t="s">
        <v>87</v>
      </c>
    </row>
    <row r="105" spans="2:65" s="1" customFormat="1" ht="16.5" customHeight="1">
      <c r="B105" s="46"/>
      <c r="C105" s="221" t="s">
        <v>173</v>
      </c>
      <c r="D105" s="221" t="s">
        <v>176</v>
      </c>
      <c r="E105" s="222" t="s">
        <v>2432</v>
      </c>
      <c r="F105" s="223" t="s">
        <v>2433</v>
      </c>
      <c r="G105" s="224" t="s">
        <v>340</v>
      </c>
      <c r="H105" s="225">
        <v>1.5</v>
      </c>
      <c r="I105" s="226"/>
      <c r="J105" s="227">
        <f>ROUND(I105*H105,2)</f>
        <v>0</v>
      </c>
      <c r="K105" s="223" t="s">
        <v>180</v>
      </c>
      <c r="L105" s="72"/>
      <c r="M105" s="228" t="s">
        <v>23</v>
      </c>
      <c r="N105" s="229" t="s">
        <v>47</v>
      </c>
      <c r="O105" s="47"/>
      <c r="P105" s="230">
        <f>O105*H105</f>
        <v>0</v>
      </c>
      <c r="Q105" s="230">
        <v>0.0086767</v>
      </c>
      <c r="R105" s="230">
        <f>Q105*H105</f>
        <v>0.01301505</v>
      </c>
      <c r="S105" s="230">
        <v>0</v>
      </c>
      <c r="T105" s="231">
        <f>S105*H105</f>
        <v>0</v>
      </c>
      <c r="AR105" s="24" t="s">
        <v>194</v>
      </c>
      <c r="AT105" s="24" t="s">
        <v>176</v>
      </c>
      <c r="AU105" s="24" t="s">
        <v>87</v>
      </c>
      <c r="AY105" s="24" t="s">
        <v>170</v>
      </c>
      <c r="BE105" s="232">
        <f>IF(N105="základní",J105,0)</f>
        <v>0</v>
      </c>
      <c r="BF105" s="232">
        <f>IF(N105="snížená",J105,0)</f>
        <v>0</v>
      </c>
      <c r="BG105" s="232">
        <f>IF(N105="zákl. přenesená",J105,0)</f>
        <v>0</v>
      </c>
      <c r="BH105" s="232">
        <f>IF(N105="sníž. přenesená",J105,0)</f>
        <v>0</v>
      </c>
      <c r="BI105" s="232">
        <f>IF(N105="nulová",J105,0)</f>
        <v>0</v>
      </c>
      <c r="BJ105" s="24" t="s">
        <v>84</v>
      </c>
      <c r="BK105" s="232">
        <f>ROUND(I105*H105,2)</f>
        <v>0</v>
      </c>
      <c r="BL105" s="24" t="s">
        <v>194</v>
      </c>
      <c r="BM105" s="24" t="s">
        <v>2434</v>
      </c>
    </row>
    <row r="106" spans="2:47" s="1" customFormat="1" ht="13.5">
      <c r="B106" s="46"/>
      <c r="C106" s="74"/>
      <c r="D106" s="233" t="s">
        <v>183</v>
      </c>
      <c r="E106" s="74"/>
      <c r="F106" s="234" t="s">
        <v>2435</v>
      </c>
      <c r="G106" s="74"/>
      <c r="H106" s="74"/>
      <c r="I106" s="191"/>
      <c r="J106" s="74"/>
      <c r="K106" s="74"/>
      <c r="L106" s="72"/>
      <c r="M106" s="235"/>
      <c r="N106" s="47"/>
      <c r="O106" s="47"/>
      <c r="P106" s="47"/>
      <c r="Q106" s="47"/>
      <c r="R106" s="47"/>
      <c r="S106" s="47"/>
      <c r="T106" s="95"/>
      <c r="AT106" s="24" t="s">
        <v>183</v>
      </c>
      <c r="AU106" s="24" t="s">
        <v>87</v>
      </c>
    </row>
    <row r="107" spans="2:47" s="1" customFormat="1" ht="13.5">
      <c r="B107" s="46"/>
      <c r="C107" s="74"/>
      <c r="D107" s="233" t="s">
        <v>295</v>
      </c>
      <c r="E107" s="74"/>
      <c r="F107" s="236" t="s">
        <v>2436</v>
      </c>
      <c r="G107" s="74"/>
      <c r="H107" s="74"/>
      <c r="I107" s="191"/>
      <c r="J107" s="74"/>
      <c r="K107" s="74"/>
      <c r="L107" s="72"/>
      <c r="M107" s="235"/>
      <c r="N107" s="47"/>
      <c r="O107" s="47"/>
      <c r="P107" s="47"/>
      <c r="Q107" s="47"/>
      <c r="R107" s="47"/>
      <c r="S107" s="47"/>
      <c r="T107" s="95"/>
      <c r="AT107" s="24" t="s">
        <v>295</v>
      </c>
      <c r="AU107" s="24" t="s">
        <v>87</v>
      </c>
    </row>
    <row r="108" spans="2:51" s="13" customFormat="1" ht="13.5">
      <c r="B108" s="275"/>
      <c r="C108" s="276"/>
      <c r="D108" s="233" t="s">
        <v>322</v>
      </c>
      <c r="E108" s="277" t="s">
        <v>23</v>
      </c>
      <c r="F108" s="278" t="s">
        <v>2437</v>
      </c>
      <c r="G108" s="276"/>
      <c r="H108" s="277" t="s">
        <v>23</v>
      </c>
      <c r="I108" s="279"/>
      <c r="J108" s="276"/>
      <c r="K108" s="276"/>
      <c r="L108" s="280"/>
      <c r="M108" s="281"/>
      <c r="N108" s="282"/>
      <c r="O108" s="282"/>
      <c r="P108" s="282"/>
      <c r="Q108" s="282"/>
      <c r="R108" s="282"/>
      <c r="S108" s="282"/>
      <c r="T108" s="283"/>
      <c r="AT108" s="284" t="s">
        <v>322</v>
      </c>
      <c r="AU108" s="284" t="s">
        <v>87</v>
      </c>
      <c r="AV108" s="13" t="s">
        <v>84</v>
      </c>
      <c r="AW108" s="13" t="s">
        <v>39</v>
      </c>
      <c r="AX108" s="13" t="s">
        <v>76</v>
      </c>
      <c r="AY108" s="284" t="s">
        <v>170</v>
      </c>
    </row>
    <row r="109" spans="2:51" s="11" customFormat="1" ht="13.5">
      <c r="B109" s="240"/>
      <c r="C109" s="241"/>
      <c r="D109" s="233" t="s">
        <v>322</v>
      </c>
      <c r="E109" s="242" t="s">
        <v>23</v>
      </c>
      <c r="F109" s="243" t="s">
        <v>2438</v>
      </c>
      <c r="G109" s="241"/>
      <c r="H109" s="244">
        <v>1.5</v>
      </c>
      <c r="I109" s="245"/>
      <c r="J109" s="241"/>
      <c r="K109" s="241"/>
      <c r="L109" s="246"/>
      <c r="M109" s="247"/>
      <c r="N109" s="248"/>
      <c r="O109" s="248"/>
      <c r="P109" s="248"/>
      <c r="Q109" s="248"/>
      <c r="R109" s="248"/>
      <c r="S109" s="248"/>
      <c r="T109" s="249"/>
      <c r="AT109" s="250" t="s">
        <v>322</v>
      </c>
      <c r="AU109" s="250" t="s">
        <v>87</v>
      </c>
      <c r="AV109" s="11" t="s">
        <v>87</v>
      </c>
      <c r="AW109" s="11" t="s">
        <v>39</v>
      </c>
      <c r="AX109" s="11" t="s">
        <v>84</v>
      </c>
      <c r="AY109" s="250" t="s">
        <v>170</v>
      </c>
    </row>
    <row r="110" spans="2:65" s="1" customFormat="1" ht="16.5" customHeight="1">
      <c r="B110" s="46"/>
      <c r="C110" s="221" t="s">
        <v>201</v>
      </c>
      <c r="D110" s="221" t="s">
        <v>176</v>
      </c>
      <c r="E110" s="222" t="s">
        <v>2439</v>
      </c>
      <c r="F110" s="223" t="s">
        <v>2440</v>
      </c>
      <c r="G110" s="224" t="s">
        <v>340</v>
      </c>
      <c r="H110" s="225">
        <v>1.5</v>
      </c>
      <c r="I110" s="226"/>
      <c r="J110" s="227">
        <f>ROUND(I110*H110,2)</f>
        <v>0</v>
      </c>
      <c r="K110" s="223" t="s">
        <v>2441</v>
      </c>
      <c r="L110" s="72"/>
      <c r="M110" s="228" t="s">
        <v>23</v>
      </c>
      <c r="N110" s="229" t="s">
        <v>47</v>
      </c>
      <c r="O110" s="47"/>
      <c r="P110" s="230">
        <f>O110*H110</f>
        <v>0</v>
      </c>
      <c r="Q110" s="230">
        <v>0.01269</v>
      </c>
      <c r="R110" s="230">
        <f>Q110*H110</f>
        <v>0.019035</v>
      </c>
      <c r="S110" s="230">
        <v>0</v>
      </c>
      <c r="T110" s="231">
        <f>S110*H110</f>
        <v>0</v>
      </c>
      <c r="AR110" s="24" t="s">
        <v>194</v>
      </c>
      <c r="AT110" s="24" t="s">
        <v>176</v>
      </c>
      <c r="AU110" s="24" t="s">
        <v>87</v>
      </c>
      <c r="AY110" s="24" t="s">
        <v>170</v>
      </c>
      <c r="BE110" s="232">
        <f>IF(N110="základní",J110,0)</f>
        <v>0</v>
      </c>
      <c r="BF110" s="232">
        <f>IF(N110="snížená",J110,0)</f>
        <v>0</v>
      </c>
      <c r="BG110" s="232">
        <f>IF(N110="zákl. přenesená",J110,0)</f>
        <v>0</v>
      </c>
      <c r="BH110" s="232">
        <f>IF(N110="sníž. přenesená",J110,0)</f>
        <v>0</v>
      </c>
      <c r="BI110" s="232">
        <f>IF(N110="nulová",J110,0)</f>
        <v>0</v>
      </c>
      <c r="BJ110" s="24" t="s">
        <v>84</v>
      </c>
      <c r="BK110" s="232">
        <f>ROUND(I110*H110,2)</f>
        <v>0</v>
      </c>
      <c r="BL110" s="24" t="s">
        <v>194</v>
      </c>
      <c r="BM110" s="24" t="s">
        <v>2442</v>
      </c>
    </row>
    <row r="111" spans="2:47" s="1" customFormat="1" ht="13.5">
      <c r="B111" s="46"/>
      <c r="C111" s="74"/>
      <c r="D111" s="233" t="s">
        <v>183</v>
      </c>
      <c r="E111" s="74"/>
      <c r="F111" s="234" t="s">
        <v>2443</v>
      </c>
      <c r="G111" s="74"/>
      <c r="H111" s="74"/>
      <c r="I111" s="191"/>
      <c r="J111" s="74"/>
      <c r="K111" s="74"/>
      <c r="L111" s="72"/>
      <c r="M111" s="235"/>
      <c r="N111" s="47"/>
      <c r="O111" s="47"/>
      <c r="P111" s="47"/>
      <c r="Q111" s="47"/>
      <c r="R111" s="47"/>
      <c r="S111" s="47"/>
      <c r="T111" s="95"/>
      <c r="AT111" s="24" t="s">
        <v>183</v>
      </c>
      <c r="AU111" s="24" t="s">
        <v>87</v>
      </c>
    </row>
    <row r="112" spans="2:47" s="1" customFormat="1" ht="13.5">
      <c r="B112" s="46"/>
      <c r="C112" s="74"/>
      <c r="D112" s="233" t="s">
        <v>295</v>
      </c>
      <c r="E112" s="74"/>
      <c r="F112" s="236" t="s">
        <v>2436</v>
      </c>
      <c r="G112" s="74"/>
      <c r="H112" s="74"/>
      <c r="I112" s="191"/>
      <c r="J112" s="74"/>
      <c r="K112" s="74"/>
      <c r="L112" s="72"/>
      <c r="M112" s="235"/>
      <c r="N112" s="47"/>
      <c r="O112" s="47"/>
      <c r="P112" s="47"/>
      <c r="Q112" s="47"/>
      <c r="R112" s="47"/>
      <c r="S112" s="47"/>
      <c r="T112" s="95"/>
      <c r="AT112" s="24" t="s">
        <v>295</v>
      </c>
      <c r="AU112" s="24" t="s">
        <v>87</v>
      </c>
    </row>
    <row r="113" spans="2:51" s="13" customFormat="1" ht="13.5">
      <c r="B113" s="275"/>
      <c r="C113" s="276"/>
      <c r="D113" s="233" t="s">
        <v>322</v>
      </c>
      <c r="E113" s="277" t="s">
        <v>23</v>
      </c>
      <c r="F113" s="278" t="s">
        <v>2444</v>
      </c>
      <c r="G113" s="276"/>
      <c r="H113" s="277" t="s">
        <v>23</v>
      </c>
      <c r="I113" s="279"/>
      <c r="J113" s="276"/>
      <c r="K113" s="276"/>
      <c r="L113" s="280"/>
      <c r="M113" s="281"/>
      <c r="N113" s="282"/>
      <c r="O113" s="282"/>
      <c r="P113" s="282"/>
      <c r="Q113" s="282"/>
      <c r="R113" s="282"/>
      <c r="S113" s="282"/>
      <c r="T113" s="283"/>
      <c r="AT113" s="284" t="s">
        <v>322</v>
      </c>
      <c r="AU113" s="284" t="s">
        <v>87</v>
      </c>
      <c r="AV113" s="13" t="s">
        <v>84</v>
      </c>
      <c r="AW113" s="13" t="s">
        <v>39</v>
      </c>
      <c r="AX113" s="13" t="s">
        <v>76</v>
      </c>
      <c r="AY113" s="284" t="s">
        <v>170</v>
      </c>
    </row>
    <row r="114" spans="2:51" s="11" customFormat="1" ht="13.5">
      <c r="B114" s="240"/>
      <c r="C114" s="241"/>
      <c r="D114" s="233" t="s">
        <v>322</v>
      </c>
      <c r="E114" s="242" t="s">
        <v>23</v>
      </c>
      <c r="F114" s="243" t="s">
        <v>2438</v>
      </c>
      <c r="G114" s="241"/>
      <c r="H114" s="244">
        <v>1.5</v>
      </c>
      <c r="I114" s="245"/>
      <c r="J114" s="241"/>
      <c r="K114" s="241"/>
      <c r="L114" s="246"/>
      <c r="M114" s="247"/>
      <c r="N114" s="248"/>
      <c r="O114" s="248"/>
      <c r="P114" s="248"/>
      <c r="Q114" s="248"/>
      <c r="R114" s="248"/>
      <c r="S114" s="248"/>
      <c r="T114" s="249"/>
      <c r="AT114" s="250" t="s">
        <v>322</v>
      </c>
      <c r="AU114" s="250" t="s">
        <v>87</v>
      </c>
      <c r="AV114" s="11" t="s">
        <v>87</v>
      </c>
      <c r="AW114" s="11" t="s">
        <v>39</v>
      </c>
      <c r="AX114" s="11" t="s">
        <v>84</v>
      </c>
      <c r="AY114" s="250" t="s">
        <v>170</v>
      </c>
    </row>
    <row r="115" spans="2:65" s="1" customFormat="1" ht="16.5" customHeight="1">
      <c r="B115" s="46"/>
      <c r="C115" s="221" t="s">
        <v>207</v>
      </c>
      <c r="D115" s="221" t="s">
        <v>176</v>
      </c>
      <c r="E115" s="222" t="s">
        <v>2445</v>
      </c>
      <c r="F115" s="223" t="s">
        <v>2446</v>
      </c>
      <c r="G115" s="224" t="s">
        <v>340</v>
      </c>
      <c r="H115" s="225">
        <v>9</v>
      </c>
      <c r="I115" s="226"/>
      <c r="J115" s="227">
        <f>ROUND(I115*H115,2)</f>
        <v>0</v>
      </c>
      <c r="K115" s="223" t="s">
        <v>180</v>
      </c>
      <c r="L115" s="72"/>
      <c r="M115" s="228" t="s">
        <v>23</v>
      </c>
      <c r="N115" s="229" t="s">
        <v>47</v>
      </c>
      <c r="O115" s="47"/>
      <c r="P115" s="230">
        <f>O115*H115</f>
        <v>0</v>
      </c>
      <c r="Q115" s="230">
        <v>0.0369043</v>
      </c>
      <c r="R115" s="230">
        <f>Q115*H115</f>
        <v>0.3321387</v>
      </c>
      <c r="S115" s="230">
        <v>0</v>
      </c>
      <c r="T115" s="231">
        <f>S115*H115</f>
        <v>0</v>
      </c>
      <c r="AR115" s="24" t="s">
        <v>194</v>
      </c>
      <c r="AT115" s="24" t="s">
        <v>176</v>
      </c>
      <c r="AU115" s="24" t="s">
        <v>87</v>
      </c>
      <c r="AY115" s="24" t="s">
        <v>170</v>
      </c>
      <c r="BE115" s="232">
        <f>IF(N115="základní",J115,0)</f>
        <v>0</v>
      </c>
      <c r="BF115" s="232">
        <f>IF(N115="snížená",J115,0)</f>
        <v>0</v>
      </c>
      <c r="BG115" s="232">
        <f>IF(N115="zákl. přenesená",J115,0)</f>
        <v>0</v>
      </c>
      <c r="BH115" s="232">
        <f>IF(N115="sníž. přenesená",J115,0)</f>
        <v>0</v>
      </c>
      <c r="BI115" s="232">
        <f>IF(N115="nulová",J115,0)</f>
        <v>0</v>
      </c>
      <c r="BJ115" s="24" t="s">
        <v>84</v>
      </c>
      <c r="BK115" s="232">
        <f>ROUND(I115*H115,2)</f>
        <v>0</v>
      </c>
      <c r="BL115" s="24" t="s">
        <v>194</v>
      </c>
      <c r="BM115" s="24" t="s">
        <v>2447</v>
      </c>
    </row>
    <row r="116" spans="2:47" s="1" customFormat="1" ht="13.5">
      <c r="B116" s="46"/>
      <c r="C116" s="74"/>
      <c r="D116" s="233" t="s">
        <v>183</v>
      </c>
      <c r="E116" s="74"/>
      <c r="F116" s="234" t="s">
        <v>2448</v>
      </c>
      <c r="G116" s="74"/>
      <c r="H116" s="74"/>
      <c r="I116" s="191"/>
      <c r="J116" s="74"/>
      <c r="K116" s="74"/>
      <c r="L116" s="72"/>
      <c r="M116" s="235"/>
      <c r="N116" s="47"/>
      <c r="O116" s="47"/>
      <c r="P116" s="47"/>
      <c r="Q116" s="47"/>
      <c r="R116" s="47"/>
      <c r="S116" s="47"/>
      <c r="T116" s="95"/>
      <c r="AT116" s="24" t="s">
        <v>183</v>
      </c>
      <c r="AU116" s="24" t="s">
        <v>87</v>
      </c>
    </row>
    <row r="117" spans="2:47" s="1" customFormat="1" ht="13.5">
      <c r="B117" s="46"/>
      <c r="C117" s="74"/>
      <c r="D117" s="233" t="s">
        <v>295</v>
      </c>
      <c r="E117" s="74"/>
      <c r="F117" s="236" t="s">
        <v>2436</v>
      </c>
      <c r="G117" s="74"/>
      <c r="H117" s="74"/>
      <c r="I117" s="191"/>
      <c r="J117" s="74"/>
      <c r="K117" s="74"/>
      <c r="L117" s="72"/>
      <c r="M117" s="235"/>
      <c r="N117" s="47"/>
      <c r="O117" s="47"/>
      <c r="P117" s="47"/>
      <c r="Q117" s="47"/>
      <c r="R117" s="47"/>
      <c r="S117" s="47"/>
      <c r="T117" s="95"/>
      <c r="AT117" s="24" t="s">
        <v>295</v>
      </c>
      <c r="AU117" s="24" t="s">
        <v>87</v>
      </c>
    </row>
    <row r="118" spans="2:51" s="11" customFormat="1" ht="13.5">
      <c r="B118" s="240"/>
      <c r="C118" s="241"/>
      <c r="D118" s="233" t="s">
        <v>322</v>
      </c>
      <c r="E118" s="242" t="s">
        <v>23</v>
      </c>
      <c r="F118" s="243" t="s">
        <v>2449</v>
      </c>
      <c r="G118" s="241"/>
      <c r="H118" s="244">
        <v>9</v>
      </c>
      <c r="I118" s="245"/>
      <c r="J118" s="241"/>
      <c r="K118" s="241"/>
      <c r="L118" s="246"/>
      <c r="M118" s="247"/>
      <c r="N118" s="248"/>
      <c r="O118" s="248"/>
      <c r="P118" s="248"/>
      <c r="Q118" s="248"/>
      <c r="R118" s="248"/>
      <c r="S118" s="248"/>
      <c r="T118" s="249"/>
      <c r="AT118" s="250" t="s">
        <v>322</v>
      </c>
      <c r="AU118" s="250" t="s">
        <v>87</v>
      </c>
      <c r="AV118" s="11" t="s">
        <v>87</v>
      </c>
      <c r="AW118" s="11" t="s">
        <v>39</v>
      </c>
      <c r="AX118" s="11" t="s">
        <v>84</v>
      </c>
      <c r="AY118" s="250" t="s">
        <v>170</v>
      </c>
    </row>
    <row r="119" spans="2:65" s="1" customFormat="1" ht="16.5" customHeight="1">
      <c r="B119" s="46"/>
      <c r="C119" s="221" t="s">
        <v>211</v>
      </c>
      <c r="D119" s="221" t="s">
        <v>176</v>
      </c>
      <c r="E119" s="222" t="s">
        <v>2450</v>
      </c>
      <c r="F119" s="223" t="s">
        <v>2451</v>
      </c>
      <c r="G119" s="224" t="s">
        <v>292</v>
      </c>
      <c r="H119" s="225">
        <v>18</v>
      </c>
      <c r="I119" s="226"/>
      <c r="J119" s="227">
        <f>ROUND(I119*H119,2)</f>
        <v>0</v>
      </c>
      <c r="K119" s="223" t="s">
        <v>180</v>
      </c>
      <c r="L119" s="72"/>
      <c r="M119" s="228" t="s">
        <v>23</v>
      </c>
      <c r="N119" s="229" t="s">
        <v>47</v>
      </c>
      <c r="O119" s="47"/>
      <c r="P119" s="230">
        <f>O119*H119</f>
        <v>0</v>
      </c>
      <c r="Q119" s="230">
        <v>0</v>
      </c>
      <c r="R119" s="230">
        <f>Q119*H119</f>
        <v>0</v>
      </c>
      <c r="S119" s="230">
        <v>0</v>
      </c>
      <c r="T119" s="231">
        <f>S119*H119</f>
        <v>0</v>
      </c>
      <c r="AR119" s="24" t="s">
        <v>194</v>
      </c>
      <c r="AT119" s="24" t="s">
        <v>176</v>
      </c>
      <c r="AU119" s="24" t="s">
        <v>87</v>
      </c>
      <c r="AY119" s="24" t="s">
        <v>170</v>
      </c>
      <c r="BE119" s="232">
        <f>IF(N119="základní",J119,0)</f>
        <v>0</v>
      </c>
      <c r="BF119" s="232">
        <f>IF(N119="snížená",J119,0)</f>
        <v>0</v>
      </c>
      <c r="BG119" s="232">
        <f>IF(N119="zákl. přenesená",J119,0)</f>
        <v>0</v>
      </c>
      <c r="BH119" s="232">
        <f>IF(N119="sníž. přenesená",J119,0)</f>
        <v>0</v>
      </c>
      <c r="BI119" s="232">
        <f>IF(N119="nulová",J119,0)</f>
        <v>0</v>
      </c>
      <c r="BJ119" s="24" t="s">
        <v>84</v>
      </c>
      <c r="BK119" s="232">
        <f>ROUND(I119*H119,2)</f>
        <v>0</v>
      </c>
      <c r="BL119" s="24" t="s">
        <v>194</v>
      </c>
      <c r="BM119" s="24" t="s">
        <v>2452</v>
      </c>
    </row>
    <row r="120" spans="2:47" s="1" customFormat="1" ht="13.5">
      <c r="B120" s="46"/>
      <c r="C120" s="74"/>
      <c r="D120" s="233" t="s">
        <v>183</v>
      </c>
      <c r="E120" s="74"/>
      <c r="F120" s="234" t="s">
        <v>2453</v>
      </c>
      <c r="G120" s="74"/>
      <c r="H120" s="74"/>
      <c r="I120" s="191"/>
      <c r="J120" s="74"/>
      <c r="K120" s="74"/>
      <c r="L120" s="72"/>
      <c r="M120" s="235"/>
      <c r="N120" s="47"/>
      <c r="O120" s="47"/>
      <c r="P120" s="47"/>
      <c r="Q120" s="47"/>
      <c r="R120" s="47"/>
      <c r="S120" s="47"/>
      <c r="T120" s="95"/>
      <c r="AT120" s="24" t="s">
        <v>183</v>
      </c>
      <c r="AU120" s="24" t="s">
        <v>87</v>
      </c>
    </row>
    <row r="121" spans="2:47" s="1" customFormat="1" ht="13.5">
      <c r="B121" s="46"/>
      <c r="C121" s="74"/>
      <c r="D121" s="233" t="s">
        <v>295</v>
      </c>
      <c r="E121" s="74"/>
      <c r="F121" s="236" t="s">
        <v>2454</v>
      </c>
      <c r="G121" s="74"/>
      <c r="H121" s="74"/>
      <c r="I121" s="191"/>
      <c r="J121" s="74"/>
      <c r="K121" s="74"/>
      <c r="L121" s="72"/>
      <c r="M121" s="235"/>
      <c r="N121" s="47"/>
      <c r="O121" s="47"/>
      <c r="P121" s="47"/>
      <c r="Q121" s="47"/>
      <c r="R121" s="47"/>
      <c r="S121" s="47"/>
      <c r="T121" s="95"/>
      <c r="AT121" s="24" t="s">
        <v>295</v>
      </c>
      <c r="AU121" s="24" t="s">
        <v>87</v>
      </c>
    </row>
    <row r="122" spans="2:51" s="11" customFormat="1" ht="13.5">
      <c r="B122" s="240"/>
      <c r="C122" s="241"/>
      <c r="D122" s="233" t="s">
        <v>322</v>
      </c>
      <c r="E122" s="242" t="s">
        <v>23</v>
      </c>
      <c r="F122" s="243" t="s">
        <v>2455</v>
      </c>
      <c r="G122" s="241"/>
      <c r="H122" s="244">
        <v>18</v>
      </c>
      <c r="I122" s="245"/>
      <c r="J122" s="241"/>
      <c r="K122" s="241"/>
      <c r="L122" s="246"/>
      <c r="M122" s="247"/>
      <c r="N122" s="248"/>
      <c r="O122" s="248"/>
      <c r="P122" s="248"/>
      <c r="Q122" s="248"/>
      <c r="R122" s="248"/>
      <c r="S122" s="248"/>
      <c r="T122" s="249"/>
      <c r="AT122" s="250" t="s">
        <v>322</v>
      </c>
      <c r="AU122" s="250" t="s">
        <v>87</v>
      </c>
      <c r="AV122" s="11" t="s">
        <v>87</v>
      </c>
      <c r="AW122" s="11" t="s">
        <v>39</v>
      </c>
      <c r="AX122" s="11" t="s">
        <v>84</v>
      </c>
      <c r="AY122" s="250" t="s">
        <v>170</v>
      </c>
    </row>
    <row r="123" spans="2:65" s="1" customFormat="1" ht="16.5" customHeight="1">
      <c r="B123" s="46"/>
      <c r="C123" s="221" t="s">
        <v>216</v>
      </c>
      <c r="D123" s="221" t="s">
        <v>176</v>
      </c>
      <c r="E123" s="222" t="s">
        <v>2456</v>
      </c>
      <c r="F123" s="223" t="s">
        <v>2457</v>
      </c>
      <c r="G123" s="224" t="s">
        <v>292</v>
      </c>
      <c r="H123" s="225">
        <v>103.5</v>
      </c>
      <c r="I123" s="226"/>
      <c r="J123" s="227">
        <f>ROUND(I123*H123,2)</f>
        <v>0</v>
      </c>
      <c r="K123" s="223" t="s">
        <v>180</v>
      </c>
      <c r="L123" s="72"/>
      <c r="M123" s="228" t="s">
        <v>23</v>
      </c>
      <c r="N123" s="229" t="s">
        <v>47</v>
      </c>
      <c r="O123" s="47"/>
      <c r="P123" s="230">
        <f>O123*H123</f>
        <v>0</v>
      </c>
      <c r="Q123" s="230">
        <v>0</v>
      </c>
      <c r="R123" s="230">
        <f>Q123*H123</f>
        <v>0</v>
      </c>
      <c r="S123" s="230">
        <v>0</v>
      </c>
      <c r="T123" s="231">
        <f>S123*H123</f>
        <v>0</v>
      </c>
      <c r="AR123" s="24" t="s">
        <v>194</v>
      </c>
      <c r="AT123" s="24" t="s">
        <v>176</v>
      </c>
      <c r="AU123" s="24" t="s">
        <v>87</v>
      </c>
      <c r="AY123" s="24" t="s">
        <v>170</v>
      </c>
      <c r="BE123" s="232">
        <f>IF(N123="základní",J123,0)</f>
        <v>0</v>
      </c>
      <c r="BF123" s="232">
        <f>IF(N123="snížená",J123,0)</f>
        <v>0</v>
      </c>
      <c r="BG123" s="232">
        <f>IF(N123="zákl. přenesená",J123,0)</f>
        <v>0</v>
      </c>
      <c r="BH123" s="232">
        <f>IF(N123="sníž. přenesená",J123,0)</f>
        <v>0</v>
      </c>
      <c r="BI123" s="232">
        <f>IF(N123="nulová",J123,0)</f>
        <v>0</v>
      </c>
      <c r="BJ123" s="24" t="s">
        <v>84</v>
      </c>
      <c r="BK123" s="232">
        <f>ROUND(I123*H123,2)</f>
        <v>0</v>
      </c>
      <c r="BL123" s="24" t="s">
        <v>194</v>
      </c>
      <c r="BM123" s="24" t="s">
        <v>2458</v>
      </c>
    </row>
    <row r="124" spans="2:47" s="1" customFormat="1" ht="13.5">
      <c r="B124" s="46"/>
      <c r="C124" s="74"/>
      <c r="D124" s="233" t="s">
        <v>183</v>
      </c>
      <c r="E124" s="74"/>
      <c r="F124" s="234" t="s">
        <v>2459</v>
      </c>
      <c r="G124" s="74"/>
      <c r="H124" s="74"/>
      <c r="I124" s="191"/>
      <c r="J124" s="74"/>
      <c r="K124" s="74"/>
      <c r="L124" s="72"/>
      <c r="M124" s="235"/>
      <c r="N124" s="47"/>
      <c r="O124" s="47"/>
      <c r="P124" s="47"/>
      <c r="Q124" s="47"/>
      <c r="R124" s="47"/>
      <c r="S124" s="47"/>
      <c r="T124" s="95"/>
      <c r="AT124" s="24" t="s">
        <v>183</v>
      </c>
      <c r="AU124" s="24" t="s">
        <v>87</v>
      </c>
    </row>
    <row r="125" spans="2:47" s="1" customFormat="1" ht="13.5">
      <c r="B125" s="46"/>
      <c r="C125" s="74"/>
      <c r="D125" s="233" t="s">
        <v>295</v>
      </c>
      <c r="E125" s="74"/>
      <c r="F125" s="236" t="s">
        <v>365</v>
      </c>
      <c r="G125" s="74"/>
      <c r="H125" s="74"/>
      <c r="I125" s="191"/>
      <c r="J125" s="74"/>
      <c r="K125" s="74"/>
      <c r="L125" s="72"/>
      <c r="M125" s="235"/>
      <c r="N125" s="47"/>
      <c r="O125" s="47"/>
      <c r="P125" s="47"/>
      <c r="Q125" s="47"/>
      <c r="R125" s="47"/>
      <c r="S125" s="47"/>
      <c r="T125" s="95"/>
      <c r="AT125" s="24" t="s">
        <v>295</v>
      </c>
      <c r="AU125" s="24" t="s">
        <v>87</v>
      </c>
    </row>
    <row r="126" spans="2:51" s="13" customFormat="1" ht="13.5">
      <c r="B126" s="275"/>
      <c r="C126" s="276"/>
      <c r="D126" s="233" t="s">
        <v>322</v>
      </c>
      <c r="E126" s="277" t="s">
        <v>23</v>
      </c>
      <c r="F126" s="278" t="s">
        <v>2460</v>
      </c>
      <c r="G126" s="276"/>
      <c r="H126" s="277" t="s">
        <v>23</v>
      </c>
      <c r="I126" s="279"/>
      <c r="J126" s="276"/>
      <c r="K126" s="276"/>
      <c r="L126" s="280"/>
      <c r="M126" s="281"/>
      <c r="N126" s="282"/>
      <c r="O126" s="282"/>
      <c r="P126" s="282"/>
      <c r="Q126" s="282"/>
      <c r="R126" s="282"/>
      <c r="S126" s="282"/>
      <c r="T126" s="283"/>
      <c r="AT126" s="284" t="s">
        <v>322</v>
      </c>
      <c r="AU126" s="284" t="s">
        <v>87</v>
      </c>
      <c r="AV126" s="13" t="s">
        <v>84</v>
      </c>
      <c r="AW126" s="13" t="s">
        <v>39</v>
      </c>
      <c r="AX126" s="13" t="s">
        <v>76</v>
      </c>
      <c r="AY126" s="284" t="s">
        <v>170</v>
      </c>
    </row>
    <row r="127" spans="2:51" s="13" customFormat="1" ht="13.5">
      <c r="B127" s="275"/>
      <c r="C127" s="276"/>
      <c r="D127" s="233" t="s">
        <v>322</v>
      </c>
      <c r="E127" s="277" t="s">
        <v>23</v>
      </c>
      <c r="F127" s="278" t="s">
        <v>2461</v>
      </c>
      <c r="G127" s="276"/>
      <c r="H127" s="277" t="s">
        <v>23</v>
      </c>
      <c r="I127" s="279"/>
      <c r="J127" s="276"/>
      <c r="K127" s="276"/>
      <c r="L127" s="280"/>
      <c r="M127" s="281"/>
      <c r="N127" s="282"/>
      <c r="O127" s="282"/>
      <c r="P127" s="282"/>
      <c r="Q127" s="282"/>
      <c r="R127" s="282"/>
      <c r="S127" s="282"/>
      <c r="T127" s="283"/>
      <c r="AT127" s="284" t="s">
        <v>322</v>
      </c>
      <c r="AU127" s="284" t="s">
        <v>87</v>
      </c>
      <c r="AV127" s="13" t="s">
        <v>84</v>
      </c>
      <c r="AW127" s="13" t="s">
        <v>39</v>
      </c>
      <c r="AX127" s="13" t="s">
        <v>76</v>
      </c>
      <c r="AY127" s="284" t="s">
        <v>170</v>
      </c>
    </row>
    <row r="128" spans="2:51" s="13" customFormat="1" ht="13.5">
      <c r="B128" s="275"/>
      <c r="C128" s="276"/>
      <c r="D128" s="233" t="s">
        <v>322</v>
      </c>
      <c r="E128" s="277" t="s">
        <v>23</v>
      </c>
      <c r="F128" s="278" t="s">
        <v>2462</v>
      </c>
      <c r="G128" s="276"/>
      <c r="H128" s="277" t="s">
        <v>23</v>
      </c>
      <c r="I128" s="279"/>
      <c r="J128" s="276"/>
      <c r="K128" s="276"/>
      <c r="L128" s="280"/>
      <c r="M128" s="281"/>
      <c r="N128" s="282"/>
      <c r="O128" s="282"/>
      <c r="P128" s="282"/>
      <c r="Q128" s="282"/>
      <c r="R128" s="282"/>
      <c r="S128" s="282"/>
      <c r="T128" s="283"/>
      <c r="AT128" s="284" t="s">
        <v>322</v>
      </c>
      <c r="AU128" s="284" t="s">
        <v>87</v>
      </c>
      <c r="AV128" s="13" t="s">
        <v>84</v>
      </c>
      <c r="AW128" s="13" t="s">
        <v>39</v>
      </c>
      <c r="AX128" s="13" t="s">
        <v>76</v>
      </c>
      <c r="AY128" s="284" t="s">
        <v>170</v>
      </c>
    </row>
    <row r="129" spans="2:51" s="11" customFormat="1" ht="13.5">
      <c r="B129" s="240"/>
      <c r="C129" s="241"/>
      <c r="D129" s="233" t="s">
        <v>322</v>
      </c>
      <c r="E129" s="242" t="s">
        <v>23</v>
      </c>
      <c r="F129" s="243" t="s">
        <v>2463</v>
      </c>
      <c r="G129" s="241"/>
      <c r="H129" s="244">
        <v>39.296</v>
      </c>
      <c r="I129" s="245"/>
      <c r="J129" s="241"/>
      <c r="K129" s="241"/>
      <c r="L129" s="246"/>
      <c r="M129" s="247"/>
      <c r="N129" s="248"/>
      <c r="O129" s="248"/>
      <c r="P129" s="248"/>
      <c r="Q129" s="248"/>
      <c r="R129" s="248"/>
      <c r="S129" s="248"/>
      <c r="T129" s="249"/>
      <c r="AT129" s="250" t="s">
        <v>322</v>
      </c>
      <c r="AU129" s="250" t="s">
        <v>87</v>
      </c>
      <c r="AV129" s="11" t="s">
        <v>87</v>
      </c>
      <c r="AW129" s="11" t="s">
        <v>39</v>
      </c>
      <c r="AX129" s="11" t="s">
        <v>76</v>
      </c>
      <c r="AY129" s="250" t="s">
        <v>170</v>
      </c>
    </row>
    <row r="130" spans="2:51" s="11" customFormat="1" ht="13.5">
      <c r="B130" s="240"/>
      <c r="C130" s="241"/>
      <c r="D130" s="233" t="s">
        <v>322</v>
      </c>
      <c r="E130" s="242" t="s">
        <v>23</v>
      </c>
      <c r="F130" s="243" t="s">
        <v>2464</v>
      </c>
      <c r="G130" s="241"/>
      <c r="H130" s="244">
        <v>93.652</v>
      </c>
      <c r="I130" s="245"/>
      <c r="J130" s="241"/>
      <c r="K130" s="241"/>
      <c r="L130" s="246"/>
      <c r="M130" s="247"/>
      <c r="N130" s="248"/>
      <c r="O130" s="248"/>
      <c r="P130" s="248"/>
      <c r="Q130" s="248"/>
      <c r="R130" s="248"/>
      <c r="S130" s="248"/>
      <c r="T130" s="249"/>
      <c r="AT130" s="250" t="s">
        <v>322</v>
      </c>
      <c r="AU130" s="250" t="s">
        <v>87</v>
      </c>
      <c r="AV130" s="11" t="s">
        <v>87</v>
      </c>
      <c r="AW130" s="11" t="s">
        <v>39</v>
      </c>
      <c r="AX130" s="11" t="s">
        <v>76</v>
      </c>
      <c r="AY130" s="250" t="s">
        <v>170</v>
      </c>
    </row>
    <row r="131" spans="2:51" s="11" customFormat="1" ht="13.5">
      <c r="B131" s="240"/>
      <c r="C131" s="241"/>
      <c r="D131" s="233" t="s">
        <v>322</v>
      </c>
      <c r="E131" s="242" t="s">
        <v>23</v>
      </c>
      <c r="F131" s="243" t="s">
        <v>2465</v>
      </c>
      <c r="G131" s="241"/>
      <c r="H131" s="244">
        <v>50.05</v>
      </c>
      <c r="I131" s="245"/>
      <c r="J131" s="241"/>
      <c r="K131" s="241"/>
      <c r="L131" s="246"/>
      <c r="M131" s="247"/>
      <c r="N131" s="248"/>
      <c r="O131" s="248"/>
      <c r="P131" s="248"/>
      <c r="Q131" s="248"/>
      <c r="R131" s="248"/>
      <c r="S131" s="248"/>
      <c r="T131" s="249"/>
      <c r="AT131" s="250" t="s">
        <v>322</v>
      </c>
      <c r="AU131" s="250" t="s">
        <v>87</v>
      </c>
      <c r="AV131" s="11" t="s">
        <v>87</v>
      </c>
      <c r="AW131" s="11" t="s">
        <v>39</v>
      </c>
      <c r="AX131" s="11" t="s">
        <v>76</v>
      </c>
      <c r="AY131" s="250" t="s">
        <v>170</v>
      </c>
    </row>
    <row r="132" spans="2:51" s="13" customFormat="1" ht="13.5">
      <c r="B132" s="275"/>
      <c r="C132" s="276"/>
      <c r="D132" s="233" t="s">
        <v>322</v>
      </c>
      <c r="E132" s="277" t="s">
        <v>23</v>
      </c>
      <c r="F132" s="278" t="s">
        <v>2466</v>
      </c>
      <c r="G132" s="276"/>
      <c r="H132" s="277" t="s">
        <v>23</v>
      </c>
      <c r="I132" s="279"/>
      <c r="J132" s="276"/>
      <c r="K132" s="276"/>
      <c r="L132" s="280"/>
      <c r="M132" s="281"/>
      <c r="N132" s="282"/>
      <c r="O132" s="282"/>
      <c r="P132" s="282"/>
      <c r="Q132" s="282"/>
      <c r="R132" s="282"/>
      <c r="S132" s="282"/>
      <c r="T132" s="283"/>
      <c r="AT132" s="284" t="s">
        <v>322</v>
      </c>
      <c r="AU132" s="284" t="s">
        <v>87</v>
      </c>
      <c r="AV132" s="13" t="s">
        <v>84</v>
      </c>
      <c r="AW132" s="13" t="s">
        <v>39</v>
      </c>
      <c r="AX132" s="13" t="s">
        <v>76</v>
      </c>
      <c r="AY132" s="284" t="s">
        <v>170</v>
      </c>
    </row>
    <row r="133" spans="2:51" s="11" customFormat="1" ht="13.5">
      <c r="B133" s="240"/>
      <c r="C133" s="241"/>
      <c r="D133" s="233" t="s">
        <v>322</v>
      </c>
      <c r="E133" s="242" t="s">
        <v>23</v>
      </c>
      <c r="F133" s="243" t="s">
        <v>2467</v>
      </c>
      <c r="G133" s="241"/>
      <c r="H133" s="244">
        <v>2.5</v>
      </c>
      <c r="I133" s="245"/>
      <c r="J133" s="241"/>
      <c r="K133" s="241"/>
      <c r="L133" s="246"/>
      <c r="M133" s="247"/>
      <c r="N133" s="248"/>
      <c r="O133" s="248"/>
      <c r="P133" s="248"/>
      <c r="Q133" s="248"/>
      <c r="R133" s="248"/>
      <c r="S133" s="248"/>
      <c r="T133" s="249"/>
      <c r="AT133" s="250" t="s">
        <v>322</v>
      </c>
      <c r="AU133" s="250" t="s">
        <v>87</v>
      </c>
      <c r="AV133" s="11" t="s">
        <v>87</v>
      </c>
      <c r="AW133" s="11" t="s">
        <v>39</v>
      </c>
      <c r="AX133" s="11" t="s">
        <v>76</v>
      </c>
      <c r="AY133" s="250" t="s">
        <v>170</v>
      </c>
    </row>
    <row r="134" spans="2:51" s="11" customFormat="1" ht="13.5">
      <c r="B134" s="240"/>
      <c r="C134" s="241"/>
      <c r="D134" s="233" t="s">
        <v>322</v>
      </c>
      <c r="E134" s="242" t="s">
        <v>23</v>
      </c>
      <c r="F134" s="243" t="s">
        <v>2468</v>
      </c>
      <c r="G134" s="241"/>
      <c r="H134" s="244">
        <v>8.79</v>
      </c>
      <c r="I134" s="245"/>
      <c r="J134" s="241"/>
      <c r="K134" s="241"/>
      <c r="L134" s="246"/>
      <c r="M134" s="247"/>
      <c r="N134" s="248"/>
      <c r="O134" s="248"/>
      <c r="P134" s="248"/>
      <c r="Q134" s="248"/>
      <c r="R134" s="248"/>
      <c r="S134" s="248"/>
      <c r="T134" s="249"/>
      <c r="AT134" s="250" t="s">
        <v>322</v>
      </c>
      <c r="AU134" s="250" t="s">
        <v>87</v>
      </c>
      <c r="AV134" s="11" t="s">
        <v>87</v>
      </c>
      <c r="AW134" s="11" t="s">
        <v>39</v>
      </c>
      <c r="AX134" s="11" t="s">
        <v>76</v>
      </c>
      <c r="AY134" s="250" t="s">
        <v>170</v>
      </c>
    </row>
    <row r="135" spans="2:51" s="11" customFormat="1" ht="13.5">
      <c r="B135" s="240"/>
      <c r="C135" s="241"/>
      <c r="D135" s="233" t="s">
        <v>322</v>
      </c>
      <c r="E135" s="242" t="s">
        <v>23</v>
      </c>
      <c r="F135" s="243" t="s">
        <v>2469</v>
      </c>
      <c r="G135" s="241"/>
      <c r="H135" s="244">
        <v>2.238</v>
      </c>
      <c r="I135" s="245"/>
      <c r="J135" s="241"/>
      <c r="K135" s="241"/>
      <c r="L135" s="246"/>
      <c r="M135" s="247"/>
      <c r="N135" s="248"/>
      <c r="O135" s="248"/>
      <c r="P135" s="248"/>
      <c r="Q135" s="248"/>
      <c r="R135" s="248"/>
      <c r="S135" s="248"/>
      <c r="T135" s="249"/>
      <c r="AT135" s="250" t="s">
        <v>322</v>
      </c>
      <c r="AU135" s="250" t="s">
        <v>87</v>
      </c>
      <c r="AV135" s="11" t="s">
        <v>87</v>
      </c>
      <c r="AW135" s="11" t="s">
        <v>39</v>
      </c>
      <c r="AX135" s="11" t="s">
        <v>76</v>
      </c>
      <c r="AY135" s="250" t="s">
        <v>170</v>
      </c>
    </row>
    <row r="136" spans="2:51" s="12" customFormat="1" ht="13.5">
      <c r="B136" s="251"/>
      <c r="C136" s="252"/>
      <c r="D136" s="233" t="s">
        <v>322</v>
      </c>
      <c r="E136" s="253" t="s">
        <v>23</v>
      </c>
      <c r="F136" s="254" t="s">
        <v>392</v>
      </c>
      <c r="G136" s="252"/>
      <c r="H136" s="255">
        <v>196.526</v>
      </c>
      <c r="I136" s="256"/>
      <c r="J136" s="252"/>
      <c r="K136" s="252"/>
      <c r="L136" s="257"/>
      <c r="M136" s="258"/>
      <c r="N136" s="259"/>
      <c r="O136" s="259"/>
      <c r="P136" s="259"/>
      <c r="Q136" s="259"/>
      <c r="R136" s="259"/>
      <c r="S136" s="259"/>
      <c r="T136" s="260"/>
      <c r="AT136" s="261" t="s">
        <v>322</v>
      </c>
      <c r="AU136" s="261" t="s">
        <v>87</v>
      </c>
      <c r="AV136" s="12" t="s">
        <v>194</v>
      </c>
      <c r="AW136" s="12" t="s">
        <v>39</v>
      </c>
      <c r="AX136" s="12" t="s">
        <v>76</v>
      </c>
      <c r="AY136" s="261" t="s">
        <v>170</v>
      </c>
    </row>
    <row r="137" spans="2:51" s="11" customFormat="1" ht="13.5">
      <c r="B137" s="240"/>
      <c r="C137" s="241"/>
      <c r="D137" s="233" t="s">
        <v>322</v>
      </c>
      <c r="E137" s="242" t="s">
        <v>23</v>
      </c>
      <c r="F137" s="243" t="s">
        <v>2470</v>
      </c>
      <c r="G137" s="241"/>
      <c r="H137" s="244">
        <v>206.352</v>
      </c>
      <c r="I137" s="245"/>
      <c r="J137" s="241"/>
      <c r="K137" s="241"/>
      <c r="L137" s="246"/>
      <c r="M137" s="247"/>
      <c r="N137" s="248"/>
      <c r="O137" s="248"/>
      <c r="P137" s="248"/>
      <c r="Q137" s="248"/>
      <c r="R137" s="248"/>
      <c r="S137" s="248"/>
      <c r="T137" s="249"/>
      <c r="AT137" s="250" t="s">
        <v>322</v>
      </c>
      <c r="AU137" s="250" t="s">
        <v>87</v>
      </c>
      <c r="AV137" s="11" t="s">
        <v>87</v>
      </c>
      <c r="AW137" s="11" t="s">
        <v>39</v>
      </c>
      <c r="AX137" s="11" t="s">
        <v>76</v>
      </c>
      <c r="AY137" s="250" t="s">
        <v>170</v>
      </c>
    </row>
    <row r="138" spans="2:51" s="13" customFormat="1" ht="13.5">
      <c r="B138" s="275"/>
      <c r="C138" s="276"/>
      <c r="D138" s="233" t="s">
        <v>322</v>
      </c>
      <c r="E138" s="277" t="s">
        <v>23</v>
      </c>
      <c r="F138" s="278" t="s">
        <v>2471</v>
      </c>
      <c r="G138" s="276"/>
      <c r="H138" s="277" t="s">
        <v>23</v>
      </c>
      <c r="I138" s="279"/>
      <c r="J138" s="276"/>
      <c r="K138" s="276"/>
      <c r="L138" s="280"/>
      <c r="M138" s="281"/>
      <c r="N138" s="282"/>
      <c r="O138" s="282"/>
      <c r="P138" s="282"/>
      <c r="Q138" s="282"/>
      <c r="R138" s="282"/>
      <c r="S138" s="282"/>
      <c r="T138" s="283"/>
      <c r="AT138" s="284" t="s">
        <v>322</v>
      </c>
      <c r="AU138" s="284" t="s">
        <v>87</v>
      </c>
      <c r="AV138" s="13" t="s">
        <v>84</v>
      </c>
      <c r="AW138" s="13" t="s">
        <v>39</v>
      </c>
      <c r="AX138" s="13" t="s">
        <v>76</v>
      </c>
      <c r="AY138" s="284" t="s">
        <v>170</v>
      </c>
    </row>
    <row r="139" spans="2:51" s="11" customFormat="1" ht="13.5">
      <c r="B139" s="240"/>
      <c r="C139" s="241"/>
      <c r="D139" s="233" t="s">
        <v>322</v>
      </c>
      <c r="E139" s="242" t="s">
        <v>23</v>
      </c>
      <c r="F139" s="243" t="s">
        <v>2472</v>
      </c>
      <c r="G139" s="241"/>
      <c r="H139" s="244">
        <v>103.5</v>
      </c>
      <c r="I139" s="245"/>
      <c r="J139" s="241"/>
      <c r="K139" s="241"/>
      <c r="L139" s="246"/>
      <c r="M139" s="247"/>
      <c r="N139" s="248"/>
      <c r="O139" s="248"/>
      <c r="P139" s="248"/>
      <c r="Q139" s="248"/>
      <c r="R139" s="248"/>
      <c r="S139" s="248"/>
      <c r="T139" s="249"/>
      <c r="AT139" s="250" t="s">
        <v>322</v>
      </c>
      <c r="AU139" s="250" t="s">
        <v>87</v>
      </c>
      <c r="AV139" s="11" t="s">
        <v>87</v>
      </c>
      <c r="AW139" s="11" t="s">
        <v>39</v>
      </c>
      <c r="AX139" s="11" t="s">
        <v>84</v>
      </c>
      <c r="AY139" s="250" t="s">
        <v>170</v>
      </c>
    </row>
    <row r="140" spans="2:65" s="1" customFormat="1" ht="16.5" customHeight="1">
      <c r="B140" s="46"/>
      <c r="C140" s="221" t="s">
        <v>222</v>
      </c>
      <c r="D140" s="221" t="s">
        <v>176</v>
      </c>
      <c r="E140" s="222" t="s">
        <v>367</v>
      </c>
      <c r="F140" s="223" t="s">
        <v>368</v>
      </c>
      <c r="G140" s="224" t="s">
        <v>292</v>
      </c>
      <c r="H140" s="225">
        <v>31.05</v>
      </c>
      <c r="I140" s="226"/>
      <c r="J140" s="227">
        <f>ROUND(I140*H140,2)</f>
        <v>0</v>
      </c>
      <c r="K140" s="223" t="s">
        <v>180</v>
      </c>
      <c r="L140" s="72"/>
      <c r="M140" s="228" t="s">
        <v>23</v>
      </c>
      <c r="N140" s="229" t="s">
        <v>47</v>
      </c>
      <c r="O140" s="47"/>
      <c r="P140" s="230">
        <f>O140*H140</f>
        <v>0</v>
      </c>
      <c r="Q140" s="230">
        <v>0</v>
      </c>
      <c r="R140" s="230">
        <f>Q140*H140</f>
        <v>0</v>
      </c>
      <c r="S140" s="230">
        <v>0</v>
      </c>
      <c r="T140" s="231">
        <f>S140*H140</f>
        <v>0</v>
      </c>
      <c r="AR140" s="24" t="s">
        <v>194</v>
      </c>
      <c r="AT140" s="24" t="s">
        <v>176</v>
      </c>
      <c r="AU140" s="24" t="s">
        <v>87</v>
      </c>
      <c r="AY140" s="24" t="s">
        <v>170</v>
      </c>
      <c r="BE140" s="232">
        <f>IF(N140="základní",J140,0)</f>
        <v>0</v>
      </c>
      <c r="BF140" s="232">
        <f>IF(N140="snížená",J140,0)</f>
        <v>0</v>
      </c>
      <c r="BG140" s="232">
        <f>IF(N140="zákl. přenesená",J140,0)</f>
        <v>0</v>
      </c>
      <c r="BH140" s="232">
        <f>IF(N140="sníž. přenesená",J140,0)</f>
        <v>0</v>
      </c>
      <c r="BI140" s="232">
        <f>IF(N140="nulová",J140,0)</f>
        <v>0</v>
      </c>
      <c r="BJ140" s="24" t="s">
        <v>84</v>
      </c>
      <c r="BK140" s="232">
        <f>ROUND(I140*H140,2)</f>
        <v>0</v>
      </c>
      <c r="BL140" s="24" t="s">
        <v>194</v>
      </c>
      <c r="BM140" s="24" t="s">
        <v>2473</v>
      </c>
    </row>
    <row r="141" spans="2:47" s="1" customFormat="1" ht="13.5">
      <c r="B141" s="46"/>
      <c r="C141" s="74"/>
      <c r="D141" s="233" t="s">
        <v>183</v>
      </c>
      <c r="E141" s="74"/>
      <c r="F141" s="234" t="s">
        <v>370</v>
      </c>
      <c r="G141" s="74"/>
      <c r="H141" s="74"/>
      <c r="I141" s="191"/>
      <c r="J141" s="74"/>
      <c r="K141" s="74"/>
      <c r="L141" s="72"/>
      <c r="M141" s="235"/>
      <c r="N141" s="47"/>
      <c r="O141" s="47"/>
      <c r="P141" s="47"/>
      <c r="Q141" s="47"/>
      <c r="R141" s="47"/>
      <c r="S141" s="47"/>
      <c r="T141" s="95"/>
      <c r="AT141" s="24" t="s">
        <v>183</v>
      </c>
      <c r="AU141" s="24" t="s">
        <v>87</v>
      </c>
    </row>
    <row r="142" spans="2:47" s="1" customFormat="1" ht="13.5">
      <c r="B142" s="46"/>
      <c r="C142" s="74"/>
      <c r="D142" s="233" t="s">
        <v>295</v>
      </c>
      <c r="E142" s="74"/>
      <c r="F142" s="236" t="s">
        <v>365</v>
      </c>
      <c r="G142" s="74"/>
      <c r="H142" s="74"/>
      <c r="I142" s="191"/>
      <c r="J142" s="74"/>
      <c r="K142" s="74"/>
      <c r="L142" s="72"/>
      <c r="M142" s="235"/>
      <c r="N142" s="47"/>
      <c r="O142" s="47"/>
      <c r="P142" s="47"/>
      <c r="Q142" s="47"/>
      <c r="R142" s="47"/>
      <c r="S142" s="47"/>
      <c r="T142" s="95"/>
      <c r="AT142" s="24" t="s">
        <v>295</v>
      </c>
      <c r="AU142" s="24" t="s">
        <v>87</v>
      </c>
    </row>
    <row r="143" spans="2:51" s="13" customFormat="1" ht="13.5">
      <c r="B143" s="275"/>
      <c r="C143" s="276"/>
      <c r="D143" s="233" t="s">
        <v>322</v>
      </c>
      <c r="E143" s="277" t="s">
        <v>23</v>
      </c>
      <c r="F143" s="278" t="s">
        <v>2474</v>
      </c>
      <c r="G143" s="276"/>
      <c r="H143" s="277" t="s">
        <v>23</v>
      </c>
      <c r="I143" s="279"/>
      <c r="J143" s="276"/>
      <c r="K143" s="276"/>
      <c r="L143" s="280"/>
      <c r="M143" s="281"/>
      <c r="N143" s="282"/>
      <c r="O143" s="282"/>
      <c r="P143" s="282"/>
      <c r="Q143" s="282"/>
      <c r="R143" s="282"/>
      <c r="S143" s="282"/>
      <c r="T143" s="283"/>
      <c r="AT143" s="284" t="s">
        <v>322</v>
      </c>
      <c r="AU143" s="284" t="s">
        <v>87</v>
      </c>
      <c r="AV143" s="13" t="s">
        <v>84</v>
      </c>
      <c r="AW143" s="13" t="s">
        <v>39</v>
      </c>
      <c r="AX143" s="13" t="s">
        <v>76</v>
      </c>
      <c r="AY143" s="284" t="s">
        <v>170</v>
      </c>
    </row>
    <row r="144" spans="2:51" s="11" customFormat="1" ht="13.5">
      <c r="B144" s="240"/>
      <c r="C144" s="241"/>
      <c r="D144" s="233" t="s">
        <v>322</v>
      </c>
      <c r="E144" s="242" t="s">
        <v>23</v>
      </c>
      <c r="F144" s="243" t="s">
        <v>2475</v>
      </c>
      <c r="G144" s="241"/>
      <c r="H144" s="244">
        <v>31.05</v>
      </c>
      <c r="I144" s="245"/>
      <c r="J144" s="241"/>
      <c r="K144" s="241"/>
      <c r="L144" s="246"/>
      <c r="M144" s="247"/>
      <c r="N144" s="248"/>
      <c r="O144" s="248"/>
      <c r="P144" s="248"/>
      <c r="Q144" s="248"/>
      <c r="R144" s="248"/>
      <c r="S144" s="248"/>
      <c r="T144" s="249"/>
      <c r="AT144" s="250" t="s">
        <v>322</v>
      </c>
      <c r="AU144" s="250" t="s">
        <v>87</v>
      </c>
      <c r="AV144" s="11" t="s">
        <v>87</v>
      </c>
      <c r="AW144" s="11" t="s">
        <v>39</v>
      </c>
      <c r="AX144" s="11" t="s">
        <v>84</v>
      </c>
      <c r="AY144" s="250" t="s">
        <v>170</v>
      </c>
    </row>
    <row r="145" spans="2:65" s="1" customFormat="1" ht="16.5" customHeight="1">
      <c r="B145" s="46"/>
      <c r="C145" s="221" t="s">
        <v>226</v>
      </c>
      <c r="D145" s="221" t="s">
        <v>176</v>
      </c>
      <c r="E145" s="222" t="s">
        <v>2476</v>
      </c>
      <c r="F145" s="223" t="s">
        <v>2477</v>
      </c>
      <c r="G145" s="224" t="s">
        <v>292</v>
      </c>
      <c r="H145" s="225">
        <v>103.5</v>
      </c>
      <c r="I145" s="226"/>
      <c r="J145" s="227">
        <f>ROUND(I145*H145,2)</f>
        <v>0</v>
      </c>
      <c r="K145" s="223" t="s">
        <v>180</v>
      </c>
      <c r="L145" s="72"/>
      <c r="M145" s="228" t="s">
        <v>23</v>
      </c>
      <c r="N145" s="229" t="s">
        <v>47</v>
      </c>
      <c r="O145" s="47"/>
      <c r="P145" s="230">
        <f>O145*H145</f>
        <v>0</v>
      </c>
      <c r="Q145" s="230">
        <v>0</v>
      </c>
      <c r="R145" s="230">
        <f>Q145*H145</f>
        <v>0</v>
      </c>
      <c r="S145" s="230">
        <v>0</v>
      </c>
      <c r="T145" s="231">
        <f>S145*H145</f>
        <v>0</v>
      </c>
      <c r="AR145" s="24" t="s">
        <v>194</v>
      </c>
      <c r="AT145" s="24" t="s">
        <v>176</v>
      </c>
      <c r="AU145" s="24" t="s">
        <v>87</v>
      </c>
      <c r="AY145" s="24" t="s">
        <v>170</v>
      </c>
      <c r="BE145" s="232">
        <f>IF(N145="základní",J145,0)</f>
        <v>0</v>
      </c>
      <c r="BF145" s="232">
        <f>IF(N145="snížená",J145,0)</f>
        <v>0</v>
      </c>
      <c r="BG145" s="232">
        <f>IF(N145="zákl. přenesená",J145,0)</f>
        <v>0</v>
      </c>
      <c r="BH145" s="232">
        <f>IF(N145="sníž. přenesená",J145,0)</f>
        <v>0</v>
      </c>
      <c r="BI145" s="232">
        <f>IF(N145="nulová",J145,0)</f>
        <v>0</v>
      </c>
      <c r="BJ145" s="24" t="s">
        <v>84</v>
      </c>
      <c r="BK145" s="232">
        <f>ROUND(I145*H145,2)</f>
        <v>0</v>
      </c>
      <c r="BL145" s="24" t="s">
        <v>194</v>
      </c>
      <c r="BM145" s="24" t="s">
        <v>2478</v>
      </c>
    </row>
    <row r="146" spans="2:47" s="1" customFormat="1" ht="13.5">
      <c r="B146" s="46"/>
      <c r="C146" s="74"/>
      <c r="D146" s="233" t="s">
        <v>183</v>
      </c>
      <c r="E146" s="74"/>
      <c r="F146" s="234" t="s">
        <v>2479</v>
      </c>
      <c r="G146" s="74"/>
      <c r="H146" s="74"/>
      <c r="I146" s="191"/>
      <c r="J146" s="74"/>
      <c r="K146" s="74"/>
      <c r="L146" s="72"/>
      <c r="M146" s="235"/>
      <c r="N146" s="47"/>
      <c r="O146" s="47"/>
      <c r="P146" s="47"/>
      <c r="Q146" s="47"/>
      <c r="R146" s="47"/>
      <c r="S146" s="47"/>
      <c r="T146" s="95"/>
      <c r="AT146" s="24" t="s">
        <v>183</v>
      </c>
      <c r="AU146" s="24" t="s">
        <v>87</v>
      </c>
    </row>
    <row r="147" spans="2:47" s="1" customFormat="1" ht="13.5">
      <c r="B147" s="46"/>
      <c r="C147" s="74"/>
      <c r="D147" s="233" t="s">
        <v>295</v>
      </c>
      <c r="E147" s="74"/>
      <c r="F147" s="236" t="s">
        <v>365</v>
      </c>
      <c r="G147" s="74"/>
      <c r="H147" s="74"/>
      <c r="I147" s="191"/>
      <c r="J147" s="74"/>
      <c r="K147" s="74"/>
      <c r="L147" s="72"/>
      <c r="M147" s="235"/>
      <c r="N147" s="47"/>
      <c r="O147" s="47"/>
      <c r="P147" s="47"/>
      <c r="Q147" s="47"/>
      <c r="R147" s="47"/>
      <c r="S147" s="47"/>
      <c r="T147" s="95"/>
      <c r="AT147" s="24" t="s">
        <v>295</v>
      </c>
      <c r="AU147" s="24" t="s">
        <v>87</v>
      </c>
    </row>
    <row r="148" spans="2:51" s="13" customFormat="1" ht="13.5">
      <c r="B148" s="275"/>
      <c r="C148" s="276"/>
      <c r="D148" s="233" t="s">
        <v>322</v>
      </c>
      <c r="E148" s="277" t="s">
        <v>23</v>
      </c>
      <c r="F148" s="278" t="s">
        <v>2480</v>
      </c>
      <c r="G148" s="276"/>
      <c r="H148" s="277" t="s">
        <v>23</v>
      </c>
      <c r="I148" s="279"/>
      <c r="J148" s="276"/>
      <c r="K148" s="276"/>
      <c r="L148" s="280"/>
      <c r="M148" s="281"/>
      <c r="N148" s="282"/>
      <c r="O148" s="282"/>
      <c r="P148" s="282"/>
      <c r="Q148" s="282"/>
      <c r="R148" s="282"/>
      <c r="S148" s="282"/>
      <c r="T148" s="283"/>
      <c r="AT148" s="284" t="s">
        <v>322</v>
      </c>
      <c r="AU148" s="284" t="s">
        <v>87</v>
      </c>
      <c r="AV148" s="13" t="s">
        <v>84</v>
      </c>
      <c r="AW148" s="13" t="s">
        <v>39</v>
      </c>
      <c r="AX148" s="13" t="s">
        <v>76</v>
      </c>
      <c r="AY148" s="284" t="s">
        <v>170</v>
      </c>
    </row>
    <row r="149" spans="2:51" s="11" customFormat="1" ht="13.5">
      <c r="B149" s="240"/>
      <c r="C149" s="241"/>
      <c r="D149" s="233" t="s">
        <v>322</v>
      </c>
      <c r="E149" s="242" t="s">
        <v>23</v>
      </c>
      <c r="F149" s="243" t="s">
        <v>2481</v>
      </c>
      <c r="G149" s="241"/>
      <c r="H149" s="244">
        <v>103.5</v>
      </c>
      <c r="I149" s="245"/>
      <c r="J149" s="241"/>
      <c r="K149" s="241"/>
      <c r="L149" s="246"/>
      <c r="M149" s="247"/>
      <c r="N149" s="248"/>
      <c r="O149" s="248"/>
      <c r="P149" s="248"/>
      <c r="Q149" s="248"/>
      <c r="R149" s="248"/>
      <c r="S149" s="248"/>
      <c r="T149" s="249"/>
      <c r="AT149" s="250" t="s">
        <v>322</v>
      </c>
      <c r="AU149" s="250" t="s">
        <v>87</v>
      </c>
      <c r="AV149" s="11" t="s">
        <v>87</v>
      </c>
      <c r="AW149" s="11" t="s">
        <v>39</v>
      </c>
      <c r="AX149" s="11" t="s">
        <v>84</v>
      </c>
      <c r="AY149" s="250" t="s">
        <v>170</v>
      </c>
    </row>
    <row r="150" spans="2:65" s="1" customFormat="1" ht="16.5" customHeight="1">
      <c r="B150" s="46"/>
      <c r="C150" s="221" t="s">
        <v>234</v>
      </c>
      <c r="D150" s="221" t="s">
        <v>176</v>
      </c>
      <c r="E150" s="222" t="s">
        <v>2482</v>
      </c>
      <c r="F150" s="223" t="s">
        <v>2483</v>
      </c>
      <c r="G150" s="224" t="s">
        <v>292</v>
      </c>
      <c r="H150" s="225">
        <v>31.05</v>
      </c>
      <c r="I150" s="226"/>
      <c r="J150" s="227">
        <f>ROUND(I150*H150,2)</f>
        <v>0</v>
      </c>
      <c r="K150" s="223" t="s">
        <v>180</v>
      </c>
      <c r="L150" s="72"/>
      <c r="M150" s="228" t="s">
        <v>23</v>
      </c>
      <c r="N150" s="229" t="s">
        <v>47</v>
      </c>
      <c r="O150" s="47"/>
      <c r="P150" s="230">
        <f>O150*H150</f>
        <v>0</v>
      </c>
      <c r="Q150" s="230">
        <v>0</v>
      </c>
      <c r="R150" s="230">
        <f>Q150*H150</f>
        <v>0</v>
      </c>
      <c r="S150" s="230">
        <v>0</v>
      </c>
      <c r="T150" s="231">
        <f>S150*H150</f>
        <v>0</v>
      </c>
      <c r="AR150" s="24" t="s">
        <v>194</v>
      </c>
      <c r="AT150" s="24" t="s">
        <v>176</v>
      </c>
      <c r="AU150" s="24" t="s">
        <v>87</v>
      </c>
      <c r="AY150" s="24" t="s">
        <v>170</v>
      </c>
      <c r="BE150" s="232">
        <f>IF(N150="základní",J150,0)</f>
        <v>0</v>
      </c>
      <c r="BF150" s="232">
        <f>IF(N150="snížená",J150,0)</f>
        <v>0</v>
      </c>
      <c r="BG150" s="232">
        <f>IF(N150="zákl. přenesená",J150,0)</f>
        <v>0</v>
      </c>
      <c r="BH150" s="232">
        <f>IF(N150="sníž. přenesená",J150,0)</f>
        <v>0</v>
      </c>
      <c r="BI150" s="232">
        <f>IF(N150="nulová",J150,0)</f>
        <v>0</v>
      </c>
      <c r="BJ150" s="24" t="s">
        <v>84</v>
      </c>
      <c r="BK150" s="232">
        <f>ROUND(I150*H150,2)</f>
        <v>0</v>
      </c>
      <c r="BL150" s="24" t="s">
        <v>194</v>
      </c>
      <c r="BM150" s="24" t="s">
        <v>2484</v>
      </c>
    </row>
    <row r="151" spans="2:47" s="1" customFormat="1" ht="13.5">
      <c r="B151" s="46"/>
      <c r="C151" s="74"/>
      <c r="D151" s="233" t="s">
        <v>183</v>
      </c>
      <c r="E151" s="74"/>
      <c r="F151" s="234" t="s">
        <v>2485</v>
      </c>
      <c r="G151" s="74"/>
      <c r="H151" s="74"/>
      <c r="I151" s="191"/>
      <c r="J151" s="74"/>
      <c r="K151" s="74"/>
      <c r="L151" s="72"/>
      <c r="M151" s="235"/>
      <c r="N151" s="47"/>
      <c r="O151" s="47"/>
      <c r="P151" s="47"/>
      <c r="Q151" s="47"/>
      <c r="R151" s="47"/>
      <c r="S151" s="47"/>
      <c r="T151" s="95"/>
      <c r="AT151" s="24" t="s">
        <v>183</v>
      </c>
      <c r="AU151" s="24" t="s">
        <v>87</v>
      </c>
    </row>
    <row r="152" spans="2:47" s="1" customFormat="1" ht="13.5">
      <c r="B152" s="46"/>
      <c r="C152" s="74"/>
      <c r="D152" s="233" t="s">
        <v>295</v>
      </c>
      <c r="E152" s="74"/>
      <c r="F152" s="236" t="s">
        <v>365</v>
      </c>
      <c r="G152" s="74"/>
      <c r="H152" s="74"/>
      <c r="I152" s="191"/>
      <c r="J152" s="74"/>
      <c r="K152" s="74"/>
      <c r="L152" s="72"/>
      <c r="M152" s="235"/>
      <c r="N152" s="47"/>
      <c r="O152" s="47"/>
      <c r="P152" s="47"/>
      <c r="Q152" s="47"/>
      <c r="R152" s="47"/>
      <c r="S152" s="47"/>
      <c r="T152" s="95"/>
      <c r="AT152" s="24" t="s">
        <v>295</v>
      </c>
      <c r="AU152" s="24" t="s">
        <v>87</v>
      </c>
    </row>
    <row r="153" spans="2:51" s="13" customFormat="1" ht="13.5">
      <c r="B153" s="275"/>
      <c r="C153" s="276"/>
      <c r="D153" s="233" t="s">
        <v>322</v>
      </c>
      <c r="E153" s="277" t="s">
        <v>23</v>
      </c>
      <c r="F153" s="278" t="s">
        <v>2474</v>
      </c>
      <c r="G153" s="276"/>
      <c r="H153" s="277" t="s">
        <v>23</v>
      </c>
      <c r="I153" s="279"/>
      <c r="J153" s="276"/>
      <c r="K153" s="276"/>
      <c r="L153" s="280"/>
      <c r="M153" s="281"/>
      <c r="N153" s="282"/>
      <c r="O153" s="282"/>
      <c r="P153" s="282"/>
      <c r="Q153" s="282"/>
      <c r="R153" s="282"/>
      <c r="S153" s="282"/>
      <c r="T153" s="283"/>
      <c r="AT153" s="284" t="s">
        <v>322</v>
      </c>
      <c r="AU153" s="284" t="s">
        <v>87</v>
      </c>
      <c r="AV153" s="13" t="s">
        <v>84</v>
      </c>
      <c r="AW153" s="13" t="s">
        <v>39</v>
      </c>
      <c r="AX153" s="13" t="s">
        <v>76</v>
      </c>
      <c r="AY153" s="284" t="s">
        <v>170</v>
      </c>
    </row>
    <row r="154" spans="2:51" s="11" customFormat="1" ht="13.5">
      <c r="B154" s="240"/>
      <c r="C154" s="241"/>
      <c r="D154" s="233" t="s">
        <v>322</v>
      </c>
      <c r="E154" s="242" t="s">
        <v>23</v>
      </c>
      <c r="F154" s="243" t="s">
        <v>2475</v>
      </c>
      <c r="G154" s="241"/>
      <c r="H154" s="244">
        <v>31.05</v>
      </c>
      <c r="I154" s="245"/>
      <c r="J154" s="241"/>
      <c r="K154" s="241"/>
      <c r="L154" s="246"/>
      <c r="M154" s="247"/>
      <c r="N154" s="248"/>
      <c r="O154" s="248"/>
      <c r="P154" s="248"/>
      <c r="Q154" s="248"/>
      <c r="R154" s="248"/>
      <c r="S154" s="248"/>
      <c r="T154" s="249"/>
      <c r="AT154" s="250" t="s">
        <v>322</v>
      </c>
      <c r="AU154" s="250" t="s">
        <v>87</v>
      </c>
      <c r="AV154" s="11" t="s">
        <v>87</v>
      </c>
      <c r="AW154" s="11" t="s">
        <v>39</v>
      </c>
      <c r="AX154" s="11" t="s">
        <v>84</v>
      </c>
      <c r="AY154" s="250" t="s">
        <v>170</v>
      </c>
    </row>
    <row r="155" spans="2:65" s="1" customFormat="1" ht="16.5" customHeight="1">
      <c r="B155" s="46"/>
      <c r="C155" s="221" t="s">
        <v>239</v>
      </c>
      <c r="D155" s="221" t="s">
        <v>176</v>
      </c>
      <c r="E155" s="222" t="s">
        <v>2486</v>
      </c>
      <c r="F155" s="223" t="s">
        <v>2487</v>
      </c>
      <c r="G155" s="224" t="s">
        <v>219</v>
      </c>
      <c r="H155" s="225">
        <v>160</v>
      </c>
      <c r="I155" s="226"/>
      <c r="J155" s="227">
        <f>ROUND(I155*H155,2)</f>
        <v>0</v>
      </c>
      <c r="K155" s="223" t="s">
        <v>180</v>
      </c>
      <c r="L155" s="72"/>
      <c r="M155" s="228" t="s">
        <v>23</v>
      </c>
      <c r="N155" s="229" t="s">
        <v>47</v>
      </c>
      <c r="O155" s="47"/>
      <c r="P155" s="230">
        <f>O155*H155</f>
        <v>0</v>
      </c>
      <c r="Q155" s="230">
        <v>0.00085132</v>
      </c>
      <c r="R155" s="230">
        <f>Q155*H155</f>
        <v>0.1362112</v>
      </c>
      <c r="S155" s="230">
        <v>0</v>
      </c>
      <c r="T155" s="231">
        <f>S155*H155</f>
        <v>0</v>
      </c>
      <c r="AR155" s="24" t="s">
        <v>194</v>
      </c>
      <c r="AT155" s="24" t="s">
        <v>176</v>
      </c>
      <c r="AU155" s="24" t="s">
        <v>87</v>
      </c>
      <c r="AY155" s="24" t="s">
        <v>170</v>
      </c>
      <c r="BE155" s="232">
        <f>IF(N155="základní",J155,0)</f>
        <v>0</v>
      </c>
      <c r="BF155" s="232">
        <f>IF(N155="snížená",J155,0)</f>
        <v>0</v>
      </c>
      <c r="BG155" s="232">
        <f>IF(N155="zákl. přenesená",J155,0)</f>
        <v>0</v>
      </c>
      <c r="BH155" s="232">
        <f>IF(N155="sníž. přenesená",J155,0)</f>
        <v>0</v>
      </c>
      <c r="BI155" s="232">
        <f>IF(N155="nulová",J155,0)</f>
        <v>0</v>
      </c>
      <c r="BJ155" s="24" t="s">
        <v>84</v>
      </c>
      <c r="BK155" s="232">
        <f>ROUND(I155*H155,2)</f>
        <v>0</v>
      </c>
      <c r="BL155" s="24" t="s">
        <v>194</v>
      </c>
      <c r="BM155" s="24" t="s">
        <v>2488</v>
      </c>
    </row>
    <row r="156" spans="2:47" s="1" customFormat="1" ht="13.5">
      <c r="B156" s="46"/>
      <c r="C156" s="74"/>
      <c r="D156" s="233" t="s">
        <v>183</v>
      </c>
      <c r="E156" s="74"/>
      <c r="F156" s="234" t="s">
        <v>2489</v>
      </c>
      <c r="G156" s="74"/>
      <c r="H156" s="74"/>
      <c r="I156" s="191"/>
      <c r="J156" s="74"/>
      <c r="K156" s="74"/>
      <c r="L156" s="72"/>
      <c r="M156" s="235"/>
      <c r="N156" s="47"/>
      <c r="O156" s="47"/>
      <c r="P156" s="47"/>
      <c r="Q156" s="47"/>
      <c r="R156" s="47"/>
      <c r="S156" s="47"/>
      <c r="T156" s="95"/>
      <c r="AT156" s="24" t="s">
        <v>183</v>
      </c>
      <c r="AU156" s="24" t="s">
        <v>87</v>
      </c>
    </row>
    <row r="157" spans="2:47" s="1" customFormat="1" ht="13.5">
      <c r="B157" s="46"/>
      <c r="C157" s="74"/>
      <c r="D157" s="233" t="s">
        <v>295</v>
      </c>
      <c r="E157" s="74"/>
      <c r="F157" s="236" t="s">
        <v>2490</v>
      </c>
      <c r="G157" s="74"/>
      <c r="H157" s="74"/>
      <c r="I157" s="191"/>
      <c r="J157" s="74"/>
      <c r="K157" s="74"/>
      <c r="L157" s="72"/>
      <c r="M157" s="235"/>
      <c r="N157" s="47"/>
      <c r="O157" s="47"/>
      <c r="P157" s="47"/>
      <c r="Q157" s="47"/>
      <c r="R157" s="47"/>
      <c r="S157" s="47"/>
      <c r="T157" s="95"/>
      <c r="AT157" s="24" t="s">
        <v>295</v>
      </c>
      <c r="AU157" s="24" t="s">
        <v>87</v>
      </c>
    </row>
    <row r="158" spans="2:51" s="11" customFormat="1" ht="13.5">
      <c r="B158" s="240"/>
      <c r="C158" s="241"/>
      <c r="D158" s="233" t="s">
        <v>322</v>
      </c>
      <c r="E158" s="242" t="s">
        <v>23</v>
      </c>
      <c r="F158" s="243" t="s">
        <v>2491</v>
      </c>
      <c r="G158" s="241"/>
      <c r="H158" s="244">
        <v>159.231</v>
      </c>
      <c r="I158" s="245"/>
      <c r="J158" s="241"/>
      <c r="K158" s="241"/>
      <c r="L158" s="246"/>
      <c r="M158" s="247"/>
      <c r="N158" s="248"/>
      <c r="O158" s="248"/>
      <c r="P158" s="248"/>
      <c r="Q158" s="248"/>
      <c r="R158" s="248"/>
      <c r="S158" s="248"/>
      <c r="T158" s="249"/>
      <c r="AT158" s="250" t="s">
        <v>322</v>
      </c>
      <c r="AU158" s="250" t="s">
        <v>87</v>
      </c>
      <c r="AV158" s="11" t="s">
        <v>87</v>
      </c>
      <c r="AW158" s="11" t="s">
        <v>39</v>
      </c>
      <c r="AX158" s="11" t="s">
        <v>76</v>
      </c>
      <c r="AY158" s="250" t="s">
        <v>170</v>
      </c>
    </row>
    <row r="159" spans="2:51" s="11" customFormat="1" ht="13.5">
      <c r="B159" s="240"/>
      <c r="C159" s="241"/>
      <c r="D159" s="233" t="s">
        <v>322</v>
      </c>
      <c r="E159" s="242" t="s">
        <v>23</v>
      </c>
      <c r="F159" s="243" t="s">
        <v>2492</v>
      </c>
      <c r="G159" s="241"/>
      <c r="H159" s="244">
        <v>160</v>
      </c>
      <c r="I159" s="245"/>
      <c r="J159" s="241"/>
      <c r="K159" s="241"/>
      <c r="L159" s="246"/>
      <c r="M159" s="247"/>
      <c r="N159" s="248"/>
      <c r="O159" s="248"/>
      <c r="P159" s="248"/>
      <c r="Q159" s="248"/>
      <c r="R159" s="248"/>
      <c r="S159" s="248"/>
      <c r="T159" s="249"/>
      <c r="AT159" s="250" t="s">
        <v>322</v>
      </c>
      <c r="AU159" s="250" t="s">
        <v>87</v>
      </c>
      <c r="AV159" s="11" t="s">
        <v>87</v>
      </c>
      <c r="AW159" s="11" t="s">
        <v>39</v>
      </c>
      <c r="AX159" s="11" t="s">
        <v>84</v>
      </c>
      <c r="AY159" s="250" t="s">
        <v>170</v>
      </c>
    </row>
    <row r="160" spans="2:65" s="1" customFormat="1" ht="16.5" customHeight="1">
      <c r="B160" s="46"/>
      <c r="C160" s="221" t="s">
        <v>244</v>
      </c>
      <c r="D160" s="221" t="s">
        <v>176</v>
      </c>
      <c r="E160" s="222" t="s">
        <v>2493</v>
      </c>
      <c r="F160" s="223" t="s">
        <v>2494</v>
      </c>
      <c r="G160" s="224" t="s">
        <v>219</v>
      </c>
      <c r="H160" s="225">
        <v>160</v>
      </c>
      <c r="I160" s="226"/>
      <c r="J160" s="227">
        <f>ROUND(I160*H160,2)</f>
        <v>0</v>
      </c>
      <c r="K160" s="223" t="s">
        <v>180</v>
      </c>
      <c r="L160" s="72"/>
      <c r="M160" s="228" t="s">
        <v>23</v>
      </c>
      <c r="N160" s="229" t="s">
        <v>47</v>
      </c>
      <c r="O160" s="47"/>
      <c r="P160" s="230">
        <f>O160*H160</f>
        <v>0</v>
      </c>
      <c r="Q160" s="230">
        <v>0</v>
      </c>
      <c r="R160" s="230">
        <f>Q160*H160</f>
        <v>0</v>
      </c>
      <c r="S160" s="230">
        <v>0</v>
      </c>
      <c r="T160" s="231">
        <f>S160*H160</f>
        <v>0</v>
      </c>
      <c r="AR160" s="24" t="s">
        <v>194</v>
      </c>
      <c r="AT160" s="24" t="s">
        <v>176</v>
      </c>
      <c r="AU160" s="24" t="s">
        <v>87</v>
      </c>
      <c r="AY160" s="24" t="s">
        <v>170</v>
      </c>
      <c r="BE160" s="232">
        <f>IF(N160="základní",J160,0)</f>
        <v>0</v>
      </c>
      <c r="BF160" s="232">
        <f>IF(N160="snížená",J160,0)</f>
        <v>0</v>
      </c>
      <c r="BG160" s="232">
        <f>IF(N160="zákl. přenesená",J160,0)</f>
        <v>0</v>
      </c>
      <c r="BH160" s="232">
        <f>IF(N160="sníž. přenesená",J160,0)</f>
        <v>0</v>
      </c>
      <c r="BI160" s="232">
        <f>IF(N160="nulová",J160,0)</f>
        <v>0</v>
      </c>
      <c r="BJ160" s="24" t="s">
        <v>84</v>
      </c>
      <c r="BK160" s="232">
        <f>ROUND(I160*H160,2)</f>
        <v>0</v>
      </c>
      <c r="BL160" s="24" t="s">
        <v>194</v>
      </c>
      <c r="BM160" s="24" t="s">
        <v>2495</v>
      </c>
    </row>
    <row r="161" spans="2:47" s="1" customFormat="1" ht="13.5">
      <c r="B161" s="46"/>
      <c r="C161" s="74"/>
      <c r="D161" s="233" t="s">
        <v>183</v>
      </c>
      <c r="E161" s="74"/>
      <c r="F161" s="234" t="s">
        <v>2496</v>
      </c>
      <c r="G161" s="74"/>
      <c r="H161" s="74"/>
      <c r="I161" s="191"/>
      <c r="J161" s="74"/>
      <c r="K161" s="74"/>
      <c r="L161" s="72"/>
      <c r="M161" s="235"/>
      <c r="N161" s="47"/>
      <c r="O161" s="47"/>
      <c r="P161" s="47"/>
      <c r="Q161" s="47"/>
      <c r="R161" s="47"/>
      <c r="S161" s="47"/>
      <c r="T161" s="95"/>
      <c r="AT161" s="24" t="s">
        <v>183</v>
      </c>
      <c r="AU161" s="24" t="s">
        <v>87</v>
      </c>
    </row>
    <row r="162" spans="2:65" s="1" customFormat="1" ht="16.5" customHeight="1">
      <c r="B162" s="46"/>
      <c r="C162" s="221" t="s">
        <v>10</v>
      </c>
      <c r="D162" s="221" t="s">
        <v>176</v>
      </c>
      <c r="E162" s="222" t="s">
        <v>2497</v>
      </c>
      <c r="F162" s="223" t="s">
        <v>2498</v>
      </c>
      <c r="G162" s="224" t="s">
        <v>292</v>
      </c>
      <c r="H162" s="225">
        <v>103.5</v>
      </c>
      <c r="I162" s="226"/>
      <c r="J162" s="227">
        <f>ROUND(I162*H162,2)</f>
        <v>0</v>
      </c>
      <c r="K162" s="223" t="s">
        <v>180</v>
      </c>
      <c r="L162" s="72"/>
      <c r="M162" s="228" t="s">
        <v>23</v>
      </c>
      <c r="N162" s="229" t="s">
        <v>47</v>
      </c>
      <c r="O162" s="47"/>
      <c r="P162" s="230">
        <f>O162*H162</f>
        <v>0</v>
      </c>
      <c r="Q162" s="230">
        <v>0</v>
      </c>
      <c r="R162" s="230">
        <f>Q162*H162</f>
        <v>0</v>
      </c>
      <c r="S162" s="230">
        <v>0</v>
      </c>
      <c r="T162" s="231">
        <f>S162*H162</f>
        <v>0</v>
      </c>
      <c r="AR162" s="24" t="s">
        <v>194</v>
      </c>
      <c r="AT162" s="24" t="s">
        <v>176</v>
      </c>
      <c r="AU162" s="24" t="s">
        <v>87</v>
      </c>
      <c r="AY162" s="24" t="s">
        <v>170</v>
      </c>
      <c r="BE162" s="232">
        <f>IF(N162="základní",J162,0)</f>
        <v>0</v>
      </c>
      <c r="BF162" s="232">
        <f>IF(N162="snížená",J162,0)</f>
        <v>0</v>
      </c>
      <c r="BG162" s="232">
        <f>IF(N162="zákl. přenesená",J162,0)</f>
        <v>0</v>
      </c>
      <c r="BH162" s="232">
        <f>IF(N162="sníž. přenesená",J162,0)</f>
        <v>0</v>
      </c>
      <c r="BI162" s="232">
        <f>IF(N162="nulová",J162,0)</f>
        <v>0</v>
      </c>
      <c r="BJ162" s="24" t="s">
        <v>84</v>
      </c>
      <c r="BK162" s="232">
        <f>ROUND(I162*H162,2)</f>
        <v>0</v>
      </c>
      <c r="BL162" s="24" t="s">
        <v>194</v>
      </c>
      <c r="BM162" s="24" t="s">
        <v>2499</v>
      </c>
    </row>
    <row r="163" spans="2:47" s="1" customFormat="1" ht="13.5">
      <c r="B163" s="46"/>
      <c r="C163" s="74"/>
      <c r="D163" s="233" t="s">
        <v>183</v>
      </c>
      <c r="E163" s="74"/>
      <c r="F163" s="234" t="s">
        <v>2500</v>
      </c>
      <c r="G163" s="74"/>
      <c r="H163" s="74"/>
      <c r="I163" s="191"/>
      <c r="J163" s="74"/>
      <c r="K163" s="74"/>
      <c r="L163" s="72"/>
      <c r="M163" s="235"/>
      <c r="N163" s="47"/>
      <c r="O163" s="47"/>
      <c r="P163" s="47"/>
      <c r="Q163" s="47"/>
      <c r="R163" s="47"/>
      <c r="S163" s="47"/>
      <c r="T163" s="95"/>
      <c r="AT163" s="24" t="s">
        <v>183</v>
      </c>
      <c r="AU163" s="24" t="s">
        <v>87</v>
      </c>
    </row>
    <row r="164" spans="2:47" s="1" customFormat="1" ht="13.5">
      <c r="B164" s="46"/>
      <c r="C164" s="74"/>
      <c r="D164" s="233" t="s">
        <v>295</v>
      </c>
      <c r="E164" s="74"/>
      <c r="F164" s="236" t="s">
        <v>2501</v>
      </c>
      <c r="G164" s="74"/>
      <c r="H164" s="74"/>
      <c r="I164" s="191"/>
      <c r="J164" s="74"/>
      <c r="K164" s="74"/>
      <c r="L164" s="72"/>
      <c r="M164" s="235"/>
      <c r="N164" s="47"/>
      <c r="O164" s="47"/>
      <c r="P164" s="47"/>
      <c r="Q164" s="47"/>
      <c r="R164" s="47"/>
      <c r="S164" s="47"/>
      <c r="T164" s="95"/>
      <c r="AT164" s="24" t="s">
        <v>295</v>
      </c>
      <c r="AU164" s="24" t="s">
        <v>87</v>
      </c>
    </row>
    <row r="165" spans="2:51" s="13" customFormat="1" ht="13.5">
      <c r="B165" s="275"/>
      <c r="C165" s="276"/>
      <c r="D165" s="233" t="s">
        <v>322</v>
      </c>
      <c r="E165" s="277" t="s">
        <v>23</v>
      </c>
      <c r="F165" s="278" t="s">
        <v>2502</v>
      </c>
      <c r="G165" s="276"/>
      <c r="H165" s="277" t="s">
        <v>23</v>
      </c>
      <c r="I165" s="279"/>
      <c r="J165" s="276"/>
      <c r="K165" s="276"/>
      <c r="L165" s="280"/>
      <c r="M165" s="281"/>
      <c r="N165" s="282"/>
      <c r="O165" s="282"/>
      <c r="P165" s="282"/>
      <c r="Q165" s="282"/>
      <c r="R165" s="282"/>
      <c r="S165" s="282"/>
      <c r="T165" s="283"/>
      <c r="AT165" s="284" t="s">
        <v>322</v>
      </c>
      <c r="AU165" s="284" t="s">
        <v>87</v>
      </c>
      <c r="AV165" s="13" t="s">
        <v>84</v>
      </c>
      <c r="AW165" s="13" t="s">
        <v>39</v>
      </c>
      <c r="AX165" s="13" t="s">
        <v>76</v>
      </c>
      <c r="AY165" s="284" t="s">
        <v>170</v>
      </c>
    </row>
    <row r="166" spans="2:51" s="11" customFormat="1" ht="13.5">
      <c r="B166" s="240"/>
      <c r="C166" s="241"/>
      <c r="D166" s="233" t="s">
        <v>322</v>
      </c>
      <c r="E166" s="242" t="s">
        <v>23</v>
      </c>
      <c r="F166" s="243" t="s">
        <v>2481</v>
      </c>
      <c r="G166" s="241"/>
      <c r="H166" s="244">
        <v>103.5</v>
      </c>
      <c r="I166" s="245"/>
      <c r="J166" s="241"/>
      <c r="K166" s="241"/>
      <c r="L166" s="246"/>
      <c r="M166" s="247"/>
      <c r="N166" s="248"/>
      <c r="O166" s="248"/>
      <c r="P166" s="248"/>
      <c r="Q166" s="248"/>
      <c r="R166" s="248"/>
      <c r="S166" s="248"/>
      <c r="T166" s="249"/>
      <c r="AT166" s="250" t="s">
        <v>322</v>
      </c>
      <c r="AU166" s="250" t="s">
        <v>87</v>
      </c>
      <c r="AV166" s="11" t="s">
        <v>87</v>
      </c>
      <c r="AW166" s="11" t="s">
        <v>39</v>
      </c>
      <c r="AX166" s="11" t="s">
        <v>84</v>
      </c>
      <c r="AY166" s="250" t="s">
        <v>170</v>
      </c>
    </row>
    <row r="167" spans="2:65" s="1" customFormat="1" ht="25.5" customHeight="1">
      <c r="B167" s="46"/>
      <c r="C167" s="221" t="s">
        <v>254</v>
      </c>
      <c r="D167" s="221" t="s">
        <v>176</v>
      </c>
      <c r="E167" s="222" t="s">
        <v>2503</v>
      </c>
      <c r="F167" s="223" t="s">
        <v>2504</v>
      </c>
      <c r="G167" s="224" t="s">
        <v>292</v>
      </c>
      <c r="H167" s="225">
        <v>207</v>
      </c>
      <c r="I167" s="226"/>
      <c r="J167" s="227">
        <f>ROUND(I167*H167,2)</f>
        <v>0</v>
      </c>
      <c r="K167" s="223" t="s">
        <v>23</v>
      </c>
      <c r="L167" s="72"/>
      <c r="M167" s="228" t="s">
        <v>23</v>
      </c>
      <c r="N167" s="229" t="s">
        <v>47</v>
      </c>
      <c r="O167" s="47"/>
      <c r="P167" s="230">
        <f>O167*H167</f>
        <v>0</v>
      </c>
      <c r="Q167" s="230">
        <v>0</v>
      </c>
      <c r="R167" s="230">
        <f>Q167*H167</f>
        <v>0</v>
      </c>
      <c r="S167" s="230">
        <v>0</v>
      </c>
      <c r="T167" s="231">
        <f>S167*H167</f>
        <v>0</v>
      </c>
      <c r="AR167" s="24" t="s">
        <v>194</v>
      </c>
      <c r="AT167" s="24" t="s">
        <v>176</v>
      </c>
      <c r="AU167" s="24" t="s">
        <v>87</v>
      </c>
      <c r="AY167" s="24" t="s">
        <v>170</v>
      </c>
      <c r="BE167" s="232">
        <f>IF(N167="základní",J167,0)</f>
        <v>0</v>
      </c>
      <c r="BF167" s="232">
        <f>IF(N167="snížená",J167,0)</f>
        <v>0</v>
      </c>
      <c r="BG167" s="232">
        <f>IF(N167="zákl. přenesená",J167,0)</f>
        <v>0</v>
      </c>
      <c r="BH167" s="232">
        <f>IF(N167="sníž. přenesená",J167,0)</f>
        <v>0</v>
      </c>
      <c r="BI167" s="232">
        <f>IF(N167="nulová",J167,0)</f>
        <v>0</v>
      </c>
      <c r="BJ167" s="24" t="s">
        <v>84</v>
      </c>
      <c r="BK167" s="232">
        <f>ROUND(I167*H167,2)</f>
        <v>0</v>
      </c>
      <c r="BL167" s="24" t="s">
        <v>194</v>
      </c>
      <c r="BM167" s="24" t="s">
        <v>2505</v>
      </c>
    </row>
    <row r="168" spans="2:47" s="1" customFormat="1" ht="13.5">
      <c r="B168" s="46"/>
      <c r="C168" s="74"/>
      <c r="D168" s="233" t="s">
        <v>183</v>
      </c>
      <c r="E168" s="74"/>
      <c r="F168" s="234" t="s">
        <v>2504</v>
      </c>
      <c r="G168" s="74"/>
      <c r="H168" s="74"/>
      <c r="I168" s="191"/>
      <c r="J168" s="74"/>
      <c r="K168" s="74"/>
      <c r="L168" s="72"/>
      <c r="M168" s="235"/>
      <c r="N168" s="47"/>
      <c r="O168" s="47"/>
      <c r="P168" s="47"/>
      <c r="Q168" s="47"/>
      <c r="R168" s="47"/>
      <c r="S168" s="47"/>
      <c r="T168" s="95"/>
      <c r="AT168" s="24" t="s">
        <v>183</v>
      </c>
      <c r="AU168" s="24" t="s">
        <v>87</v>
      </c>
    </row>
    <row r="169" spans="2:51" s="13" customFormat="1" ht="13.5">
      <c r="B169" s="275"/>
      <c r="C169" s="276"/>
      <c r="D169" s="233" t="s">
        <v>322</v>
      </c>
      <c r="E169" s="277" t="s">
        <v>23</v>
      </c>
      <c r="F169" s="278" t="s">
        <v>2506</v>
      </c>
      <c r="G169" s="276"/>
      <c r="H169" s="277" t="s">
        <v>23</v>
      </c>
      <c r="I169" s="279"/>
      <c r="J169" s="276"/>
      <c r="K169" s="276"/>
      <c r="L169" s="280"/>
      <c r="M169" s="281"/>
      <c r="N169" s="282"/>
      <c r="O169" s="282"/>
      <c r="P169" s="282"/>
      <c r="Q169" s="282"/>
      <c r="R169" s="282"/>
      <c r="S169" s="282"/>
      <c r="T169" s="283"/>
      <c r="AT169" s="284" t="s">
        <v>322</v>
      </c>
      <c r="AU169" s="284" t="s">
        <v>87</v>
      </c>
      <c r="AV169" s="13" t="s">
        <v>84</v>
      </c>
      <c r="AW169" s="13" t="s">
        <v>39</v>
      </c>
      <c r="AX169" s="13" t="s">
        <v>76</v>
      </c>
      <c r="AY169" s="284" t="s">
        <v>170</v>
      </c>
    </row>
    <row r="170" spans="2:51" s="13" customFormat="1" ht="13.5">
      <c r="B170" s="275"/>
      <c r="C170" s="276"/>
      <c r="D170" s="233" t="s">
        <v>322</v>
      </c>
      <c r="E170" s="277" t="s">
        <v>23</v>
      </c>
      <c r="F170" s="278" t="s">
        <v>2507</v>
      </c>
      <c r="G170" s="276"/>
      <c r="H170" s="277" t="s">
        <v>23</v>
      </c>
      <c r="I170" s="279"/>
      <c r="J170" s="276"/>
      <c r="K170" s="276"/>
      <c r="L170" s="280"/>
      <c r="M170" s="281"/>
      <c r="N170" s="282"/>
      <c r="O170" s="282"/>
      <c r="P170" s="282"/>
      <c r="Q170" s="282"/>
      <c r="R170" s="282"/>
      <c r="S170" s="282"/>
      <c r="T170" s="283"/>
      <c r="AT170" s="284" t="s">
        <v>322</v>
      </c>
      <c r="AU170" s="284" t="s">
        <v>87</v>
      </c>
      <c r="AV170" s="13" t="s">
        <v>84</v>
      </c>
      <c r="AW170" s="13" t="s">
        <v>39</v>
      </c>
      <c r="AX170" s="13" t="s">
        <v>76</v>
      </c>
      <c r="AY170" s="284" t="s">
        <v>170</v>
      </c>
    </row>
    <row r="171" spans="2:51" s="11" customFormat="1" ht="13.5">
      <c r="B171" s="240"/>
      <c r="C171" s="241"/>
      <c r="D171" s="233" t="s">
        <v>322</v>
      </c>
      <c r="E171" s="242" t="s">
        <v>23</v>
      </c>
      <c r="F171" s="243" t="s">
        <v>2508</v>
      </c>
      <c r="G171" s="241"/>
      <c r="H171" s="244">
        <v>207</v>
      </c>
      <c r="I171" s="245"/>
      <c r="J171" s="241"/>
      <c r="K171" s="241"/>
      <c r="L171" s="246"/>
      <c r="M171" s="247"/>
      <c r="N171" s="248"/>
      <c r="O171" s="248"/>
      <c r="P171" s="248"/>
      <c r="Q171" s="248"/>
      <c r="R171" s="248"/>
      <c r="S171" s="248"/>
      <c r="T171" s="249"/>
      <c r="AT171" s="250" t="s">
        <v>322</v>
      </c>
      <c r="AU171" s="250" t="s">
        <v>87</v>
      </c>
      <c r="AV171" s="11" t="s">
        <v>87</v>
      </c>
      <c r="AW171" s="11" t="s">
        <v>39</v>
      </c>
      <c r="AX171" s="11" t="s">
        <v>84</v>
      </c>
      <c r="AY171" s="250" t="s">
        <v>170</v>
      </c>
    </row>
    <row r="172" spans="2:65" s="1" customFormat="1" ht="16.5" customHeight="1">
      <c r="B172" s="46"/>
      <c r="C172" s="221" t="s">
        <v>259</v>
      </c>
      <c r="D172" s="221" t="s">
        <v>176</v>
      </c>
      <c r="E172" s="222" t="s">
        <v>2509</v>
      </c>
      <c r="F172" s="223" t="s">
        <v>2510</v>
      </c>
      <c r="G172" s="224" t="s">
        <v>292</v>
      </c>
      <c r="H172" s="225">
        <v>207</v>
      </c>
      <c r="I172" s="226"/>
      <c r="J172" s="227">
        <f>ROUND(I172*H172,2)</f>
        <v>0</v>
      </c>
      <c r="K172" s="223" t="s">
        <v>180</v>
      </c>
      <c r="L172" s="72"/>
      <c r="M172" s="228" t="s">
        <v>23</v>
      </c>
      <c r="N172" s="229" t="s">
        <v>47</v>
      </c>
      <c r="O172" s="47"/>
      <c r="P172" s="230">
        <f>O172*H172</f>
        <v>0</v>
      </c>
      <c r="Q172" s="230">
        <v>0</v>
      </c>
      <c r="R172" s="230">
        <f>Q172*H172</f>
        <v>0</v>
      </c>
      <c r="S172" s="230">
        <v>0</v>
      </c>
      <c r="T172" s="231">
        <f>S172*H172</f>
        <v>0</v>
      </c>
      <c r="AR172" s="24" t="s">
        <v>194</v>
      </c>
      <c r="AT172" s="24" t="s">
        <v>176</v>
      </c>
      <c r="AU172" s="24" t="s">
        <v>87</v>
      </c>
      <c r="AY172" s="24" t="s">
        <v>170</v>
      </c>
      <c r="BE172" s="232">
        <f>IF(N172="základní",J172,0)</f>
        <v>0</v>
      </c>
      <c r="BF172" s="232">
        <f>IF(N172="snížená",J172,0)</f>
        <v>0</v>
      </c>
      <c r="BG172" s="232">
        <f>IF(N172="zákl. přenesená",J172,0)</f>
        <v>0</v>
      </c>
      <c r="BH172" s="232">
        <f>IF(N172="sníž. přenesená",J172,0)</f>
        <v>0</v>
      </c>
      <c r="BI172" s="232">
        <f>IF(N172="nulová",J172,0)</f>
        <v>0</v>
      </c>
      <c r="BJ172" s="24" t="s">
        <v>84</v>
      </c>
      <c r="BK172" s="232">
        <f>ROUND(I172*H172,2)</f>
        <v>0</v>
      </c>
      <c r="BL172" s="24" t="s">
        <v>194</v>
      </c>
      <c r="BM172" s="24" t="s">
        <v>2511</v>
      </c>
    </row>
    <row r="173" spans="2:47" s="1" customFormat="1" ht="13.5">
      <c r="B173" s="46"/>
      <c r="C173" s="74"/>
      <c r="D173" s="233" t="s">
        <v>183</v>
      </c>
      <c r="E173" s="74"/>
      <c r="F173" s="234" t="s">
        <v>2510</v>
      </c>
      <c r="G173" s="74"/>
      <c r="H173" s="74"/>
      <c r="I173" s="191"/>
      <c r="J173" s="74"/>
      <c r="K173" s="74"/>
      <c r="L173" s="72"/>
      <c r="M173" s="235"/>
      <c r="N173" s="47"/>
      <c r="O173" s="47"/>
      <c r="P173" s="47"/>
      <c r="Q173" s="47"/>
      <c r="R173" s="47"/>
      <c r="S173" s="47"/>
      <c r="T173" s="95"/>
      <c r="AT173" s="24" t="s">
        <v>183</v>
      </c>
      <c r="AU173" s="24" t="s">
        <v>87</v>
      </c>
    </row>
    <row r="174" spans="2:47" s="1" customFormat="1" ht="13.5">
      <c r="B174" s="46"/>
      <c r="C174" s="74"/>
      <c r="D174" s="233" t="s">
        <v>295</v>
      </c>
      <c r="E174" s="74"/>
      <c r="F174" s="236" t="s">
        <v>2512</v>
      </c>
      <c r="G174" s="74"/>
      <c r="H174" s="74"/>
      <c r="I174" s="191"/>
      <c r="J174" s="74"/>
      <c r="K174" s="74"/>
      <c r="L174" s="72"/>
      <c r="M174" s="235"/>
      <c r="N174" s="47"/>
      <c r="O174" s="47"/>
      <c r="P174" s="47"/>
      <c r="Q174" s="47"/>
      <c r="R174" s="47"/>
      <c r="S174" s="47"/>
      <c r="T174" s="95"/>
      <c r="AT174" s="24" t="s">
        <v>295</v>
      </c>
      <c r="AU174" s="24" t="s">
        <v>87</v>
      </c>
    </row>
    <row r="175" spans="2:65" s="1" customFormat="1" ht="16.5" customHeight="1">
      <c r="B175" s="46"/>
      <c r="C175" s="221" t="s">
        <v>264</v>
      </c>
      <c r="D175" s="221" t="s">
        <v>176</v>
      </c>
      <c r="E175" s="222" t="s">
        <v>393</v>
      </c>
      <c r="F175" s="223" t="s">
        <v>394</v>
      </c>
      <c r="G175" s="224" t="s">
        <v>395</v>
      </c>
      <c r="H175" s="225">
        <v>414</v>
      </c>
      <c r="I175" s="226"/>
      <c r="J175" s="227">
        <f>ROUND(I175*H175,2)</f>
        <v>0</v>
      </c>
      <c r="K175" s="223" t="s">
        <v>180</v>
      </c>
      <c r="L175" s="72"/>
      <c r="M175" s="228" t="s">
        <v>23</v>
      </c>
      <c r="N175" s="229" t="s">
        <v>47</v>
      </c>
      <c r="O175" s="47"/>
      <c r="P175" s="230">
        <f>O175*H175</f>
        <v>0</v>
      </c>
      <c r="Q175" s="230">
        <v>0</v>
      </c>
      <c r="R175" s="230">
        <f>Q175*H175</f>
        <v>0</v>
      </c>
      <c r="S175" s="230">
        <v>0</v>
      </c>
      <c r="T175" s="231">
        <f>S175*H175</f>
        <v>0</v>
      </c>
      <c r="AR175" s="24" t="s">
        <v>194</v>
      </c>
      <c r="AT175" s="24" t="s">
        <v>176</v>
      </c>
      <c r="AU175" s="24" t="s">
        <v>87</v>
      </c>
      <c r="AY175" s="24" t="s">
        <v>170</v>
      </c>
      <c r="BE175" s="232">
        <f>IF(N175="základní",J175,0)</f>
        <v>0</v>
      </c>
      <c r="BF175" s="232">
        <f>IF(N175="snížená",J175,0)</f>
        <v>0</v>
      </c>
      <c r="BG175" s="232">
        <f>IF(N175="zákl. přenesená",J175,0)</f>
        <v>0</v>
      </c>
      <c r="BH175" s="232">
        <f>IF(N175="sníž. přenesená",J175,0)</f>
        <v>0</v>
      </c>
      <c r="BI175" s="232">
        <f>IF(N175="nulová",J175,0)</f>
        <v>0</v>
      </c>
      <c r="BJ175" s="24" t="s">
        <v>84</v>
      </c>
      <c r="BK175" s="232">
        <f>ROUND(I175*H175,2)</f>
        <v>0</v>
      </c>
      <c r="BL175" s="24" t="s">
        <v>194</v>
      </c>
      <c r="BM175" s="24" t="s">
        <v>2513</v>
      </c>
    </row>
    <row r="176" spans="2:47" s="1" customFormat="1" ht="13.5">
      <c r="B176" s="46"/>
      <c r="C176" s="74"/>
      <c r="D176" s="233" t="s">
        <v>183</v>
      </c>
      <c r="E176" s="74"/>
      <c r="F176" s="234" t="s">
        <v>397</v>
      </c>
      <c r="G176" s="74"/>
      <c r="H176" s="74"/>
      <c r="I176" s="191"/>
      <c r="J176" s="74"/>
      <c r="K176" s="74"/>
      <c r="L176" s="72"/>
      <c r="M176" s="235"/>
      <c r="N176" s="47"/>
      <c r="O176" s="47"/>
      <c r="P176" s="47"/>
      <c r="Q176" s="47"/>
      <c r="R176" s="47"/>
      <c r="S176" s="47"/>
      <c r="T176" s="95"/>
      <c r="AT176" s="24" t="s">
        <v>183</v>
      </c>
      <c r="AU176" s="24" t="s">
        <v>87</v>
      </c>
    </row>
    <row r="177" spans="2:47" s="1" customFormat="1" ht="13.5">
      <c r="B177" s="46"/>
      <c r="C177" s="74"/>
      <c r="D177" s="233" t="s">
        <v>295</v>
      </c>
      <c r="E177" s="74"/>
      <c r="F177" s="236" t="s">
        <v>398</v>
      </c>
      <c r="G177" s="74"/>
      <c r="H177" s="74"/>
      <c r="I177" s="191"/>
      <c r="J177" s="74"/>
      <c r="K177" s="74"/>
      <c r="L177" s="72"/>
      <c r="M177" s="235"/>
      <c r="N177" s="47"/>
      <c r="O177" s="47"/>
      <c r="P177" s="47"/>
      <c r="Q177" s="47"/>
      <c r="R177" s="47"/>
      <c r="S177" s="47"/>
      <c r="T177" s="95"/>
      <c r="AT177" s="24" t="s">
        <v>295</v>
      </c>
      <c r="AU177" s="24" t="s">
        <v>87</v>
      </c>
    </row>
    <row r="178" spans="2:51" s="11" customFormat="1" ht="13.5">
      <c r="B178" s="240"/>
      <c r="C178" s="241"/>
      <c r="D178" s="233" t="s">
        <v>322</v>
      </c>
      <c r="E178" s="242" t="s">
        <v>23</v>
      </c>
      <c r="F178" s="243" t="s">
        <v>2514</v>
      </c>
      <c r="G178" s="241"/>
      <c r="H178" s="244">
        <v>414</v>
      </c>
      <c r="I178" s="245"/>
      <c r="J178" s="241"/>
      <c r="K178" s="241"/>
      <c r="L178" s="246"/>
      <c r="M178" s="247"/>
      <c r="N178" s="248"/>
      <c r="O178" s="248"/>
      <c r="P178" s="248"/>
      <c r="Q178" s="248"/>
      <c r="R178" s="248"/>
      <c r="S178" s="248"/>
      <c r="T178" s="249"/>
      <c r="AT178" s="250" t="s">
        <v>322</v>
      </c>
      <c r="AU178" s="250" t="s">
        <v>87</v>
      </c>
      <c r="AV178" s="11" t="s">
        <v>87</v>
      </c>
      <c r="AW178" s="11" t="s">
        <v>39</v>
      </c>
      <c r="AX178" s="11" t="s">
        <v>84</v>
      </c>
      <c r="AY178" s="250" t="s">
        <v>170</v>
      </c>
    </row>
    <row r="179" spans="2:65" s="1" customFormat="1" ht="16.5" customHeight="1">
      <c r="B179" s="46"/>
      <c r="C179" s="221" t="s">
        <v>271</v>
      </c>
      <c r="D179" s="221" t="s">
        <v>176</v>
      </c>
      <c r="E179" s="222" t="s">
        <v>401</v>
      </c>
      <c r="F179" s="223" t="s">
        <v>402</v>
      </c>
      <c r="G179" s="224" t="s">
        <v>292</v>
      </c>
      <c r="H179" s="225">
        <v>134</v>
      </c>
      <c r="I179" s="226"/>
      <c r="J179" s="227">
        <f>ROUND(I179*H179,2)</f>
        <v>0</v>
      </c>
      <c r="K179" s="223" t="s">
        <v>180</v>
      </c>
      <c r="L179" s="72"/>
      <c r="M179" s="228" t="s">
        <v>23</v>
      </c>
      <c r="N179" s="229" t="s">
        <v>47</v>
      </c>
      <c r="O179" s="47"/>
      <c r="P179" s="230">
        <f>O179*H179</f>
        <v>0</v>
      </c>
      <c r="Q179" s="230">
        <v>0</v>
      </c>
      <c r="R179" s="230">
        <f>Q179*H179</f>
        <v>0</v>
      </c>
      <c r="S179" s="230">
        <v>0</v>
      </c>
      <c r="T179" s="231">
        <f>S179*H179</f>
        <v>0</v>
      </c>
      <c r="AR179" s="24" t="s">
        <v>194</v>
      </c>
      <c r="AT179" s="24" t="s">
        <v>176</v>
      </c>
      <c r="AU179" s="24" t="s">
        <v>87</v>
      </c>
      <c r="AY179" s="24" t="s">
        <v>170</v>
      </c>
      <c r="BE179" s="232">
        <f>IF(N179="základní",J179,0)</f>
        <v>0</v>
      </c>
      <c r="BF179" s="232">
        <f>IF(N179="snížená",J179,0)</f>
        <v>0</v>
      </c>
      <c r="BG179" s="232">
        <f>IF(N179="zákl. přenesená",J179,0)</f>
        <v>0</v>
      </c>
      <c r="BH179" s="232">
        <f>IF(N179="sníž. přenesená",J179,0)</f>
        <v>0</v>
      </c>
      <c r="BI179" s="232">
        <f>IF(N179="nulová",J179,0)</f>
        <v>0</v>
      </c>
      <c r="BJ179" s="24" t="s">
        <v>84</v>
      </c>
      <c r="BK179" s="232">
        <f>ROUND(I179*H179,2)</f>
        <v>0</v>
      </c>
      <c r="BL179" s="24" t="s">
        <v>194</v>
      </c>
      <c r="BM179" s="24" t="s">
        <v>2515</v>
      </c>
    </row>
    <row r="180" spans="2:47" s="1" customFormat="1" ht="13.5">
      <c r="B180" s="46"/>
      <c r="C180" s="74"/>
      <c r="D180" s="233" t="s">
        <v>183</v>
      </c>
      <c r="E180" s="74"/>
      <c r="F180" s="234" t="s">
        <v>404</v>
      </c>
      <c r="G180" s="74"/>
      <c r="H180" s="74"/>
      <c r="I180" s="191"/>
      <c r="J180" s="74"/>
      <c r="K180" s="74"/>
      <c r="L180" s="72"/>
      <c r="M180" s="235"/>
      <c r="N180" s="47"/>
      <c r="O180" s="47"/>
      <c r="P180" s="47"/>
      <c r="Q180" s="47"/>
      <c r="R180" s="47"/>
      <c r="S180" s="47"/>
      <c r="T180" s="95"/>
      <c r="AT180" s="24" t="s">
        <v>183</v>
      </c>
      <c r="AU180" s="24" t="s">
        <v>87</v>
      </c>
    </row>
    <row r="181" spans="2:47" s="1" customFormat="1" ht="13.5">
      <c r="B181" s="46"/>
      <c r="C181" s="74"/>
      <c r="D181" s="233" t="s">
        <v>295</v>
      </c>
      <c r="E181" s="74"/>
      <c r="F181" s="236" t="s">
        <v>405</v>
      </c>
      <c r="G181" s="74"/>
      <c r="H181" s="74"/>
      <c r="I181" s="191"/>
      <c r="J181" s="74"/>
      <c r="K181" s="74"/>
      <c r="L181" s="72"/>
      <c r="M181" s="235"/>
      <c r="N181" s="47"/>
      <c r="O181" s="47"/>
      <c r="P181" s="47"/>
      <c r="Q181" s="47"/>
      <c r="R181" s="47"/>
      <c r="S181" s="47"/>
      <c r="T181" s="95"/>
      <c r="AT181" s="24" t="s">
        <v>295</v>
      </c>
      <c r="AU181" s="24" t="s">
        <v>87</v>
      </c>
    </row>
    <row r="182" spans="2:51" s="13" customFormat="1" ht="13.5">
      <c r="B182" s="275"/>
      <c r="C182" s="276"/>
      <c r="D182" s="233" t="s">
        <v>322</v>
      </c>
      <c r="E182" s="277" t="s">
        <v>23</v>
      </c>
      <c r="F182" s="278" t="s">
        <v>2516</v>
      </c>
      <c r="G182" s="276"/>
      <c r="H182" s="277" t="s">
        <v>23</v>
      </c>
      <c r="I182" s="279"/>
      <c r="J182" s="276"/>
      <c r="K182" s="276"/>
      <c r="L182" s="280"/>
      <c r="M182" s="281"/>
      <c r="N182" s="282"/>
      <c r="O182" s="282"/>
      <c r="P182" s="282"/>
      <c r="Q182" s="282"/>
      <c r="R182" s="282"/>
      <c r="S182" s="282"/>
      <c r="T182" s="283"/>
      <c r="AT182" s="284" t="s">
        <v>322</v>
      </c>
      <c r="AU182" s="284" t="s">
        <v>87</v>
      </c>
      <c r="AV182" s="13" t="s">
        <v>84</v>
      </c>
      <c r="AW182" s="13" t="s">
        <v>39</v>
      </c>
      <c r="AX182" s="13" t="s">
        <v>76</v>
      </c>
      <c r="AY182" s="284" t="s">
        <v>170</v>
      </c>
    </row>
    <row r="183" spans="2:51" s="13" customFormat="1" ht="13.5">
      <c r="B183" s="275"/>
      <c r="C183" s="276"/>
      <c r="D183" s="233" t="s">
        <v>322</v>
      </c>
      <c r="E183" s="277" t="s">
        <v>23</v>
      </c>
      <c r="F183" s="278" t="s">
        <v>2517</v>
      </c>
      <c r="G183" s="276"/>
      <c r="H183" s="277" t="s">
        <v>23</v>
      </c>
      <c r="I183" s="279"/>
      <c r="J183" s="276"/>
      <c r="K183" s="276"/>
      <c r="L183" s="280"/>
      <c r="M183" s="281"/>
      <c r="N183" s="282"/>
      <c r="O183" s="282"/>
      <c r="P183" s="282"/>
      <c r="Q183" s="282"/>
      <c r="R183" s="282"/>
      <c r="S183" s="282"/>
      <c r="T183" s="283"/>
      <c r="AT183" s="284" t="s">
        <v>322</v>
      </c>
      <c r="AU183" s="284" t="s">
        <v>87</v>
      </c>
      <c r="AV183" s="13" t="s">
        <v>84</v>
      </c>
      <c r="AW183" s="13" t="s">
        <v>39</v>
      </c>
      <c r="AX183" s="13" t="s">
        <v>76</v>
      </c>
      <c r="AY183" s="284" t="s">
        <v>170</v>
      </c>
    </row>
    <row r="184" spans="2:51" s="11" customFormat="1" ht="13.5">
      <c r="B184" s="240"/>
      <c r="C184" s="241"/>
      <c r="D184" s="233" t="s">
        <v>322</v>
      </c>
      <c r="E184" s="242" t="s">
        <v>23</v>
      </c>
      <c r="F184" s="243" t="s">
        <v>2518</v>
      </c>
      <c r="G184" s="241"/>
      <c r="H184" s="244">
        <v>207</v>
      </c>
      <c r="I184" s="245"/>
      <c r="J184" s="241"/>
      <c r="K184" s="241"/>
      <c r="L184" s="246"/>
      <c r="M184" s="247"/>
      <c r="N184" s="248"/>
      <c r="O184" s="248"/>
      <c r="P184" s="248"/>
      <c r="Q184" s="248"/>
      <c r="R184" s="248"/>
      <c r="S184" s="248"/>
      <c r="T184" s="249"/>
      <c r="AT184" s="250" t="s">
        <v>322</v>
      </c>
      <c r="AU184" s="250" t="s">
        <v>87</v>
      </c>
      <c r="AV184" s="11" t="s">
        <v>87</v>
      </c>
      <c r="AW184" s="11" t="s">
        <v>39</v>
      </c>
      <c r="AX184" s="11" t="s">
        <v>76</v>
      </c>
      <c r="AY184" s="250" t="s">
        <v>170</v>
      </c>
    </row>
    <row r="185" spans="2:51" s="13" customFormat="1" ht="13.5">
      <c r="B185" s="275"/>
      <c r="C185" s="276"/>
      <c r="D185" s="233" t="s">
        <v>322</v>
      </c>
      <c r="E185" s="277" t="s">
        <v>23</v>
      </c>
      <c r="F185" s="278" t="s">
        <v>2519</v>
      </c>
      <c r="G185" s="276"/>
      <c r="H185" s="277" t="s">
        <v>23</v>
      </c>
      <c r="I185" s="279"/>
      <c r="J185" s="276"/>
      <c r="K185" s="276"/>
      <c r="L185" s="280"/>
      <c r="M185" s="281"/>
      <c r="N185" s="282"/>
      <c r="O185" s="282"/>
      <c r="P185" s="282"/>
      <c r="Q185" s="282"/>
      <c r="R185" s="282"/>
      <c r="S185" s="282"/>
      <c r="T185" s="283"/>
      <c r="AT185" s="284" t="s">
        <v>322</v>
      </c>
      <c r="AU185" s="284" t="s">
        <v>87</v>
      </c>
      <c r="AV185" s="13" t="s">
        <v>84</v>
      </c>
      <c r="AW185" s="13" t="s">
        <v>39</v>
      </c>
      <c r="AX185" s="13" t="s">
        <v>76</v>
      </c>
      <c r="AY185" s="284" t="s">
        <v>170</v>
      </c>
    </row>
    <row r="186" spans="2:51" s="11" customFormat="1" ht="13.5">
      <c r="B186" s="240"/>
      <c r="C186" s="241"/>
      <c r="D186" s="233" t="s">
        <v>322</v>
      </c>
      <c r="E186" s="242" t="s">
        <v>23</v>
      </c>
      <c r="F186" s="243" t="s">
        <v>2520</v>
      </c>
      <c r="G186" s="241"/>
      <c r="H186" s="244">
        <v>-41.444</v>
      </c>
      <c r="I186" s="245"/>
      <c r="J186" s="241"/>
      <c r="K186" s="241"/>
      <c r="L186" s="246"/>
      <c r="M186" s="247"/>
      <c r="N186" s="248"/>
      <c r="O186" s="248"/>
      <c r="P186" s="248"/>
      <c r="Q186" s="248"/>
      <c r="R186" s="248"/>
      <c r="S186" s="248"/>
      <c r="T186" s="249"/>
      <c r="AT186" s="250" t="s">
        <v>322</v>
      </c>
      <c r="AU186" s="250" t="s">
        <v>87</v>
      </c>
      <c r="AV186" s="11" t="s">
        <v>87</v>
      </c>
      <c r="AW186" s="11" t="s">
        <v>39</v>
      </c>
      <c r="AX186" s="11" t="s">
        <v>76</v>
      </c>
      <c r="AY186" s="250" t="s">
        <v>170</v>
      </c>
    </row>
    <row r="187" spans="2:51" s="11" customFormat="1" ht="13.5">
      <c r="B187" s="240"/>
      <c r="C187" s="241"/>
      <c r="D187" s="233" t="s">
        <v>322</v>
      </c>
      <c r="E187" s="242" t="s">
        <v>23</v>
      </c>
      <c r="F187" s="243" t="s">
        <v>2521</v>
      </c>
      <c r="G187" s="241"/>
      <c r="H187" s="244">
        <v>-24.684</v>
      </c>
      <c r="I187" s="245"/>
      <c r="J187" s="241"/>
      <c r="K187" s="241"/>
      <c r="L187" s="246"/>
      <c r="M187" s="247"/>
      <c r="N187" s="248"/>
      <c r="O187" s="248"/>
      <c r="P187" s="248"/>
      <c r="Q187" s="248"/>
      <c r="R187" s="248"/>
      <c r="S187" s="248"/>
      <c r="T187" s="249"/>
      <c r="AT187" s="250" t="s">
        <v>322</v>
      </c>
      <c r="AU187" s="250" t="s">
        <v>87</v>
      </c>
      <c r="AV187" s="11" t="s">
        <v>87</v>
      </c>
      <c r="AW187" s="11" t="s">
        <v>39</v>
      </c>
      <c r="AX187" s="11" t="s">
        <v>76</v>
      </c>
      <c r="AY187" s="250" t="s">
        <v>170</v>
      </c>
    </row>
    <row r="188" spans="2:51" s="13" customFormat="1" ht="13.5">
      <c r="B188" s="275"/>
      <c r="C188" s="276"/>
      <c r="D188" s="233" t="s">
        <v>322</v>
      </c>
      <c r="E188" s="277" t="s">
        <v>23</v>
      </c>
      <c r="F188" s="278" t="s">
        <v>2522</v>
      </c>
      <c r="G188" s="276"/>
      <c r="H188" s="277" t="s">
        <v>23</v>
      </c>
      <c r="I188" s="279"/>
      <c r="J188" s="276"/>
      <c r="K188" s="276"/>
      <c r="L188" s="280"/>
      <c r="M188" s="281"/>
      <c r="N188" s="282"/>
      <c r="O188" s="282"/>
      <c r="P188" s="282"/>
      <c r="Q188" s="282"/>
      <c r="R188" s="282"/>
      <c r="S188" s="282"/>
      <c r="T188" s="283"/>
      <c r="AT188" s="284" t="s">
        <v>322</v>
      </c>
      <c r="AU188" s="284" t="s">
        <v>87</v>
      </c>
      <c r="AV188" s="13" t="s">
        <v>84</v>
      </c>
      <c r="AW188" s="13" t="s">
        <v>39</v>
      </c>
      <c r="AX188" s="13" t="s">
        <v>76</v>
      </c>
      <c r="AY188" s="284" t="s">
        <v>170</v>
      </c>
    </row>
    <row r="189" spans="2:51" s="11" customFormat="1" ht="13.5">
      <c r="B189" s="240"/>
      <c r="C189" s="241"/>
      <c r="D189" s="233" t="s">
        <v>322</v>
      </c>
      <c r="E189" s="242" t="s">
        <v>23</v>
      </c>
      <c r="F189" s="243" t="s">
        <v>2523</v>
      </c>
      <c r="G189" s="241"/>
      <c r="H189" s="244">
        <v>-7.296</v>
      </c>
      <c r="I189" s="245"/>
      <c r="J189" s="241"/>
      <c r="K189" s="241"/>
      <c r="L189" s="246"/>
      <c r="M189" s="247"/>
      <c r="N189" s="248"/>
      <c r="O189" s="248"/>
      <c r="P189" s="248"/>
      <c r="Q189" s="248"/>
      <c r="R189" s="248"/>
      <c r="S189" s="248"/>
      <c r="T189" s="249"/>
      <c r="AT189" s="250" t="s">
        <v>322</v>
      </c>
      <c r="AU189" s="250" t="s">
        <v>87</v>
      </c>
      <c r="AV189" s="11" t="s">
        <v>87</v>
      </c>
      <c r="AW189" s="11" t="s">
        <v>39</v>
      </c>
      <c r="AX189" s="11" t="s">
        <v>76</v>
      </c>
      <c r="AY189" s="250" t="s">
        <v>170</v>
      </c>
    </row>
    <row r="190" spans="2:51" s="12" customFormat="1" ht="13.5">
      <c r="B190" s="251"/>
      <c r="C190" s="252"/>
      <c r="D190" s="233" t="s">
        <v>322</v>
      </c>
      <c r="E190" s="253" t="s">
        <v>23</v>
      </c>
      <c r="F190" s="254" t="s">
        <v>392</v>
      </c>
      <c r="G190" s="252"/>
      <c r="H190" s="255">
        <v>133.576</v>
      </c>
      <c r="I190" s="256"/>
      <c r="J190" s="252"/>
      <c r="K190" s="252"/>
      <c r="L190" s="257"/>
      <c r="M190" s="258"/>
      <c r="N190" s="259"/>
      <c r="O190" s="259"/>
      <c r="P190" s="259"/>
      <c r="Q190" s="259"/>
      <c r="R190" s="259"/>
      <c r="S190" s="259"/>
      <c r="T190" s="260"/>
      <c r="AT190" s="261" t="s">
        <v>322</v>
      </c>
      <c r="AU190" s="261" t="s">
        <v>87</v>
      </c>
      <c r="AV190" s="12" t="s">
        <v>194</v>
      </c>
      <c r="AW190" s="12" t="s">
        <v>39</v>
      </c>
      <c r="AX190" s="12" t="s">
        <v>76</v>
      </c>
      <c r="AY190" s="261" t="s">
        <v>170</v>
      </c>
    </row>
    <row r="191" spans="2:51" s="11" customFormat="1" ht="13.5">
      <c r="B191" s="240"/>
      <c r="C191" s="241"/>
      <c r="D191" s="233" t="s">
        <v>322</v>
      </c>
      <c r="E191" s="242" t="s">
        <v>23</v>
      </c>
      <c r="F191" s="243" t="s">
        <v>1468</v>
      </c>
      <c r="G191" s="241"/>
      <c r="H191" s="244">
        <v>134</v>
      </c>
      <c r="I191" s="245"/>
      <c r="J191" s="241"/>
      <c r="K191" s="241"/>
      <c r="L191" s="246"/>
      <c r="M191" s="247"/>
      <c r="N191" s="248"/>
      <c r="O191" s="248"/>
      <c r="P191" s="248"/>
      <c r="Q191" s="248"/>
      <c r="R191" s="248"/>
      <c r="S191" s="248"/>
      <c r="T191" s="249"/>
      <c r="AT191" s="250" t="s">
        <v>322</v>
      </c>
      <c r="AU191" s="250" t="s">
        <v>87</v>
      </c>
      <c r="AV191" s="11" t="s">
        <v>87</v>
      </c>
      <c r="AW191" s="11" t="s">
        <v>39</v>
      </c>
      <c r="AX191" s="11" t="s">
        <v>84</v>
      </c>
      <c r="AY191" s="250" t="s">
        <v>170</v>
      </c>
    </row>
    <row r="192" spans="2:65" s="1" customFormat="1" ht="16.5" customHeight="1">
      <c r="B192" s="46"/>
      <c r="C192" s="262" t="s">
        <v>400</v>
      </c>
      <c r="D192" s="262" t="s">
        <v>858</v>
      </c>
      <c r="E192" s="263" t="s">
        <v>2524</v>
      </c>
      <c r="F192" s="264" t="s">
        <v>2525</v>
      </c>
      <c r="G192" s="265" t="s">
        <v>395</v>
      </c>
      <c r="H192" s="266">
        <v>268</v>
      </c>
      <c r="I192" s="267"/>
      <c r="J192" s="268">
        <f>ROUND(I192*H192,2)</f>
        <v>0</v>
      </c>
      <c r="K192" s="264" t="s">
        <v>180</v>
      </c>
      <c r="L192" s="269"/>
      <c r="M192" s="270" t="s">
        <v>23</v>
      </c>
      <c r="N192" s="271" t="s">
        <v>47</v>
      </c>
      <c r="O192" s="47"/>
      <c r="P192" s="230">
        <f>O192*H192</f>
        <v>0</v>
      </c>
      <c r="Q192" s="230">
        <v>0</v>
      </c>
      <c r="R192" s="230">
        <f>Q192*H192</f>
        <v>0</v>
      </c>
      <c r="S192" s="230">
        <v>0</v>
      </c>
      <c r="T192" s="231">
        <f>S192*H192</f>
        <v>0</v>
      </c>
      <c r="AR192" s="24" t="s">
        <v>211</v>
      </c>
      <c r="AT192" s="24" t="s">
        <v>858</v>
      </c>
      <c r="AU192" s="24" t="s">
        <v>87</v>
      </c>
      <c r="AY192" s="24" t="s">
        <v>170</v>
      </c>
      <c r="BE192" s="232">
        <f>IF(N192="základní",J192,0)</f>
        <v>0</v>
      </c>
      <c r="BF192" s="232">
        <f>IF(N192="snížená",J192,0)</f>
        <v>0</v>
      </c>
      <c r="BG192" s="232">
        <f>IF(N192="zákl. přenesená",J192,0)</f>
        <v>0</v>
      </c>
      <c r="BH192" s="232">
        <f>IF(N192="sníž. přenesená",J192,0)</f>
        <v>0</v>
      </c>
      <c r="BI192" s="232">
        <f>IF(N192="nulová",J192,0)</f>
        <v>0</v>
      </c>
      <c r="BJ192" s="24" t="s">
        <v>84</v>
      </c>
      <c r="BK192" s="232">
        <f>ROUND(I192*H192,2)</f>
        <v>0</v>
      </c>
      <c r="BL192" s="24" t="s">
        <v>194</v>
      </c>
      <c r="BM192" s="24" t="s">
        <v>2526</v>
      </c>
    </row>
    <row r="193" spans="2:47" s="1" customFormat="1" ht="13.5">
      <c r="B193" s="46"/>
      <c r="C193" s="74"/>
      <c r="D193" s="233" t="s">
        <v>183</v>
      </c>
      <c r="E193" s="74"/>
      <c r="F193" s="234" t="s">
        <v>2525</v>
      </c>
      <c r="G193" s="74"/>
      <c r="H193" s="74"/>
      <c r="I193" s="191"/>
      <c r="J193" s="74"/>
      <c r="K193" s="74"/>
      <c r="L193" s="72"/>
      <c r="M193" s="235"/>
      <c r="N193" s="47"/>
      <c r="O193" s="47"/>
      <c r="P193" s="47"/>
      <c r="Q193" s="47"/>
      <c r="R193" s="47"/>
      <c r="S193" s="47"/>
      <c r="T193" s="95"/>
      <c r="AT193" s="24" t="s">
        <v>183</v>
      </c>
      <c r="AU193" s="24" t="s">
        <v>87</v>
      </c>
    </row>
    <row r="194" spans="2:47" s="1" customFormat="1" ht="13.5">
      <c r="B194" s="46"/>
      <c r="C194" s="74"/>
      <c r="D194" s="233" t="s">
        <v>184</v>
      </c>
      <c r="E194" s="74"/>
      <c r="F194" s="236" t="s">
        <v>2527</v>
      </c>
      <c r="G194" s="74"/>
      <c r="H194" s="74"/>
      <c r="I194" s="191"/>
      <c r="J194" s="74"/>
      <c r="K194" s="74"/>
      <c r="L194" s="72"/>
      <c r="M194" s="235"/>
      <c r="N194" s="47"/>
      <c r="O194" s="47"/>
      <c r="P194" s="47"/>
      <c r="Q194" s="47"/>
      <c r="R194" s="47"/>
      <c r="S194" s="47"/>
      <c r="T194" s="95"/>
      <c r="AT194" s="24" t="s">
        <v>184</v>
      </c>
      <c r="AU194" s="24" t="s">
        <v>87</v>
      </c>
    </row>
    <row r="195" spans="2:51" s="13" customFormat="1" ht="13.5">
      <c r="B195" s="275"/>
      <c r="C195" s="276"/>
      <c r="D195" s="233" t="s">
        <v>322</v>
      </c>
      <c r="E195" s="277" t="s">
        <v>23</v>
      </c>
      <c r="F195" s="278" t="s">
        <v>2528</v>
      </c>
      <c r="G195" s="276"/>
      <c r="H195" s="277" t="s">
        <v>23</v>
      </c>
      <c r="I195" s="279"/>
      <c r="J195" s="276"/>
      <c r="K195" s="276"/>
      <c r="L195" s="280"/>
      <c r="M195" s="281"/>
      <c r="N195" s="282"/>
      <c r="O195" s="282"/>
      <c r="P195" s="282"/>
      <c r="Q195" s="282"/>
      <c r="R195" s="282"/>
      <c r="S195" s="282"/>
      <c r="T195" s="283"/>
      <c r="AT195" s="284" t="s">
        <v>322</v>
      </c>
      <c r="AU195" s="284" t="s">
        <v>87</v>
      </c>
      <c r="AV195" s="13" t="s">
        <v>84</v>
      </c>
      <c r="AW195" s="13" t="s">
        <v>39</v>
      </c>
      <c r="AX195" s="13" t="s">
        <v>76</v>
      </c>
      <c r="AY195" s="284" t="s">
        <v>170</v>
      </c>
    </row>
    <row r="196" spans="2:51" s="11" customFormat="1" ht="13.5">
      <c r="B196" s="240"/>
      <c r="C196" s="241"/>
      <c r="D196" s="233" t="s">
        <v>322</v>
      </c>
      <c r="E196" s="242" t="s">
        <v>23</v>
      </c>
      <c r="F196" s="243" t="s">
        <v>2529</v>
      </c>
      <c r="G196" s="241"/>
      <c r="H196" s="244">
        <v>268</v>
      </c>
      <c r="I196" s="245"/>
      <c r="J196" s="241"/>
      <c r="K196" s="241"/>
      <c r="L196" s="246"/>
      <c r="M196" s="247"/>
      <c r="N196" s="248"/>
      <c r="O196" s="248"/>
      <c r="P196" s="248"/>
      <c r="Q196" s="248"/>
      <c r="R196" s="248"/>
      <c r="S196" s="248"/>
      <c r="T196" s="249"/>
      <c r="AT196" s="250" t="s">
        <v>322</v>
      </c>
      <c r="AU196" s="250" t="s">
        <v>87</v>
      </c>
      <c r="AV196" s="11" t="s">
        <v>87</v>
      </c>
      <c r="AW196" s="11" t="s">
        <v>39</v>
      </c>
      <c r="AX196" s="11" t="s">
        <v>84</v>
      </c>
      <c r="AY196" s="250" t="s">
        <v>170</v>
      </c>
    </row>
    <row r="197" spans="2:65" s="1" customFormat="1" ht="16.5" customHeight="1">
      <c r="B197" s="46"/>
      <c r="C197" s="221" t="s">
        <v>9</v>
      </c>
      <c r="D197" s="221" t="s">
        <v>176</v>
      </c>
      <c r="E197" s="222" t="s">
        <v>416</v>
      </c>
      <c r="F197" s="223" t="s">
        <v>417</v>
      </c>
      <c r="G197" s="224" t="s">
        <v>292</v>
      </c>
      <c r="H197" s="225">
        <v>63.11</v>
      </c>
      <c r="I197" s="226"/>
      <c r="J197" s="227">
        <f>ROUND(I197*H197,2)</f>
        <v>0</v>
      </c>
      <c r="K197" s="223" t="s">
        <v>180</v>
      </c>
      <c r="L197" s="72"/>
      <c r="M197" s="228" t="s">
        <v>23</v>
      </c>
      <c r="N197" s="229" t="s">
        <v>47</v>
      </c>
      <c r="O197" s="47"/>
      <c r="P197" s="230">
        <f>O197*H197</f>
        <v>0</v>
      </c>
      <c r="Q197" s="230">
        <v>0</v>
      </c>
      <c r="R197" s="230">
        <f>Q197*H197</f>
        <v>0</v>
      </c>
      <c r="S197" s="230">
        <v>0</v>
      </c>
      <c r="T197" s="231">
        <f>S197*H197</f>
        <v>0</v>
      </c>
      <c r="AR197" s="24" t="s">
        <v>194</v>
      </c>
      <c r="AT197" s="24" t="s">
        <v>176</v>
      </c>
      <c r="AU197" s="24" t="s">
        <v>87</v>
      </c>
      <c r="AY197" s="24" t="s">
        <v>170</v>
      </c>
      <c r="BE197" s="232">
        <f>IF(N197="základní",J197,0)</f>
        <v>0</v>
      </c>
      <c r="BF197" s="232">
        <f>IF(N197="snížená",J197,0)</f>
        <v>0</v>
      </c>
      <c r="BG197" s="232">
        <f>IF(N197="zákl. přenesená",J197,0)</f>
        <v>0</v>
      </c>
      <c r="BH197" s="232">
        <f>IF(N197="sníž. přenesená",J197,0)</f>
        <v>0</v>
      </c>
      <c r="BI197" s="232">
        <f>IF(N197="nulová",J197,0)</f>
        <v>0</v>
      </c>
      <c r="BJ197" s="24" t="s">
        <v>84</v>
      </c>
      <c r="BK197" s="232">
        <f>ROUND(I197*H197,2)</f>
        <v>0</v>
      </c>
      <c r="BL197" s="24" t="s">
        <v>194</v>
      </c>
      <c r="BM197" s="24" t="s">
        <v>2530</v>
      </c>
    </row>
    <row r="198" spans="2:47" s="1" customFormat="1" ht="13.5">
      <c r="B198" s="46"/>
      <c r="C198" s="74"/>
      <c r="D198" s="233" t="s">
        <v>183</v>
      </c>
      <c r="E198" s="74"/>
      <c r="F198" s="234" t="s">
        <v>419</v>
      </c>
      <c r="G198" s="74"/>
      <c r="H198" s="74"/>
      <c r="I198" s="191"/>
      <c r="J198" s="74"/>
      <c r="K198" s="74"/>
      <c r="L198" s="72"/>
      <c r="M198" s="235"/>
      <c r="N198" s="47"/>
      <c r="O198" s="47"/>
      <c r="P198" s="47"/>
      <c r="Q198" s="47"/>
      <c r="R198" s="47"/>
      <c r="S198" s="47"/>
      <c r="T198" s="95"/>
      <c r="AT198" s="24" t="s">
        <v>183</v>
      </c>
      <c r="AU198" s="24" t="s">
        <v>87</v>
      </c>
    </row>
    <row r="199" spans="2:47" s="1" customFormat="1" ht="13.5">
      <c r="B199" s="46"/>
      <c r="C199" s="74"/>
      <c r="D199" s="233" t="s">
        <v>295</v>
      </c>
      <c r="E199" s="74"/>
      <c r="F199" s="236" t="s">
        <v>420</v>
      </c>
      <c r="G199" s="74"/>
      <c r="H199" s="74"/>
      <c r="I199" s="191"/>
      <c r="J199" s="74"/>
      <c r="K199" s="74"/>
      <c r="L199" s="72"/>
      <c r="M199" s="235"/>
      <c r="N199" s="47"/>
      <c r="O199" s="47"/>
      <c r="P199" s="47"/>
      <c r="Q199" s="47"/>
      <c r="R199" s="47"/>
      <c r="S199" s="47"/>
      <c r="T199" s="95"/>
      <c r="AT199" s="24" t="s">
        <v>295</v>
      </c>
      <c r="AU199" s="24" t="s">
        <v>87</v>
      </c>
    </row>
    <row r="200" spans="2:51" s="11" customFormat="1" ht="13.5">
      <c r="B200" s="240"/>
      <c r="C200" s="241"/>
      <c r="D200" s="233" t="s">
        <v>322</v>
      </c>
      <c r="E200" s="242" t="s">
        <v>23</v>
      </c>
      <c r="F200" s="243" t="s">
        <v>2531</v>
      </c>
      <c r="G200" s="241"/>
      <c r="H200" s="244">
        <v>44.66</v>
      </c>
      <c r="I200" s="245"/>
      <c r="J200" s="241"/>
      <c r="K200" s="241"/>
      <c r="L200" s="246"/>
      <c r="M200" s="247"/>
      <c r="N200" s="248"/>
      <c r="O200" s="248"/>
      <c r="P200" s="248"/>
      <c r="Q200" s="248"/>
      <c r="R200" s="248"/>
      <c r="S200" s="248"/>
      <c r="T200" s="249"/>
      <c r="AT200" s="250" t="s">
        <v>322</v>
      </c>
      <c r="AU200" s="250" t="s">
        <v>87</v>
      </c>
      <c r="AV200" s="11" t="s">
        <v>87</v>
      </c>
      <c r="AW200" s="11" t="s">
        <v>39</v>
      </c>
      <c r="AX200" s="11" t="s">
        <v>76</v>
      </c>
      <c r="AY200" s="250" t="s">
        <v>170</v>
      </c>
    </row>
    <row r="201" spans="2:51" s="11" customFormat="1" ht="13.5">
      <c r="B201" s="240"/>
      <c r="C201" s="241"/>
      <c r="D201" s="233" t="s">
        <v>322</v>
      </c>
      <c r="E201" s="242" t="s">
        <v>23</v>
      </c>
      <c r="F201" s="243" t="s">
        <v>2532</v>
      </c>
      <c r="G201" s="241"/>
      <c r="H201" s="244">
        <v>18.45</v>
      </c>
      <c r="I201" s="245"/>
      <c r="J201" s="241"/>
      <c r="K201" s="241"/>
      <c r="L201" s="246"/>
      <c r="M201" s="247"/>
      <c r="N201" s="248"/>
      <c r="O201" s="248"/>
      <c r="P201" s="248"/>
      <c r="Q201" s="248"/>
      <c r="R201" s="248"/>
      <c r="S201" s="248"/>
      <c r="T201" s="249"/>
      <c r="AT201" s="250" t="s">
        <v>322</v>
      </c>
      <c r="AU201" s="250" t="s">
        <v>87</v>
      </c>
      <c r="AV201" s="11" t="s">
        <v>87</v>
      </c>
      <c r="AW201" s="11" t="s">
        <v>39</v>
      </c>
      <c r="AX201" s="11" t="s">
        <v>76</v>
      </c>
      <c r="AY201" s="250" t="s">
        <v>170</v>
      </c>
    </row>
    <row r="202" spans="2:51" s="12" customFormat="1" ht="13.5">
      <c r="B202" s="251"/>
      <c r="C202" s="252"/>
      <c r="D202" s="233" t="s">
        <v>322</v>
      </c>
      <c r="E202" s="253" t="s">
        <v>23</v>
      </c>
      <c r="F202" s="254" t="s">
        <v>392</v>
      </c>
      <c r="G202" s="252"/>
      <c r="H202" s="255">
        <v>63.11</v>
      </c>
      <c r="I202" s="256"/>
      <c r="J202" s="252"/>
      <c r="K202" s="252"/>
      <c r="L202" s="257"/>
      <c r="M202" s="258"/>
      <c r="N202" s="259"/>
      <c r="O202" s="259"/>
      <c r="P202" s="259"/>
      <c r="Q202" s="259"/>
      <c r="R202" s="259"/>
      <c r="S202" s="259"/>
      <c r="T202" s="260"/>
      <c r="AT202" s="261" t="s">
        <v>322</v>
      </c>
      <c r="AU202" s="261" t="s">
        <v>87</v>
      </c>
      <c r="AV202" s="12" t="s">
        <v>194</v>
      </c>
      <c r="AW202" s="12" t="s">
        <v>39</v>
      </c>
      <c r="AX202" s="12" t="s">
        <v>84</v>
      </c>
      <c r="AY202" s="261" t="s">
        <v>170</v>
      </c>
    </row>
    <row r="203" spans="2:65" s="1" customFormat="1" ht="16.5" customHeight="1">
      <c r="B203" s="46"/>
      <c r="C203" s="262" t="s">
        <v>415</v>
      </c>
      <c r="D203" s="262" t="s">
        <v>858</v>
      </c>
      <c r="E203" s="263" t="s">
        <v>2533</v>
      </c>
      <c r="F203" s="264" t="s">
        <v>2534</v>
      </c>
      <c r="G203" s="265" t="s">
        <v>395</v>
      </c>
      <c r="H203" s="266">
        <v>126.22</v>
      </c>
      <c r="I203" s="267"/>
      <c r="J203" s="268">
        <f>ROUND(I203*H203,2)</f>
        <v>0</v>
      </c>
      <c r="K203" s="264" t="s">
        <v>180</v>
      </c>
      <c r="L203" s="269"/>
      <c r="M203" s="270" t="s">
        <v>23</v>
      </c>
      <c r="N203" s="271" t="s">
        <v>47</v>
      </c>
      <c r="O203" s="47"/>
      <c r="P203" s="230">
        <f>O203*H203</f>
        <v>0</v>
      </c>
      <c r="Q203" s="230">
        <v>0</v>
      </c>
      <c r="R203" s="230">
        <f>Q203*H203</f>
        <v>0</v>
      </c>
      <c r="S203" s="230">
        <v>0</v>
      </c>
      <c r="T203" s="231">
        <f>S203*H203</f>
        <v>0</v>
      </c>
      <c r="AR203" s="24" t="s">
        <v>211</v>
      </c>
      <c r="AT203" s="24" t="s">
        <v>858</v>
      </c>
      <c r="AU203" s="24" t="s">
        <v>87</v>
      </c>
      <c r="AY203" s="24" t="s">
        <v>170</v>
      </c>
      <c r="BE203" s="232">
        <f>IF(N203="základní",J203,0)</f>
        <v>0</v>
      </c>
      <c r="BF203" s="232">
        <f>IF(N203="snížená",J203,0)</f>
        <v>0</v>
      </c>
      <c r="BG203" s="232">
        <f>IF(N203="zákl. přenesená",J203,0)</f>
        <v>0</v>
      </c>
      <c r="BH203" s="232">
        <f>IF(N203="sníž. přenesená",J203,0)</f>
        <v>0</v>
      </c>
      <c r="BI203" s="232">
        <f>IF(N203="nulová",J203,0)</f>
        <v>0</v>
      </c>
      <c r="BJ203" s="24" t="s">
        <v>84</v>
      </c>
      <c r="BK203" s="232">
        <f>ROUND(I203*H203,2)</f>
        <v>0</v>
      </c>
      <c r="BL203" s="24" t="s">
        <v>194</v>
      </c>
      <c r="BM203" s="24" t="s">
        <v>2535</v>
      </c>
    </row>
    <row r="204" spans="2:47" s="1" customFormat="1" ht="13.5">
      <c r="B204" s="46"/>
      <c r="C204" s="74"/>
      <c r="D204" s="233" t="s">
        <v>183</v>
      </c>
      <c r="E204" s="74"/>
      <c r="F204" s="234" t="s">
        <v>2534</v>
      </c>
      <c r="G204" s="74"/>
      <c r="H204" s="74"/>
      <c r="I204" s="191"/>
      <c r="J204" s="74"/>
      <c r="K204" s="74"/>
      <c r="L204" s="72"/>
      <c r="M204" s="235"/>
      <c r="N204" s="47"/>
      <c r="O204" s="47"/>
      <c r="P204" s="47"/>
      <c r="Q204" s="47"/>
      <c r="R204" s="47"/>
      <c r="S204" s="47"/>
      <c r="T204" s="95"/>
      <c r="AT204" s="24" t="s">
        <v>183</v>
      </c>
      <c r="AU204" s="24" t="s">
        <v>87</v>
      </c>
    </row>
    <row r="205" spans="2:47" s="1" customFormat="1" ht="13.5">
      <c r="B205" s="46"/>
      <c r="C205" s="74"/>
      <c r="D205" s="233" t="s">
        <v>184</v>
      </c>
      <c r="E205" s="74"/>
      <c r="F205" s="236" t="s">
        <v>2527</v>
      </c>
      <c r="G205" s="74"/>
      <c r="H205" s="74"/>
      <c r="I205" s="191"/>
      <c r="J205" s="74"/>
      <c r="K205" s="74"/>
      <c r="L205" s="72"/>
      <c r="M205" s="235"/>
      <c r="N205" s="47"/>
      <c r="O205" s="47"/>
      <c r="P205" s="47"/>
      <c r="Q205" s="47"/>
      <c r="R205" s="47"/>
      <c r="S205" s="47"/>
      <c r="T205" s="95"/>
      <c r="AT205" s="24" t="s">
        <v>184</v>
      </c>
      <c r="AU205" s="24" t="s">
        <v>87</v>
      </c>
    </row>
    <row r="206" spans="2:51" s="13" customFormat="1" ht="13.5">
      <c r="B206" s="275"/>
      <c r="C206" s="276"/>
      <c r="D206" s="233" t="s">
        <v>322</v>
      </c>
      <c r="E206" s="277" t="s">
        <v>23</v>
      </c>
      <c r="F206" s="278" t="s">
        <v>2536</v>
      </c>
      <c r="G206" s="276"/>
      <c r="H206" s="277" t="s">
        <v>23</v>
      </c>
      <c r="I206" s="279"/>
      <c r="J206" s="276"/>
      <c r="K206" s="276"/>
      <c r="L206" s="280"/>
      <c r="M206" s="281"/>
      <c r="N206" s="282"/>
      <c r="O206" s="282"/>
      <c r="P206" s="282"/>
      <c r="Q206" s="282"/>
      <c r="R206" s="282"/>
      <c r="S206" s="282"/>
      <c r="T206" s="283"/>
      <c r="AT206" s="284" t="s">
        <v>322</v>
      </c>
      <c r="AU206" s="284" t="s">
        <v>87</v>
      </c>
      <c r="AV206" s="13" t="s">
        <v>84</v>
      </c>
      <c r="AW206" s="13" t="s">
        <v>39</v>
      </c>
      <c r="AX206" s="13" t="s">
        <v>76</v>
      </c>
      <c r="AY206" s="284" t="s">
        <v>170</v>
      </c>
    </row>
    <row r="207" spans="2:51" s="11" customFormat="1" ht="13.5">
      <c r="B207" s="240"/>
      <c r="C207" s="241"/>
      <c r="D207" s="233" t="s">
        <v>322</v>
      </c>
      <c r="E207" s="242" t="s">
        <v>23</v>
      </c>
      <c r="F207" s="243" t="s">
        <v>2537</v>
      </c>
      <c r="G207" s="241"/>
      <c r="H207" s="244">
        <v>126.22</v>
      </c>
      <c r="I207" s="245"/>
      <c r="J207" s="241"/>
      <c r="K207" s="241"/>
      <c r="L207" s="246"/>
      <c r="M207" s="247"/>
      <c r="N207" s="248"/>
      <c r="O207" s="248"/>
      <c r="P207" s="248"/>
      <c r="Q207" s="248"/>
      <c r="R207" s="248"/>
      <c r="S207" s="248"/>
      <c r="T207" s="249"/>
      <c r="AT207" s="250" t="s">
        <v>322</v>
      </c>
      <c r="AU207" s="250" t="s">
        <v>87</v>
      </c>
      <c r="AV207" s="11" t="s">
        <v>87</v>
      </c>
      <c r="AW207" s="11" t="s">
        <v>39</v>
      </c>
      <c r="AX207" s="11" t="s">
        <v>84</v>
      </c>
      <c r="AY207" s="250" t="s">
        <v>170</v>
      </c>
    </row>
    <row r="208" spans="2:63" s="10" customFormat="1" ht="29.85" customHeight="1">
      <c r="B208" s="205"/>
      <c r="C208" s="206"/>
      <c r="D208" s="207" t="s">
        <v>75</v>
      </c>
      <c r="E208" s="219" t="s">
        <v>87</v>
      </c>
      <c r="F208" s="219" t="s">
        <v>431</v>
      </c>
      <c r="G208" s="206"/>
      <c r="H208" s="206"/>
      <c r="I208" s="209"/>
      <c r="J208" s="220">
        <f>BK208</f>
        <v>0</v>
      </c>
      <c r="K208" s="206"/>
      <c r="L208" s="211"/>
      <c r="M208" s="212"/>
      <c r="N208" s="213"/>
      <c r="O208" s="213"/>
      <c r="P208" s="214">
        <f>SUM(P209:P210)</f>
        <v>0</v>
      </c>
      <c r="Q208" s="213"/>
      <c r="R208" s="214">
        <f>SUM(R209:R210)</f>
        <v>16.72083648</v>
      </c>
      <c r="S208" s="213"/>
      <c r="T208" s="215">
        <f>SUM(T209:T210)</f>
        <v>0</v>
      </c>
      <c r="AR208" s="216" t="s">
        <v>84</v>
      </c>
      <c r="AT208" s="217" t="s">
        <v>75</v>
      </c>
      <c r="AU208" s="217" t="s">
        <v>84</v>
      </c>
      <c r="AY208" s="216" t="s">
        <v>170</v>
      </c>
      <c r="BK208" s="218">
        <f>SUM(BK209:BK210)</f>
        <v>0</v>
      </c>
    </row>
    <row r="209" spans="2:65" s="1" customFormat="1" ht="25.5" customHeight="1">
      <c r="B209" s="46"/>
      <c r="C209" s="221" t="s">
        <v>423</v>
      </c>
      <c r="D209" s="221" t="s">
        <v>176</v>
      </c>
      <c r="E209" s="222" t="s">
        <v>2538</v>
      </c>
      <c r="F209" s="223" t="s">
        <v>2539</v>
      </c>
      <c r="G209" s="224" t="s">
        <v>340</v>
      </c>
      <c r="H209" s="225">
        <v>73.8</v>
      </c>
      <c r="I209" s="226"/>
      <c r="J209" s="227">
        <f>ROUND(I209*H209,2)</f>
        <v>0</v>
      </c>
      <c r="K209" s="223" t="s">
        <v>180</v>
      </c>
      <c r="L209" s="72"/>
      <c r="M209" s="228" t="s">
        <v>23</v>
      </c>
      <c r="N209" s="229" t="s">
        <v>47</v>
      </c>
      <c r="O209" s="47"/>
      <c r="P209" s="230">
        <f>O209*H209</f>
        <v>0</v>
      </c>
      <c r="Q209" s="230">
        <v>0.2265696</v>
      </c>
      <c r="R209" s="230">
        <f>Q209*H209</f>
        <v>16.72083648</v>
      </c>
      <c r="S209" s="230">
        <v>0</v>
      </c>
      <c r="T209" s="231">
        <f>S209*H209</f>
        <v>0</v>
      </c>
      <c r="AR209" s="24" t="s">
        <v>194</v>
      </c>
      <c r="AT209" s="24" t="s">
        <v>176</v>
      </c>
      <c r="AU209" s="24" t="s">
        <v>87</v>
      </c>
      <c r="AY209" s="24" t="s">
        <v>170</v>
      </c>
      <c r="BE209" s="232">
        <f>IF(N209="základní",J209,0)</f>
        <v>0</v>
      </c>
      <c r="BF209" s="232">
        <f>IF(N209="snížená",J209,0)</f>
        <v>0</v>
      </c>
      <c r="BG209" s="232">
        <f>IF(N209="zákl. přenesená",J209,0)</f>
        <v>0</v>
      </c>
      <c r="BH209" s="232">
        <f>IF(N209="sníž. přenesená",J209,0)</f>
        <v>0</v>
      </c>
      <c r="BI209" s="232">
        <f>IF(N209="nulová",J209,0)</f>
        <v>0</v>
      </c>
      <c r="BJ209" s="24" t="s">
        <v>84</v>
      </c>
      <c r="BK209" s="232">
        <f>ROUND(I209*H209,2)</f>
        <v>0</v>
      </c>
      <c r="BL209" s="24" t="s">
        <v>194</v>
      </c>
      <c r="BM209" s="24" t="s">
        <v>2540</v>
      </c>
    </row>
    <row r="210" spans="2:47" s="1" customFormat="1" ht="13.5">
      <c r="B210" s="46"/>
      <c r="C210" s="74"/>
      <c r="D210" s="233" t="s">
        <v>183</v>
      </c>
      <c r="E210" s="74"/>
      <c r="F210" s="234" t="s">
        <v>2541</v>
      </c>
      <c r="G210" s="74"/>
      <c r="H210" s="74"/>
      <c r="I210" s="191"/>
      <c r="J210" s="74"/>
      <c r="K210" s="74"/>
      <c r="L210" s="72"/>
      <c r="M210" s="235"/>
      <c r="N210" s="47"/>
      <c r="O210" s="47"/>
      <c r="P210" s="47"/>
      <c r="Q210" s="47"/>
      <c r="R210" s="47"/>
      <c r="S210" s="47"/>
      <c r="T210" s="95"/>
      <c r="AT210" s="24" t="s">
        <v>183</v>
      </c>
      <c r="AU210" s="24" t="s">
        <v>87</v>
      </c>
    </row>
    <row r="211" spans="2:63" s="10" customFormat="1" ht="29.85" customHeight="1">
      <c r="B211" s="205"/>
      <c r="C211" s="206"/>
      <c r="D211" s="207" t="s">
        <v>75</v>
      </c>
      <c r="E211" s="219" t="s">
        <v>189</v>
      </c>
      <c r="F211" s="219" t="s">
        <v>2542</v>
      </c>
      <c r="G211" s="206"/>
      <c r="H211" s="206"/>
      <c r="I211" s="209"/>
      <c r="J211" s="220">
        <f>BK211</f>
        <v>0</v>
      </c>
      <c r="K211" s="206"/>
      <c r="L211" s="211"/>
      <c r="M211" s="212"/>
      <c r="N211" s="213"/>
      <c r="O211" s="213"/>
      <c r="P211" s="214">
        <f>SUM(P212:P229)</f>
        <v>0</v>
      </c>
      <c r="Q211" s="213"/>
      <c r="R211" s="214">
        <f>SUM(R212:R229)</f>
        <v>0</v>
      </c>
      <c r="S211" s="213"/>
      <c r="T211" s="215">
        <f>SUM(T212:T229)</f>
        <v>6.644000000000001</v>
      </c>
      <c r="AR211" s="216" t="s">
        <v>84</v>
      </c>
      <c r="AT211" s="217" t="s">
        <v>75</v>
      </c>
      <c r="AU211" s="217" t="s">
        <v>84</v>
      </c>
      <c r="AY211" s="216" t="s">
        <v>170</v>
      </c>
      <c r="BK211" s="218">
        <f>SUM(BK212:BK229)</f>
        <v>0</v>
      </c>
    </row>
    <row r="212" spans="2:65" s="1" customFormat="1" ht="25.5" customHeight="1">
      <c r="B212" s="46"/>
      <c r="C212" s="221" t="s">
        <v>432</v>
      </c>
      <c r="D212" s="221" t="s">
        <v>176</v>
      </c>
      <c r="E212" s="222" t="s">
        <v>2543</v>
      </c>
      <c r="F212" s="223" t="s">
        <v>2544</v>
      </c>
      <c r="G212" s="224" t="s">
        <v>292</v>
      </c>
      <c r="H212" s="225">
        <v>3.02</v>
      </c>
      <c r="I212" s="226"/>
      <c r="J212" s="227">
        <f>ROUND(I212*H212,2)</f>
        <v>0</v>
      </c>
      <c r="K212" s="223" t="s">
        <v>180</v>
      </c>
      <c r="L212" s="72"/>
      <c r="M212" s="228" t="s">
        <v>23</v>
      </c>
      <c r="N212" s="229" t="s">
        <v>47</v>
      </c>
      <c r="O212" s="47"/>
      <c r="P212" s="230">
        <f>O212*H212</f>
        <v>0</v>
      </c>
      <c r="Q212" s="230">
        <v>0</v>
      </c>
      <c r="R212" s="230">
        <f>Q212*H212</f>
        <v>0</v>
      </c>
      <c r="S212" s="230">
        <v>2.2</v>
      </c>
      <c r="T212" s="231">
        <f>S212*H212</f>
        <v>6.644000000000001</v>
      </c>
      <c r="AR212" s="24" t="s">
        <v>194</v>
      </c>
      <c r="AT212" s="24" t="s">
        <v>176</v>
      </c>
      <c r="AU212" s="24" t="s">
        <v>87</v>
      </c>
      <c r="AY212" s="24" t="s">
        <v>170</v>
      </c>
      <c r="BE212" s="232">
        <f>IF(N212="základní",J212,0)</f>
        <v>0</v>
      </c>
      <c r="BF212" s="232">
        <f>IF(N212="snížená",J212,0)</f>
        <v>0</v>
      </c>
      <c r="BG212" s="232">
        <f>IF(N212="zákl. přenesená",J212,0)</f>
        <v>0</v>
      </c>
      <c r="BH212" s="232">
        <f>IF(N212="sníž. přenesená",J212,0)</f>
        <v>0</v>
      </c>
      <c r="BI212" s="232">
        <f>IF(N212="nulová",J212,0)</f>
        <v>0</v>
      </c>
      <c r="BJ212" s="24" t="s">
        <v>84</v>
      </c>
      <c r="BK212" s="232">
        <f>ROUND(I212*H212,2)</f>
        <v>0</v>
      </c>
      <c r="BL212" s="24" t="s">
        <v>194</v>
      </c>
      <c r="BM212" s="24" t="s">
        <v>2545</v>
      </c>
    </row>
    <row r="213" spans="2:47" s="1" customFormat="1" ht="13.5">
      <c r="B213" s="46"/>
      <c r="C213" s="74"/>
      <c r="D213" s="233" t="s">
        <v>183</v>
      </c>
      <c r="E213" s="74"/>
      <c r="F213" s="234" t="s">
        <v>2546</v>
      </c>
      <c r="G213" s="74"/>
      <c r="H213" s="74"/>
      <c r="I213" s="191"/>
      <c r="J213" s="74"/>
      <c r="K213" s="74"/>
      <c r="L213" s="72"/>
      <c r="M213" s="235"/>
      <c r="N213" s="47"/>
      <c r="O213" s="47"/>
      <c r="P213" s="47"/>
      <c r="Q213" s="47"/>
      <c r="R213" s="47"/>
      <c r="S213" s="47"/>
      <c r="T213" s="95"/>
      <c r="AT213" s="24" t="s">
        <v>183</v>
      </c>
      <c r="AU213" s="24" t="s">
        <v>87</v>
      </c>
    </row>
    <row r="214" spans="2:51" s="13" customFormat="1" ht="13.5">
      <c r="B214" s="275"/>
      <c r="C214" s="276"/>
      <c r="D214" s="233" t="s">
        <v>322</v>
      </c>
      <c r="E214" s="277" t="s">
        <v>23</v>
      </c>
      <c r="F214" s="278" t="s">
        <v>2547</v>
      </c>
      <c r="G214" s="276"/>
      <c r="H214" s="277" t="s">
        <v>23</v>
      </c>
      <c r="I214" s="279"/>
      <c r="J214" s="276"/>
      <c r="K214" s="276"/>
      <c r="L214" s="280"/>
      <c r="M214" s="281"/>
      <c r="N214" s="282"/>
      <c r="O214" s="282"/>
      <c r="P214" s="282"/>
      <c r="Q214" s="282"/>
      <c r="R214" s="282"/>
      <c r="S214" s="282"/>
      <c r="T214" s="283"/>
      <c r="AT214" s="284" t="s">
        <v>322</v>
      </c>
      <c r="AU214" s="284" t="s">
        <v>87</v>
      </c>
      <c r="AV214" s="13" t="s">
        <v>84</v>
      </c>
      <c r="AW214" s="13" t="s">
        <v>39</v>
      </c>
      <c r="AX214" s="13" t="s">
        <v>76</v>
      </c>
      <c r="AY214" s="284" t="s">
        <v>170</v>
      </c>
    </row>
    <row r="215" spans="2:51" s="13" customFormat="1" ht="13.5">
      <c r="B215" s="275"/>
      <c r="C215" s="276"/>
      <c r="D215" s="233" t="s">
        <v>322</v>
      </c>
      <c r="E215" s="277" t="s">
        <v>23</v>
      </c>
      <c r="F215" s="278" t="s">
        <v>2548</v>
      </c>
      <c r="G215" s="276"/>
      <c r="H215" s="277" t="s">
        <v>23</v>
      </c>
      <c r="I215" s="279"/>
      <c r="J215" s="276"/>
      <c r="K215" s="276"/>
      <c r="L215" s="280"/>
      <c r="M215" s="281"/>
      <c r="N215" s="282"/>
      <c r="O215" s="282"/>
      <c r="P215" s="282"/>
      <c r="Q215" s="282"/>
      <c r="R215" s="282"/>
      <c r="S215" s="282"/>
      <c r="T215" s="283"/>
      <c r="AT215" s="284" t="s">
        <v>322</v>
      </c>
      <c r="AU215" s="284" t="s">
        <v>87</v>
      </c>
      <c r="AV215" s="13" t="s">
        <v>84</v>
      </c>
      <c r="AW215" s="13" t="s">
        <v>39</v>
      </c>
      <c r="AX215" s="13" t="s">
        <v>76</v>
      </c>
      <c r="AY215" s="284" t="s">
        <v>170</v>
      </c>
    </row>
    <row r="216" spans="2:51" s="11" customFormat="1" ht="13.5">
      <c r="B216" s="240"/>
      <c r="C216" s="241"/>
      <c r="D216" s="233" t="s">
        <v>322</v>
      </c>
      <c r="E216" s="242" t="s">
        <v>23</v>
      </c>
      <c r="F216" s="243" t="s">
        <v>2549</v>
      </c>
      <c r="G216" s="241"/>
      <c r="H216" s="244">
        <v>0.6</v>
      </c>
      <c r="I216" s="245"/>
      <c r="J216" s="241"/>
      <c r="K216" s="241"/>
      <c r="L216" s="246"/>
      <c r="M216" s="247"/>
      <c r="N216" s="248"/>
      <c r="O216" s="248"/>
      <c r="P216" s="248"/>
      <c r="Q216" s="248"/>
      <c r="R216" s="248"/>
      <c r="S216" s="248"/>
      <c r="T216" s="249"/>
      <c r="AT216" s="250" t="s">
        <v>322</v>
      </c>
      <c r="AU216" s="250" t="s">
        <v>87</v>
      </c>
      <c r="AV216" s="11" t="s">
        <v>87</v>
      </c>
      <c r="AW216" s="11" t="s">
        <v>39</v>
      </c>
      <c r="AX216" s="11" t="s">
        <v>76</v>
      </c>
      <c r="AY216" s="250" t="s">
        <v>170</v>
      </c>
    </row>
    <row r="217" spans="2:51" s="13" customFormat="1" ht="13.5">
      <c r="B217" s="275"/>
      <c r="C217" s="276"/>
      <c r="D217" s="233" t="s">
        <v>322</v>
      </c>
      <c r="E217" s="277" t="s">
        <v>23</v>
      </c>
      <c r="F217" s="278" t="s">
        <v>2550</v>
      </c>
      <c r="G217" s="276"/>
      <c r="H217" s="277" t="s">
        <v>23</v>
      </c>
      <c r="I217" s="279"/>
      <c r="J217" s="276"/>
      <c r="K217" s="276"/>
      <c r="L217" s="280"/>
      <c r="M217" s="281"/>
      <c r="N217" s="282"/>
      <c r="O217" s="282"/>
      <c r="P217" s="282"/>
      <c r="Q217" s="282"/>
      <c r="R217" s="282"/>
      <c r="S217" s="282"/>
      <c r="T217" s="283"/>
      <c r="AT217" s="284" t="s">
        <v>322</v>
      </c>
      <c r="AU217" s="284" t="s">
        <v>87</v>
      </c>
      <c r="AV217" s="13" t="s">
        <v>84</v>
      </c>
      <c r="AW217" s="13" t="s">
        <v>39</v>
      </c>
      <c r="AX217" s="13" t="s">
        <v>76</v>
      </c>
      <c r="AY217" s="284" t="s">
        <v>170</v>
      </c>
    </row>
    <row r="218" spans="2:51" s="11" customFormat="1" ht="13.5">
      <c r="B218" s="240"/>
      <c r="C218" s="241"/>
      <c r="D218" s="233" t="s">
        <v>322</v>
      </c>
      <c r="E218" s="242" t="s">
        <v>23</v>
      </c>
      <c r="F218" s="243" t="s">
        <v>2551</v>
      </c>
      <c r="G218" s="241"/>
      <c r="H218" s="244">
        <v>2.42</v>
      </c>
      <c r="I218" s="245"/>
      <c r="J218" s="241"/>
      <c r="K218" s="241"/>
      <c r="L218" s="246"/>
      <c r="M218" s="247"/>
      <c r="N218" s="248"/>
      <c r="O218" s="248"/>
      <c r="P218" s="248"/>
      <c r="Q218" s="248"/>
      <c r="R218" s="248"/>
      <c r="S218" s="248"/>
      <c r="T218" s="249"/>
      <c r="AT218" s="250" t="s">
        <v>322</v>
      </c>
      <c r="AU218" s="250" t="s">
        <v>87</v>
      </c>
      <c r="AV218" s="11" t="s">
        <v>87</v>
      </c>
      <c r="AW218" s="11" t="s">
        <v>39</v>
      </c>
      <c r="AX218" s="11" t="s">
        <v>76</v>
      </c>
      <c r="AY218" s="250" t="s">
        <v>170</v>
      </c>
    </row>
    <row r="219" spans="2:51" s="12" customFormat="1" ht="13.5">
      <c r="B219" s="251"/>
      <c r="C219" s="252"/>
      <c r="D219" s="233" t="s">
        <v>322</v>
      </c>
      <c r="E219" s="253" t="s">
        <v>23</v>
      </c>
      <c r="F219" s="254" t="s">
        <v>392</v>
      </c>
      <c r="G219" s="252"/>
      <c r="H219" s="255">
        <v>3.02</v>
      </c>
      <c r="I219" s="256"/>
      <c r="J219" s="252"/>
      <c r="K219" s="252"/>
      <c r="L219" s="257"/>
      <c r="M219" s="258"/>
      <c r="N219" s="259"/>
      <c r="O219" s="259"/>
      <c r="P219" s="259"/>
      <c r="Q219" s="259"/>
      <c r="R219" s="259"/>
      <c r="S219" s="259"/>
      <c r="T219" s="260"/>
      <c r="AT219" s="261" t="s">
        <v>322</v>
      </c>
      <c r="AU219" s="261" t="s">
        <v>87</v>
      </c>
      <c r="AV219" s="12" t="s">
        <v>194</v>
      </c>
      <c r="AW219" s="12" t="s">
        <v>39</v>
      </c>
      <c r="AX219" s="12" t="s">
        <v>84</v>
      </c>
      <c r="AY219" s="261" t="s">
        <v>170</v>
      </c>
    </row>
    <row r="220" spans="2:65" s="1" customFormat="1" ht="16.5" customHeight="1">
      <c r="B220" s="46"/>
      <c r="C220" s="221" t="s">
        <v>438</v>
      </c>
      <c r="D220" s="221" t="s">
        <v>176</v>
      </c>
      <c r="E220" s="222" t="s">
        <v>2552</v>
      </c>
      <c r="F220" s="223" t="s">
        <v>2553</v>
      </c>
      <c r="G220" s="224" t="s">
        <v>292</v>
      </c>
      <c r="H220" s="225">
        <v>5.1</v>
      </c>
      <c r="I220" s="226"/>
      <c r="J220" s="227">
        <f>ROUND(I220*H220,2)</f>
        <v>0</v>
      </c>
      <c r="K220" s="223" t="s">
        <v>23</v>
      </c>
      <c r="L220" s="72"/>
      <c r="M220" s="228" t="s">
        <v>23</v>
      </c>
      <c r="N220" s="229" t="s">
        <v>47</v>
      </c>
      <c r="O220" s="47"/>
      <c r="P220" s="230">
        <f>O220*H220</f>
        <v>0</v>
      </c>
      <c r="Q220" s="230">
        <v>0</v>
      </c>
      <c r="R220" s="230">
        <f>Q220*H220</f>
        <v>0</v>
      </c>
      <c r="S220" s="230">
        <v>0</v>
      </c>
      <c r="T220" s="231">
        <f>S220*H220</f>
        <v>0</v>
      </c>
      <c r="AR220" s="24" t="s">
        <v>194</v>
      </c>
      <c r="AT220" s="24" t="s">
        <v>176</v>
      </c>
      <c r="AU220" s="24" t="s">
        <v>87</v>
      </c>
      <c r="AY220" s="24" t="s">
        <v>170</v>
      </c>
      <c r="BE220" s="232">
        <f>IF(N220="základní",J220,0)</f>
        <v>0</v>
      </c>
      <c r="BF220" s="232">
        <f>IF(N220="snížená",J220,0)</f>
        <v>0</v>
      </c>
      <c r="BG220" s="232">
        <f>IF(N220="zákl. přenesená",J220,0)</f>
        <v>0</v>
      </c>
      <c r="BH220" s="232">
        <f>IF(N220="sníž. přenesená",J220,0)</f>
        <v>0</v>
      </c>
      <c r="BI220" s="232">
        <f>IF(N220="nulová",J220,0)</f>
        <v>0</v>
      </c>
      <c r="BJ220" s="24" t="s">
        <v>84</v>
      </c>
      <c r="BK220" s="232">
        <f>ROUND(I220*H220,2)</f>
        <v>0</v>
      </c>
      <c r="BL220" s="24" t="s">
        <v>194</v>
      </c>
      <c r="BM220" s="24" t="s">
        <v>2554</v>
      </c>
    </row>
    <row r="221" spans="2:47" s="1" customFormat="1" ht="13.5">
      <c r="B221" s="46"/>
      <c r="C221" s="74"/>
      <c r="D221" s="233" t="s">
        <v>183</v>
      </c>
      <c r="E221" s="74"/>
      <c r="F221" s="234" t="s">
        <v>2553</v>
      </c>
      <c r="G221" s="74"/>
      <c r="H221" s="74"/>
      <c r="I221" s="191"/>
      <c r="J221" s="74"/>
      <c r="K221" s="74"/>
      <c r="L221" s="72"/>
      <c r="M221" s="235"/>
      <c r="N221" s="47"/>
      <c r="O221" s="47"/>
      <c r="P221" s="47"/>
      <c r="Q221" s="47"/>
      <c r="R221" s="47"/>
      <c r="S221" s="47"/>
      <c r="T221" s="95"/>
      <c r="AT221" s="24" t="s">
        <v>183</v>
      </c>
      <c r="AU221" s="24" t="s">
        <v>87</v>
      </c>
    </row>
    <row r="222" spans="2:51" s="13" customFormat="1" ht="13.5">
      <c r="B222" s="275"/>
      <c r="C222" s="276"/>
      <c r="D222" s="233" t="s">
        <v>322</v>
      </c>
      <c r="E222" s="277" t="s">
        <v>23</v>
      </c>
      <c r="F222" s="278" t="s">
        <v>2555</v>
      </c>
      <c r="G222" s="276"/>
      <c r="H222" s="277" t="s">
        <v>23</v>
      </c>
      <c r="I222" s="279"/>
      <c r="J222" s="276"/>
      <c r="K222" s="276"/>
      <c r="L222" s="280"/>
      <c r="M222" s="281"/>
      <c r="N222" s="282"/>
      <c r="O222" s="282"/>
      <c r="P222" s="282"/>
      <c r="Q222" s="282"/>
      <c r="R222" s="282"/>
      <c r="S222" s="282"/>
      <c r="T222" s="283"/>
      <c r="AT222" s="284" t="s">
        <v>322</v>
      </c>
      <c r="AU222" s="284" t="s">
        <v>87</v>
      </c>
      <c r="AV222" s="13" t="s">
        <v>84</v>
      </c>
      <c r="AW222" s="13" t="s">
        <v>39</v>
      </c>
      <c r="AX222" s="13" t="s">
        <v>76</v>
      </c>
      <c r="AY222" s="284" t="s">
        <v>170</v>
      </c>
    </row>
    <row r="223" spans="2:51" s="11" customFormat="1" ht="13.5">
      <c r="B223" s="240"/>
      <c r="C223" s="241"/>
      <c r="D223" s="233" t="s">
        <v>322</v>
      </c>
      <c r="E223" s="242" t="s">
        <v>23</v>
      </c>
      <c r="F223" s="243" t="s">
        <v>2556</v>
      </c>
      <c r="G223" s="241"/>
      <c r="H223" s="244">
        <v>5.1</v>
      </c>
      <c r="I223" s="245"/>
      <c r="J223" s="241"/>
      <c r="K223" s="241"/>
      <c r="L223" s="246"/>
      <c r="M223" s="247"/>
      <c r="N223" s="248"/>
      <c r="O223" s="248"/>
      <c r="P223" s="248"/>
      <c r="Q223" s="248"/>
      <c r="R223" s="248"/>
      <c r="S223" s="248"/>
      <c r="T223" s="249"/>
      <c r="AT223" s="250" t="s">
        <v>322</v>
      </c>
      <c r="AU223" s="250" t="s">
        <v>87</v>
      </c>
      <c r="AV223" s="11" t="s">
        <v>87</v>
      </c>
      <c r="AW223" s="11" t="s">
        <v>39</v>
      </c>
      <c r="AX223" s="11" t="s">
        <v>84</v>
      </c>
      <c r="AY223" s="250" t="s">
        <v>170</v>
      </c>
    </row>
    <row r="224" spans="2:65" s="1" customFormat="1" ht="16.5" customHeight="1">
      <c r="B224" s="46"/>
      <c r="C224" s="221" t="s">
        <v>446</v>
      </c>
      <c r="D224" s="221" t="s">
        <v>176</v>
      </c>
      <c r="E224" s="222" t="s">
        <v>2557</v>
      </c>
      <c r="F224" s="223" t="s">
        <v>2558</v>
      </c>
      <c r="G224" s="224" t="s">
        <v>340</v>
      </c>
      <c r="H224" s="225">
        <v>73.8</v>
      </c>
      <c r="I224" s="226"/>
      <c r="J224" s="227">
        <f>ROUND(I224*H224,2)</f>
        <v>0</v>
      </c>
      <c r="K224" s="223" t="s">
        <v>180</v>
      </c>
      <c r="L224" s="72"/>
      <c r="M224" s="228" t="s">
        <v>23</v>
      </c>
      <c r="N224" s="229" t="s">
        <v>47</v>
      </c>
      <c r="O224" s="47"/>
      <c r="P224" s="230">
        <f>O224*H224</f>
        <v>0</v>
      </c>
      <c r="Q224" s="230">
        <v>0</v>
      </c>
      <c r="R224" s="230">
        <f>Q224*H224</f>
        <v>0</v>
      </c>
      <c r="S224" s="230">
        <v>0</v>
      </c>
      <c r="T224" s="231">
        <f>S224*H224</f>
        <v>0</v>
      </c>
      <c r="AR224" s="24" t="s">
        <v>194</v>
      </c>
      <c r="AT224" s="24" t="s">
        <v>176</v>
      </c>
      <c r="AU224" s="24" t="s">
        <v>87</v>
      </c>
      <c r="AY224" s="24" t="s">
        <v>170</v>
      </c>
      <c r="BE224" s="232">
        <f>IF(N224="základní",J224,0)</f>
        <v>0</v>
      </c>
      <c r="BF224" s="232">
        <f>IF(N224="snížená",J224,0)</f>
        <v>0</v>
      </c>
      <c r="BG224" s="232">
        <f>IF(N224="zákl. přenesená",J224,0)</f>
        <v>0</v>
      </c>
      <c r="BH224" s="232">
        <f>IF(N224="sníž. přenesená",J224,0)</f>
        <v>0</v>
      </c>
      <c r="BI224" s="232">
        <f>IF(N224="nulová",J224,0)</f>
        <v>0</v>
      </c>
      <c r="BJ224" s="24" t="s">
        <v>84</v>
      </c>
      <c r="BK224" s="232">
        <f>ROUND(I224*H224,2)</f>
        <v>0</v>
      </c>
      <c r="BL224" s="24" t="s">
        <v>194</v>
      </c>
      <c r="BM224" s="24" t="s">
        <v>2559</v>
      </c>
    </row>
    <row r="225" spans="2:47" s="1" customFormat="1" ht="13.5">
      <c r="B225" s="46"/>
      <c r="C225" s="74"/>
      <c r="D225" s="233" t="s">
        <v>183</v>
      </c>
      <c r="E225" s="74"/>
      <c r="F225" s="234" t="s">
        <v>2560</v>
      </c>
      <c r="G225" s="74"/>
      <c r="H225" s="74"/>
      <c r="I225" s="191"/>
      <c r="J225" s="74"/>
      <c r="K225" s="74"/>
      <c r="L225" s="72"/>
      <c r="M225" s="235"/>
      <c r="N225" s="47"/>
      <c r="O225" s="47"/>
      <c r="P225" s="47"/>
      <c r="Q225" s="47"/>
      <c r="R225" s="47"/>
      <c r="S225" s="47"/>
      <c r="T225" s="95"/>
      <c r="AT225" s="24" t="s">
        <v>183</v>
      </c>
      <c r="AU225" s="24" t="s">
        <v>87</v>
      </c>
    </row>
    <row r="226" spans="2:47" s="1" customFormat="1" ht="13.5">
      <c r="B226" s="46"/>
      <c r="C226" s="74"/>
      <c r="D226" s="233" t="s">
        <v>295</v>
      </c>
      <c r="E226" s="74"/>
      <c r="F226" s="236" t="s">
        <v>2561</v>
      </c>
      <c r="G226" s="74"/>
      <c r="H226" s="74"/>
      <c r="I226" s="191"/>
      <c r="J226" s="74"/>
      <c r="K226" s="74"/>
      <c r="L226" s="72"/>
      <c r="M226" s="235"/>
      <c r="N226" s="47"/>
      <c r="O226" s="47"/>
      <c r="P226" s="47"/>
      <c r="Q226" s="47"/>
      <c r="R226" s="47"/>
      <c r="S226" s="47"/>
      <c r="T226" s="95"/>
      <c r="AT226" s="24" t="s">
        <v>295</v>
      </c>
      <c r="AU226" s="24" t="s">
        <v>87</v>
      </c>
    </row>
    <row r="227" spans="2:65" s="1" customFormat="1" ht="16.5" customHeight="1">
      <c r="B227" s="46"/>
      <c r="C227" s="221" t="s">
        <v>454</v>
      </c>
      <c r="D227" s="221" t="s">
        <v>176</v>
      </c>
      <c r="E227" s="222" t="s">
        <v>2562</v>
      </c>
      <c r="F227" s="223" t="s">
        <v>2563</v>
      </c>
      <c r="G227" s="224" t="s">
        <v>340</v>
      </c>
      <c r="H227" s="225">
        <v>73.8</v>
      </c>
      <c r="I227" s="226"/>
      <c r="J227" s="227">
        <f>ROUND(I227*H227,2)</f>
        <v>0</v>
      </c>
      <c r="K227" s="223" t="s">
        <v>180</v>
      </c>
      <c r="L227" s="72"/>
      <c r="M227" s="228" t="s">
        <v>23</v>
      </c>
      <c r="N227" s="229" t="s">
        <v>47</v>
      </c>
      <c r="O227" s="47"/>
      <c r="P227" s="230">
        <f>O227*H227</f>
        <v>0</v>
      </c>
      <c r="Q227" s="230">
        <v>0</v>
      </c>
      <c r="R227" s="230">
        <f>Q227*H227</f>
        <v>0</v>
      </c>
      <c r="S227" s="230">
        <v>0</v>
      </c>
      <c r="T227" s="231">
        <f>S227*H227</f>
        <v>0</v>
      </c>
      <c r="AR227" s="24" t="s">
        <v>194</v>
      </c>
      <c r="AT227" s="24" t="s">
        <v>176</v>
      </c>
      <c r="AU227" s="24" t="s">
        <v>87</v>
      </c>
      <c r="AY227" s="24" t="s">
        <v>170</v>
      </c>
      <c r="BE227" s="232">
        <f>IF(N227="základní",J227,0)</f>
        <v>0</v>
      </c>
      <c r="BF227" s="232">
        <f>IF(N227="snížená",J227,0)</f>
        <v>0</v>
      </c>
      <c r="BG227" s="232">
        <f>IF(N227="zákl. přenesená",J227,0)</f>
        <v>0</v>
      </c>
      <c r="BH227" s="232">
        <f>IF(N227="sníž. přenesená",J227,0)</f>
        <v>0</v>
      </c>
      <c r="BI227" s="232">
        <f>IF(N227="nulová",J227,0)</f>
        <v>0</v>
      </c>
      <c r="BJ227" s="24" t="s">
        <v>84</v>
      </c>
      <c r="BK227" s="232">
        <f>ROUND(I227*H227,2)</f>
        <v>0</v>
      </c>
      <c r="BL227" s="24" t="s">
        <v>194</v>
      </c>
      <c r="BM227" s="24" t="s">
        <v>2564</v>
      </c>
    </row>
    <row r="228" spans="2:47" s="1" customFormat="1" ht="13.5">
      <c r="B228" s="46"/>
      <c r="C228" s="74"/>
      <c r="D228" s="233" t="s">
        <v>183</v>
      </c>
      <c r="E228" s="74"/>
      <c r="F228" s="234" t="s">
        <v>2565</v>
      </c>
      <c r="G228" s="74"/>
      <c r="H228" s="74"/>
      <c r="I228" s="191"/>
      <c r="J228" s="74"/>
      <c r="K228" s="74"/>
      <c r="L228" s="72"/>
      <c r="M228" s="235"/>
      <c r="N228" s="47"/>
      <c r="O228" s="47"/>
      <c r="P228" s="47"/>
      <c r="Q228" s="47"/>
      <c r="R228" s="47"/>
      <c r="S228" s="47"/>
      <c r="T228" s="95"/>
      <c r="AT228" s="24" t="s">
        <v>183</v>
      </c>
      <c r="AU228" s="24" t="s">
        <v>87</v>
      </c>
    </row>
    <row r="229" spans="2:47" s="1" customFormat="1" ht="13.5">
      <c r="B229" s="46"/>
      <c r="C229" s="74"/>
      <c r="D229" s="233" t="s">
        <v>295</v>
      </c>
      <c r="E229" s="74"/>
      <c r="F229" s="236" t="s">
        <v>2566</v>
      </c>
      <c r="G229" s="74"/>
      <c r="H229" s="74"/>
      <c r="I229" s="191"/>
      <c r="J229" s="74"/>
      <c r="K229" s="74"/>
      <c r="L229" s="72"/>
      <c r="M229" s="235"/>
      <c r="N229" s="47"/>
      <c r="O229" s="47"/>
      <c r="P229" s="47"/>
      <c r="Q229" s="47"/>
      <c r="R229" s="47"/>
      <c r="S229" s="47"/>
      <c r="T229" s="95"/>
      <c r="AT229" s="24" t="s">
        <v>295</v>
      </c>
      <c r="AU229" s="24" t="s">
        <v>87</v>
      </c>
    </row>
    <row r="230" spans="2:63" s="10" customFormat="1" ht="29.85" customHeight="1">
      <c r="B230" s="205"/>
      <c r="C230" s="206"/>
      <c r="D230" s="207" t="s">
        <v>75</v>
      </c>
      <c r="E230" s="219" t="s">
        <v>194</v>
      </c>
      <c r="F230" s="219" t="s">
        <v>437</v>
      </c>
      <c r="G230" s="206"/>
      <c r="H230" s="206"/>
      <c r="I230" s="209"/>
      <c r="J230" s="220">
        <f>BK230</f>
        <v>0</v>
      </c>
      <c r="K230" s="206"/>
      <c r="L230" s="211"/>
      <c r="M230" s="212"/>
      <c r="N230" s="213"/>
      <c r="O230" s="213"/>
      <c r="P230" s="214">
        <f>SUM(P231:P254)</f>
        <v>0</v>
      </c>
      <c r="Q230" s="213"/>
      <c r="R230" s="214">
        <f>SUM(R231:R254)</f>
        <v>35.994965574</v>
      </c>
      <c r="S230" s="213"/>
      <c r="T230" s="215">
        <f>SUM(T231:T254)</f>
        <v>0</v>
      </c>
      <c r="AR230" s="216" t="s">
        <v>84</v>
      </c>
      <c r="AT230" s="217" t="s">
        <v>75</v>
      </c>
      <c r="AU230" s="217" t="s">
        <v>84</v>
      </c>
      <c r="AY230" s="216" t="s">
        <v>170</v>
      </c>
      <c r="BK230" s="218">
        <f>SUM(BK231:BK254)</f>
        <v>0</v>
      </c>
    </row>
    <row r="231" spans="2:65" s="1" customFormat="1" ht="16.5" customHeight="1">
      <c r="B231" s="46"/>
      <c r="C231" s="221" t="s">
        <v>459</v>
      </c>
      <c r="D231" s="221" t="s">
        <v>176</v>
      </c>
      <c r="E231" s="222" t="s">
        <v>2567</v>
      </c>
      <c r="F231" s="223" t="s">
        <v>2568</v>
      </c>
      <c r="G231" s="224" t="s">
        <v>292</v>
      </c>
      <c r="H231" s="225">
        <v>10.775</v>
      </c>
      <c r="I231" s="226"/>
      <c r="J231" s="227">
        <f>ROUND(I231*H231,2)</f>
        <v>0</v>
      </c>
      <c r="K231" s="223" t="s">
        <v>180</v>
      </c>
      <c r="L231" s="72"/>
      <c r="M231" s="228" t="s">
        <v>23</v>
      </c>
      <c r="N231" s="229" t="s">
        <v>47</v>
      </c>
      <c r="O231" s="47"/>
      <c r="P231" s="230">
        <f>O231*H231</f>
        <v>0</v>
      </c>
      <c r="Q231" s="230">
        <v>1.89077</v>
      </c>
      <c r="R231" s="230">
        <f>Q231*H231</f>
        <v>20.37304675</v>
      </c>
      <c r="S231" s="230">
        <v>0</v>
      </c>
      <c r="T231" s="231">
        <f>S231*H231</f>
        <v>0</v>
      </c>
      <c r="AR231" s="24" t="s">
        <v>194</v>
      </c>
      <c r="AT231" s="24" t="s">
        <v>176</v>
      </c>
      <c r="AU231" s="24" t="s">
        <v>87</v>
      </c>
      <c r="AY231" s="24" t="s">
        <v>170</v>
      </c>
      <c r="BE231" s="232">
        <f>IF(N231="základní",J231,0)</f>
        <v>0</v>
      </c>
      <c r="BF231" s="232">
        <f>IF(N231="snížená",J231,0)</f>
        <v>0</v>
      </c>
      <c r="BG231" s="232">
        <f>IF(N231="zákl. přenesená",J231,0)</f>
        <v>0</v>
      </c>
      <c r="BH231" s="232">
        <f>IF(N231="sníž. přenesená",J231,0)</f>
        <v>0</v>
      </c>
      <c r="BI231" s="232">
        <f>IF(N231="nulová",J231,0)</f>
        <v>0</v>
      </c>
      <c r="BJ231" s="24" t="s">
        <v>84</v>
      </c>
      <c r="BK231" s="232">
        <f>ROUND(I231*H231,2)</f>
        <v>0</v>
      </c>
      <c r="BL231" s="24" t="s">
        <v>194</v>
      </c>
      <c r="BM231" s="24" t="s">
        <v>2569</v>
      </c>
    </row>
    <row r="232" spans="2:47" s="1" customFormat="1" ht="13.5">
      <c r="B232" s="46"/>
      <c r="C232" s="74"/>
      <c r="D232" s="233" t="s">
        <v>183</v>
      </c>
      <c r="E232" s="74"/>
      <c r="F232" s="234" t="s">
        <v>2570</v>
      </c>
      <c r="G232" s="74"/>
      <c r="H232" s="74"/>
      <c r="I232" s="191"/>
      <c r="J232" s="74"/>
      <c r="K232" s="74"/>
      <c r="L232" s="72"/>
      <c r="M232" s="235"/>
      <c r="N232" s="47"/>
      <c r="O232" s="47"/>
      <c r="P232" s="47"/>
      <c r="Q232" s="47"/>
      <c r="R232" s="47"/>
      <c r="S232" s="47"/>
      <c r="T232" s="95"/>
      <c r="AT232" s="24" t="s">
        <v>183</v>
      </c>
      <c r="AU232" s="24" t="s">
        <v>87</v>
      </c>
    </row>
    <row r="233" spans="2:47" s="1" customFormat="1" ht="13.5">
      <c r="B233" s="46"/>
      <c r="C233" s="74"/>
      <c r="D233" s="233" t="s">
        <v>295</v>
      </c>
      <c r="E233" s="74"/>
      <c r="F233" s="236" t="s">
        <v>2571</v>
      </c>
      <c r="G233" s="74"/>
      <c r="H233" s="74"/>
      <c r="I233" s="191"/>
      <c r="J233" s="74"/>
      <c r="K233" s="74"/>
      <c r="L233" s="72"/>
      <c r="M233" s="235"/>
      <c r="N233" s="47"/>
      <c r="O233" s="47"/>
      <c r="P233" s="47"/>
      <c r="Q233" s="47"/>
      <c r="R233" s="47"/>
      <c r="S233" s="47"/>
      <c r="T233" s="95"/>
      <c r="AT233" s="24" t="s">
        <v>295</v>
      </c>
      <c r="AU233" s="24" t="s">
        <v>87</v>
      </c>
    </row>
    <row r="234" spans="2:51" s="13" customFormat="1" ht="13.5">
      <c r="B234" s="275"/>
      <c r="C234" s="276"/>
      <c r="D234" s="233" t="s">
        <v>322</v>
      </c>
      <c r="E234" s="277" t="s">
        <v>23</v>
      </c>
      <c r="F234" s="278" t="s">
        <v>2572</v>
      </c>
      <c r="G234" s="276"/>
      <c r="H234" s="277" t="s">
        <v>23</v>
      </c>
      <c r="I234" s="279"/>
      <c r="J234" s="276"/>
      <c r="K234" s="276"/>
      <c r="L234" s="280"/>
      <c r="M234" s="281"/>
      <c r="N234" s="282"/>
      <c r="O234" s="282"/>
      <c r="P234" s="282"/>
      <c r="Q234" s="282"/>
      <c r="R234" s="282"/>
      <c r="S234" s="282"/>
      <c r="T234" s="283"/>
      <c r="AT234" s="284" t="s">
        <v>322</v>
      </c>
      <c r="AU234" s="284" t="s">
        <v>87</v>
      </c>
      <c r="AV234" s="13" t="s">
        <v>84</v>
      </c>
      <c r="AW234" s="13" t="s">
        <v>39</v>
      </c>
      <c r="AX234" s="13" t="s">
        <v>76</v>
      </c>
      <c r="AY234" s="284" t="s">
        <v>170</v>
      </c>
    </row>
    <row r="235" spans="2:51" s="11" customFormat="1" ht="13.5">
      <c r="B235" s="240"/>
      <c r="C235" s="241"/>
      <c r="D235" s="233" t="s">
        <v>322</v>
      </c>
      <c r="E235" s="242" t="s">
        <v>23</v>
      </c>
      <c r="F235" s="243" t="s">
        <v>2573</v>
      </c>
      <c r="G235" s="241"/>
      <c r="H235" s="244">
        <v>2.56</v>
      </c>
      <c r="I235" s="245"/>
      <c r="J235" s="241"/>
      <c r="K235" s="241"/>
      <c r="L235" s="246"/>
      <c r="M235" s="247"/>
      <c r="N235" s="248"/>
      <c r="O235" s="248"/>
      <c r="P235" s="248"/>
      <c r="Q235" s="248"/>
      <c r="R235" s="248"/>
      <c r="S235" s="248"/>
      <c r="T235" s="249"/>
      <c r="AT235" s="250" t="s">
        <v>322</v>
      </c>
      <c r="AU235" s="250" t="s">
        <v>87</v>
      </c>
      <c r="AV235" s="11" t="s">
        <v>87</v>
      </c>
      <c r="AW235" s="11" t="s">
        <v>39</v>
      </c>
      <c r="AX235" s="11" t="s">
        <v>76</v>
      </c>
      <c r="AY235" s="250" t="s">
        <v>170</v>
      </c>
    </row>
    <row r="236" spans="2:51" s="13" customFormat="1" ht="13.5">
      <c r="B236" s="275"/>
      <c r="C236" s="276"/>
      <c r="D236" s="233" t="s">
        <v>322</v>
      </c>
      <c r="E236" s="277" t="s">
        <v>23</v>
      </c>
      <c r="F236" s="278" t="s">
        <v>2574</v>
      </c>
      <c r="G236" s="276"/>
      <c r="H236" s="277" t="s">
        <v>23</v>
      </c>
      <c r="I236" s="279"/>
      <c r="J236" s="276"/>
      <c r="K236" s="276"/>
      <c r="L236" s="280"/>
      <c r="M236" s="281"/>
      <c r="N236" s="282"/>
      <c r="O236" s="282"/>
      <c r="P236" s="282"/>
      <c r="Q236" s="282"/>
      <c r="R236" s="282"/>
      <c r="S236" s="282"/>
      <c r="T236" s="283"/>
      <c r="AT236" s="284" t="s">
        <v>322</v>
      </c>
      <c r="AU236" s="284" t="s">
        <v>87</v>
      </c>
      <c r="AV236" s="13" t="s">
        <v>84</v>
      </c>
      <c r="AW236" s="13" t="s">
        <v>39</v>
      </c>
      <c r="AX236" s="13" t="s">
        <v>76</v>
      </c>
      <c r="AY236" s="284" t="s">
        <v>170</v>
      </c>
    </row>
    <row r="237" spans="2:51" s="11" customFormat="1" ht="13.5">
      <c r="B237" s="240"/>
      <c r="C237" s="241"/>
      <c r="D237" s="233" t="s">
        <v>322</v>
      </c>
      <c r="E237" s="242" t="s">
        <v>23</v>
      </c>
      <c r="F237" s="243" t="s">
        <v>2575</v>
      </c>
      <c r="G237" s="241"/>
      <c r="H237" s="244">
        <v>7.54</v>
      </c>
      <c r="I237" s="245"/>
      <c r="J237" s="241"/>
      <c r="K237" s="241"/>
      <c r="L237" s="246"/>
      <c r="M237" s="247"/>
      <c r="N237" s="248"/>
      <c r="O237" s="248"/>
      <c r="P237" s="248"/>
      <c r="Q237" s="248"/>
      <c r="R237" s="248"/>
      <c r="S237" s="248"/>
      <c r="T237" s="249"/>
      <c r="AT237" s="250" t="s">
        <v>322</v>
      </c>
      <c r="AU237" s="250" t="s">
        <v>87</v>
      </c>
      <c r="AV237" s="11" t="s">
        <v>87</v>
      </c>
      <c r="AW237" s="11" t="s">
        <v>39</v>
      </c>
      <c r="AX237" s="11" t="s">
        <v>76</v>
      </c>
      <c r="AY237" s="250" t="s">
        <v>170</v>
      </c>
    </row>
    <row r="238" spans="2:51" s="13" customFormat="1" ht="13.5">
      <c r="B238" s="275"/>
      <c r="C238" s="276"/>
      <c r="D238" s="233" t="s">
        <v>322</v>
      </c>
      <c r="E238" s="277" t="s">
        <v>23</v>
      </c>
      <c r="F238" s="278" t="s">
        <v>2522</v>
      </c>
      <c r="G238" s="276"/>
      <c r="H238" s="277" t="s">
        <v>23</v>
      </c>
      <c r="I238" s="279"/>
      <c r="J238" s="276"/>
      <c r="K238" s="276"/>
      <c r="L238" s="280"/>
      <c r="M238" s="281"/>
      <c r="N238" s="282"/>
      <c r="O238" s="282"/>
      <c r="P238" s="282"/>
      <c r="Q238" s="282"/>
      <c r="R238" s="282"/>
      <c r="S238" s="282"/>
      <c r="T238" s="283"/>
      <c r="AT238" s="284" t="s">
        <v>322</v>
      </c>
      <c r="AU238" s="284" t="s">
        <v>87</v>
      </c>
      <c r="AV238" s="13" t="s">
        <v>84</v>
      </c>
      <c r="AW238" s="13" t="s">
        <v>39</v>
      </c>
      <c r="AX238" s="13" t="s">
        <v>76</v>
      </c>
      <c r="AY238" s="284" t="s">
        <v>170</v>
      </c>
    </row>
    <row r="239" spans="2:51" s="11" customFormat="1" ht="13.5">
      <c r="B239" s="240"/>
      <c r="C239" s="241"/>
      <c r="D239" s="233" t="s">
        <v>322</v>
      </c>
      <c r="E239" s="242" t="s">
        <v>23</v>
      </c>
      <c r="F239" s="243" t="s">
        <v>2576</v>
      </c>
      <c r="G239" s="241"/>
      <c r="H239" s="244">
        <v>0.675</v>
      </c>
      <c r="I239" s="245"/>
      <c r="J239" s="241"/>
      <c r="K239" s="241"/>
      <c r="L239" s="246"/>
      <c r="M239" s="247"/>
      <c r="N239" s="248"/>
      <c r="O239" s="248"/>
      <c r="P239" s="248"/>
      <c r="Q239" s="248"/>
      <c r="R239" s="248"/>
      <c r="S239" s="248"/>
      <c r="T239" s="249"/>
      <c r="AT239" s="250" t="s">
        <v>322</v>
      </c>
      <c r="AU239" s="250" t="s">
        <v>87</v>
      </c>
      <c r="AV239" s="11" t="s">
        <v>87</v>
      </c>
      <c r="AW239" s="11" t="s">
        <v>39</v>
      </c>
      <c r="AX239" s="11" t="s">
        <v>76</v>
      </c>
      <c r="AY239" s="250" t="s">
        <v>170</v>
      </c>
    </row>
    <row r="240" spans="2:51" s="12" customFormat="1" ht="13.5">
      <c r="B240" s="251"/>
      <c r="C240" s="252"/>
      <c r="D240" s="233" t="s">
        <v>322</v>
      </c>
      <c r="E240" s="253" t="s">
        <v>23</v>
      </c>
      <c r="F240" s="254" t="s">
        <v>392</v>
      </c>
      <c r="G240" s="252"/>
      <c r="H240" s="255">
        <v>10.775</v>
      </c>
      <c r="I240" s="256"/>
      <c r="J240" s="252"/>
      <c r="K240" s="252"/>
      <c r="L240" s="257"/>
      <c r="M240" s="258"/>
      <c r="N240" s="259"/>
      <c r="O240" s="259"/>
      <c r="P240" s="259"/>
      <c r="Q240" s="259"/>
      <c r="R240" s="259"/>
      <c r="S240" s="259"/>
      <c r="T240" s="260"/>
      <c r="AT240" s="261" t="s">
        <v>322</v>
      </c>
      <c r="AU240" s="261" t="s">
        <v>87</v>
      </c>
      <c r="AV240" s="12" t="s">
        <v>194</v>
      </c>
      <c r="AW240" s="12" t="s">
        <v>39</v>
      </c>
      <c r="AX240" s="12" t="s">
        <v>84</v>
      </c>
      <c r="AY240" s="261" t="s">
        <v>170</v>
      </c>
    </row>
    <row r="241" spans="2:65" s="1" customFormat="1" ht="16.5" customHeight="1">
      <c r="B241" s="46"/>
      <c r="C241" s="221" t="s">
        <v>466</v>
      </c>
      <c r="D241" s="221" t="s">
        <v>176</v>
      </c>
      <c r="E241" s="222" t="s">
        <v>439</v>
      </c>
      <c r="F241" s="223" t="s">
        <v>440</v>
      </c>
      <c r="G241" s="224" t="s">
        <v>292</v>
      </c>
      <c r="H241" s="225">
        <v>6.144</v>
      </c>
      <c r="I241" s="226"/>
      <c r="J241" s="227">
        <f>ROUND(I241*H241,2)</f>
        <v>0</v>
      </c>
      <c r="K241" s="223" t="s">
        <v>2441</v>
      </c>
      <c r="L241" s="72"/>
      <c r="M241" s="228" t="s">
        <v>23</v>
      </c>
      <c r="N241" s="229" t="s">
        <v>47</v>
      </c>
      <c r="O241" s="47"/>
      <c r="P241" s="230">
        <f>O241*H241</f>
        <v>0</v>
      </c>
      <c r="Q241" s="230">
        <v>0</v>
      </c>
      <c r="R241" s="230">
        <f>Q241*H241</f>
        <v>0</v>
      </c>
      <c r="S241" s="230">
        <v>0</v>
      </c>
      <c r="T241" s="231">
        <f>S241*H241</f>
        <v>0</v>
      </c>
      <c r="AR241" s="24" t="s">
        <v>194</v>
      </c>
      <c r="AT241" s="24" t="s">
        <v>176</v>
      </c>
      <c r="AU241" s="24" t="s">
        <v>87</v>
      </c>
      <c r="AY241" s="24" t="s">
        <v>170</v>
      </c>
      <c r="BE241" s="232">
        <f>IF(N241="základní",J241,0)</f>
        <v>0</v>
      </c>
      <c r="BF241" s="232">
        <f>IF(N241="snížená",J241,0)</f>
        <v>0</v>
      </c>
      <c r="BG241" s="232">
        <f>IF(N241="zákl. přenesená",J241,0)</f>
        <v>0</v>
      </c>
      <c r="BH241" s="232">
        <f>IF(N241="sníž. přenesená",J241,0)</f>
        <v>0</v>
      </c>
      <c r="BI241" s="232">
        <f>IF(N241="nulová",J241,0)</f>
        <v>0</v>
      </c>
      <c r="BJ241" s="24" t="s">
        <v>84</v>
      </c>
      <c r="BK241" s="232">
        <f>ROUND(I241*H241,2)</f>
        <v>0</v>
      </c>
      <c r="BL241" s="24" t="s">
        <v>194</v>
      </c>
      <c r="BM241" s="24" t="s">
        <v>2577</v>
      </c>
    </row>
    <row r="242" spans="2:47" s="1" customFormat="1" ht="13.5">
      <c r="B242" s="46"/>
      <c r="C242" s="74"/>
      <c r="D242" s="233" t="s">
        <v>183</v>
      </c>
      <c r="E242" s="74"/>
      <c r="F242" s="234" t="s">
        <v>442</v>
      </c>
      <c r="G242" s="74"/>
      <c r="H242" s="74"/>
      <c r="I242" s="191"/>
      <c r="J242" s="74"/>
      <c r="K242" s="74"/>
      <c r="L242" s="72"/>
      <c r="M242" s="235"/>
      <c r="N242" s="47"/>
      <c r="O242" s="47"/>
      <c r="P242" s="47"/>
      <c r="Q242" s="47"/>
      <c r="R242" s="47"/>
      <c r="S242" s="47"/>
      <c r="T242" s="95"/>
      <c r="AT242" s="24" t="s">
        <v>183</v>
      </c>
      <c r="AU242" s="24" t="s">
        <v>87</v>
      </c>
    </row>
    <row r="243" spans="2:47" s="1" customFormat="1" ht="13.5">
      <c r="B243" s="46"/>
      <c r="C243" s="74"/>
      <c r="D243" s="233" t="s">
        <v>295</v>
      </c>
      <c r="E243" s="74"/>
      <c r="F243" s="236" t="s">
        <v>443</v>
      </c>
      <c r="G243" s="74"/>
      <c r="H243" s="74"/>
      <c r="I243" s="191"/>
      <c r="J243" s="74"/>
      <c r="K243" s="74"/>
      <c r="L243" s="72"/>
      <c r="M243" s="235"/>
      <c r="N243" s="47"/>
      <c r="O243" s="47"/>
      <c r="P243" s="47"/>
      <c r="Q243" s="47"/>
      <c r="R243" s="47"/>
      <c r="S243" s="47"/>
      <c r="T243" s="95"/>
      <c r="AT243" s="24" t="s">
        <v>295</v>
      </c>
      <c r="AU243" s="24" t="s">
        <v>87</v>
      </c>
    </row>
    <row r="244" spans="2:51" s="13" customFormat="1" ht="13.5">
      <c r="B244" s="275"/>
      <c r="C244" s="276"/>
      <c r="D244" s="233" t="s">
        <v>322</v>
      </c>
      <c r="E244" s="277" t="s">
        <v>23</v>
      </c>
      <c r="F244" s="278" t="s">
        <v>2578</v>
      </c>
      <c r="G244" s="276"/>
      <c r="H244" s="277" t="s">
        <v>23</v>
      </c>
      <c r="I244" s="279"/>
      <c r="J244" s="276"/>
      <c r="K244" s="276"/>
      <c r="L244" s="280"/>
      <c r="M244" s="281"/>
      <c r="N244" s="282"/>
      <c r="O244" s="282"/>
      <c r="P244" s="282"/>
      <c r="Q244" s="282"/>
      <c r="R244" s="282"/>
      <c r="S244" s="282"/>
      <c r="T244" s="283"/>
      <c r="AT244" s="284" t="s">
        <v>322</v>
      </c>
      <c r="AU244" s="284" t="s">
        <v>87</v>
      </c>
      <c r="AV244" s="13" t="s">
        <v>84</v>
      </c>
      <c r="AW244" s="13" t="s">
        <v>39</v>
      </c>
      <c r="AX244" s="13" t="s">
        <v>76</v>
      </c>
      <c r="AY244" s="284" t="s">
        <v>170</v>
      </c>
    </row>
    <row r="245" spans="2:51" s="11" customFormat="1" ht="13.5">
      <c r="B245" s="240"/>
      <c r="C245" s="241"/>
      <c r="D245" s="233" t="s">
        <v>322</v>
      </c>
      <c r="E245" s="242" t="s">
        <v>23</v>
      </c>
      <c r="F245" s="243" t="s">
        <v>2579</v>
      </c>
      <c r="G245" s="241"/>
      <c r="H245" s="244">
        <v>6.144</v>
      </c>
      <c r="I245" s="245"/>
      <c r="J245" s="241"/>
      <c r="K245" s="241"/>
      <c r="L245" s="246"/>
      <c r="M245" s="247"/>
      <c r="N245" s="248"/>
      <c r="O245" s="248"/>
      <c r="P245" s="248"/>
      <c r="Q245" s="248"/>
      <c r="R245" s="248"/>
      <c r="S245" s="248"/>
      <c r="T245" s="249"/>
      <c r="AT245" s="250" t="s">
        <v>322</v>
      </c>
      <c r="AU245" s="250" t="s">
        <v>87</v>
      </c>
      <c r="AV245" s="11" t="s">
        <v>87</v>
      </c>
      <c r="AW245" s="11" t="s">
        <v>39</v>
      </c>
      <c r="AX245" s="11" t="s">
        <v>84</v>
      </c>
      <c r="AY245" s="250" t="s">
        <v>170</v>
      </c>
    </row>
    <row r="246" spans="2:65" s="1" customFormat="1" ht="16.5" customHeight="1">
      <c r="B246" s="46"/>
      <c r="C246" s="221" t="s">
        <v>472</v>
      </c>
      <c r="D246" s="221" t="s">
        <v>176</v>
      </c>
      <c r="E246" s="222" t="s">
        <v>2580</v>
      </c>
      <c r="F246" s="223" t="s">
        <v>2581</v>
      </c>
      <c r="G246" s="224" t="s">
        <v>292</v>
      </c>
      <c r="H246" s="225">
        <v>6.96</v>
      </c>
      <c r="I246" s="226"/>
      <c r="J246" s="227">
        <f>ROUND(I246*H246,2)</f>
        <v>0</v>
      </c>
      <c r="K246" s="223" t="s">
        <v>180</v>
      </c>
      <c r="L246" s="72"/>
      <c r="M246" s="228" t="s">
        <v>23</v>
      </c>
      <c r="N246" s="229" t="s">
        <v>47</v>
      </c>
      <c r="O246" s="47"/>
      <c r="P246" s="230">
        <f>O246*H246</f>
        <v>0</v>
      </c>
      <c r="Q246" s="230">
        <v>2.234</v>
      </c>
      <c r="R246" s="230">
        <f>Q246*H246</f>
        <v>15.54864</v>
      </c>
      <c r="S246" s="230">
        <v>0</v>
      </c>
      <c r="T246" s="231">
        <f>S246*H246</f>
        <v>0</v>
      </c>
      <c r="AR246" s="24" t="s">
        <v>194</v>
      </c>
      <c r="AT246" s="24" t="s">
        <v>176</v>
      </c>
      <c r="AU246" s="24" t="s">
        <v>87</v>
      </c>
      <c r="AY246" s="24" t="s">
        <v>170</v>
      </c>
      <c r="BE246" s="232">
        <f>IF(N246="základní",J246,0)</f>
        <v>0</v>
      </c>
      <c r="BF246" s="232">
        <f>IF(N246="snížená",J246,0)</f>
        <v>0</v>
      </c>
      <c r="BG246" s="232">
        <f>IF(N246="zákl. přenesená",J246,0)</f>
        <v>0</v>
      </c>
      <c r="BH246" s="232">
        <f>IF(N246="sníž. přenesená",J246,0)</f>
        <v>0</v>
      </c>
      <c r="BI246" s="232">
        <f>IF(N246="nulová",J246,0)</f>
        <v>0</v>
      </c>
      <c r="BJ246" s="24" t="s">
        <v>84</v>
      </c>
      <c r="BK246" s="232">
        <f>ROUND(I246*H246,2)</f>
        <v>0</v>
      </c>
      <c r="BL246" s="24" t="s">
        <v>194</v>
      </c>
      <c r="BM246" s="24" t="s">
        <v>2582</v>
      </c>
    </row>
    <row r="247" spans="2:47" s="1" customFormat="1" ht="13.5">
      <c r="B247" s="46"/>
      <c r="C247" s="74"/>
      <c r="D247" s="233" t="s">
        <v>183</v>
      </c>
      <c r="E247" s="74"/>
      <c r="F247" s="234" t="s">
        <v>2583</v>
      </c>
      <c r="G247" s="74"/>
      <c r="H247" s="74"/>
      <c r="I247" s="191"/>
      <c r="J247" s="74"/>
      <c r="K247" s="74"/>
      <c r="L247" s="72"/>
      <c r="M247" s="235"/>
      <c r="N247" s="47"/>
      <c r="O247" s="47"/>
      <c r="P247" s="47"/>
      <c r="Q247" s="47"/>
      <c r="R247" s="47"/>
      <c r="S247" s="47"/>
      <c r="T247" s="95"/>
      <c r="AT247" s="24" t="s">
        <v>183</v>
      </c>
      <c r="AU247" s="24" t="s">
        <v>87</v>
      </c>
    </row>
    <row r="248" spans="2:47" s="1" customFormat="1" ht="13.5">
      <c r="B248" s="46"/>
      <c r="C248" s="74"/>
      <c r="D248" s="233" t="s">
        <v>295</v>
      </c>
      <c r="E248" s="74"/>
      <c r="F248" s="236" t="s">
        <v>443</v>
      </c>
      <c r="G248" s="74"/>
      <c r="H248" s="74"/>
      <c r="I248" s="191"/>
      <c r="J248" s="74"/>
      <c r="K248" s="74"/>
      <c r="L248" s="72"/>
      <c r="M248" s="235"/>
      <c r="N248" s="47"/>
      <c r="O248" s="47"/>
      <c r="P248" s="47"/>
      <c r="Q248" s="47"/>
      <c r="R248" s="47"/>
      <c r="S248" s="47"/>
      <c r="T248" s="95"/>
      <c r="AT248" s="24" t="s">
        <v>295</v>
      </c>
      <c r="AU248" s="24" t="s">
        <v>87</v>
      </c>
    </row>
    <row r="249" spans="2:51" s="13" customFormat="1" ht="13.5">
      <c r="B249" s="275"/>
      <c r="C249" s="276"/>
      <c r="D249" s="233" t="s">
        <v>322</v>
      </c>
      <c r="E249" s="277" t="s">
        <v>23</v>
      </c>
      <c r="F249" s="278" t="s">
        <v>2584</v>
      </c>
      <c r="G249" s="276"/>
      <c r="H249" s="277" t="s">
        <v>23</v>
      </c>
      <c r="I249" s="279"/>
      <c r="J249" s="276"/>
      <c r="K249" s="276"/>
      <c r="L249" s="280"/>
      <c r="M249" s="281"/>
      <c r="N249" s="282"/>
      <c r="O249" s="282"/>
      <c r="P249" s="282"/>
      <c r="Q249" s="282"/>
      <c r="R249" s="282"/>
      <c r="S249" s="282"/>
      <c r="T249" s="283"/>
      <c r="AT249" s="284" t="s">
        <v>322</v>
      </c>
      <c r="AU249" s="284" t="s">
        <v>87</v>
      </c>
      <c r="AV249" s="13" t="s">
        <v>84</v>
      </c>
      <c r="AW249" s="13" t="s">
        <v>39</v>
      </c>
      <c r="AX249" s="13" t="s">
        <v>76</v>
      </c>
      <c r="AY249" s="284" t="s">
        <v>170</v>
      </c>
    </row>
    <row r="250" spans="2:51" s="11" customFormat="1" ht="13.5">
      <c r="B250" s="240"/>
      <c r="C250" s="241"/>
      <c r="D250" s="233" t="s">
        <v>322</v>
      </c>
      <c r="E250" s="242" t="s">
        <v>23</v>
      </c>
      <c r="F250" s="243" t="s">
        <v>2585</v>
      </c>
      <c r="G250" s="241"/>
      <c r="H250" s="244">
        <v>6.96</v>
      </c>
      <c r="I250" s="245"/>
      <c r="J250" s="241"/>
      <c r="K250" s="241"/>
      <c r="L250" s="246"/>
      <c r="M250" s="247"/>
      <c r="N250" s="248"/>
      <c r="O250" s="248"/>
      <c r="P250" s="248"/>
      <c r="Q250" s="248"/>
      <c r="R250" s="248"/>
      <c r="S250" s="248"/>
      <c r="T250" s="249"/>
      <c r="AT250" s="250" t="s">
        <v>322</v>
      </c>
      <c r="AU250" s="250" t="s">
        <v>87</v>
      </c>
      <c r="AV250" s="11" t="s">
        <v>87</v>
      </c>
      <c r="AW250" s="11" t="s">
        <v>39</v>
      </c>
      <c r="AX250" s="11" t="s">
        <v>84</v>
      </c>
      <c r="AY250" s="250" t="s">
        <v>170</v>
      </c>
    </row>
    <row r="251" spans="2:65" s="1" customFormat="1" ht="16.5" customHeight="1">
      <c r="B251" s="46"/>
      <c r="C251" s="221" t="s">
        <v>479</v>
      </c>
      <c r="D251" s="221" t="s">
        <v>176</v>
      </c>
      <c r="E251" s="222" t="s">
        <v>2586</v>
      </c>
      <c r="F251" s="223" t="s">
        <v>2587</v>
      </c>
      <c r="G251" s="224" t="s">
        <v>219</v>
      </c>
      <c r="H251" s="225">
        <v>11.6</v>
      </c>
      <c r="I251" s="226"/>
      <c r="J251" s="227">
        <f>ROUND(I251*H251,2)</f>
        <v>0</v>
      </c>
      <c r="K251" s="223" t="s">
        <v>180</v>
      </c>
      <c r="L251" s="72"/>
      <c r="M251" s="228" t="s">
        <v>23</v>
      </c>
      <c r="N251" s="229" t="s">
        <v>47</v>
      </c>
      <c r="O251" s="47"/>
      <c r="P251" s="230">
        <f>O251*H251</f>
        <v>0</v>
      </c>
      <c r="Q251" s="230">
        <v>0.00631714</v>
      </c>
      <c r="R251" s="230">
        <f>Q251*H251</f>
        <v>0.07327882399999999</v>
      </c>
      <c r="S251" s="230">
        <v>0</v>
      </c>
      <c r="T251" s="231">
        <f>S251*H251</f>
        <v>0</v>
      </c>
      <c r="AR251" s="24" t="s">
        <v>194</v>
      </c>
      <c r="AT251" s="24" t="s">
        <v>176</v>
      </c>
      <c r="AU251" s="24" t="s">
        <v>87</v>
      </c>
      <c r="AY251" s="24" t="s">
        <v>170</v>
      </c>
      <c r="BE251" s="232">
        <f>IF(N251="základní",J251,0)</f>
        <v>0</v>
      </c>
      <c r="BF251" s="232">
        <f>IF(N251="snížená",J251,0)</f>
        <v>0</v>
      </c>
      <c r="BG251" s="232">
        <f>IF(N251="zákl. přenesená",J251,0)</f>
        <v>0</v>
      </c>
      <c r="BH251" s="232">
        <f>IF(N251="sníž. přenesená",J251,0)</f>
        <v>0</v>
      </c>
      <c r="BI251" s="232">
        <f>IF(N251="nulová",J251,0)</f>
        <v>0</v>
      </c>
      <c r="BJ251" s="24" t="s">
        <v>84</v>
      </c>
      <c r="BK251" s="232">
        <f>ROUND(I251*H251,2)</f>
        <v>0</v>
      </c>
      <c r="BL251" s="24" t="s">
        <v>194</v>
      </c>
      <c r="BM251" s="24" t="s">
        <v>2588</v>
      </c>
    </row>
    <row r="252" spans="2:47" s="1" customFormat="1" ht="13.5">
      <c r="B252" s="46"/>
      <c r="C252" s="74"/>
      <c r="D252" s="233" t="s">
        <v>183</v>
      </c>
      <c r="E252" s="74"/>
      <c r="F252" s="234" t="s">
        <v>2589</v>
      </c>
      <c r="G252" s="74"/>
      <c r="H252" s="74"/>
      <c r="I252" s="191"/>
      <c r="J252" s="74"/>
      <c r="K252" s="74"/>
      <c r="L252" s="72"/>
      <c r="M252" s="235"/>
      <c r="N252" s="47"/>
      <c r="O252" s="47"/>
      <c r="P252" s="47"/>
      <c r="Q252" s="47"/>
      <c r="R252" s="47"/>
      <c r="S252" s="47"/>
      <c r="T252" s="95"/>
      <c r="AT252" s="24" t="s">
        <v>183</v>
      </c>
      <c r="AU252" s="24" t="s">
        <v>87</v>
      </c>
    </row>
    <row r="253" spans="2:51" s="13" customFormat="1" ht="13.5">
      <c r="B253" s="275"/>
      <c r="C253" s="276"/>
      <c r="D253" s="233" t="s">
        <v>322</v>
      </c>
      <c r="E253" s="277" t="s">
        <v>23</v>
      </c>
      <c r="F253" s="278" t="s">
        <v>2590</v>
      </c>
      <c r="G253" s="276"/>
      <c r="H253" s="277" t="s">
        <v>23</v>
      </c>
      <c r="I253" s="279"/>
      <c r="J253" s="276"/>
      <c r="K253" s="276"/>
      <c r="L253" s="280"/>
      <c r="M253" s="281"/>
      <c r="N253" s="282"/>
      <c r="O253" s="282"/>
      <c r="P253" s="282"/>
      <c r="Q253" s="282"/>
      <c r="R253" s="282"/>
      <c r="S253" s="282"/>
      <c r="T253" s="283"/>
      <c r="AT253" s="284" t="s">
        <v>322</v>
      </c>
      <c r="AU253" s="284" t="s">
        <v>87</v>
      </c>
      <c r="AV253" s="13" t="s">
        <v>84</v>
      </c>
      <c r="AW253" s="13" t="s">
        <v>39</v>
      </c>
      <c r="AX253" s="13" t="s">
        <v>76</v>
      </c>
      <c r="AY253" s="284" t="s">
        <v>170</v>
      </c>
    </row>
    <row r="254" spans="2:51" s="11" customFormat="1" ht="13.5">
      <c r="B254" s="240"/>
      <c r="C254" s="241"/>
      <c r="D254" s="233" t="s">
        <v>322</v>
      </c>
      <c r="E254" s="242" t="s">
        <v>23</v>
      </c>
      <c r="F254" s="243" t="s">
        <v>2591</v>
      </c>
      <c r="G254" s="241"/>
      <c r="H254" s="244">
        <v>11.6</v>
      </c>
      <c r="I254" s="245"/>
      <c r="J254" s="241"/>
      <c r="K254" s="241"/>
      <c r="L254" s="246"/>
      <c r="M254" s="247"/>
      <c r="N254" s="248"/>
      <c r="O254" s="248"/>
      <c r="P254" s="248"/>
      <c r="Q254" s="248"/>
      <c r="R254" s="248"/>
      <c r="S254" s="248"/>
      <c r="T254" s="249"/>
      <c r="AT254" s="250" t="s">
        <v>322</v>
      </c>
      <c r="AU254" s="250" t="s">
        <v>87</v>
      </c>
      <c r="AV254" s="11" t="s">
        <v>87</v>
      </c>
      <c r="AW254" s="11" t="s">
        <v>39</v>
      </c>
      <c r="AX254" s="11" t="s">
        <v>84</v>
      </c>
      <c r="AY254" s="250" t="s">
        <v>170</v>
      </c>
    </row>
    <row r="255" spans="2:63" s="10" customFormat="1" ht="29.85" customHeight="1">
      <c r="B255" s="205"/>
      <c r="C255" s="206"/>
      <c r="D255" s="207" t="s">
        <v>75</v>
      </c>
      <c r="E255" s="219" t="s">
        <v>173</v>
      </c>
      <c r="F255" s="219" t="s">
        <v>453</v>
      </c>
      <c r="G255" s="206"/>
      <c r="H255" s="206"/>
      <c r="I255" s="209"/>
      <c r="J255" s="220">
        <f>BK255</f>
        <v>0</v>
      </c>
      <c r="K255" s="206"/>
      <c r="L255" s="211"/>
      <c r="M255" s="212"/>
      <c r="N255" s="213"/>
      <c r="O255" s="213"/>
      <c r="P255" s="214">
        <f>SUM(P256:P260)</f>
        <v>0</v>
      </c>
      <c r="Q255" s="213"/>
      <c r="R255" s="214">
        <f>SUM(R256:R260)</f>
        <v>0</v>
      </c>
      <c r="S255" s="213"/>
      <c r="T255" s="215">
        <f>SUM(T256:T260)</f>
        <v>0</v>
      </c>
      <c r="AR255" s="216" t="s">
        <v>84</v>
      </c>
      <c r="AT255" s="217" t="s">
        <v>75</v>
      </c>
      <c r="AU255" s="217" t="s">
        <v>84</v>
      </c>
      <c r="AY255" s="216" t="s">
        <v>170</v>
      </c>
      <c r="BK255" s="218">
        <f>SUM(BK256:BK260)</f>
        <v>0</v>
      </c>
    </row>
    <row r="256" spans="2:65" s="1" customFormat="1" ht="16.5" customHeight="1">
      <c r="B256" s="46"/>
      <c r="C256" s="221" t="s">
        <v>486</v>
      </c>
      <c r="D256" s="221" t="s">
        <v>176</v>
      </c>
      <c r="E256" s="222" t="s">
        <v>2592</v>
      </c>
      <c r="F256" s="223" t="s">
        <v>2593</v>
      </c>
      <c r="G256" s="224" t="s">
        <v>219</v>
      </c>
      <c r="H256" s="225">
        <v>98.5</v>
      </c>
      <c r="I256" s="226"/>
      <c r="J256" s="227">
        <f>ROUND(I256*H256,2)</f>
        <v>0</v>
      </c>
      <c r="K256" s="223" t="s">
        <v>23</v>
      </c>
      <c r="L256" s="72"/>
      <c r="M256" s="228" t="s">
        <v>23</v>
      </c>
      <c r="N256" s="229" t="s">
        <v>47</v>
      </c>
      <c r="O256" s="47"/>
      <c r="P256" s="230">
        <f>O256*H256</f>
        <v>0</v>
      </c>
      <c r="Q256" s="230">
        <v>0</v>
      </c>
      <c r="R256" s="230">
        <f>Q256*H256</f>
        <v>0</v>
      </c>
      <c r="S256" s="230">
        <v>0</v>
      </c>
      <c r="T256" s="231">
        <f>S256*H256</f>
        <v>0</v>
      </c>
      <c r="AR256" s="24" t="s">
        <v>194</v>
      </c>
      <c r="AT256" s="24" t="s">
        <v>176</v>
      </c>
      <c r="AU256" s="24" t="s">
        <v>87</v>
      </c>
      <c r="AY256" s="24" t="s">
        <v>170</v>
      </c>
      <c r="BE256" s="232">
        <f>IF(N256="základní",J256,0)</f>
        <v>0</v>
      </c>
      <c r="BF256" s="232">
        <f>IF(N256="snížená",J256,0)</f>
        <v>0</v>
      </c>
      <c r="BG256" s="232">
        <f>IF(N256="zákl. přenesená",J256,0)</f>
        <v>0</v>
      </c>
      <c r="BH256" s="232">
        <f>IF(N256="sníž. přenesená",J256,0)</f>
        <v>0</v>
      </c>
      <c r="BI256" s="232">
        <f>IF(N256="nulová",J256,0)</f>
        <v>0</v>
      </c>
      <c r="BJ256" s="24" t="s">
        <v>84</v>
      </c>
      <c r="BK256" s="232">
        <f>ROUND(I256*H256,2)</f>
        <v>0</v>
      </c>
      <c r="BL256" s="24" t="s">
        <v>194</v>
      </c>
      <c r="BM256" s="24" t="s">
        <v>2594</v>
      </c>
    </row>
    <row r="257" spans="2:47" s="1" customFormat="1" ht="13.5">
      <c r="B257" s="46"/>
      <c r="C257" s="74"/>
      <c r="D257" s="233" t="s">
        <v>183</v>
      </c>
      <c r="E257" s="74"/>
      <c r="F257" s="234" t="s">
        <v>2595</v>
      </c>
      <c r="G257" s="74"/>
      <c r="H257" s="74"/>
      <c r="I257" s="191"/>
      <c r="J257" s="74"/>
      <c r="K257" s="74"/>
      <c r="L257" s="72"/>
      <c r="M257" s="235"/>
      <c r="N257" s="47"/>
      <c r="O257" s="47"/>
      <c r="P257" s="47"/>
      <c r="Q257" s="47"/>
      <c r="R257" s="47"/>
      <c r="S257" s="47"/>
      <c r="T257" s="95"/>
      <c r="AT257" s="24" t="s">
        <v>183</v>
      </c>
      <c r="AU257" s="24" t="s">
        <v>87</v>
      </c>
    </row>
    <row r="258" spans="2:51" s="13" customFormat="1" ht="13.5">
      <c r="B258" s="275"/>
      <c r="C258" s="276"/>
      <c r="D258" s="233" t="s">
        <v>322</v>
      </c>
      <c r="E258" s="277" t="s">
        <v>23</v>
      </c>
      <c r="F258" s="278" t="s">
        <v>2596</v>
      </c>
      <c r="G258" s="276"/>
      <c r="H258" s="277" t="s">
        <v>23</v>
      </c>
      <c r="I258" s="279"/>
      <c r="J258" s="276"/>
      <c r="K258" s="276"/>
      <c r="L258" s="280"/>
      <c r="M258" s="281"/>
      <c r="N258" s="282"/>
      <c r="O258" s="282"/>
      <c r="P258" s="282"/>
      <c r="Q258" s="282"/>
      <c r="R258" s="282"/>
      <c r="S258" s="282"/>
      <c r="T258" s="283"/>
      <c r="AT258" s="284" t="s">
        <v>322</v>
      </c>
      <c r="AU258" s="284" t="s">
        <v>87</v>
      </c>
      <c r="AV258" s="13" t="s">
        <v>84</v>
      </c>
      <c r="AW258" s="13" t="s">
        <v>39</v>
      </c>
      <c r="AX258" s="13" t="s">
        <v>76</v>
      </c>
      <c r="AY258" s="284" t="s">
        <v>170</v>
      </c>
    </row>
    <row r="259" spans="2:51" s="13" customFormat="1" ht="13.5">
      <c r="B259" s="275"/>
      <c r="C259" s="276"/>
      <c r="D259" s="233" t="s">
        <v>322</v>
      </c>
      <c r="E259" s="277" t="s">
        <v>23</v>
      </c>
      <c r="F259" s="278" t="s">
        <v>2597</v>
      </c>
      <c r="G259" s="276"/>
      <c r="H259" s="277" t="s">
        <v>23</v>
      </c>
      <c r="I259" s="279"/>
      <c r="J259" s="276"/>
      <c r="K259" s="276"/>
      <c r="L259" s="280"/>
      <c r="M259" s="281"/>
      <c r="N259" s="282"/>
      <c r="O259" s="282"/>
      <c r="P259" s="282"/>
      <c r="Q259" s="282"/>
      <c r="R259" s="282"/>
      <c r="S259" s="282"/>
      <c r="T259" s="283"/>
      <c r="AT259" s="284" t="s">
        <v>322</v>
      </c>
      <c r="AU259" s="284" t="s">
        <v>87</v>
      </c>
      <c r="AV259" s="13" t="s">
        <v>84</v>
      </c>
      <c r="AW259" s="13" t="s">
        <v>39</v>
      </c>
      <c r="AX259" s="13" t="s">
        <v>76</v>
      </c>
      <c r="AY259" s="284" t="s">
        <v>170</v>
      </c>
    </row>
    <row r="260" spans="2:51" s="11" customFormat="1" ht="13.5">
      <c r="B260" s="240"/>
      <c r="C260" s="241"/>
      <c r="D260" s="233" t="s">
        <v>322</v>
      </c>
      <c r="E260" s="242" t="s">
        <v>23</v>
      </c>
      <c r="F260" s="243" t="s">
        <v>2421</v>
      </c>
      <c r="G260" s="241"/>
      <c r="H260" s="244">
        <v>98.5</v>
      </c>
      <c r="I260" s="245"/>
      <c r="J260" s="241"/>
      <c r="K260" s="241"/>
      <c r="L260" s="246"/>
      <c r="M260" s="247"/>
      <c r="N260" s="248"/>
      <c r="O260" s="248"/>
      <c r="P260" s="248"/>
      <c r="Q260" s="248"/>
      <c r="R260" s="248"/>
      <c r="S260" s="248"/>
      <c r="T260" s="249"/>
      <c r="AT260" s="250" t="s">
        <v>322</v>
      </c>
      <c r="AU260" s="250" t="s">
        <v>87</v>
      </c>
      <c r="AV260" s="11" t="s">
        <v>87</v>
      </c>
      <c r="AW260" s="11" t="s">
        <v>39</v>
      </c>
      <c r="AX260" s="11" t="s">
        <v>84</v>
      </c>
      <c r="AY260" s="250" t="s">
        <v>170</v>
      </c>
    </row>
    <row r="261" spans="2:63" s="10" customFormat="1" ht="29.85" customHeight="1">
      <c r="B261" s="205"/>
      <c r="C261" s="206"/>
      <c r="D261" s="207" t="s">
        <v>75</v>
      </c>
      <c r="E261" s="219" t="s">
        <v>211</v>
      </c>
      <c r="F261" s="219" t="s">
        <v>525</v>
      </c>
      <c r="G261" s="206"/>
      <c r="H261" s="206"/>
      <c r="I261" s="209"/>
      <c r="J261" s="220">
        <f>BK261</f>
        <v>0</v>
      </c>
      <c r="K261" s="206"/>
      <c r="L261" s="211"/>
      <c r="M261" s="212"/>
      <c r="N261" s="213"/>
      <c r="O261" s="213"/>
      <c r="P261" s="214">
        <f>SUM(P262:P349)</f>
        <v>0</v>
      </c>
      <c r="Q261" s="213"/>
      <c r="R261" s="214">
        <f>SUM(R262:R349)</f>
        <v>28.964434766000004</v>
      </c>
      <c r="S261" s="213"/>
      <c r="T261" s="215">
        <f>SUM(T262:T349)</f>
        <v>0.15</v>
      </c>
      <c r="AR261" s="216" t="s">
        <v>84</v>
      </c>
      <c r="AT261" s="217" t="s">
        <v>75</v>
      </c>
      <c r="AU261" s="217" t="s">
        <v>84</v>
      </c>
      <c r="AY261" s="216" t="s">
        <v>170</v>
      </c>
      <c r="BK261" s="218">
        <f>SUM(BK262:BK349)</f>
        <v>0</v>
      </c>
    </row>
    <row r="262" spans="2:65" s="1" customFormat="1" ht="25.5" customHeight="1">
      <c r="B262" s="46"/>
      <c r="C262" s="221" t="s">
        <v>492</v>
      </c>
      <c r="D262" s="221" t="s">
        <v>176</v>
      </c>
      <c r="E262" s="222" t="s">
        <v>2598</v>
      </c>
      <c r="F262" s="223" t="s">
        <v>2599</v>
      </c>
      <c r="G262" s="224" t="s">
        <v>304</v>
      </c>
      <c r="H262" s="225">
        <v>1</v>
      </c>
      <c r="I262" s="226"/>
      <c r="J262" s="227">
        <f>ROUND(I262*H262,2)</f>
        <v>0</v>
      </c>
      <c r="K262" s="223" t="s">
        <v>23</v>
      </c>
      <c r="L262" s="72"/>
      <c r="M262" s="228" t="s">
        <v>23</v>
      </c>
      <c r="N262" s="229" t="s">
        <v>47</v>
      </c>
      <c r="O262" s="47"/>
      <c r="P262" s="230">
        <f>O262*H262</f>
        <v>0</v>
      </c>
      <c r="Q262" s="230">
        <v>0</v>
      </c>
      <c r="R262" s="230">
        <f>Q262*H262</f>
        <v>0</v>
      </c>
      <c r="S262" s="230">
        <v>0</v>
      </c>
      <c r="T262" s="231">
        <f>S262*H262</f>
        <v>0</v>
      </c>
      <c r="AR262" s="24" t="s">
        <v>194</v>
      </c>
      <c r="AT262" s="24" t="s">
        <v>176</v>
      </c>
      <c r="AU262" s="24" t="s">
        <v>87</v>
      </c>
      <c r="AY262" s="24" t="s">
        <v>170</v>
      </c>
      <c r="BE262" s="232">
        <f>IF(N262="základní",J262,0)</f>
        <v>0</v>
      </c>
      <c r="BF262" s="232">
        <f>IF(N262="snížená",J262,0)</f>
        <v>0</v>
      </c>
      <c r="BG262" s="232">
        <f>IF(N262="zákl. přenesená",J262,0)</f>
        <v>0</v>
      </c>
      <c r="BH262" s="232">
        <f>IF(N262="sníž. přenesená",J262,0)</f>
        <v>0</v>
      </c>
      <c r="BI262" s="232">
        <f>IF(N262="nulová",J262,0)</f>
        <v>0</v>
      </c>
      <c r="BJ262" s="24" t="s">
        <v>84</v>
      </c>
      <c r="BK262" s="232">
        <f>ROUND(I262*H262,2)</f>
        <v>0</v>
      </c>
      <c r="BL262" s="24" t="s">
        <v>194</v>
      </c>
      <c r="BM262" s="24" t="s">
        <v>2600</v>
      </c>
    </row>
    <row r="263" spans="2:47" s="1" customFormat="1" ht="13.5">
      <c r="B263" s="46"/>
      <c r="C263" s="74"/>
      <c r="D263" s="233" t="s">
        <v>183</v>
      </c>
      <c r="E263" s="74"/>
      <c r="F263" s="234" t="s">
        <v>2599</v>
      </c>
      <c r="G263" s="74"/>
      <c r="H263" s="74"/>
      <c r="I263" s="191"/>
      <c r="J263" s="74"/>
      <c r="K263" s="74"/>
      <c r="L263" s="72"/>
      <c r="M263" s="235"/>
      <c r="N263" s="47"/>
      <c r="O263" s="47"/>
      <c r="P263" s="47"/>
      <c r="Q263" s="47"/>
      <c r="R263" s="47"/>
      <c r="S263" s="47"/>
      <c r="T263" s="95"/>
      <c r="AT263" s="24" t="s">
        <v>183</v>
      </c>
      <c r="AU263" s="24" t="s">
        <v>87</v>
      </c>
    </row>
    <row r="264" spans="2:65" s="1" customFormat="1" ht="25.5" customHeight="1">
      <c r="B264" s="46"/>
      <c r="C264" s="221" t="s">
        <v>499</v>
      </c>
      <c r="D264" s="221" t="s">
        <v>176</v>
      </c>
      <c r="E264" s="222" t="s">
        <v>2601</v>
      </c>
      <c r="F264" s="223" t="s">
        <v>2602</v>
      </c>
      <c r="G264" s="224" t="s">
        <v>340</v>
      </c>
      <c r="H264" s="225">
        <v>12.8</v>
      </c>
      <c r="I264" s="226"/>
      <c r="J264" s="227">
        <f>ROUND(I264*H264,2)</f>
        <v>0</v>
      </c>
      <c r="K264" s="223" t="s">
        <v>180</v>
      </c>
      <c r="L264" s="72"/>
      <c r="M264" s="228" t="s">
        <v>23</v>
      </c>
      <c r="N264" s="229" t="s">
        <v>47</v>
      </c>
      <c r="O264" s="47"/>
      <c r="P264" s="230">
        <f>O264*H264</f>
        <v>0</v>
      </c>
      <c r="Q264" s="230">
        <v>1E-05</v>
      </c>
      <c r="R264" s="230">
        <f>Q264*H264</f>
        <v>0.00012800000000000002</v>
      </c>
      <c r="S264" s="230">
        <v>0</v>
      </c>
      <c r="T264" s="231">
        <f>S264*H264</f>
        <v>0</v>
      </c>
      <c r="AR264" s="24" t="s">
        <v>194</v>
      </c>
      <c r="AT264" s="24" t="s">
        <v>176</v>
      </c>
      <c r="AU264" s="24" t="s">
        <v>87</v>
      </c>
      <c r="AY264" s="24" t="s">
        <v>170</v>
      </c>
      <c r="BE264" s="232">
        <f>IF(N264="základní",J264,0)</f>
        <v>0</v>
      </c>
      <c r="BF264" s="232">
        <f>IF(N264="snížená",J264,0)</f>
        <v>0</v>
      </c>
      <c r="BG264" s="232">
        <f>IF(N264="zákl. přenesená",J264,0)</f>
        <v>0</v>
      </c>
      <c r="BH264" s="232">
        <f>IF(N264="sníž. přenesená",J264,0)</f>
        <v>0</v>
      </c>
      <c r="BI264" s="232">
        <f>IF(N264="nulová",J264,0)</f>
        <v>0</v>
      </c>
      <c r="BJ264" s="24" t="s">
        <v>84</v>
      </c>
      <c r="BK264" s="232">
        <f>ROUND(I264*H264,2)</f>
        <v>0</v>
      </c>
      <c r="BL264" s="24" t="s">
        <v>194</v>
      </c>
      <c r="BM264" s="24" t="s">
        <v>2603</v>
      </c>
    </row>
    <row r="265" spans="2:47" s="1" customFormat="1" ht="13.5">
      <c r="B265" s="46"/>
      <c r="C265" s="74"/>
      <c r="D265" s="233" t="s">
        <v>183</v>
      </c>
      <c r="E265" s="74"/>
      <c r="F265" s="234" t="s">
        <v>2604</v>
      </c>
      <c r="G265" s="74"/>
      <c r="H265" s="74"/>
      <c r="I265" s="191"/>
      <c r="J265" s="74"/>
      <c r="K265" s="74"/>
      <c r="L265" s="72"/>
      <c r="M265" s="235"/>
      <c r="N265" s="47"/>
      <c r="O265" s="47"/>
      <c r="P265" s="47"/>
      <c r="Q265" s="47"/>
      <c r="R265" s="47"/>
      <c r="S265" s="47"/>
      <c r="T265" s="95"/>
      <c r="AT265" s="24" t="s">
        <v>183</v>
      </c>
      <c r="AU265" s="24" t="s">
        <v>87</v>
      </c>
    </row>
    <row r="266" spans="2:47" s="1" customFormat="1" ht="13.5">
      <c r="B266" s="46"/>
      <c r="C266" s="74"/>
      <c r="D266" s="233" t="s">
        <v>295</v>
      </c>
      <c r="E266" s="74"/>
      <c r="F266" s="236" t="s">
        <v>2605</v>
      </c>
      <c r="G266" s="74"/>
      <c r="H266" s="74"/>
      <c r="I266" s="191"/>
      <c r="J266" s="74"/>
      <c r="K266" s="74"/>
      <c r="L266" s="72"/>
      <c r="M266" s="235"/>
      <c r="N266" s="47"/>
      <c r="O266" s="47"/>
      <c r="P266" s="47"/>
      <c r="Q266" s="47"/>
      <c r="R266" s="47"/>
      <c r="S266" s="47"/>
      <c r="T266" s="95"/>
      <c r="AT266" s="24" t="s">
        <v>295</v>
      </c>
      <c r="AU266" s="24" t="s">
        <v>87</v>
      </c>
    </row>
    <row r="267" spans="2:51" s="13" customFormat="1" ht="13.5">
      <c r="B267" s="275"/>
      <c r="C267" s="276"/>
      <c r="D267" s="233" t="s">
        <v>322</v>
      </c>
      <c r="E267" s="277" t="s">
        <v>23</v>
      </c>
      <c r="F267" s="278" t="s">
        <v>2606</v>
      </c>
      <c r="G267" s="276"/>
      <c r="H267" s="277" t="s">
        <v>23</v>
      </c>
      <c r="I267" s="279"/>
      <c r="J267" s="276"/>
      <c r="K267" s="276"/>
      <c r="L267" s="280"/>
      <c r="M267" s="281"/>
      <c r="N267" s="282"/>
      <c r="O267" s="282"/>
      <c r="P267" s="282"/>
      <c r="Q267" s="282"/>
      <c r="R267" s="282"/>
      <c r="S267" s="282"/>
      <c r="T267" s="283"/>
      <c r="AT267" s="284" t="s">
        <v>322</v>
      </c>
      <c r="AU267" s="284" t="s">
        <v>87</v>
      </c>
      <c r="AV267" s="13" t="s">
        <v>84</v>
      </c>
      <c r="AW267" s="13" t="s">
        <v>39</v>
      </c>
      <c r="AX267" s="13" t="s">
        <v>76</v>
      </c>
      <c r="AY267" s="284" t="s">
        <v>170</v>
      </c>
    </row>
    <row r="268" spans="2:51" s="11" customFormat="1" ht="13.5">
      <c r="B268" s="240"/>
      <c r="C268" s="241"/>
      <c r="D268" s="233" t="s">
        <v>322</v>
      </c>
      <c r="E268" s="242" t="s">
        <v>23</v>
      </c>
      <c r="F268" s="243" t="s">
        <v>2607</v>
      </c>
      <c r="G268" s="241"/>
      <c r="H268" s="244">
        <v>12.8</v>
      </c>
      <c r="I268" s="245"/>
      <c r="J268" s="241"/>
      <c r="K268" s="241"/>
      <c r="L268" s="246"/>
      <c r="M268" s="247"/>
      <c r="N268" s="248"/>
      <c r="O268" s="248"/>
      <c r="P268" s="248"/>
      <c r="Q268" s="248"/>
      <c r="R268" s="248"/>
      <c r="S268" s="248"/>
      <c r="T268" s="249"/>
      <c r="AT268" s="250" t="s">
        <v>322</v>
      </c>
      <c r="AU268" s="250" t="s">
        <v>87</v>
      </c>
      <c r="AV268" s="11" t="s">
        <v>87</v>
      </c>
      <c r="AW268" s="11" t="s">
        <v>39</v>
      </c>
      <c r="AX268" s="11" t="s">
        <v>84</v>
      </c>
      <c r="AY268" s="250" t="s">
        <v>170</v>
      </c>
    </row>
    <row r="269" spans="2:65" s="1" customFormat="1" ht="16.5" customHeight="1">
      <c r="B269" s="46"/>
      <c r="C269" s="262" t="s">
        <v>506</v>
      </c>
      <c r="D269" s="262" t="s">
        <v>858</v>
      </c>
      <c r="E269" s="263" t="s">
        <v>2608</v>
      </c>
      <c r="F269" s="264" t="s">
        <v>2609</v>
      </c>
      <c r="G269" s="265" t="s">
        <v>340</v>
      </c>
      <c r="H269" s="266">
        <v>12.928</v>
      </c>
      <c r="I269" s="267"/>
      <c r="J269" s="268">
        <f>ROUND(I269*H269,2)</f>
        <v>0</v>
      </c>
      <c r="K269" s="264" t="s">
        <v>180</v>
      </c>
      <c r="L269" s="269"/>
      <c r="M269" s="270" t="s">
        <v>23</v>
      </c>
      <c r="N269" s="271" t="s">
        <v>47</v>
      </c>
      <c r="O269" s="47"/>
      <c r="P269" s="230">
        <f>O269*H269</f>
        <v>0</v>
      </c>
      <c r="Q269" s="230">
        <v>0.592</v>
      </c>
      <c r="R269" s="230">
        <f>Q269*H269</f>
        <v>7.653376</v>
      </c>
      <c r="S269" s="230">
        <v>0</v>
      </c>
      <c r="T269" s="231">
        <f>S269*H269</f>
        <v>0</v>
      </c>
      <c r="AR269" s="24" t="s">
        <v>211</v>
      </c>
      <c r="AT269" s="24" t="s">
        <v>858</v>
      </c>
      <c r="AU269" s="24" t="s">
        <v>87</v>
      </c>
      <c r="AY269" s="24" t="s">
        <v>170</v>
      </c>
      <c r="BE269" s="232">
        <f>IF(N269="základní",J269,0)</f>
        <v>0</v>
      </c>
      <c r="BF269" s="232">
        <f>IF(N269="snížená",J269,0)</f>
        <v>0</v>
      </c>
      <c r="BG269" s="232">
        <f>IF(N269="zákl. přenesená",J269,0)</f>
        <v>0</v>
      </c>
      <c r="BH269" s="232">
        <f>IF(N269="sníž. přenesená",J269,0)</f>
        <v>0</v>
      </c>
      <c r="BI269" s="232">
        <f>IF(N269="nulová",J269,0)</f>
        <v>0</v>
      </c>
      <c r="BJ269" s="24" t="s">
        <v>84</v>
      </c>
      <c r="BK269" s="232">
        <f>ROUND(I269*H269,2)</f>
        <v>0</v>
      </c>
      <c r="BL269" s="24" t="s">
        <v>194</v>
      </c>
      <c r="BM269" s="24" t="s">
        <v>2610</v>
      </c>
    </row>
    <row r="270" spans="2:47" s="1" customFormat="1" ht="13.5">
      <c r="B270" s="46"/>
      <c r="C270" s="74"/>
      <c r="D270" s="233" t="s">
        <v>183</v>
      </c>
      <c r="E270" s="74"/>
      <c r="F270" s="234" t="s">
        <v>2609</v>
      </c>
      <c r="G270" s="74"/>
      <c r="H270" s="74"/>
      <c r="I270" s="191"/>
      <c r="J270" s="74"/>
      <c r="K270" s="74"/>
      <c r="L270" s="72"/>
      <c r="M270" s="235"/>
      <c r="N270" s="47"/>
      <c r="O270" s="47"/>
      <c r="P270" s="47"/>
      <c r="Q270" s="47"/>
      <c r="R270" s="47"/>
      <c r="S270" s="47"/>
      <c r="T270" s="95"/>
      <c r="AT270" s="24" t="s">
        <v>183</v>
      </c>
      <c r="AU270" s="24" t="s">
        <v>87</v>
      </c>
    </row>
    <row r="271" spans="2:51" s="11" customFormat="1" ht="13.5">
      <c r="B271" s="240"/>
      <c r="C271" s="241"/>
      <c r="D271" s="233" t="s">
        <v>322</v>
      </c>
      <c r="E271" s="241"/>
      <c r="F271" s="243" t="s">
        <v>2611</v>
      </c>
      <c r="G271" s="241"/>
      <c r="H271" s="244">
        <v>12.928</v>
      </c>
      <c r="I271" s="245"/>
      <c r="J271" s="241"/>
      <c r="K271" s="241"/>
      <c r="L271" s="246"/>
      <c r="M271" s="247"/>
      <c r="N271" s="248"/>
      <c r="O271" s="248"/>
      <c r="P271" s="248"/>
      <c r="Q271" s="248"/>
      <c r="R271" s="248"/>
      <c r="S271" s="248"/>
      <c r="T271" s="249"/>
      <c r="AT271" s="250" t="s">
        <v>322</v>
      </c>
      <c r="AU271" s="250" t="s">
        <v>87</v>
      </c>
      <c r="AV271" s="11" t="s">
        <v>87</v>
      </c>
      <c r="AW271" s="11" t="s">
        <v>6</v>
      </c>
      <c r="AX271" s="11" t="s">
        <v>84</v>
      </c>
      <c r="AY271" s="250" t="s">
        <v>170</v>
      </c>
    </row>
    <row r="272" spans="2:65" s="1" customFormat="1" ht="16.5" customHeight="1">
      <c r="B272" s="46"/>
      <c r="C272" s="262" t="s">
        <v>513</v>
      </c>
      <c r="D272" s="262" t="s">
        <v>858</v>
      </c>
      <c r="E272" s="263" t="s">
        <v>2612</v>
      </c>
      <c r="F272" s="264" t="s">
        <v>2613</v>
      </c>
      <c r="G272" s="265" t="s">
        <v>304</v>
      </c>
      <c r="H272" s="266">
        <v>10</v>
      </c>
      <c r="I272" s="267"/>
      <c r="J272" s="268">
        <f>ROUND(I272*H272,2)</f>
        <v>0</v>
      </c>
      <c r="K272" s="264" t="s">
        <v>23</v>
      </c>
      <c r="L272" s="269"/>
      <c r="M272" s="270" t="s">
        <v>23</v>
      </c>
      <c r="N272" s="271" t="s">
        <v>47</v>
      </c>
      <c r="O272" s="47"/>
      <c r="P272" s="230">
        <f>O272*H272</f>
        <v>0</v>
      </c>
      <c r="Q272" s="230">
        <v>0.04</v>
      </c>
      <c r="R272" s="230">
        <f>Q272*H272</f>
        <v>0.4</v>
      </c>
      <c r="S272" s="230">
        <v>0</v>
      </c>
      <c r="T272" s="231">
        <f>S272*H272</f>
        <v>0</v>
      </c>
      <c r="AR272" s="24" t="s">
        <v>211</v>
      </c>
      <c r="AT272" s="24" t="s">
        <v>858</v>
      </c>
      <c r="AU272" s="24" t="s">
        <v>87</v>
      </c>
      <c r="AY272" s="24" t="s">
        <v>170</v>
      </c>
      <c r="BE272" s="232">
        <f>IF(N272="základní",J272,0)</f>
        <v>0</v>
      </c>
      <c r="BF272" s="232">
        <f>IF(N272="snížená",J272,0)</f>
        <v>0</v>
      </c>
      <c r="BG272" s="232">
        <f>IF(N272="zákl. přenesená",J272,0)</f>
        <v>0</v>
      </c>
      <c r="BH272" s="232">
        <f>IF(N272="sníž. přenesená",J272,0)</f>
        <v>0</v>
      </c>
      <c r="BI272" s="232">
        <f>IF(N272="nulová",J272,0)</f>
        <v>0</v>
      </c>
      <c r="BJ272" s="24" t="s">
        <v>84</v>
      </c>
      <c r="BK272" s="232">
        <f>ROUND(I272*H272,2)</f>
        <v>0</v>
      </c>
      <c r="BL272" s="24" t="s">
        <v>194</v>
      </c>
      <c r="BM272" s="24" t="s">
        <v>2614</v>
      </c>
    </row>
    <row r="273" spans="2:47" s="1" customFormat="1" ht="13.5">
      <c r="B273" s="46"/>
      <c r="C273" s="74"/>
      <c r="D273" s="233" t="s">
        <v>183</v>
      </c>
      <c r="E273" s="74"/>
      <c r="F273" s="234" t="s">
        <v>2613</v>
      </c>
      <c r="G273" s="74"/>
      <c r="H273" s="74"/>
      <c r="I273" s="191"/>
      <c r="J273" s="74"/>
      <c r="K273" s="74"/>
      <c r="L273" s="72"/>
      <c r="M273" s="235"/>
      <c r="N273" s="47"/>
      <c r="O273" s="47"/>
      <c r="P273" s="47"/>
      <c r="Q273" s="47"/>
      <c r="R273" s="47"/>
      <c r="S273" s="47"/>
      <c r="T273" s="95"/>
      <c r="AT273" s="24" t="s">
        <v>183</v>
      </c>
      <c r="AU273" s="24" t="s">
        <v>87</v>
      </c>
    </row>
    <row r="274" spans="2:65" s="1" customFormat="1" ht="16.5" customHeight="1">
      <c r="B274" s="46"/>
      <c r="C274" s="221" t="s">
        <v>520</v>
      </c>
      <c r="D274" s="221" t="s">
        <v>176</v>
      </c>
      <c r="E274" s="222" t="s">
        <v>2615</v>
      </c>
      <c r="F274" s="223" t="s">
        <v>2616</v>
      </c>
      <c r="G274" s="224" t="s">
        <v>304</v>
      </c>
      <c r="H274" s="225">
        <v>2</v>
      </c>
      <c r="I274" s="226"/>
      <c r="J274" s="227">
        <f>ROUND(I274*H274,2)</f>
        <v>0</v>
      </c>
      <c r="K274" s="223" t="s">
        <v>23</v>
      </c>
      <c r="L274" s="72"/>
      <c r="M274" s="228" t="s">
        <v>23</v>
      </c>
      <c r="N274" s="229" t="s">
        <v>47</v>
      </c>
      <c r="O274" s="47"/>
      <c r="P274" s="230">
        <f>O274*H274</f>
        <v>0</v>
      </c>
      <c r="Q274" s="230">
        <v>0</v>
      </c>
      <c r="R274" s="230">
        <f>Q274*H274</f>
        <v>0</v>
      </c>
      <c r="S274" s="230">
        <v>0</v>
      </c>
      <c r="T274" s="231">
        <f>S274*H274</f>
        <v>0</v>
      </c>
      <c r="AR274" s="24" t="s">
        <v>194</v>
      </c>
      <c r="AT274" s="24" t="s">
        <v>176</v>
      </c>
      <c r="AU274" s="24" t="s">
        <v>87</v>
      </c>
      <c r="AY274" s="24" t="s">
        <v>170</v>
      </c>
      <c r="BE274" s="232">
        <f>IF(N274="základní",J274,0)</f>
        <v>0</v>
      </c>
      <c r="BF274" s="232">
        <f>IF(N274="snížená",J274,0)</f>
        <v>0</v>
      </c>
      <c r="BG274" s="232">
        <f>IF(N274="zákl. přenesená",J274,0)</f>
        <v>0</v>
      </c>
      <c r="BH274" s="232">
        <f>IF(N274="sníž. přenesená",J274,0)</f>
        <v>0</v>
      </c>
      <c r="BI274" s="232">
        <f>IF(N274="nulová",J274,0)</f>
        <v>0</v>
      </c>
      <c r="BJ274" s="24" t="s">
        <v>84</v>
      </c>
      <c r="BK274" s="232">
        <f>ROUND(I274*H274,2)</f>
        <v>0</v>
      </c>
      <c r="BL274" s="24" t="s">
        <v>194</v>
      </c>
      <c r="BM274" s="24" t="s">
        <v>2617</v>
      </c>
    </row>
    <row r="275" spans="2:47" s="1" customFormat="1" ht="13.5">
      <c r="B275" s="46"/>
      <c r="C275" s="74"/>
      <c r="D275" s="233" t="s">
        <v>183</v>
      </c>
      <c r="E275" s="74"/>
      <c r="F275" s="234" t="s">
        <v>2616</v>
      </c>
      <c r="G275" s="74"/>
      <c r="H275" s="74"/>
      <c r="I275" s="191"/>
      <c r="J275" s="74"/>
      <c r="K275" s="74"/>
      <c r="L275" s="72"/>
      <c r="M275" s="235"/>
      <c r="N275" s="47"/>
      <c r="O275" s="47"/>
      <c r="P275" s="47"/>
      <c r="Q275" s="47"/>
      <c r="R275" s="47"/>
      <c r="S275" s="47"/>
      <c r="T275" s="95"/>
      <c r="AT275" s="24" t="s">
        <v>183</v>
      </c>
      <c r="AU275" s="24" t="s">
        <v>87</v>
      </c>
    </row>
    <row r="276" spans="2:51" s="13" customFormat="1" ht="13.5">
      <c r="B276" s="275"/>
      <c r="C276" s="276"/>
      <c r="D276" s="233" t="s">
        <v>322</v>
      </c>
      <c r="E276" s="277" t="s">
        <v>23</v>
      </c>
      <c r="F276" s="278" t="s">
        <v>2618</v>
      </c>
      <c r="G276" s="276"/>
      <c r="H276" s="277" t="s">
        <v>23</v>
      </c>
      <c r="I276" s="279"/>
      <c r="J276" s="276"/>
      <c r="K276" s="276"/>
      <c r="L276" s="280"/>
      <c r="M276" s="281"/>
      <c r="N276" s="282"/>
      <c r="O276" s="282"/>
      <c r="P276" s="282"/>
      <c r="Q276" s="282"/>
      <c r="R276" s="282"/>
      <c r="S276" s="282"/>
      <c r="T276" s="283"/>
      <c r="AT276" s="284" t="s">
        <v>322</v>
      </c>
      <c r="AU276" s="284" t="s">
        <v>87</v>
      </c>
      <c r="AV276" s="13" t="s">
        <v>84</v>
      </c>
      <c r="AW276" s="13" t="s">
        <v>39</v>
      </c>
      <c r="AX276" s="13" t="s">
        <v>76</v>
      </c>
      <c r="AY276" s="284" t="s">
        <v>170</v>
      </c>
    </row>
    <row r="277" spans="2:51" s="11" customFormat="1" ht="13.5">
      <c r="B277" s="240"/>
      <c r="C277" s="241"/>
      <c r="D277" s="233" t="s">
        <v>322</v>
      </c>
      <c r="E277" s="242" t="s">
        <v>23</v>
      </c>
      <c r="F277" s="243" t="s">
        <v>2619</v>
      </c>
      <c r="G277" s="241"/>
      <c r="H277" s="244">
        <v>2</v>
      </c>
      <c r="I277" s="245"/>
      <c r="J277" s="241"/>
      <c r="K277" s="241"/>
      <c r="L277" s="246"/>
      <c r="M277" s="247"/>
      <c r="N277" s="248"/>
      <c r="O277" s="248"/>
      <c r="P277" s="248"/>
      <c r="Q277" s="248"/>
      <c r="R277" s="248"/>
      <c r="S277" s="248"/>
      <c r="T277" s="249"/>
      <c r="AT277" s="250" t="s">
        <v>322</v>
      </c>
      <c r="AU277" s="250" t="s">
        <v>87</v>
      </c>
      <c r="AV277" s="11" t="s">
        <v>87</v>
      </c>
      <c r="AW277" s="11" t="s">
        <v>39</v>
      </c>
      <c r="AX277" s="11" t="s">
        <v>84</v>
      </c>
      <c r="AY277" s="250" t="s">
        <v>170</v>
      </c>
    </row>
    <row r="278" spans="2:65" s="1" customFormat="1" ht="25.5" customHeight="1">
      <c r="B278" s="46"/>
      <c r="C278" s="221" t="s">
        <v>526</v>
      </c>
      <c r="D278" s="221" t="s">
        <v>176</v>
      </c>
      <c r="E278" s="222" t="s">
        <v>2620</v>
      </c>
      <c r="F278" s="223" t="s">
        <v>2621</v>
      </c>
      <c r="G278" s="224" t="s">
        <v>304</v>
      </c>
      <c r="H278" s="225">
        <v>1</v>
      </c>
      <c r="I278" s="226"/>
      <c r="J278" s="227">
        <f>ROUND(I278*H278,2)</f>
        <v>0</v>
      </c>
      <c r="K278" s="223" t="s">
        <v>23</v>
      </c>
      <c r="L278" s="72"/>
      <c r="M278" s="228" t="s">
        <v>23</v>
      </c>
      <c r="N278" s="229" t="s">
        <v>47</v>
      </c>
      <c r="O278" s="47"/>
      <c r="P278" s="230">
        <f>O278*H278</f>
        <v>0</v>
      </c>
      <c r="Q278" s="230">
        <v>0</v>
      </c>
      <c r="R278" s="230">
        <f>Q278*H278</f>
        <v>0</v>
      </c>
      <c r="S278" s="230">
        <v>0</v>
      </c>
      <c r="T278" s="231">
        <f>S278*H278</f>
        <v>0</v>
      </c>
      <c r="AR278" s="24" t="s">
        <v>194</v>
      </c>
      <c r="AT278" s="24" t="s">
        <v>176</v>
      </c>
      <c r="AU278" s="24" t="s">
        <v>87</v>
      </c>
      <c r="AY278" s="24" t="s">
        <v>170</v>
      </c>
      <c r="BE278" s="232">
        <f>IF(N278="základní",J278,0)</f>
        <v>0</v>
      </c>
      <c r="BF278" s="232">
        <f>IF(N278="snížená",J278,0)</f>
        <v>0</v>
      </c>
      <c r="BG278" s="232">
        <f>IF(N278="zákl. přenesená",J278,0)</f>
        <v>0</v>
      </c>
      <c r="BH278" s="232">
        <f>IF(N278="sníž. přenesená",J278,0)</f>
        <v>0</v>
      </c>
      <c r="BI278" s="232">
        <f>IF(N278="nulová",J278,0)</f>
        <v>0</v>
      </c>
      <c r="BJ278" s="24" t="s">
        <v>84</v>
      </c>
      <c r="BK278" s="232">
        <f>ROUND(I278*H278,2)</f>
        <v>0</v>
      </c>
      <c r="BL278" s="24" t="s">
        <v>194</v>
      </c>
      <c r="BM278" s="24" t="s">
        <v>2622</v>
      </c>
    </row>
    <row r="279" spans="2:47" s="1" customFormat="1" ht="13.5">
      <c r="B279" s="46"/>
      <c r="C279" s="74"/>
      <c r="D279" s="233" t="s">
        <v>183</v>
      </c>
      <c r="E279" s="74"/>
      <c r="F279" s="234" t="s">
        <v>2621</v>
      </c>
      <c r="G279" s="74"/>
      <c r="H279" s="74"/>
      <c r="I279" s="191"/>
      <c r="J279" s="74"/>
      <c r="K279" s="74"/>
      <c r="L279" s="72"/>
      <c r="M279" s="235"/>
      <c r="N279" s="47"/>
      <c r="O279" s="47"/>
      <c r="P279" s="47"/>
      <c r="Q279" s="47"/>
      <c r="R279" s="47"/>
      <c r="S279" s="47"/>
      <c r="T279" s="95"/>
      <c r="AT279" s="24" t="s">
        <v>183</v>
      </c>
      <c r="AU279" s="24" t="s">
        <v>87</v>
      </c>
    </row>
    <row r="280" spans="2:65" s="1" customFormat="1" ht="25.5" customHeight="1">
      <c r="B280" s="46"/>
      <c r="C280" s="221" t="s">
        <v>533</v>
      </c>
      <c r="D280" s="221" t="s">
        <v>176</v>
      </c>
      <c r="E280" s="222" t="s">
        <v>2623</v>
      </c>
      <c r="F280" s="223" t="s">
        <v>2624</v>
      </c>
      <c r="G280" s="224" t="s">
        <v>340</v>
      </c>
      <c r="H280" s="225">
        <v>58</v>
      </c>
      <c r="I280" s="226"/>
      <c r="J280" s="227">
        <f>ROUND(I280*H280,2)</f>
        <v>0</v>
      </c>
      <c r="K280" s="223" t="s">
        <v>180</v>
      </c>
      <c r="L280" s="72"/>
      <c r="M280" s="228" t="s">
        <v>23</v>
      </c>
      <c r="N280" s="229" t="s">
        <v>47</v>
      </c>
      <c r="O280" s="47"/>
      <c r="P280" s="230">
        <f>O280*H280</f>
        <v>0</v>
      </c>
      <c r="Q280" s="230">
        <v>8.2E-05</v>
      </c>
      <c r="R280" s="230">
        <f>Q280*H280</f>
        <v>0.004756</v>
      </c>
      <c r="S280" s="230">
        <v>0</v>
      </c>
      <c r="T280" s="231">
        <f>S280*H280</f>
        <v>0</v>
      </c>
      <c r="AR280" s="24" t="s">
        <v>194</v>
      </c>
      <c r="AT280" s="24" t="s">
        <v>176</v>
      </c>
      <c r="AU280" s="24" t="s">
        <v>87</v>
      </c>
      <c r="AY280" s="24" t="s">
        <v>170</v>
      </c>
      <c r="BE280" s="232">
        <f>IF(N280="základní",J280,0)</f>
        <v>0</v>
      </c>
      <c r="BF280" s="232">
        <f>IF(N280="snížená",J280,0)</f>
        <v>0</v>
      </c>
      <c r="BG280" s="232">
        <f>IF(N280="zákl. přenesená",J280,0)</f>
        <v>0</v>
      </c>
      <c r="BH280" s="232">
        <f>IF(N280="sníž. přenesená",J280,0)</f>
        <v>0</v>
      </c>
      <c r="BI280" s="232">
        <f>IF(N280="nulová",J280,0)</f>
        <v>0</v>
      </c>
      <c r="BJ280" s="24" t="s">
        <v>84</v>
      </c>
      <c r="BK280" s="232">
        <f>ROUND(I280*H280,2)</f>
        <v>0</v>
      </c>
      <c r="BL280" s="24" t="s">
        <v>194</v>
      </c>
      <c r="BM280" s="24" t="s">
        <v>2625</v>
      </c>
    </row>
    <row r="281" spans="2:47" s="1" customFormat="1" ht="13.5">
      <c r="B281" s="46"/>
      <c r="C281" s="74"/>
      <c r="D281" s="233" t="s">
        <v>183</v>
      </c>
      <c r="E281" s="74"/>
      <c r="F281" s="234" t="s">
        <v>2626</v>
      </c>
      <c r="G281" s="74"/>
      <c r="H281" s="74"/>
      <c r="I281" s="191"/>
      <c r="J281" s="74"/>
      <c r="K281" s="74"/>
      <c r="L281" s="72"/>
      <c r="M281" s="235"/>
      <c r="N281" s="47"/>
      <c r="O281" s="47"/>
      <c r="P281" s="47"/>
      <c r="Q281" s="47"/>
      <c r="R281" s="47"/>
      <c r="S281" s="47"/>
      <c r="T281" s="95"/>
      <c r="AT281" s="24" t="s">
        <v>183</v>
      </c>
      <c r="AU281" s="24" t="s">
        <v>87</v>
      </c>
    </row>
    <row r="282" spans="2:47" s="1" customFormat="1" ht="13.5">
      <c r="B282" s="46"/>
      <c r="C282" s="74"/>
      <c r="D282" s="233" t="s">
        <v>295</v>
      </c>
      <c r="E282" s="74"/>
      <c r="F282" s="236" t="s">
        <v>2627</v>
      </c>
      <c r="G282" s="74"/>
      <c r="H282" s="74"/>
      <c r="I282" s="191"/>
      <c r="J282" s="74"/>
      <c r="K282" s="74"/>
      <c r="L282" s="72"/>
      <c r="M282" s="235"/>
      <c r="N282" s="47"/>
      <c r="O282" s="47"/>
      <c r="P282" s="47"/>
      <c r="Q282" s="47"/>
      <c r="R282" s="47"/>
      <c r="S282" s="47"/>
      <c r="T282" s="95"/>
      <c r="AT282" s="24" t="s">
        <v>295</v>
      </c>
      <c r="AU282" s="24" t="s">
        <v>87</v>
      </c>
    </row>
    <row r="283" spans="2:51" s="13" customFormat="1" ht="13.5">
      <c r="B283" s="275"/>
      <c r="C283" s="276"/>
      <c r="D283" s="233" t="s">
        <v>322</v>
      </c>
      <c r="E283" s="277" t="s">
        <v>23</v>
      </c>
      <c r="F283" s="278" t="s">
        <v>2606</v>
      </c>
      <c r="G283" s="276"/>
      <c r="H283" s="277" t="s">
        <v>23</v>
      </c>
      <c r="I283" s="279"/>
      <c r="J283" s="276"/>
      <c r="K283" s="276"/>
      <c r="L283" s="280"/>
      <c r="M283" s="281"/>
      <c r="N283" s="282"/>
      <c r="O283" s="282"/>
      <c r="P283" s="282"/>
      <c r="Q283" s="282"/>
      <c r="R283" s="282"/>
      <c r="S283" s="282"/>
      <c r="T283" s="283"/>
      <c r="AT283" s="284" t="s">
        <v>322</v>
      </c>
      <c r="AU283" s="284" t="s">
        <v>87</v>
      </c>
      <c r="AV283" s="13" t="s">
        <v>84</v>
      </c>
      <c r="AW283" s="13" t="s">
        <v>39</v>
      </c>
      <c r="AX283" s="13" t="s">
        <v>76</v>
      </c>
      <c r="AY283" s="284" t="s">
        <v>170</v>
      </c>
    </row>
    <row r="284" spans="2:51" s="11" customFormat="1" ht="13.5">
      <c r="B284" s="240"/>
      <c r="C284" s="241"/>
      <c r="D284" s="233" t="s">
        <v>322</v>
      </c>
      <c r="E284" s="242" t="s">
        <v>23</v>
      </c>
      <c r="F284" s="243" t="s">
        <v>2628</v>
      </c>
      <c r="G284" s="241"/>
      <c r="H284" s="244">
        <v>58</v>
      </c>
      <c r="I284" s="245"/>
      <c r="J284" s="241"/>
      <c r="K284" s="241"/>
      <c r="L284" s="246"/>
      <c r="M284" s="247"/>
      <c r="N284" s="248"/>
      <c r="O284" s="248"/>
      <c r="P284" s="248"/>
      <c r="Q284" s="248"/>
      <c r="R284" s="248"/>
      <c r="S284" s="248"/>
      <c r="T284" s="249"/>
      <c r="AT284" s="250" t="s">
        <v>322</v>
      </c>
      <c r="AU284" s="250" t="s">
        <v>87</v>
      </c>
      <c r="AV284" s="11" t="s">
        <v>87</v>
      </c>
      <c r="AW284" s="11" t="s">
        <v>39</v>
      </c>
      <c r="AX284" s="11" t="s">
        <v>84</v>
      </c>
      <c r="AY284" s="250" t="s">
        <v>170</v>
      </c>
    </row>
    <row r="285" spans="2:65" s="1" customFormat="1" ht="25.5" customHeight="1">
      <c r="B285" s="46"/>
      <c r="C285" s="262" t="s">
        <v>538</v>
      </c>
      <c r="D285" s="262" t="s">
        <v>858</v>
      </c>
      <c r="E285" s="263" t="s">
        <v>2629</v>
      </c>
      <c r="F285" s="264" t="s">
        <v>2630</v>
      </c>
      <c r="G285" s="265" t="s">
        <v>340</v>
      </c>
      <c r="H285" s="266">
        <v>58.87</v>
      </c>
      <c r="I285" s="267"/>
      <c r="J285" s="268">
        <f>ROUND(I285*H285,2)</f>
        <v>0</v>
      </c>
      <c r="K285" s="264" t="s">
        <v>180</v>
      </c>
      <c r="L285" s="269"/>
      <c r="M285" s="270" t="s">
        <v>23</v>
      </c>
      <c r="N285" s="271" t="s">
        <v>47</v>
      </c>
      <c r="O285" s="47"/>
      <c r="P285" s="230">
        <f>O285*H285</f>
        <v>0</v>
      </c>
      <c r="Q285" s="230">
        <v>0.072</v>
      </c>
      <c r="R285" s="230">
        <f>Q285*H285</f>
        <v>4.238639999999999</v>
      </c>
      <c r="S285" s="230">
        <v>0</v>
      </c>
      <c r="T285" s="231">
        <f>S285*H285</f>
        <v>0</v>
      </c>
      <c r="AR285" s="24" t="s">
        <v>211</v>
      </c>
      <c r="AT285" s="24" t="s">
        <v>858</v>
      </c>
      <c r="AU285" s="24" t="s">
        <v>87</v>
      </c>
      <c r="AY285" s="24" t="s">
        <v>170</v>
      </c>
      <c r="BE285" s="232">
        <f>IF(N285="základní",J285,0)</f>
        <v>0</v>
      </c>
      <c r="BF285" s="232">
        <f>IF(N285="snížená",J285,0)</f>
        <v>0</v>
      </c>
      <c r="BG285" s="232">
        <f>IF(N285="zákl. přenesená",J285,0)</f>
        <v>0</v>
      </c>
      <c r="BH285" s="232">
        <f>IF(N285="sníž. přenesená",J285,0)</f>
        <v>0</v>
      </c>
      <c r="BI285" s="232">
        <f>IF(N285="nulová",J285,0)</f>
        <v>0</v>
      </c>
      <c r="BJ285" s="24" t="s">
        <v>84</v>
      </c>
      <c r="BK285" s="232">
        <f>ROUND(I285*H285,2)</f>
        <v>0</v>
      </c>
      <c r="BL285" s="24" t="s">
        <v>194</v>
      </c>
      <c r="BM285" s="24" t="s">
        <v>2631</v>
      </c>
    </row>
    <row r="286" spans="2:47" s="1" customFormat="1" ht="13.5">
      <c r="B286" s="46"/>
      <c r="C286" s="74"/>
      <c r="D286" s="233" t="s">
        <v>183</v>
      </c>
      <c r="E286" s="74"/>
      <c r="F286" s="234" t="s">
        <v>2630</v>
      </c>
      <c r="G286" s="74"/>
      <c r="H286" s="74"/>
      <c r="I286" s="191"/>
      <c r="J286" s="74"/>
      <c r="K286" s="74"/>
      <c r="L286" s="72"/>
      <c r="M286" s="235"/>
      <c r="N286" s="47"/>
      <c r="O286" s="47"/>
      <c r="P286" s="47"/>
      <c r="Q286" s="47"/>
      <c r="R286" s="47"/>
      <c r="S286" s="47"/>
      <c r="T286" s="95"/>
      <c r="AT286" s="24" t="s">
        <v>183</v>
      </c>
      <c r="AU286" s="24" t="s">
        <v>87</v>
      </c>
    </row>
    <row r="287" spans="2:51" s="11" customFormat="1" ht="13.5">
      <c r="B287" s="240"/>
      <c r="C287" s="241"/>
      <c r="D287" s="233" t="s">
        <v>322</v>
      </c>
      <c r="E287" s="241"/>
      <c r="F287" s="243" t="s">
        <v>2632</v>
      </c>
      <c r="G287" s="241"/>
      <c r="H287" s="244">
        <v>58.87</v>
      </c>
      <c r="I287" s="245"/>
      <c r="J287" s="241"/>
      <c r="K287" s="241"/>
      <c r="L287" s="246"/>
      <c r="M287" s="247"/>
      <c r="N287" s="248"/>
      <c r="O287" s="248"/>
      <c r="P287" s="248"/>
      <c r="Q287" s="248"/>
      <c r="R287" s="248"/>
      <c r="S287" s="248"/>
      <c r="T287" s="249"/>
      <c r="AT287" s="250" t="s">
        <v>322</v>
      </c>
      <c r="AU287" s="250" t="s">
        <v>87</v>
      </c>
      <c r="AV287" s="11" t="s">
        <v>87</v>
      </c>
      <c r="AW287" s="11" t="s">
        <v>6</v>
      </c>
      <c r="AX287" s="11" t="s">
        <v>84</v>
      </c>
      <c r="AY287" s="250" t="s">
        <v>170</v>
      </c>
    </row>
    <row r="288" spans="2:65" s="1" customFormat="1" ht="25.5" customHeight="1">
      <c r="B288" s="46"/>
      <c r="C288" s="221" t="s">
        <v>544</v>
      </c>
      <c r="D288" s="221" t="s">
        <v>176</v>
      </c>
      <c r="E288" s="222" t="s">
        <v>2633</v>
      </c>
      <c r="F288" s="223" t="s">
        <v>2634</v>
      </c>
      <c r="G288" s="224" t="s">
        <v>304</v>
      </c>
      <c r="H288" s="225">
        <v>4</v>
      </c>
      <c r="I288" s="226"/>
      <c r="J288" s="227">
        <f>ROUND(I288*H288,2)</f>
        <v>0</v>
      </c>
      <c r="K288" s="223" t="s">
        <v>180</v>
      </c>
      <c r="L288" s="72"/>
      <c r="M288" s="228" t="s">
        <v>23</v>
      </c>
      <c r="N288" s="229" t="s">
        <v>47</v>
      </c>
      <c r="O288" s="47"/>
      <c r="P288" s="230">
        <f>O288*H288</f>
        <v>0</v>
      </c>
      <c r="Q288" s="230">
        <v>6.75E-05</v>
      </c>
      <c r="R288" s="230">
        <f>Q288*H288</f>
        <v>0.00027</v>
      </c>
      <c r="S288" s="230">
        <v>0</v>
      </c>
      <c r="T288" s="231">
        <f>S288*H288</f>
        <v>0</v>
      </c>
      <c r="AR288" s="24" t="s">
        <v>194</v>
      </c>
      <c r="AT288" s="24" t="s">
        <v>176</v>
      </c>
      <c r="AU288" s="24" t="s">
        <v>87</v>
      </c>
      <c r="AY288" s="24" t="s">
        <v>170</v>
      </c>
      <c r="BE288" s="232">
        <f>IF(N288="základní",J288,0)</f>
        <v>0</v>
      </c>
      <c r="BF288" s="232">
        <f>IF(N288="snížená",J288,0)</f>
        <v>0</v>
      </c>
      <c r="BG288" s="232">
        <f>IF(N288="zákl. přenesená",J288,0)</f>
        <v>0</v>
      </c>
      <c r="BH288" s="232">
        <f>IF(N288="sníž. přenesená",J288,0)</f>
        <v>0</v>
      </c>
      <c r="BI288" s="232">
        <f>IF(N288="nulová",J288,0)</f>
        <v>0</v>
      </c>
      <c r="BJ288" s="24" t="s">
        <v>84</v>
      </c>
      <c r="BK288" s="232">
        <f>ROUND(I288*H288,2)</f>
        <v>0</v>
      </c>
      <c r="BL288" s="24" t="s">
        <v>194</v>
      </c>
      <c r="BM288" s="24" t="s">
        <v>2635</v>
      </c>
    </row>
    <row r="289" spans="2:47" s="1" customFormat="1" ht="13.5">
      <c r="B289" s="46"/>
      <c r="C289" s="74"/>
      <c r="D289" s="233" t="s">
        <v>183</v>
      </c>
      <c r="E289" s="74"/>
      <c r="F289" s="234" t="s">
        <v>2636</v>
      </c>
      <c r="G289" s="74"/>
      <c r="H289" s="74"/>
      <c r="I289" s="191"/>
      <c r="J289" s="74"/>
      <c r="K289" s="74"/>
      <c r="L289" s="72"/>
      <c r="M289" s="235"/>
      <c r="N289" s="47"/>
      <c r="O289" s="47"/>
      <c r="P289" s="47"/>
      <c r="Q289" s="47"/>
      <c r="R289" s="47"/>
      <c r="S289" s="47"/>
      <c r="T289" s="95"/>
      <c r="AT289" s="24" t="s">
        <v>183</v>
      </c>
      <c r="AU289" s="24" t="s">
        <v>87</v>
      </c>
    </row>
    <row r="290" spans="2:47" s="1" customFormat="1" ht="13.5">
      <c r="B290" s="46"/>
      <c r="C290" s="74"/>
      <c r="D290" s="233" t="s">
        <v>295</v>
      </c>
      <c r="E290" s="74"/>
      <c r="F290" s="236" t="s">
        <v>2637</v>
      </c>
      <c r="G290" s="74"/>
      <c r="H290" s="74"/>
      <c r="I290" s="191"/>
      <c r="J290" s="74"/>
      <c r="K290" s="74"/>
      <c r="L290" s="72"/>
      <c r="M290" s="235"/>
      <c r="N290" s="47"/>
      <c r="O290" s="47"/>
      <c r="P290" s="47"/>
      <c r="Q290" s="47"/>
      <c r="R290" s="47"/>
      <c r="S290" s="47"/>
      <c r="T290" s="95"/>
      <c r="AT290" s="24" t="s">
        <v>295</v>
      </c>
      <c r="AU290" s="24" t="s">
        <v>87</v>
      </c>
    </row>
    <row r="291" spans="2:65" s="1" customFormat="1" ht="16.5" customHeight="1">
      <c r="B291" s="46"/>
      <c r="C291" s="262" t="s">
        <v>551</v>
      </c>
      <c r="D291" s="262" t="s">
        <v>858</v>
      </c>
      <c r="E291" s="263" t="s">
        <v>2638</v>
      </c>
      <c r="F291" s="264" t="s">
        <v>2639</v>
      </c>
      <c r="G291" s="265" t="s">
        <v>304</v>
      </c>
      <c r="H291" s="266">
        <v>4.06</v>
      </c>
      <c r="I291" s="267"/>
      <c r="J291" s="268">
        <f>ROUND(I291*H291,2)</f>
        <v>0</v>
      </c>
      <c r="K291" s="264" t="s">
        <v>180</v>
      </c>
      <c r="L291" s="269"/>
      <c r="M291" s="270" t="s">
        <v>23</v>
      </c>
      <c r="N291" s="271" t="s">
        <v>47</v>
      </c>
      <c r="O291" s="47"/>
      <c r="P291" s="230">
        <f>O291*H291</f>
        <v>0</v>
      </c>
      <c r="Q291" s="230">
        <v>0.003</v>
      </c>
      <c r="R291" s="230">
        <f>Q291*H291</f>
        <v>0.01218</v>
      </c>
      <c r="S291" s="230">
        <v>0</v>
      </c>
      <c r="T291" s="231">
        <f>S291*H291</f>
        <v>0</v>
      </c>
      <c r="AR291" s="24" t="s">
        <v>211</v>
      </c>
      <c r="AT291" s="24" t="s">
        <v>858</v>
      </c>
      <c r="AU291" s="24" t="s">
        <v>87</v>
      </c>
      <c r="AY291" s="24" t="s">
        <v>170</v>
      </c>
      <c r="BE291" s="232">
        <f>IF(N291="základní",J291,0)</f>
        <v>0</v>
      </c>
      <c r="BF291" s="232">
        <f>IF(N291="snížená",J291,0)</f>
        <v>0</v>
      </c>
      <c r="BG291" s="232">
        <f>IF(N291="zákl. přenesená",J291,0)</f>
        <v>0</v>
      </c>
      <c r="BH291" s="232">
        <f>IF(N291="sníž. přenesená",J291,0)</f>
        <v>0</v>
      </c>
      <c r="BI291" s="232">
        <f>IF(N291="nulová",J291,0)</f>
        <v>0</v>
      </c>
      <c r="BJ291" s="24" t="s">
        <v>84</v>
      </c>
      <c r="BK291" s="232">
        <f>ROUND(I291*H291,2)</f>
        <v>0</v>
      </c>
      <c r="BL291" s="24" t="s">
        <v>194</v>
      </c>
      <c r="BM291" s="24" t="s">
        <v>2640</v>
      </c>
    </row>
    <row r="292" spans="2:47" s="1" customFormat="1" ht="13.5">
      <c r="B292" s="46"/>
      <c r="C292" s="74"/>
      <c r="D292" s="233" t="s">
        <v>183</v>
      </c>
      <c r="E292" s="74"/>
      <c r="F292" s="234" t="s">
        <v>2639</v>
      </c>
      <c r="G292" s="74"/>
      <c r="H292" s="74"/>
      <c r="I292" s="191"/>
      <c r="J292" s="74"/>
      <c r="K292" s="74"/>
      <c r="L292" s="72"/>
      <c r="M292" s="235"/>
      <c r="N292" s="47"/>
      <c r="O292" s="47"/>
      <c r="P292" s="47"/>
      <c r="Q292" s="47"/>
      <c r="R292" s="47"/>
      <c r="S292" s="47"/>
      <c r="T292" s="95"/>
      <c r="AT292" s="24" t="s">
        <v>183</v>
      </c>
      <c r="AU292" s="24" t="s">
        <v>87</v>
      </c>
    </row>
    <row r="293" spans="2:51" s="13" customFormat="1" ht="13.5">
      <c r="B293" s="275"/>
      <c r="C293" s="276"/>
      <c r="D293" s="233" t="s">
        <v>322</v>
      </c>
      <c r="E293" s="277" t="s">
        <v>23</v>
      </c>
      <c r="F293" s="278" t="s">
        <v>2641</v>
      </c>
      <c r="G293" s="276"/>
      <c r="H293" s="277" t="s">
        <v>23</v>
      </c>
      <c r="I293" s="279"/>
      <c r="J293" s="276"/>
      <c r="K293" s="276"/>
      <c r="L293" s="280"/>
      <c r="M293" s="281"/>
      <c r="N293" s="282"/>
      <c r="O293" s="282"/>
      <c r="P293" s="282"/>
      <c r="Q293" s="282"/>
      <c r="R293" s="282"/>
      <c r="S293" s="282"/>
      <c r="T293" s="283"/>
      <c r="AT293" s="284" t="s">
        <v>322</v>
      </c>
      <c r="AU293" s="284" t="s">
        <v>87</v>
      </c>
      <c r="AV293" s="13" t="s">
        <v>84</v>
      </c>
      <c r="AW293" s="13" t="s">
        <v>39</v>
      </c>
      <c r="AX293" s="13" t="s">
        <v>76</v>
      </c>
      <c r="AY293" s="284" t="s">
        <v>170</v>
      </c>
    </row>
    <row r="294" spans="2:51" s="13" customFormat="1" ht="13.5">
      <c r="B294" s="275"/>
      <c r="C294" s="276"/>
      <c r="D294" s="233" t="s">
        <v>322</v>
      </c>
      <c r="E294" s="277" t="s">
        <v>23</v>
      </c>
      <c r="F294" s="278" t="s">
        <v>2642</v>
      </c>
      <c r="G294" s="276"/>
      <c r="H294" s="277" t="s">
        <v>23</v>
      </c>
      <c r="I294" s="279"/>
      <c r="J294" s="276"/>
      <c r="K294" s="276"/>
      <c r="L294" s="280"/>
      <c r="M294" s="281"/>
      <c r="N294" s="282"/>
      <c r="O294" s="282"/>
      <c r="P294" s="282"/>
      <c r="Q294" s="282"/>
      <c r="R294" s="282"/>
      <c r="S294" s="282"/>
      <c r="T294" s="283"/>
      <c r="AT294" s="284" t="s">
        <v>322</v>
      </c>
      <c r="AU294" s="284" t="s">
        <v>87</v>
      </c>
      <c r="AV294" s="13" t="s">
        <v>84</v>
      </c>
      <c r="AW294" s="13" t="s">
        <v>39</v>
      </c>
      <c r="AX294" s="13" t="s">
        <v>76</v>
      </c>
      <c r="AY294" s="284" t="s">
        <v>170</v>
      </c>
    </row>
    <row r="295" spans="2:51" s="11" customFormat="1" ht="13.5">
      <c r="B295" s="240"/>
      <c r="C295" s="241"/>
      <c r="D295" s="233" t="s">
        <v>322</v>
      </c>
      <c r="E295" s="242" t="s">
        <v>23</v>
      </c>
      <c r="F295" s="243" t="s">
        <v>194</v>
      </c>
      <c r="G295" s="241"/>
      <c r="H295" s="244">
        <v>4</v>
      </c>
      <c r="I295" s="245"/>
      <c r="J295" s="241"/>
      <c r="K295" s="241"/>
      <c r="L295" s="246"/>
      <c r="M295" s="247"/>
      <c r="N295" s="248"/>
      <c r="O295" s="248"/>
      <c r="P295" s="248"/>
      <c r="Q295" s="248"/>
      <c r="R295" s="248"/>
      <c r="S295" s="248"/>
      <c r="T295" s="249"/>
      <c r="AT295" s="250" t="s">
        <v>322</v>
      </c>
      <c r="AU295" s="250" t="s">
        <v>87</v>
      </c>
      <c r="AV295" s="11" t="s">
        <v>87</v>
      </c>
      <c r="AW295" s="11" t="s">
        <v>39</v>
      </c>
      <c r="AX295" s="11" t="s">
        <v>84</v>
      </c>
      <c r="AY295" s="250" t="s">
        <v>170</v>
      </c>
    </row>
    <row r="296" spans="2:51" s="11" customFormat="1" ht="13.5">
      <c r="B296" s="240"/>
      <c r="C296" s="241"/>
      <c r="D296" s="233" t="s">
        <v>322</v>
      </c>
      <c r="E296" s="241"/>
      <c r="F296" s="243" t="s">
        <v>2643</v>
      </c>
      <c r="G296" s="241"/>
      <c r="H296" s="244">
        <v>4.06</v>
      </c>
      <c r="I296" s="245"/>
      <c r="J296" s="241"/>
      <c r="K296" s="241"/>
      <c r="L296" s="246"/>
      <c r="M296" s="247"/>
      <c r="N296" s="248"/>
      <c r="O296" s="248"/>
      <c r="P296" s="248"/>
      <c r="Q296" s="248"/>
      <c r="R296" s="248"/>
      <c r="S296" s="248"/>
      <c r="T296" s="249"/>
      <c r="AT296" s="250" t="s">
        <v>322</v>
      </c>
      <c r="AU296" s="250" t="s">
        <v>87</v>
      </c>
      <c r="AV296" s="11" t="s">
        <v>87</v>
      </c>
      <c r="AW296" s="11" t="s">
        <v>6</v>
      </c>
      <c r="AX296" s="11" t="s">
        <v>84</v>
      </c>
      <c r="AY296" s="250" t="s">
        <v>170</v>
      </c>
    </row>
    <row r="297" spans="2:65" s="1" customFormat="1" ht="25.5" customHeight="1">
      <c r="B297" s="46"/>
      <c r="C297" s="221" t="s">
        <v>557</v>
      </c>
      <c r="D297" s="221" t="s">
        <v>176</v>
      </c>
      <c r="E297" s="222" t="s">
        <v>2644</v>
      </c>
      <c r="F297" s="223" t="s">
        <v>2645</v>
      </c>
      <c r="G297" s="224" t="s">
        <v>304</v>
      </c>
      <c r="H297" s="225">
        <v>4</v>
      </c>
      <c r="I297" s="226"/>
      <c r="J297" s="227">
        <f>ROUND(I297*H297,2)</f>
        <v>0</v>
      </c>
      <c r="K297" s="223" t="s">
        <v>180</v>
      </c>
      <c r="L297" s="72"/>
      <c r="M297" s="228" t="s">
        <v>23</v>
      </c>
      <c r="N297" s="229" t="s">
        <v>47</v>
      </c>
      <c r="O297" s="47"/>
      <c r="P297" s="230">
        <f>O297*H297</f>
        <v>0</v>
      </c>
      <c r="Q297" s="230">
        <v>0.000155</v>
      </c>
      <c r="R297" s="230">
        <f>Q297*H297</f>
        <v>0.00062</v>
      </c>
      <c r="S297" s="230">
        <v>0</v>
      </c>
      <c r="T297" s="231">
        <f>S297*H297</f>
        <v>0</v>
      </c>
      <c r="AR297" s="24" t="s">
        <v>194</v>
      </c>
      <c r="AT297" s="24" t="s">
        <v>176</v>
      </c>
      <c r="AU297" s="24" t="s">
        <v>87</v>
      </c>
      <c r="AY297" s="24" t="s">
        <v>170</v>
      </c>
      <c r="BE297" s="232">
        <f>IF(N297="základní",J297,0)</f>
        <v>0</v>
      </c>
      <c r="BF297" s="232">
        <f>IF(N297="snížená",J297,0)</f>
        <v>0</v>
      </c>
      <c r="BG297" s="232">
        <f>IF(N297="zákl. přenesená",J297,0)</f>
        <v>0</v>
      </c>
      <c r="BH297" s="232">
        <f>IF(N297="sníž. přenesená",J297,0)</f>
        <v>0</v>
      </c>
      <c r="BI297" s="232">
        <f>IF(N297="nulová",J297,0)</f>
        <v>0</v>
      </c>
      <c r="BJ297" s="24" t="s">
        <v>84</v>
      </c>
      <c r="BK297" s="232">
        <f>ROUND(I297*H297,2)</f>
        <v>0</v>
      </c>
      <c r="BL297" s="24" t="s">
        <v>194</v>
      </c>
      <c r="BM297" s="24" t="s">
        <v>2646</v>
      </c>
    </row>
    <row r="298" spans="2:47" s="1" customFormat="1" ht="13.5">
      <c r="B298" s="46"/>
      <c r="C298" s="74"/>
      <c r="D298" s="233" t="s">
        <v>183</v>
      </c>
      <c r="E298" s="74"/>
      <c r="F298" s="234" t="s">
        <v>2647</v>
      </c>
      <c r="G298" s="74"/>
      <c r="H298" s="74"/>
      <c r="I298" s="191"/>
      <c r="J298" s="74"/>
      <c r="K298" s="74"/>
      <c r="L298" s="72"/>
      <c r="M298" s="235"/>
      <c r="N298" s="47"/>
      <c r="O298" s="47"/>
      <c r="P298" s="47"/>
      <c r="Q298" s="47"/>
      <c r="R298" s="47"/>
      <c r="S298" s="47"/>
      <c r="T298" s="95"/>
      <c r="AT298" s="24" t="s">
        <v>183</v>
      </c>
      <c r="AU298" s="24" t="s">
        <v>87</v>
      </c>
    </row>
    <row r="299" spans="2:47" s="1" customFormat="1" ht="13.5">
      <c r="B299" s="46"/>
      <c r="C299" s="74"/>
      <c r="D299" s="233" t="s">
        <v>295</v>
      </c>
      <c r="E299" s="74"/>
      <c r="F299" s="236" t="s">
        <v>2637</v>
      </c>
      <c r="G299" s="74"/>
      <c r="H299" s="74"/>
      <c r="I299" s="191"/>
      <c r="J299" s="74"/>
      <c r="K299" s="74"/>
      <c r="L299" s="72"/>
      <c r="M299" s="235"/>
      <c r="N299" s="47"/>
      <c r="O299" s="47"/>
      <c r="P299" s="47"/>
      <c r="Q299" s="47"/>
      <c r="R299" s="47"/>
      <c r="S299" s="47"/>
      <c r="T299" s="95"/>
      <c r="AT299" s="24" t="s">
        <v>295</v>
      </c>
      <c r="AU299" s="24" t="s">
        <v>87</v>
      </c>
    </row>
    <row r="300" spans="2:65" s="1" customFormat="1" ht="25.5" customHeight="1">
      <c r="B300" s="46"/>
      <c r="C300" s="262" t="s">
        <v>563</v>
      </c>
      <c r="D300" s="262" t="s">
        <v>858</v>
      </c>
      <c r="E300" s="263" t="s">
        <v>2648</v>
      </c>
      <c r="F300" s="264" t="s">
        <v>2649</v>
      </c>
      <c r="G300" s="265" t="s">
        <v>304</v>
      </c>
      <c r="H300" s="266">
        <v>4.06</v>
      </c>
      <c r="I300" s="267"/>
      <c r="J300" s="268">
        <f>ROUND(I300*H300,2)</f>
        <v>0</v>
      </c>
      <c r="K300" s="264" t="s">
        <v>23</v>
      </c>
      <c r="L300" s="269"/>
      <c r="M300" s="270" t="s">
        <v>23</v>
      </c>
      <c r="N300" s="271" t="s">
        <v>47</v>
      </c>
      <c r="O300" s="47"/>
      <c r="P300" s="230">
        <f>O300*H300</f>
        <v>0</v>
      </c>
      <c r="Q300" s="230">
        <v>0.049</v>
      </c>
      <c r="R300" s="230">
        <f>Q300*H300</f>
        <v>0.19893999999999998</v>
      </c>
      <c r="S300" s="230">
        <v>0</v>
      </c>
      <c r="T300" s="231">
        <f>S300*H300</f>
        <v>0</v>
      </c>
      <c r="AR300" s="24" t="s">
        <v>211</v>
      </c>
      <c r="AT300" s="24" t="s">
        <v>858</v>
      </c>
      <c r="AU300" s="24" t="s">
        <v>87</v>
      </c>
      <c r="AY300" s="24" t="s">
        <v>170</v>
      </c>
      <c r="BE300" s="232">
        <f>IF(N300="základní",J300,0)</f>
        <v>0</v>
      </c>
      <c r="BF300" s="232">
        <f>IF(N300="snížená",J300,0)</f>
        <v>0</v>
      </c>
      <c r="BG300" s="232">
        <f>IF(N300="zákl. přenesená",J300,0)</f>
        <v>0</v>
      </c>
      <c r="BH300" s="232">
        <f>IF(N300="sníž. přenesená",J300,0)</f>
        <v>0</v>
      </c>
      <c r="BI300" s="232">
        <f>IF(N300="nulová",J300,0)</f>
        <v>0</v>
      </c>
      <c r="BJ300" s="24" t="s">
        <v>84</v>
      </c>
      <c r="BK300" s="232">
        <f>ROUND(I300*H300,2)</f>
        <v>0</v>
      </c>
      <c r="BL300" s="24" t="s">
        <v>194</v>
      </c>
      <c r="BM300" s="24" t="s">
        <v>2650</v>
      </c>
    </row>
    <row r="301" spans="2:47" s="1" customFormat="1" ht="13.5">
      <c r="B301" s="46"/>
      <c r="C301" s="74"/>
      <c r="D301" s="233" t="s">
        <v>183</v>
      </c>
      <c r="E301" s="74"/>
      <c r="F301" s="234" t="s">
        <v>2649</v>
      </c>
      <c r="G301" s="74"/>
      <c r="H301" s="74"/>
      <c r="I301" s="191"/>
      <c r="J301" s="74"/>
      <c r="K301" s="74"/>
      <c r="L301" s="72"/>
      <c r="M301" s="235"/>
      <c r="N301" s="47"/>
      <c r="O301" s="47"/>
      <c r="P301" s="47"/>
      <c r="Q301" s="47"/>
      <c r="R301" s="47"/>
      <c r="S301" s="47"/>
      <c r="T301" s="95"/>
      <c r="AT301" s="24" t="s">
        <v>183</v>
      </c>
      <c r="AU301" s="24" t="s">
        <v>87</v>
      </c>
    </row>
    <row r="302" spans="2:51" s="11" customFormat="1" ht="13.5">
      <c r="B302" s="240"/>
      <c r="C302" s="241"/>
      <c r="D302" s="233" t="s">
        <v>322</v>
      </c>
      <c r="E302" s="241"/>
      <c r="F302" s="243" t="s">
        <v>2643</v>
      </c>
      <c r="G302" s="241"/>
      <c r="H302" s="244">
        <v>4.06</v>
      </c>
      <c r="I302" s="245"/>
      <c r="J302" s="241"/>
      <c r="K302" s="241"/>
      <c r="L302" s="246"/>
      <c r="M302" s="247"/>
      <c r="N302" s="248"/>
      <c r="O302" s="248"/>
      <c r="P302" s="248"/>
      <c r="Q302" s="248"/>
      <c r="R302" s="248"/>
      <c r="S302" s="248"/>
      <c r="T302" s="249"/>
      <c r="AT302" s="250" t="s">
        <v>322</v>
      </c>
      <c r="AU302" s="250" t="s">
        <v>87</v>
      </c>
      <c r="AV302" s="11" t="s">
        <v>87</v>
      </c>
      <c r="AW302" s="11" t="s">
        <v>6</v>
      </c>
      <c r="AX302" s="11" t="s">
        <v>84</v>
      </c>
      <c r="AY302" s="250" t="s">
        <v>170</v>
      </c>
    </row>
    <row r="303" spans="2:65" s="1" customFormat="1" ht="16.5" customHeight="1">
      <c r="B303" s="46"/>
      <c r="C303" s="221" t="s">
        <v>568</v>
      </c>
      <c r="D303" s="221" t="s">
        <v>176</v>
      </c>
      <c r="E303" s="222" t="s">
        <v>2651</v>
      </c>
      <c r="F303" s="223" t="s">
        <v>2652</v>
      </c>
      <c r="G303" s="224" t="s">
        <v>304</v>
      </c>
      <c r="H303" s="225">
        <v>2</v>
      </c>
      <c r="I303" s="226"/>
      <c r="J303" s="227">
        <f>ROUND(I303*H303,2)</f>
        <v>0</v>
      </c>
      <c r="K303" s="223" t="s">
        <v>23</v>
      </c>
      <c r="L303" s="72"/>
      <c r="M303" s="228" t="s">
        <v>23</v>
      </c>
      <c r="N303" s="229" t="s">
        <v>47</v>
      </c>
      <c r="O303" s="47"/>
      <c r="P303" s="230">
        <f>O303*H303</f>
        <v>0</v>
      </c>
      <c r="Q303" s="230">
        <v>0</v>
      </c>
      <c r="R303" s="230">
        <f>Q303*H303</f>
        <v>0</v>
      </c>
      <c r="S303" s="230">
        <v>0</v>
      </c>
      <c r="T303" s="231">
        <f>S303*H303</f>
        <v>0</v>
      </c>
      <c r="AR303" s="24" t="s">
        <v>194</v>
      </c>
      <c r="AT303" s="24" t="s">
        <v>176</v>
      </c>
      <c r="AU303" s="24" t="s">
        <v>87</v>
      </c>
      <c r="AY303" s="24" t="s">
        <v>170</v>
      </c>
      <c r="BE303" s="232">
        <f>IF(N303="základní",J303,0)</f>
        <v>0</v>
      </c>
      <c r="BF303" s="232">
        <f>IF(N303="snížená",J303,0)</f>
        <v>0</v>
      </c>
      <c r="BG303" s="232">
        <f>IF(N303="zákl. přenesená",J303,0)</f>
        <v>0</v>
      </c>
      <c r="BH303" s="232">
        <f>IF(N303="sníž. přenesená",J303,0)</f>
        <v>0</v>
      </c>
      <c r="BI303" s="232">
        <f>IF(N303="nulová",J303,0)</f>
        <v>0</v>
      </c>
      <c r="BJ303" s="24" t="s">
        <v>84</v>
      </c>
      <c r="BK303" s="232">
        <f>ROUND(I303*H303,2)</f>
        <v>0</v>
      </c>
      <c r="BL303" s="24" t="s">
        <v>194</v>
      </c>
      <c r="BM303" s="24" t="s">
        <v>2653</v>
      </c>
    </row>
    <row r="304" spans="2:47" s="1" customFormat="1" ht="13.5">
      <c r="B304" s="46"/>
      <c r="C304" s="74"/>
      <c r="D304" s="233" t="s">
        <v>183</v>
      </c>
      <c r="E304" s="74"/>
      <c r="F304" s="234" t="s">
        <v>2652</v>
      </c>
      <c r="G304" s="74"/>
      <c r="H304" s="74"/>
      <c r="I304" s="191"/>
      <c r="J304" s="74"/>
      <c r="K304" s="74"/>
      <c r="L304" s="72"/>
      <c r="M304" s="235"/>
      <c r="N304" s="47"/>
      <c r="O304" s="47"/>
      <c r="P304" s="47"/>
      <c r="Q304" s="47"/>
      <c r="R304" s="47"/>
      <c r="S304" s="47"/>
      <c r="T304" s="95"/>
      <c r="AT304" s="24" t="s">
        <v>183</v>
      </c>
      <c r="AU304" s="24" t="s">
        <v>87</v>
      </c>
    </row>
    <row r="305" spans="2:65" s="1" customFormat="1" ht="16.5" customHeight="1">
      <c r="B305" s="46"/>
      <c r="C305" s="221" t="s">
        <v>573</v>
      </c>
      <c r="D305" s="221" t="s">
        <v>176</v>
      </c>
      <c r="E305" s="222" t="s">
        <v>2654</v>
      </c>
      <c r="F305" s="223" t="s">
        <v>2655</v>
      </c>
      <c r="G305" s="224" t="s">
        <v>2259</v>
      </c>
      <c r="H305" s="225">
        <v>2</v>
      </c>
      <c r="I305" s="226"/>
      <c r="J305" s="227">
        <f>ROUND(I305*H305,2)</f>
        <v>0</v>
      </c>
      <c r="K305" s="223" t="s">
        <v>180</v>
      </c>
      <c r="L305" s="72"/>
      <c r="M305" s="228" t="s">
        <v>23</v>
      </c>
      <c r="N305" s="229" t="s">
        <v>47</v>
      </c>
      <c r="O305" s="47"/>
      <c r="P305" s="230">
        <f>O305*H305</f>
        <v>0</v>
      </c>
      <c r="Q305" s="230">
        <v>0.0003102</v>
      </c>
      <c r="R305" s="230">
        <f>Q305*H305</f>
        <v>0.0006204</v>
      </c>
      <c r="S305" s="230">
        <v>0</v>
      </c>
      <c r="T305" s="231">
        <f>S305*H305</f>
        <v>0</v>
      </c>
      <c r="AR305" s="24" t="s">
        <v>194</v>
      </c>
      <c r="AT305" s="24" t="s">
        <v>176</v>
      </c>
      <c r="AU305" s="24" t="s">
        <v>87</v>
      </c>
      <c r="AY305" s="24" t="s">
        <v>170</v>
      </c>
      <c r="BE305" s="232">
        <f>IF(N305="základní",J305,0)</f>
        <v>0</v>
      </c>
      <c r="BF305" s="232">
        <f>IF(N305="snížená",J305,0)</f>
        <v>0</v>
      </c>
      <c r="BG305" s="232">
        <f>IF(N305="zákl. přenesená",J305,0)</f>
        <v>0</v>
      </c>
      <c r="BH305" s="232">
        <f>IF(N305="sníž. přenesená",J305,0)</f>
        <v>0</v>
      </c>
      <c r="BI305" s="232">
        <f>IF(N305="nulová",J305,0)</f>
        <v>0</v>
      </c>
      <c r="BJ305" s="24" t="s">
        <v>84</v>
      </c>
      <c r="BK305" s="232">
        <f>ROUND(I305*H305,2)</f>
        <v>0</v>
      </c>
      <c r="BL305" s="24" t="s">
        <v>194</v>
      </c>
      <c r="BM305" s="24" t="s">
        <v>2656</v>
      </c>
    </row>
    <row r="306" spans="2:47" s="1" customFormat="1" ht="13.5">
      <c r="B306" s="46"/>
      <c r="C306" s="74"/>
      <c r="D306" s="233" t="s">
        <v>183</v>
      </c>
      <c r="E306" s="74"/>
      <c r="F306" s="234" t="s">
        <v>2657</v>
      </c>
      <c r="G306" s="74"/>
      <c r="H306" s="74"/>
      <c r="I306" s="191"/>
      <c r="J306" s="74"/>
      <c r="K306" s="74"/>
      <c r="L306" s="72"/>
      <c r="M306" s="235"/>
      <c r="N306" s="47"/>
      <c r="O306" s="47"/>
      <c r="P306" s="47"/>
      <c r="Q306" s="47"/>
      <c r="R306" s="47"/>
      <c r="S306" s="47"/>
      <c r="T306" s="95"/>
      <c r="AT306" s="24" t="s">
        <v>183</v>
      </c>
      <c r="AU306" s="24" t="s">
        <v>87</v>
      </c>
    </row>
    <row r="307" spans="2:47" s="1" customFormat="1" ht="13.5">
      <c r="B307" s="46"/>
      <c r="C307" s="74"/>
      <c r="D307" s="233" t="s">
        <v>295</v>
      </c>
      <c r="E307" s="74"/>
      <c r="F307" s="236" t="s">
        <v>2658</v>
      </c>
      <c r="G307" s="74"/>
      <c r="H307" s="74"/>
      <c r="I307" s="191"/>
      <c r="J307" s="74"/>
      <c r="K307" s="74"/>
      <c r="L307" s="72"/>
      <c r="M307" s="235"/>
      <c r="N307" s="47"/>
      <c r="O307" s="47"/>
      <c r="P307" s="47"/>
      <c r="Q307" s="47"/>
      <c r="R307" s="47"/>
      <c r="S307" s="47"/>
      <c r="T307" s="95"/>
      <c r="AT307" s="24" t="s">
        <v>295</v>
      </c>
      <c r="AU307" s="24" t="s">
        <v>87</v>
      </c>
    </row>
    <row r="308" spans="2:65" s="1" customFormat="1" ht="16.5" customHeight="1">
      <c r="B308" s="46"/>
      <c r="C308" s="221" t="s">
        <v>578</v>
      </c>
      <c r="D308" s="221" t="s">
        <v>176</v>
      </c>
      <c r="E308" s="222" t="s">
        <v>2659</v>
      </c>
      <c r="F308" s="223" t="s">
        <v>2660</v>
      </c>
      <c r="G308" s="224" t="s">
        <v>2259</v>
      </c>
      <c r="H308" s="225">
        <v>1</v>
      </c>
      <c r="I308" s="226"/>
      <c r="J308" s="227">
        <f>ROUND(I308*H308,2)</f>
        <v>0</v>
      </c>
      <c r="K308" s="223" t="s">
        <v>180</v>
      </c>
      <c r="L308" s="72"/>
      <c r="M308" s="228" t="s">
        <v>23</v>
      </c>
      <c r="N308" s="229" t="s">
        <v>47</v>
      </c>
      <c r="O308" s="47"/>
      <c r="P308" s="230">
        <f>O308*H308</f>
        <v>0</v>
      </c>
      <c r="Q308" s="230">
        <v>0.00043002</v>
      </c>
      <c r="R308" s="230">
        <f>Q308*H308</f>
        <v>0.00043002</v>
      </c>
      <c r="S308" s="230">
        <v>0</v>
      </c>
      <c r="T308" s="231">
        <f>S308*H308</f>
        <v>0</v>
      </c>
      <c r="AR308" s="24" t="s">
        <v>194</v>
      </c>
      <c r="AT308" s="24" t="s">
        <v>176</v>
      </c>
      <c r="AU308" s="24" t="s">
        <v>87</v>
      </c>
      <c r="AY308" s="24" t="s">
        <v>170</v>
      </c>
      <c r="BE308" s="232">
        <f>IF(N308="základní",J308,0)</f>
        <v>0</v>
      </c>
      <c r="BF308" s="232">
        <f>IF(N308="snížená",J308,0)</f>
        <v>0</v>
      </c>
      <c r="BG308" s="232">
        <f>IF(N308="zákl. přenesená",J308,0)</f>
        <v>0</v>
      </c>
      <c r="BH308" s="232">
        <f>IF(N308="sníž. přenesená",J308,0)</f>
        <v>0</v>
      </c>
      <c r="BI308" s="232">
        <f>IF(N308="nulová",J308,0)</f>
        <v>0</v>
      </c>
      <c r="BJ308" s="24" t="s">
        <v>84</v>
      </c>
      <c r="BK308" s="232">
        <f>ROUND(I308*H308,2)</f>
        <v>0</v>
      </c>
      <c r="BL308" s="24" t="s">
        <v>194</v>
      </c>
      <c r="BM308" s="24" t="s">
        <v>2661</v>
      </c>
    </row>
    <row r="309" spans="2:47" s="1" customFormat="1" ht="13.5">
      <c r="B309" s="46"/>
      <c r="C309" s="74"/>
      <c r="D309" s="233" t="s">
        <v>183</v>
      </c>
      <c r="E309" s="74"/>
      <c r="F309" s="234" t="s">
        <v>2662</v>
      </c>
      <c r="G309" s="74"/>
      <c r="H309" s="74"/>
      <c r="I309" s="191"/>
      <c r="J309" s="74"/>
      <c r="K309" s="74"/>
      <c r="L309" s="72"/>
      <c r="M309" s="235"/>
      <c r="N309" s="47"/>
      <c r="O309" s="47"/>
      <c r="P309" s="47"/>
      <c r="Q309" s="47"/>
      <c r="R309" s="47"/>
      <c r="S309" s="47"/>
      <c r="T309" s="95"/>
      <c r="AT309" s="24" t="s">
        <v>183</v>
      </c>
      <c r="AU309" s="24" t="s">
        <v>87</v>
      </c>
    </row>
    <row r="310" spans="2:47" s="1" customFormat="1" ht="13.5">
      <c r="B310" s="46"/>
      <c r="C310" s="74"/>
      <c r="D310" s="233" t="s">
        <v>295</v>
      </c>
      <c r="E310" s="74"/>
      <c r="F310" s="236" t="s">
        <v>2658</v>
      </c>
      <c r="G310" s="74"/>
      <c r="H310" s="74"/>
      <c r="I310" s="191"/>
      <c r="J310" s="74"/>
      <c r="K310" s="74"/>
      <c r="L310" s="72"/>
      <c r="M310" s="235"/>
      <c r="N310" s="47"/>
      <c r="O310" s="47"/>
      <c r="P310" s="47"/>
      <c r="Q310" s="47"/>
      <c r="R310" s="47"/>
      <c r="S310" s="47"/>
      <c r="T310" s="95"/>
      <c r="AT310" s="24" t="s">
        <v>295</v>
      </c>
      <c r="AU310" s="24" t="s">
        <v>87</v>
      </c>
    </row>
    <row r="311" spans="2:65" s="1" customFormat="1" ht="25.5" customHeight="1">
      <c r="B311" s="46"/>
      <c r="C311" s="221" t="s">
        <v>584</v>
      </c>
      <c r="D311" s="221" t="s">
        <v>176</v>
      </c>
      <c r="E311" s="222" t="s">
        <v>2663</v>
      </c>
      <c r="F311" s="223" t="s">
        <v>2664</v>
      </c>
      <c r="G311" s="224" t="s">
        <v>304</v>
      </c>
      <c r="H311" s="225">
        <v>2</v>
      </c>
      <c r="I311" s="226"/>
      <c r="J311" s="227">
        <f>ROUND(I311*H311,2)</f>
        <v>0</v>
      </c>
      <c r="K311" s="223" t="s">
        <v>180</v>
      </c>
      <c r="L311" s="72"/>
      <c r="M311" s="228" t="s">
        <v>23</v>
      </c>
      <c r="N311" s="229" t="s">
        <v>47</v>
      </c>
      <c r="O311" s="47"/>
      <c r="P311" s="230">
        <f>O311*H311</f>
        <v>0</v>
      </c>
      <c r="Q311" s="230">
        <v>2.116764944</v>
      </c>
      <c r="R311" s="230">
        <f>Q311*H311</f>
        <v>4.233529888</v>
      </c>
      <c r="S311" s="230">
        <v>0</v>
      </c>
      <c r="T311" s="231">
        <f>S311*H311</f>
        <v>0</v>
      </c>
      <c r="AR311" s="24" t="s">
        <v>194</v>
      </c>
      <c r="AT311" s="24" t="s">
        <v>176</v>
      </c>
      <c r="AU311" s="24" t="s">
        <v>87</v>
      </c>
      <c r="AY311" s="24" t="s">
        <v>170</v>
      </c>
      <c r="BE311" s="232">
        <f>IF(N311="základní",J311,0)</f>
        <v>0</v>
      </c>
      <c r="BF311" s="232">
        <f>IF(N311="snížená",J311,0)</f>
        <v>0</v>
      </c>
      <c r="BG311" s="232">
        <f>IF(N311="zákl. přenesená",J311,0)</f>
        <v>0</v>
      </c>
      <c r="BH311" s="232">
        <f>IF(N311="sníž. přenesená",J311,0)</f>
        <v>0</v>
      </c>
      <c r="BI311" s="232">
        <f>IF(N311="nulová",J311,0)</f>
        <v>0</v>
      </c>
      <c r="BJ311" s="24" t="s">
        <v>84</v>
      </c>
      <c r="BK311" s="232">
        <f>ROUND(I311*H311,2)</f>
        <v>0</v>
      </c>
      <c r="BL311" s="24" t="s">
        <v>194</v>
      </c>
      <c r="BM311" s="24" t="s">
        <v>2665</v>
      </c>
    </row>
    <row r="312" spans="2:47" s="1" customFormat="1" ht="13.5">
      <c r="B312" s="46"/>
      <c r="C312" s="74"/>
      <c r="D312" s="233" t="s">
        <v>183</v>
      </c>
      <c r="E312" s="74"/>
      <c r="F312" s="234" t="s">
        <v>2666</v>
      </c>
      <c r="G312" s="74"/>
      <c r="H312" s="74"/>
      <c r="I312" s="191"/>
      <c r="J312" s="74"/>
      <c r="K312" s="74"/>
      <c r="L312" s="72"/>
      <c r="M312" s="235"/>
      <c r="N312" s="47"/>
      <c r="O312" s="47"/>
      <c r="P312" s="47"/>
      <c r="Q312" s="47"/>
      <c r="R312" s="47"/>
      <c r="S312" s="47"/>
      <c r="T312" s="95"/>
      <c r="AT312" s="24" t="s">
        <v>183</v>
      </c>
      <c r="AU312" s="24" t="s">
        <v>87</v>
      </c>
    </row>
    <row r="313" spans="2:47" s="1" customFormat="1" ht="13.5">
      <c r="B313" s="46"/>
      <c r="C313" s="74"/>
      <c r="D313" s="233" t="s">
        <v>295</v>
      </c>
      <c r="E313" s="74"/>
      <c r="F313" s="236" t="s">
        <v>2667</v>
      </c>
      <c r="G313" s="74"/>
      <c r="H313" s="74"/>
      <c r="I313" s="191"/>
      <c r="J313" s="74"/>
      <c r="K313" s="74"/>
      <c r="L313" s="72"/>
      <c r="M313" s="235"/>
      <c r="N313" s="47"/>
      <c r="O313" s="47"/>
      <c r="P313" s="47"/>
      <c r="Q313" s="47"/>
      <c r="R313" s="47"/>
      <c r="S313" s="47"/>
      <c r="T313" s="95"/>
      <c r="AT313" s="24" t="s">
        <v>295</v>
      </c>
      <c r="AU313" s="24" t="s">
        <v>87</v>
      </c>
    </row>
    <row r="314" spans="2:65" s="1" customFormat="1" ht="25.5" customHeight="1">
      <c r="B314" s="46"/>
      <c r="C314" s="221" t="s">
        <v>589</v>
      </c>
      <c r="D314" s="221" t="s">
        <v>176</v>
      </c>
      <c r="E314" s="222" t="s">
        <v>2668</v>
      </c>
      <c r="F314" s="223" t="s">
        <v>2669</v>
      </c>
      <c r="G314" s="224" t="s">
        <v>304</v>
      </c>
      <c r="H314" s="225">
        <v>1</v>
      </c>
      <c r="I314" s="226"/>
      <c r="J314" s="227">
        <f>ROUND(I314*H314,2)</f>
        <v>0</v>
      </c>
      <c r="K314" s="223" t="s">
        <v>180</v>
      </c>
      <c r="L314" s="72"/>
      <c r="M314" s="228" t="s">
        <v>23</v>
      </c>
      <c r="N314" s="229" t="s">
        <v>47</v>
      </c>
      <c r="O314" s="47"/>
      <c r="P314" s="230">
        <f>O314*H314</f>
        <v>0</v>
      </c>
      <c r="Q314" s="230">
        <v>2.420930458</v>
      </c>
      <c r="R314" s="230">
        <f>Q314*H314</f>
        <v>2.420930458</v>
      </c>
      <c r="S314" s="230">
        <v>0</v>
      </c>
      <c r="T314" s="231">
        <f>S314*H314</f>
        <v>0</v>
      </c>
      <c r="AR314" s="24" t="s">
        <v>194</v>
      </c>
      <c r="AT314" s="24" t="s">
        <v>176</v>
      </c>
      <c r="AU314" s="24" t="s">
        <v>87</v>
      </c>
      <c r="AY314" s="24" t="s">
        <v>170</v>
      </c>
      <c r="BE314" s="232">
        <f>IF(N314="základní",J314,0)</f>
        <v>0</v>
      </c>
      <c r="BF314" s="232">
        <f>IF(N314="snížená",J314,0)</f>
        <v>0</v>
      </c>
      <c r="BG314" s="232">
        <f>IF(N314="zákl. přenesená",J314,0)</f>
        <v>0</v>
      </c>
      <c r="BH314" s="232">
        <f>IF(N314="sníž. přenesená",J314,0)</f>
        <v>0</v>
      </c>
      <c r="BI314" s="232">
        <f>IF(N314="nulová",J314,0)</f>
        <v>0</v>
      </c>
      <c r="BJ314" s="24" t="s">
        <v>84</v>
      </c>
      <c r="BK314" s="232">
        <f>ROUND(I314*H314,2)</f>
        <v>0</v>
      </c>
      <c r="BL314" s="24" t="s">
        <v>194</v>
      </c>
      <c r="BM314" s="24" t="s">
        <v>2670</v>
      </c>
    </row>
    <row r="315" spans="2:47" s="1" customFormat="1" ht="13.5">
      <c r="B315" s="46"/>
      <c r="C315" s="74"/>
      <c r="D315" s="233" t="s">
        <v>183</v>
      </c>
      <c r="E315" s="74"/>
      <c r="F315" s="234" t="s">
        <v>2671</v>
      </c>
      <c r="G315" s="74"/>
      <c r="H315" s="74"/>
      <c r="I315" s="191"/>
      <c r="J315" s="74"/>
      <c r="K315" s="74"/>
      <c r="L315" s="72"/>
      <c r="M315" s="235"/>
      <c r="N315" s="47"/>
      <c r="O315" s="47"/>
      <c r="P315" s="47"/>
      <c r="Q315" s="47"/>
      <c r="R315" s="47"/>
      <c r="S315" s="47"/>
      <c r="T315" s="95"/>
      <c r="AT315" s="24" t="s">
        <v>183</v>
      </c>
      <c r="AU315" s="24" t="s">
        <v>87</v>
      </c>
    </row>
    <row r="316" spans="2:47" s="1" customFormat="1" ht="13.5">
      <c r="B316" s="46"/>
      <c r="C316" s="74"/>
      <c r="D316" s="233" t="s">
        <v>295</v>
      </c>
      <c r="E316" s="74"/>
      <c r="F316" s="236" t="s">
        <v>2667</v>
      </c>
      <c r="G316" s="74"/>
      <c r="H316" s="74"/>
      <c r="I316" s="191"/>
      <c r="J316" s="74"/>
      <c r="K316" s="74"/>
      <c r="L316" s="72"/>
      <c r="M316" s="235"/>
      <c r="N316" s="47"/>
      <c r="O316" s="47"/>
      <c r="P316" s="47"/>
      <c r="Q316" s="47"/>
      <c r="R316" s="47"/>
      <c r="S316" s="47"/>
      <c r="T316" s="95"/>
      <c r="AT316" s="24" t="s">
        <v>295</v>
      </c>
      <c r="AU316" s="24" t="s">
        <v>87</v>
      </c>
    </row>
    <row r="317" spans="2:65" s="1" customFormat="1" ht="16.5" customHeight="1">
      <c r="B317" s="46"/>
      <c r="C317" s="262" t="s">
        <v>597</v>
      </c>
      <c r="D317" s="262" t="s">
        <v>858</v>
      </c>
      <c r="E317" s="263" t="s">
        <v>2672</v>
      </c>
      <c r="F317" s="264" t="s">
        <v>2673</v>
      </c>
      <c r="G317" s="265" t="s">
        <v>304</v>
      </c>
      <c r="H317" s="266">
        <v>2</v>
      </c>
      <c r="I317" s="267"/>
      <c r="J317" s="268">
        <f>ROUND(I317*H317,2)</f>
        <v>0</v>
      </c>
      <c r="K317" s="264" t="s">
        <v>180</v>
      </c>
      <c r="L317" s="269"/>
      <c r="M317" s="270" t="s">
        <v>23</v>
      </c>
      <c r="N317" s="271" t="s">
        <v>47</v>
      </c>
      <c r="O317" s="47"/>
      <c r="P317" s="230">
        <f>O317*H317</f>
        <v>0</v>
      </c>
      <c r="Q317" s="230">
        <v>1.6</v>
      </c>
      <c r="R317" s="230">
        <f>Q317*H317</f>
        <v>3.2</v>
      </c>
      <c r="S317" s="230">
        <v>0</v>
      </c>
      <c r="T317" s="231">
        <f>S317*H317</f>
        <v>0</v>
      </c>
      <c r="AR317" s="24" t="s">
        <v>211</v>
      </c>
      <c r="AT317" s="24" t="s">
        <v>858</v>
      </c>
      <c r="AU317" s="24" t="s">
        <v>87</v>
      </c>
      <c r="AY317" s="24" t="s">
        <v>170</v>
      </c>
      <c r="BE317" s="232">
        <f>IF(N317="základní",J317,0)</f>
        <v>0</v>
      </c>
      <c r="BF317" s="232">
        <f>IF(N317="snížená",J317,0)</f>
        <v>0</v>
      </c>
      <c r="BG317" s="232">
        <f>IF(N317="zákl. přenesená",J317,0)</f>
        <v>0</v>
      </c>
      <c r="BH317" s="232">
        <f>IF(N317="sníž. přenesená",J317,0)</f>
        <v>0</v>
      </c>
      <c r="BI317" s="232">
        <f>IF(N317="nulová",J317,0)</f>
        <v>0</v>
      </c>
      <c r="BJ317" s="24" t="s">
        <v>84</v>
      </c>
      <c r="BK317" s="232">
        <f>ROUND(I317*H317,2)</f>
        <v>0</v>
      </c>
      <c r="BL317" s="24" t="s">
        <v>194</v>
      </c>
      <c r="BM317" s="24" t="s">
        <v>2674</v>
      </c>
    </row>
    <row r="318" spans="2:47" s="1" customFormat="1" ht="13.5">
      <c r="B318" s="46"/>
      <c r="C318" s="74"/>
      <c r="D318" s="233" t="s">
        <v>183</v>
      </c>
      <c r="E318" s="74"/>
      <c r="F318" s="234" t="s">
        <v>2673</v>
      </c>
      <c r="G318" s="74"/>
      <c r="H318" s="74"/>
      <c r="I318" s="191"/>
      <c r="J318" s="74"/>
      <c r="K318" s="74"/>
      <c r="L318" s="72"/>
      <c r="M318" s="235"/>
      <c r="N318" s="47"/>
      <c r="O318" s="47"/>
      <c r="P318" s="47"/>
      <c r="Q318" s="47"/>
      <c r="R318" s="47"/>
      <c r="S318" s="47"/>
      <c r="T318" s="95"/>
      <c r="AT318" s="24" t="s">
        <v>183</v>
      </c>
      <c r="AU318" s="24" t="s">
        <v>87</v>
      </c>
    </row>
    <row r="319" spans="2:65" s="1" customFormat="1" ht="16.5" customHeight="1">
      <c r="B319" s="46"/>
      <c r="C319" s="262" t="s">
        <v>604</v>
      </c>
      <c r="D319" s="262" t="s">
        <v>858</v>
      </c>
      <c r="E319" s="263" t="s">
        <v>2675</v>
      </c>
      <c r="F319" s="264" t="s">
        <v>2676</v>
      </c>
      <c r="G319" s="265" t="s">
        <v>304</v>
      </c>
      <c r="H319" s="266">
        <v>1</v>
      </c>
      <c r="I319" s="267"/>
      <c r="J319" s="268">
        <f>ROUND(I319*H319,2)</f>
        <v>0</v>
      </c>
      <c r="K319" s="264" t="s">
        <v>180</v>
      </c>
      <c r="L319" s="269"/>
      <c r="M319" s="270" t="s">
        <v>23</v>
      </c>
      <c r="N319" s="271" t="s">
        <v>47</v>
      </c>
      <c r="O319" s="47"/>
      <c r="P319" s="230">
        <f>O319*H319</f>
        <v>0</v>
      </c>
      <c r="Q319" s="230">
        <v>2.1</v>
      </c>
      <c r="R319" s="230">
        <f>Q319*H319</f>
        <v>2.1</v>
      </c>
      <c r="S319" s="230">
        <v>0</v>
      </c>
      <c r="T319" s="231">
        <f>S319*H319</f>
        <v>0</v>
      </c>
      <c r="AR319" s="24" t="s">
        <v>211</v>
      </c>
      <c r="AT319" s="24" t="s">
        <v>858</v>
      </c>
      <c r="AU319" s="24" t="s">
        <v>87</v>
      </c>
      <c r="AY319" s="24" t="s">
        <v>170</v>
      </c>
      <c r="BE319" s="232">
        <f>IF(N319="základní",J319,0)</f>
        <v>0</v>
      </c>
      <c r="BF319" s="232">
        <f>IF(N319="snížená",J319,0)</f>
        <v>0</v>
      </c>
      <c r="BG319" s="232">
        <f>IF(N319="zákl. přenesená",J319,0)</f>
        <v>0</v>
      </c>
      <c r="BH319" s="232">
        <f>IF(N319="sníž. přenesená",J319,0)</f>
        <v>0</v>
      </c>
      <c r="BI319" s="232">
        <f>IF(N319="nulová",J319,0)</f>
        <v>0</v>
      </c>
      <c r="BJ319" s="24" t="s">
        <v>84</v>
      </c>
      <c r="BK319" s="232">
        <f>ROUND(I319*H319,2)</f>
        <v>0</v>
      </c>
      <c r="BL319" s="24" t="s">
        <v>194</v>
      </c>
      <c r="BM319" s="24" t="s">
        <v>2677</v>
      </c>
    </row>
    <row r="320" spans="2:47" s="1" customFormat="1" ht="13.5">
      <c r="B320" s="46"/>
      <c r="C320" s="74"/>
      <c r="D320" s="233" t="s">
        <v>183</v>
      </c>
      <c r="E320" s="74"/>
      <c r="F320" s="234" t="s">
        <v>2676</v>
      </c>
      <c r="G320" s="74"/>
      <c r="H320" s="74"/>
      <c r="I320" s="191"/>
      <c r="J320" s="74"/>
      <c r="K320" s="74"/>
      <c r="L320" s="72"/>
      <c r="M320" s="235"/>
      <c r="N320" s="47"/>
      <c r="O320" s="47"/>
      <c r="P320" s="47"/>
      <c r="Q320" s="47"/>
      <c r="R320" s="47"/>
      <c r="S320" s="47"/>
      <c r="T320" s="95"/>
      <c r="AT320" s="24" t="s">
        <v>183</v>
      </c>
      <c r="AU320" s="24" t="s">
        <v>87</v>
      </c>
    </row>
    <row r="321" spans="2:65" s="1" customFormat="1" ht="16.5" customHeight="1">
      <c r="B321" s="46"/>
      <c r="C321" s="262" t="s">
        <v>612</v>
      </c>
      <c r="D321" s="262" t="s">
        <v>858</v>
      </c>
      <c r="E321" s="263" t="s">
        <v>2678</v>
      </c>
      <c r="F321" s="264" t="s">
        <v>2679</v>
      </c>
      <c r="G321" s="265" t="s">
        <v>304</v>
      </c>
      <c r="H321" s="266">
        <v>1</v>
      </c>
      <c r="I321" s="267"/>
      <c r="J321" s="268">
        <f>ROUND(I321*H321,2)</f>
        <v>0</v>
      </c>
      <c r="K321" s="264" t="s">
        <v>180</v>
      </c>
      <c r="L321" s="269"/>
      <c r="M321" s="270" t="s">
        <v>23</v>
      </c>
      <c r="N321" s="271" t="s">
        <v>47</v>
      </c>
      <c r="O321" s="47"/>
      <c r="P321" s="230">
        <f>O321*H321</f>
        <v>0</v>
      </c>
      <c r="Q321" s="230">
        <v>0.254</v>
      </c>
      <c r="R321" s="230">
        <f>Q321*H321</f>
        <v>0.254</v>
      </c>
      <c r="S321" s="230">
        <v>0</v>
      </c>
      <c r="T321" s="231">
        <f>S321*H321</f>
        <v>0</v>
      </c>
      <c r="AR321" s="24" t="s">
        <v>211</v>
      </c>
      <c r="AT321" s="24" t="s">
        <v>858</v>
      </c>
      <c r="AU321" s="24" t="s">
        <v>87</v>
      </c>
      <c r="AY321" s="24" t="s">
        <v>170</v>
      </c>
      <c r="BE321" s="232">
        <f>IF(N321="základní",J321,0)</f>
        <v>0</v>
      </c>
      <c r="BF321" s="232">
        <f>IF(N321="snížená",J321,0)</f>
        <v>0</v>
      </c>
      <c r="BG321" s="232">
        <f>IF(N321="zákl. přenesená",J321,0)</f>
        <v>0</v>
      </c>
      <c r="BH321" s="232">
        <f>IF(N321="sníž. přenesená",J321,0)</f>
        <v>0</v>
      </c>
      <c r="BI321" s="232">
        <f>IF(N321="nulová",J321,0)</f>
        <v>0</v>
      </c>
      <c r="BJ321" s="24" t="s">
        <v>84</v>
      </c>
      <c r="BK321" s="232">
        <f>ROUND(I321*H321,2)</f>
        <v>0</v>
      </c>
      <c r="BL321" s="24" t="s">
        <v>194</v>
      </c>
      <c r="BM321" s="24" t="s">
        <v>2680</v>
      </c>
    </row>
    <row r="322" spans="2:47" s="1" customFormat="1" ht="13.5">
      <c r="B322" s="46"/>
      <c r="C322" s="74"/>
      <c r="D322" s="233" t="s">
        <v>183</v>
      </c>
      <c r="E322" s="74"/>
      <c r="F322" s="234" t="s">
        <v>2679</v>
      </c>
      <c r="G322" s="74"/>
      <c r="H322" s="74"/>
      <c r="I322" s="191"/>
      <c r="J322" s="74"/>
      <c r="K322" s="74"/>
      <c r="L322" s="72"/>
      <c r="M322" s="235"/>
      <c r="N322" s="47"/>
      <c r="O322" s="47"/>
      <c r="P322" s="47"/>
      <c r="Q322" s="47"/>
      <c r="R322" s="47"/>
      <c r="S322" s="47"/>
      <c r="T322" s="95"/>
      <c r="AT322" s="24" t="s">
        <v>183</v>
      </c>
      <c r="AU322" s="24" t="s">
        <v>87</v>
      </c>
    </row>
    <row r="323" spans="2:65" s="1" customFormat="1" ht="16.5" customHeight="1">
      <c r="B323" s="46"/>
      <c r="C323" s="262" t="s">
        <v>618</v>
      </c>
      <c r="D323" s="262" t="s">
        <v>858</v>
      </c>
      <c r="E323" s="263" t="s">
        <v>2681</v>
      </c>
      <c r="F323" s="264" t="s">
        <v>2682</v>
      </c>
      <c r="G323" s="265" t="s">
        <v>304</v>
      </c>
      <c r="H323" s="266">
        <v>2</v>
      </c>
      <c r="I323" s="267"/>
      <c r="J323" s="268">
        <f>ROUND(I323*H323,2)</f>
        <v>0</v>
      </c>
      <c r="K323" s="264" t="s">
        <v>180</v>
      </c>
      <c r="L323" s="269"/>
      <c r="M323" s="270" t="s">
        <v>23</v>
      </c>
      <c r="N323" s="271" t="s">
        <v>47</v>
      </c>
      <c r="O323" s="47"/>
      <c r="P323" s="230">
        <f>O323*H323</f>
        <v>0</v>
      </c>
      <c r="Q323" s="230">
        <v>0.506</v>
      </c>
      <c r="R323" s="230">
        <f>Q323*H323</f>
        <v>1.012</v>
      </c>
      <c r="S323" s="230">
        <v>0</v>
      </c>
      <c r="T323" s="231">
        <f>S323*H323</f>
        <v>0</v>
      </c>
      <c r="AR323" s="24" t="s">
        <v>211</v>
      </c>
      <c r="AT323" s="24" t="s">
        <v>858</v>
      </c>
      <c r="AU323" s="24" t="s">
        <v>87</v>
      </c>
      <c r="AY323" s="24" t="s">
        <v>170</v>
      </c>
      <c r="BE323" s="232">
        <f>IF(N323="základní",J323,0)</f>
        <v>0</v>
      </c>
      <c r="BF323" s="232">
        <f>IF(N323="snížená",J323,0)</f>
        <v>0</v>
      </c>
      <c r="BG323" s="232">
        <f>IF(N323="zákl. přenesená",J323,0)</f>
        <v>0</v>
      </c>
      <c r="BH323" s="232">
        <f>IF(N323="sníž. přenesená",J323,0)</f>
        <v>0</v>
      </c>
      <c r="BI323" s="232">
        <f>IF(N323="nulová",J323,0)</f>
        <v>0</v>
      </c>
      <c r="BJ323" s="24" t="s">
        <v>84</v>
      </c>
      <c r="BK323" s="232">
        <f>ROUND(I323*H323,2)</f>
        <v>0</v>
      </c>
      <c r="BL323" s="24" t="s">
        <v>194</v>
      </c>
      <c r="BM323" s="24" t="s">
        <v>2683</v>
      </c>
    </row>
    <row r="324" spans="2:47" s="1" customFormat="1" ht="13.5">
      <c r="B324" s="46"/>
      <c r="C324" s="74"/>
      <c r="D324" s="233" t="s">
        <v>183</v>
      </c>
      <c r="E324" s="74"/>
      <c r="F324" s="234" t="s">
        <v>2682</v>
      </c>
      <c r="G324" s="74"/>
      <c r="H324" s="74"/>
      <c r="I324" s="191"/>
      <c r="J324" s="74"/>
      <c r="K324" s="74"/>
      <c r="L324" s="72"/>
      <c r="M324" s="235"/>
      <c r="N324" s="47"/>
      <c r="O324" s="47"/>
      <c r="P324" s="47"/>
      <c r="Q324" s="47"/>
      <c r="R324" s="47"/>
      <c r="S324" s="47"/>
      <c r="T324" s="95"/>
      <c r="AT324" s="24" t="s">
        <v>183</v>
      </c>
      <c r="AU324" s="24" t="s">
        <v>87</v>
      </c>
    </row>
    <row r="325" spans="2:65" s="1" customFormat="1" ht="25.5" customHeight="1">
      <c r="B325" s="46"/>
      <c r="C325" s="262" t="s">
        <v>625</v>
      </c>
      <c r="D325" s="262" t="s">
        <v>858</v>
      </c>
      <c r="E325" s="263" t="s">
        <v>2684</v>
      </c>
      <c r="F325" s="264" t="s">
        <v>2685</v>
      </c>
      <c r="G325" s="265" t="s">
        <v>304</v>
      </c>
      <c r="H325" s="266">
        <v>2</v>
      </c>
      <c r="I325" s="267"/>
      <c r="J325" s="268">
        <f>ROUND(I325*H325,2)</f>
        <v>0</v>
      </c>
      <c r="K325" s="264" t="s">
        <v>180</v>
      </c>
      <c r="L325" s="269"/>
      <c r="M325" s="270" t="s">
        <v>23</v>
      </c>
      <c r="N325" s="271" t="s">
        <v>47</v>
      </c>
      <c r="O325" s="47"/>
      <c r="P325" s="230">
        <f>O325*H325</f>
        <v>0</v>
      </c>
      <c r="Q325" s="230">
        <v>0.548</v>
      </c>
      <c r="R325" s="230">
        <f>Q325*H325</f>
        <v>1.096</v>
      </c>
      <c r="S325" s="230">
        <v>0</v>
      </c>
      <c r="T325" s="231">
        <f>S325*H325</f>
        <v>0</v>
      </c>
      <c r="AR325" s="24" t="s">
        <v>211</v>
      </c>
      <c r="AT325" s="24" t="s">
        <v>858</v>
      </c>
      <c r="AU325" s="24" t="s">
        <v>87</v>
      </c>
      <c r="AY325" s="24" t="s">
        <v>170</v>
      </c>
      <c r="BE325" s="232">
        <f>IF(N325="základní",J325,0)</f>
        <v>0</v>
      </c>
      <c r="BF325" s="232">
        <f>IF(N325="snížená",J325,0)</f>
        <v>0</v>
      </c>
      <c r="BG325" s="232">
        <f>IF(N325="zákl. přenesená",J325,0)</f>
        <v>0</v>
      </c>
      <c r="BH325" s="232">
        <f>IF(N325="sníž. přenesená",J325,0)</f>
        <v>0</v>
      </c>
      <c r="BI325" s="232">
        <f>IF(N325="nulová",J325,0)</f>
        <v>0</v>
      </c>
      <c r="BJ325" s="24" t="s">
        <v>84</v>
      </c>
      <c r="BK325" s="232">
        <f>ROUND(I325*H325,2)</f>
        <v>0</v>
      </c>
      <c r="BL325" s="24" t="s">
        <v>194</v>
      </c>
      <c r="BM325" s="24" t="s">
        <v>2686</v>
      </c>
    </row>
    <row r="326" spans="2:47" s="1" customFormat="1" ht="13.5">
      <c r="B326" s="46"/>
      <c r="C326" s="74"/>
      <c r="D326" s="233" t="s">
        <v>183</v>
      </c>
      <c r="E326" s="74"/>
      <c r="F326" s="234" t="s">
        <v>2685</v>
      </c>
      <c r="G326" s="74"/>
      <c r="H326" s="74"/>
      <c r="I326" s="191"/>
      <c r="J326" s="74"/>
      <c r="K326" s="74"/>
      <c r="L326" s="72"/>
      <c r="M326" s="235"/>
      <c r="N326" s="47"/>
      <c r="O326" s="47"/>
      <c r="P326" s="47"/>
      <c r="Q326" s="47"/>
      <c r="R326" s="47"/>
      <c r="S326" s="47"/>
      <c r="T326" s="95"/>
      <c r="AT326" s="24" t="s">
        <v>183</v>
      </c>
      <c r="AU326" s="24" t="s">
        <v>87</v>
      </c>
    </row>
    <row r="327" spans="2:65" s="1" customFormat="1" ht="16.5" customHeight="1">
      <c r="B327" s="46"/>
      <c r="C327" s="262" t="s">
        <v>631</v>
      </c>
      <c r="D327" s="262" t="s">
        <v>858</v>
      </c>
      <c r="E327" s="263" t="s">
        <v>2687</v>
      </c>
      <c r="F327" s="264" t="s">
        <v>2688</v>
      </c>
      <c r="G327" s="265" t="s">
        <v>304</v>
      </c>
      <c r="H327" s="266">
        <v>1</v>
      </c>
      <c r="I327" s="267"/>
      <c r="J327" s="268">
        <f>ROUND(I327*H327,2)</f>
        <v>0</v>
      </c>
      <c r="K327" s="264" t="s">
        <v>23</v>
      </c>
      <c r="L327" s="269"/>
      <c r="M327" s="270" t="s">
        <v>23</v>
      </c>
      <c r="N327" s="271" t="s">
        <v>47</v>
      </c>
      <c r="O327" s="47"/>
      <c r="P327" s="230">
        <f>O327*H327</f>
        <v>0</v>
      </c>
      <c r="Q327" s="230">
        <v>0.79</v>
      </c>
      <c r="R327" s="230">
        <f>Q327*H327</f>
        <v>0.79</v>
      </c>
      <c r="S327" s="230">
        <v>0</v>
      </c>
      <c r="T327" s="231">
        <f>S327*H327</f>
        <v>0</v>
      </c>
      <c r="AR327" s="24" t="s">
        <v>211</v>
      </c>
      <c r="AT327" s="24" t="s">
        <v>858</v>
      </c>
      <c r="AU327" s="24" t="s">
        <v>87</v>
      </c>
      <c r="AY327" s="24" t="s">
        <v>170</v>
      </c>
      <c r="BE327" s="232">
        <f>IF(N327="základní",J327,0)</f>
        <v>0</v>
      </c>
      <c r="BF327" s="232">
        <f>IF(N327="snížená",J327,0)</f>
        <v>0</v>
      </c>
      <c r="BG327" s="232">
        <f>IF(N327="zákl. přenesená",J327,0)</f>
        <v>0</v>
      </c>
      <c r="BH327" s="232">
        <f>IF(N327="sníž. přenesená",J327,0)</f>
        <v>0</v>
      </c>
      <c r="BI327" s="232">
        <f>IF(N327="nulová",J327,0)</f>
        <v>0</v>
      </c>
      <c r="BJ327" s="24" t="s">
        <v>84</v>
      </c>
      <c r="BK327" s="232">
        <f>ROUND(I327*H327,2)</f>
        <v>0</v>
      </c>
      <c r="BL327" s="24" t="s">
        <v>194</v>
      </c>
      <c r="BM327" s="24" t="s">
        <v>2689</v>
      </c>
    </row>
    <row r="328" spans="2:47" s="1" customFormat="1" ht="13.5">
      <c r="B328" s="46"/>
      <c r="C328" s="74"/>
      <c r="D328" s="233" t="s">
        <v>183</v>
      </c>
      <c r="E328" s="74"/>
      <c r="F328" s="234" t="s">
        <v>2688</v>
      </c>
      <c r="G328" s="74"/>
      <c r="H328" s="74"/>
      <c r="I328" s="191"/>
      <c r="J328" s="74"/>
      <c r="K328" s="74"/>
      <c r="L328" s="72"/>
      <c r="M328" s="235"/>
      <c r="N328" s="47"/>
      <c r="O328" s="47"/>
      <c r="P328" s="47"/>
      <c r="Q328" s="47"/>
      <c r="R328" s="47"/>
      <c r="S328" s="47"/>
      <c r="T328" s="95"/>
      <c r="AT328" s="24" t="s">
        <v>183</v>
      </c>
      <c r="AU328" s="24" t="s">
        <v>87</v>
      </c>
    </row>
    <row r="329" spans="2:65" s="1" customFormat="1" ht="16.5" customHeight="1">
      <c r="B329" s="46"/>
      <c r="C329" s="262" t="s">
        <v>637</v>
      </c>
      <c r="D329" s="262" t="s">
        <v>858</v>
      </c>
      <c r="E329" s="263" t="s">
        <v>2690</v>
      </c>
      <c r="F329" s="264" t="s">
        <v>2691</v>
      </c>
      <c r="G329" s="265" t="s">
        <v>304</v>
      </c>
      <c r="H329" s="266">
        <v>2</v>
      </c>
      <c r="I329" s="267"/>
      <c r="J329" s="268">
        <f>ROUND(I329*H329,2)</f>
        <v>0</v>
      </c>
      <c r="K329" s="264" t="s">
        <v>23</v>
      </c>
      <c r="L329" s="269"/>
      <c r="M329" s="270" t="s">
        <v>23</v>
      </c>
      <c r="N329" s="271" t="s">
        <v>47</v>
      </c>
      <c r="O329" s="47"/>
      <c r="P329" s="230">
        <f>O329*H329</f>
        <v>0</v>
      </c>
      <c r="Q329" s="230">
        <v>0.03</v>
      </c>
      <c r="R329" s="230">
        <f>Q329*H329</f>
        <v>0.06</v>
      </c>
      <c r="S329" s="230">
        <v>0</v>
      </c>
      <c r="T329" s="231">
        <f>S329*H329</f>
        <v>0</v>
      </c>
      <c r="AR329" s="24" t="s">
        <v>211</v>
      </c>
      <c r="AT329" s="24" t="s">
        <v>858</v>
      </c>
      <c r="AU329" s="24" t="s">
        <v>87</v>
      </c>
      <c r="AY329" s="24" t="s">
        <v>170</v>
      </c>
      <c r="BE329" s="232">
        <f>IF(N329="základní",J329,0)</f>
        <v>0</v>
      </c>
      <c r="BF329" s="232">
        <f>IF(N329="snížená",J329,0)</f>
        <v>0</v>
      </c>
      <c r="BG329" s="232">
        <f>IF(N329="zákl. přenesená",J329,0)</f>
        <v>0</v>
      </c>
      <c r="BH329" s="232">
        <f>IF(N329="sníž. přenesená",J329,0)</f>
        <v>0</v>
      </c>
      <c r="BI329" s="232">
        <f>IF(N329="nulová",J329,0)</f>
        <v>0</v>
      </c>
      <c r="BJ329" s="24" t="s">
        <v>84</v>
      </c>
      <c r="BK329" s="232">
        <f>ROUND(I329*H329,2)</f>
        <v>0</v>
      </c>
      <c r="BL329" s="24" t="s">
        <v>194</v>
      </c>
      <c r="BM329" s="24" t="s">
        <v>2692</v>
      </c>
    </row>
    <row r="330" spans="2:47" s="1" customFormat="1" ht="13.5">
      <c r="B330" s="46"/>
      <c r="C330" s="74"/>
      <c r="D330" s="233" t="s">
        <v>183</v>
      </c>
      <c r="E330" s="74"/>
      <c r="F330" s="234" t="s">
        <v>2691</v>
      </c>
      <c r="G330" s="74"/>
      <c r="H330" s="74"/>
      <c r="I330" s="191"/>
      <c r="J330" s="74"/>
      <c r="K330" s="74"/>
      <c r="L330" s="72"/>
      <c r="M330" s="235"/>
      <c r="N330" s="47"/>
      <c r="O330" s="47"/>
      <c r="P330" s="47"/>
      <c r="Q330" s="47"/>
      <c r="R330" s="47"/>
      <c r="S330" s="47"/>
      <c r="T330" s="95"/>
      <c r="AT330" s="24" t="s">
        <v>183</v>
      </c>
      <c r="AU330" s="24" t="s">
        <v>87</v>
      </c>
    </row>
    <row r="331" spans="2:65" s="1" customFormat="1" ht="16.5" customHeight="1">
      <c r="B331" s="46"/>
      <c r="C331" s="262" t="s">
        <v>643</v>
      </c>
      <c r="D331" s="262" t="s">
        <v>858</v>
      </c>
      <c r="E331" s="263" t="s">
        <v>2693</v>
      </c>
      <c r="F331" s="264" t="s">
        <v>2694</v>
      </c>
      <c r="G331" s="265" t="s">
        <v>304</v>
      </c>
      <c r="H331" s="266">
        <v>2</v>
      </c>
      <c r="I331" s="267"/>
      <c r="J331" s="268">
        <f>ROUND(I331*H331,2)</f>
        <v>0</v>
      </c>
      <c r="K331" s="264" t="s">
        <v>180</v>
      </c>
      <c r="L331" s="269"/>
      <c r="M331" s="270" t="s">
        <v>23</v>
      </c>
      <c r="N331" s="271" t="s">
        <v>47</v>
      </c>
      <c r="O331" s="47"/>
      <c r="P331" s="230">
        <f>O331*H331</f>
        <v>0</v>
      </c>
      <c r="Q331" s="230">
        <v>0.051</v>
      </c>
      <c r="R331" s="230">
        <f>Q331*H331</f>
        <v>0.102</v>
      </c>
      <c r="S331" s="230">
        <v>0</v>
      </c>
      <c r="T331" s="231">
        <f>S331*H331</f>
        <v>0</v>
      </c>
      <c r="AR331" s="24" t="s">
        <v>211</v>
      </c>
      <c r="AT331" s="24" t="s">
        <v>858</v>
      </c>
      <c r="AU331" s="24" t="s">
        <v>87</v>
      </c>
      <c r="AY331" s="24" t="s">
        <v>170</v>
      </c>
      <c r="BE331" s="232">
        <f>IF(N331="základní",J331,0)</f>
        <v>0</v>
      </c>
      <c r="BF331" s="232">
        <f>IF(N331="snížená",J331,0)</f>
        <v>0</v>
      </c>
      <c r="BG331" s="232">
        <f>IF(N331="zákl. přenesená",J331,0)</f>
        <v>0</v>
      </c>
      <c r="BH331" s="232">
        <f>IF(N331="sníž. přenesená",J331,0)</f>
        <v>0</v>
      </c>
      <c r="BI331" s="232">
        <f>IF(N331="nulová",J331,0)</f>
        <v>0</v>
      </c>
      <c r="BJ331" s="24" t="s">
        <v>84</v>
      </c>
      <c r="BK331" s="232">
        <f>ROUND(I331*H331,2)</f>
        <v>0</v>
      </c>
      <c r="BL331" s="24" t="s">
        <v>194</v>
      </c>
      <c r="BM331" s="24" t="s">
        <v>2695</v>
      </c>
    </row>
    <row r="332" spans="2:47" s="1" customFormat="1" ht="13.5">
      <c r="B332" s="46"/>
      <c r="C332" s="74"/>
      <c r="D332" s="233" t="s">
        <v>183</v>
      </c>
      <c r="E332" s="74"/>
      <c r="F332" s="234" t="s">
        <v>2694</v>
      </c>
      <c r="G332" s="74"/>
      <c r="H332" s="74"/>
      <c r="I332" s="191"/>
      <c r="J332" s="74"/>
      <c r="K332" s="74"/>
      <c r="L332" s="72"/>
      <c r="M332" s="235"/>
      <c r="N332" s="47"/>
      <c r="O332" s="47"/>
      <c r="P332" s="47"/>
      <c r="Q332" s="47"/>
      <c r="R332" s="47"/>
      <c r="S332" s="47"/>
      <c r="T332" s="95"/>
      <c r="AT332" s="24" t="s">
        <v>183</v>
      </c>
      <c r="AU332" s="24" t="s">
        <v>87</v>
      </c>
    </row>
    <row r="333" spans="2:65" s="1" customFormat="1" ht="16.5" customHeight="1">
      <c r="B333" s="46"/>
      <c r="C333" s="262" t="s">
        <v>650</v>
      </c>
      <c r="D333" s="262" t="s">
        <v>858</v>
      </c>
      <c r="E333" s="263" t="s">
        <v>2696</v>
      </c>
      <c r="F333" s="264" t="s">
        <v>2697</v>
      </c>
      <c r="G333" s="265" t="s">
        <v>304</v>
      </c>
      <c r="H333" s="266">
        <v>3</v>
      </c>
      <c r="I333" s="267"/>
      <c r="J333" s="268">
        <f>ROUND(I333*H333,2)</f>
        <v>0</v>
      </c>
      <c r="K333" s="264" t="s">
        <v>23</v>
      </c>
      <c r="L333" s="269"/>
      <c r="M333" s="270" t="s">
        <v>23</v>
      </c>
      <c r="N333" s="271" t="s">
        <v>47</v>
      </c>
      <c r="O333" s="47"/>
      <c r="P333" s="230">
        <f>O333*H333</f>
        <v>0</v>
      </c>
      <c r="Q333" s="230">
        <v>0.066</v>
      </c>
      <c r="R333" s="230">
        <f>Q333*H333</f>
        <v>0.198</v>
      </c>
      <c r="S333" s="230">
        <v>0</v>
      </c>
      <c r="T333" s="231">
        <f>S333*H333</f>
        <v>0</v>
      </c>
      <c r="AR333" s="24" t="s">
        <v>211</v>
      </c>
      <c r="AT333" s="24" t="s">
        <v>858</v>
      </c>
      <c r="AU333" s="24" t="s">
        <v>87</v>
      </c>
      <c r="AY333" s="24" t="s">
        <v>170</v>
      </c>
      <c r="BE333" s="232">
        <f>IF(N333="základní",J333,0)</f>
        <v>0</v>
      </c>
      <c r="BF333" s="232">
        <f>IF(N333="snížená",J333,0)</f>
        <v>0</v>
      </c>
      <c r="BG333" s="232">
        <f>IF(N333="zákl. přenesená",J333,0)</f>
        <v>0</v>
      </c>
      <c r="BH333" s="232">
        <f>IF(N333="sníž. přenesená",J333,0)</f>
        <v>0</v>
      </c>
      <c r="BI333" s="232">
        <f>IF(N333="nulová",J333,0)</f>
        <v>0</v>
      </c>
      <c r="BJ333" s="24" t="s">
        <v>84</v>
      </c>
      <c r="BK333" s="232">
        <f>ROUND(I333*H333,2)</f>
        <v>0</v>
      </c>
      <c r="BL333" s="24" t="s">
        <v>194</v>
      </c>
      <c r="BM333" s="24" t="s">
        <v>2698</v>
      </c>
    </row>
    <row r="334" spans="2:47" s="1" customFormat="1" ht="13.5">
      <c r="B334" s="46"/>
      <c r="C334" s="74"/>
      <c r="D334" s="233" t="s">
        <v>183</v>
      </c>
      <c r="E334" s="74"/>
      <c r="F334" s="234" t="s">
        <v>2694</v>
      </c>
      <c r="G334" s="74"/>
      <c r="H334" s="74"/>
      <c r="I334" s="191"/>
      <c r="J334" s="74"/>
      <c r="K334" s="74"/>
      <c r="L334" s="72"/>
      <c r="M334" s="235"/>
      <c r="N334" s="47"/>
      <c r="O334" s="47"/>
      <c r="P334" s="47"/>
      <c r="Q334" s="47"/>
      <c r="R334" s="47"/>
      <c r="S334" s="47"/>
      <c r="T334" s="95"/>
      <c r="AT334" s="24" t="s">
        <v>183</v>
      </c>
      <c r="AU334" s="24" t="s">
        <v>87</v>
      </c>
    </row>
    <row r="335" spans="2:65" s="1" customFormat="1" ht="25.5" customHeight="1">
      <c r="B335" s="46"/>
      <c r="C335" s="221" t="s">
        <v>657</v>
      </c>
      <c r="D335" s="221" t="s">
        <v>176</v>
      </c>
      <c r="E335" s="222" t="s">
        <v>2699</v>
      </c>
      <c r="F335" s="223" t="s">
        <v>2700</v>
      </c>
      <c r="G335" s="224" t="s">
        <v>304</v>
      </c>
      <c r="H335" s="225">
        <v>1</v>
      </c>
      <c r="I335" s="226"/>
      <c r="J335" s="227">
        <f>ROUND(I335*H335,2)</f>
        <v>0</v>
      </c>
      <c r="K335" s="223" t="s">
        <v>180</v>
      </c>
      <c r="L335" s="72"/>
      <c r="M335" s="228" t="s">
        <v>23</v>
      </c>
      <c r="N335" s="229" t="s">
        <v>47</v>
      </c>
      <c r="O335" s="47"/>
      <c r="P335" s="230">
        <f>O335*H335</f>
        <v>0</v>
      </c>
      <c r="Q335" s="230">
        <v>0</v>
      </c>
      <c r="R335" s="230">
        <f>Q335*H335</f>
        <v>0</v>
      </c>
      <c r="S335" s="230">
        <v>0.15</v>
      </c>
      <c r="T335" s="231">
        <f>S335*H335</f>
        <v>0.15</v>
      </c>
      <c r="AR335" s="24" t="s">
        <v>194</v>
      </c>
      <c r="AT335" s="24" t="s">
        <v>176</v>
      </c>
      <c r="AU335" s="24" t="s">
        <v>87</v>
      </c>
      <c r="AY335" s="24" t="s">
        <v>170</v>
      </c>
      <c r="BE335" s="232">
        <f>IF(N335="základní",J335,0)</f>
        <v>0</v>
      </c>
      <c r="BF335" s="232">
        <f>IF(N335="snížená",J335,0)</f>
        <v>0</v>
      </c>
      <c r="BG335" s="232">
        <f>IF(N335="zákl. přenesená",J335,0)</f>
        <v>0</v>
      </c>
      <c r="BH335" s="232">
        <f>IF(N335="sníž. přenesená",J335,0)</f>
        <v>0</v>
      </c>
      <c r="BI335" s="232">
        <f>IF(N335="nulová",J335,0)</f>
        <v>0</v>
      </c>
      <c r="BJ335" s="24" t="s">
        <v>84</v>
      </c>
      <c r="BK335" s="232">
        <f>ROUND(I335*H335,2)</f>
        <v>0</v>
      </c>
      <c r="BL335" s="24" t="s">
        <v>194</v>
      </c>
      <c r="BM335" s="24" t="s">
        <v>2701</v>
      </c>
    </row>
    <row r="336" spans="2:47" s="1" customFormat="1" ht="13.5">
      <c r="B336" s="46"/>
      <c r="C336" s="74"/>
      <c r="D336" s="233" t="s">
        <v>183</v>
      </c>
      <c r="E336" s="74"/>
      <c r="F336" s="234" t="s">
        <v>2702</v>
      </c>
      <c r="G336" s="74"/>
      <c r="H336" s="74"/>
      <c r="I336" s="191"/>
      <c r="J336" s="74"/>
      <c r="K336" s="74"/>
      <c r="L336" s="72"/>
      <c r="M336" s="235"/>
      <c r="N336" s="47"/>
      <c r="O336" s="47"/>
      <c r="P336" s="47"/>
      <c r="Q336" s="47"/>
      <c r="R336" s="47"/>
      <c r="S336" s="47"/>
      <c r="T336" s="95"/>
      <c r="AT336" s="24" t="s">
        <v>183</v>
      </c>
      <c r="AU336" s="24" t="s">
        <v>87</v>
      </c>
    </row>
    <row r="337" spans="2:47" s="1" customFormat="1" ht="13.5">
      <c r="B337" s="46"/>
      <c r="C337" s="74"/>
      <c r="D337" s="233" t="s">
        <v>184</v>
      </c>
      <c r="E337" s="74"/>
      <c r="F337" s="236" t="s">
        <v>2703</v>
      </c>
      <c r="G337" s="74"/>
      <c r="H337" s="74"/>
      <c r="I337" s="191"/>
      <c r="J337" s="74"/>
      <c r="K337" s="74"/>
      <c r="L337" s="72"/>
      <c r="M337" s="235"/>
      <c r="N337" s="47"/>
      <c r="O337" s="47"/>
      <c r="P337" s="47"/>
      <c r="Q337" s="47"/>
      <c r="R337" s="47"/>
      <c r="S337" s="47"/>
      <c r="T337" s="95"/>
      <c r="AT337" s="24" t="s">
        <v>184</v>
      </c>
      <c r="AU337" s="24" t="s">
        <v>87</v>
      </c>
    </row>
    <row r="338" spans="2:51" s="13" customFormat="1" ht="13.5">
      <c r="B338" s="275"/>
      <c r="C338" s="276"/>
      <c r="D338" s="233" t="s">
        <v>322</v>
      </c>
      <c r="E338" s="277" t="s">
        <v>23</v>
      </c>
      <c r="F338" s="278" t="s">
        <v>2704</v>
      </c>
      <c r="G338" s="276"/>
      <c r="H338" s="277" t="s">
        <v>23</v>
      </c>
      <c r="I338" s="279"/>
      <c r="J338" s="276"/>
      <c r="K338" s="276"/>
      <c r="L338" s="280"/>
      <c r="M338" s="281"/>
      <c r="N338" s="282"/>
      <c r="O338" s="282"/>
      <c r="P338" s="282"/>
      <c r="Q338" s="282"/>
      <c r="R338" s="282"/>
      <c r="S338" s="282"/>
      <c r="T338" s="283"/>
      <c r="AT338" s="284" t="s">
        <v>322</v>
      </c>
      <c r="AU338" s="284" t="s">
        <v>87</v>
      </c>
      <c r="AV338" s="13" t="s">
        <v>84</v>
      </c>
      <c r="AW338" s="13" t="s">
        <v>39</v>
      </c>
      <c r="AX338" s="13" t="s">
        <v>76</v>
      </c>
      <c r="AY338" s="284" t="s">
        <v>170</v>
      </c>
    </row>
    <row r="339" spans="2:51" s="11" customFormat="1" ht="13.5">
      <c r="B339" s="240"/>
      <c r="C339" s="241"/>
      <c r="D339" s="233" t="s">
        <v>322</v>
      </c>
      <c r="E339" s="242" t="s">
        <v>23</v>
      </c>
      <c r="F339" s="243" t="s">
        <v>84</v>
      </c>
      <c r="G339" s="241"/>
      <c r="H339" s="244">
        <v>1</v>
      </c>
      <c r="I339" s="245"/>
      <c r="J339" s="241"/>
      <c r="K339" s="241"/>
      <c r="L339" s="246"/>
      <c r="M339" s="247"/>
      <c r="N339" s="248"/>
      <c r="O339" s="248"/>
      <c r="P339" s="248"/>
      <c r="Q339" s="248"/>
      <c r="R339" s="248"/>
      <c r="S339" s="248"/>
      <c r="T339" s="249"/>
      <c r="AT339" s="250" t="s">
        <v>322</v>
      </c>
      <c r="AU339" s="250" t="s">
        <v>87</v>
      </c>
      <c r="AV339" s="11" t="s">
        <v>87</v>
      </c>
      <c r="AW339" s="11" t="s">
        <v>39</v>
      </c>
      <c r="AX339" s="11" t="s">
        <v>84</v>
      </c>
      <c r="AY339" s="250" t="s">
        <v>170</v>
      </c>
    </row>
    <row r="340" spans="2:65" s="1" customFormat="1" ht="25.5" customHeight="1">
      <c r="B340" s="46"/>
      <c r="C340" s="221" t="s">
        <v>663</v>
      </c>
      <c r="D340" s="221" t="s">
        <v>176</v>
      </c>
      <c r="E340" s="222" t="s">
        <v>2705</v>
      </c>
      <c r="F340" s="223" t="s">
        <v>2706</v>
      </c>
      <c r="G340" s="224" t="s">
        <v>304</v>
      </c>
      <c r="H340" s="225">
        <v>3</v>
      </c>
      <c r="I340" s="226"/>
      <c r="J340" s="227">
        <f>ROUND(I340*H340,2)</f>
        <v>0</v>
      </c>
      <c r="K340" s="223" t="s">
        <v>180</v>
      </c>
      <c r="L340" s="72"/>
      <c r="M340" s="228" t="s">
        <v>23</v>
      </c>
      <c r="N340" s="229" t="s">
        <v>47</v>
      </c>
      <c r="O340" s="47"/>
      <c r="P340" s="230">
        <f>O340*H340</f>
        <v>0</v>
      </c>
      <c r="Q340" s="230">
        <v>0.217338</v>
      </c>
      <c r="R340" s="230">
        <f>Q340*H340</f>
        <v>0.652014</v>
      </c>
      <c r="S340" s="230">
        <v>0</v>
      </c>
      <c r="T340" s="231">
        <f>S340*H340</f>
        <v>0</v>
      </c>
      <c r="AR340" s="24" t="s">
        <v>194</v>
      </c>
      <c r="AT340" s="24" t="s">
        <v>176</v>
      </c>
      <c r="AU340" s="24" t="s">
        <v>87</v>
      </c>
      <c r="AY340" s="24" t="s">
        <v>170</v>
      </c>
      <c r="BE340" s="232">
        <f>IF(N340="základní",J340,0)</f>
        <v>0</v>
      </c>
      <c r="BF340" s="232">
        <f>IF(N340="snížená",J340,0)</f>
        <v>0</v>
      </c>
      <c r="BG340" s="232">
        <f>IF(N340="zákl. přenesená",J340,0)</f>
        <v>0</v>
      </c>
      <c r="BH340" s="232">
        <f>IF(N340="sníž. přenesená",J340,0)</f>
        <v>0</v>
      </c>
      <c r="BI340" s="232">
        <f>IF(N340="nulová",J340,0)</f>
        <v>0</v>
      </c>
      <c r="BJ340" s="24" t="s">
        <v>84</v>
      </c>
      <c r="BK340" s="232">
        <f>ROUND(I340*H340,2)</f>
        <v>0</v>
      </c>
      <c r="BL340" s="24" t="s">
        <v>194</v>
      </c>
      <c r="BM340" s="24" t="s">
        <v>2707</v>
      </c>
    </row>
    <row r="341" spans="2:47" s="1" customFormat="1" ht="13.5">
      <c r="B341" s="46"/>
      <c r="C341" s="74"/>
      <c r="D341" s="233" t="s">
        <v>183</v>
      </c>
      <c r="E341" s="74"/>
      <c r="F341" s="234" t="s">
        <v>2708</v>
      </c>
      <c r="G341" s="74"/>
      <c r="H341" s="74"/>
      <c r="I341" s="191"/>
      <c r="J341" s="74"/>
      <c r="K341" s="74"/>
      <c r="L341" s="72"/>
      <c r="M341" s="235"/>
      <c r="N341" s="47"/>
      <c r="O341" s="47"/>
      <c r="P341" s="47"/>
      <c r="Q341" s="47"/>
      <c r="R341" s="47"/>
      <c r="S341" s="47"/>
      <c r="T341" s="95"/>
      <c r="AT341" s="24" t="s">
        <v>183</v>
      </c>
      <c r="AU341" s="24" t="s">
        <v>87</v>
      </c>
    </row>
    <row r="342" spans="2:47" s="1" customFormat="1" ht="13.5">
      <c r="B342" s="46"/>
      <c r="C342" s="74"/>
      <c r="D342" s="233" t="s">
        <v>295</v>
      </c>
      <c r="E342" s="74"/>
      <c r="F342" s="236" t="s">
        <v>2709</v>
      </c>
      <c r="G342" s="74"/>
      <c r="H342" s="74"/>
      <c r="I342" s="191"/>
      <c r="J342" s="74"/>
      <c r="K342" s="74"/>
      <c r="L342" s="72"/>
      <c r="M342" s="235"/>
      <c r="N342" s="47"/>
      <c r="O342" s="47"/>
      <c r="P342" s="47"/>
      <c r="Q342" s="47"/>
      <c r="R342" s="47"/>
      <c r="S342" s="47"/>
      <c r="T342" s="95"/>
      <c r="AT342" s="24" t="s">
        <v>295</v>
      </c>
      <c r="AU342" s="24" t="s">
        <v>87</v>
      </c>
    </row>
    <row r="343" spans="2:65" s="1" customFormat="1" ht="16.5" customHeight="1">
      <c r="B343" s="46"/>
      <c r="C343" s="262" t="s">
        <v>670</v>
      </c>
      <c r="D343" s="262" t="s">
        <v>858</v>
      </c>
      <c r="E343" s="263" t="s">
        <v>2710</v>
      </c>
      <c r="F343" s="264" t="s">
        <v>2711</v>
      </c>
      <c r="G343" s="265" t="s">
        <v>304</v>
      </c>
      <c r="H343" s="266">
        <v>3</v>
      </c>
      <c r="I343" s="267"/>
      <c r="J343" s="268">
        <f>ROUND(I343*H343,2)</f>
        <v>0</v>
      </c>
      <c r="K343" s="264" t="s">
        <v>23</v>
      </c>
      <c r="L343" s="269"/>
      <c r="M343" s="270" t="s">
        <v>23</v>
      </c>
      <c r="N343" s="271" t="s">
        <v>47</v>
      </c>
      <c r="O343" s="47"/>
      <c r="P343" s="230">
        <f>O343*H343</f>
        <v>0</v>
      </c>
      <c r="Q343" s="230">
        <v>0.112</v>
      </c>
      <c r="R343" s="230">
        <f>Q343*H343</f>
        <v>0.336</v>
      </c>
      <c r="S343" s="230">
        <v>0</v>
      </c>
      <c r="T343" s="231">
        <f>S343*H343</f>
        <v>0</v>
      </c>
      <c r="AR343" s="24" t="s">
        <v>211</v>
      </c>
      <c r="AT343" s="24" t="s">
        <v>858</v>
      </c>
      <c r="AU343" s="24" t="s">
        <v>87</v>
      </c>
      <c r="AY343" s="24" t="s">
        <v>170</v>
      </c>
      <c r="BE343" s="232">
        <f>IF(N343="základní",J343,0)</f>
        <v>0</v>
      </c>
      <c r="BF343" s="232">
        <f>IF(N343="snížená",J343,0)</f>
        <v>0</v>
      </c>
      <c r="BG343" s="232">
        <f>IF(N343="zákl. přenesená",J343,0)</f>
        <v>0</v>
      </c>
      <c r="BH343" s="232">
        <f>IF(N343="sníž. přenesená",J343,0)</f>
        <v>0</v>
      </c>
      <c r="BI343" s="232">
        <f>IF(N343="nulová",J343,0)</f>
        <v>0</v>
      </c>
      <c r="BJ343" s="24" t="s">
        <v>84</v>
      </c>
      <c r="BK343" s="232">
        <f>ROUND(I343*H343,2)</f>
        <v>0</v>
      </c>
      <c r="BL343" s="24" t="s">
        <v>194</v>
      </c>
      <c r="BM343" s="24" t="s">
        <v>2712</v>
      </c>
    </row>
    <row r="344" spans="2:47" s="1" customFormat="1" ht="13.5">
      <c r="B344" s="46"/>
      <c r="C344" s="74"/>
      <c r="D344" s="233" t="s">
        <v>183</v>
      </c>
      <c r="E344" s="74"/>
      <c r="F344" s="234" t="s">
        <v>2711</v>
      </c>
      <c r="G344" s="74"/>
      <c r="H344" s="74"/>
      <c r="I344" s="191"/>
      <c r="J344" s="74"/>
      <c r="K344" s="74"/>
      <c r="L344" s="72"/>
      <c r="M344" s="235"/>
      <c r="N344" s="47"/>
      <c r="O344" s="47"/>
      <c r="P344" s="47"/>
      <c r="Q344" s="47"/>
      <c r="R344" s="47"/>
      <c r="S344" s="47"/>
      <c r="T344" s="95"/>
      <c r="AT344" s="24" t="s">
        <v>183</v>
      </c>
      <c r="AU344" s="24" t="s">
        <v>87</v>
      </c>
    </row>
    <row r="345" spans="2:51" s="13" customFormat="1" ht="13.5">
      <c r="B345" s="275"/>
      <c r="C345" s="276"/>
      <c r="D345" s="233" t="s">
        <v>322</v>
      </c>
      <c r="E345" s="277" t="s">
        <v>23</v>
      </c>
      <c r="F345" s="278" t="s">
        <v>2713</v>
      </c>
      <c r="G345" s="276"/>
      <c r="H345" s="277" t="s">
        <v>23</v>
      </c>
      <c r="I345" s="279"/>
      <c r="J345" s="276"/>
      <c r="K345" s="276"/>
      <c r="L345" s="280"/>
      <c r="M345" s="281"/>
      <c r="N345" s="282"/>
      <c r="O345" s="282"/>
      <c r="P345" s="282"/>
      <c r="Q345" s="282"/>
      <c r="R345" s="282"/>
      <c r="S345" s="282"/>
      <c r="T345" s="283"/>
      <c r="AT345" s="284" t="s">
        <v>322</v>
      </c>
      <c r="AU345" s="284" t="s">
        <v>87</v>
      </c>
      <c r="AV345" s="13" t="s">
        <v>84</v>
      </c>
      <c r="AW345" s="13" t="s">
        <v>39</v>
      </c>
      <c r="AX345" s="13" t="s">
        <v>76</v>
      </c>
      <c r="AY345" s="284" t="s">
        <v>170</v>
      </c>
    </row>
    <row r="346" spans="2:51" s="11" customFormat="1" ht="13.5">
      <c r="B346" s="240"/>
      <c r="C346" s="241"/>
      <c r="D346" s="233" t="s">
        <v>322</v>
      </c>
      <c r="E346" s="242" t="s">
        <v>23</v>
      </c>
      <c r="F346" s="243" t="s">
        <v>189</v>
      </c>
      <c r="G346" s="241"/>
      <c r="H346" s="244">
        <v>3</v>
      </c>
      <c r="I346" s="245"/>
      <c r="J346" s="241"/>
      <c r="K346" s="241"/>
      <c r="L346" s="246"/>
      <c r="M346" s="247"/>
      <c r="N346" s="248"/>
      <c r="O346" s="248"/>
      <c r="P346" s="248"/>
      <c r="Q346" s="248"/>
      <c r="R346" s="248"/>
      <c r="S346" s="248"/>
      <c r="T346" s="249"/>
      <c r="AT346" s="250" t="s">
        <v>322</v>
      </c>
      <c r="AU346" s="250" t="s">
        <v>87</v>
      </c>
      <c r="AV346" s="11" t="s">
        <v>87</v>
      </c>
      <c r="AW346" s="11" t="s">
        <v>39</v>
      </c>
      <c r="AX346" s="11" t="s">
        <v>84</v>
      </c>
      <c r="AY346" s="250" t="s">
        <v>170</v>
      </c>
    </row>
    <row r="347" spans="2:65" s="1" customFormat="1" ht="16.5" customHeight="1">
      <c r="B347" s="46"/>
      <c r="C347" s="221" t="s">
        <v>676</v>
      </c>
      <c r="D347" s="221" t="s">
        <v>176</v>
      </c>
      <c r="E347" s="222" t="s">
        <v>2714</v>
      </c>
      <c r="F347" s="223" t="s">
        <v>2715</v>
      </c>
      <c r="G347" s="224" t="s">
        <v>340</v>
      </c>
      <c r="H347" s="225">
        <v>12</v>
      </c>
      <c r="I347" s="226"/>
      <c r="J347" s="227">
        <f>ROUND(I347*H347,2)</f>
        <v>0</v>
      </c>
      <c r="K347" s="223" t="s">
        <v>23</v>
      </c>
      <c r="L347" s="72"/>
      <c r="M347" s="228" t="s">
        <v>23</v>
      </c>
      <c r="N347" s="229" t="s">
        <v>47</v>
      </c>
      <c r="O347" s="47"/>
      <c r="P347" s="230">
        <f>O347*H347</f>
        <v>0</v>
      </c>
      <c r="Q347" s="230">
        <v>0</v>
      </c>
      <c r="R347" s="230">
        <f>Q347*H347</f>
        <v>0</v>
      </c>
      <c r="S347" s="230">
        <v>0</v>
      </c>
      <c r="T347" s="231">
        <f>S347*H347</f>
        <v>0</v>
      </c>
      <c r="AR347" s="24" t="s">
        <v>194</v>
      </c>
      <c r="AT347" s="24" t="s">
        <v>176</v>
      </c>
      <c r="AU347" s="24" t="s">
        <v>87</v>
      </c>
      <c r="AY347" s="24" t="s">
        <v>170</v>
      </c>
      <c r="BE347" s="232">
        <f>IF(N347="základní",J347,0)</f>
        <v>0</v>
      </c>
      <c r="BF347" s="232">
        <f>IF(N347="snížená",J347,0)</f>
        <v>0</v>
      </c>
      <c r="BG347" s="232">
        <f>IF(N347="zákl. přenesená",J347,0)</f>
        <v>0</v>
      </c>
      <c r="BH347" s="232">
        <f>IF(N347="sníž. přenesená",J347,0)</f>
        <v>0</v>
      </c>
      <c r="BI347" s="232">
        <f>IF(N347="nulová",J347,0)</f>
        <v>0</v>
      </c>
      <c r="BJ347" s="24" t="s">
        <v>84</v>
      </c>
      <c r="BK347" s="232">
        <f>ROUND(I347*H347,2)</f>
        <v>0</v>
      </c>
      <c r="BL347" s="24" t="s">
        <v>194</v>
      </c>
      <c r="BM347" s="24" t="s">
        <v>2716</v>
      </c>
    </row>
    <row r="348" spans="2:47" s="1" customFormat="1" ht="13.5">
      <c r="B348" s="46"/>
      <c r="C348" s="74"/>
      <c r="D348" s="233" t="s">
        <v>183</v>
      </c>
      <c r="E348" s="74"/>
      <c r="F348" s="234" t="s">
        <v>2715</v>
      </c>
      <c r="G348" s="74"/>
      <c r="H348" s="74"/>
      <c r="I348" s="191"/>
      <c r="J348" s="74"/>
      <c r="K348" s="74"/>
      <c r="L348" s="72"/>
      <c r="M348" s="235"/>
      <c r="N348" s="47"/>
      <c r="O348" s="47"/>
      <c r="P348" s="47"/>
      <c r="Q348" s="47"/>
      <c r="R348" s="47"/>
      <c r="S348" s="47"/>
      <c r="T348" s="95"/>
      <c r="AT348" s="24" t="s">
        <v>183</v>
      </c>
      <c r="AU348" s="24" t="s">
        <v>87</v>
      </c>
    </row>
    <row r="349" spans="2:51" s="11" customFormat="1" ht="13.5">
      <c r="B349" s="240"/>
      <c r="C349" s="241"/>
      <c r="D349" s="233" t="s">
        <v>322</v>
      </c>
      <c r="E349" s="242" t="s">
        <v>23</v>
      </c>
      <c r="F349" s="243" t="s">
        <v>2717</v>
      </c>
      <c r="G349" s="241"/>
      <c r="H349" s="244">
        <v>12</v>
      </c>
      <c r="I349" s="245"/>
      <c r="J349" s="241"/>
      <c r="K349" s="241"/>
      <c r="L349" s="246"/>
      <c r="M349" s="247"/>
      <c r="N349" s="248"/>
      <c r="O349" s="248"/>
      <c r="P349" s="248"/>
      <c r="Q349" s="248"/>
      <c r="R349" s="248"/>
      <c r="S349" s="248"/>
      <c r="T349" s="249"/>
      <c r="AT349" s="250" t="s">
        <v>322</v>
      </c>
      <c r="AU349" s="250" t="s">
        <v>87</v>
      </c>
      <c r="AV349" s="11" t="s">
        <v>87</v>
      </c>
      <c r="AW349" s="11" t="s">
        <v>39</v>
      </c>
      <c r="AX349" s="11" t="s">
        <v>84</v>
      </c>
      <c r="AY349" s="250" t="s">
        <v>170</v>
      </c>
    </row>
    <row r="350" spans="2:63" s="10" customFormat="1" ht="29.85" customHeight="1">
      <c r="B350" s="205"/>
      <c r="C350" s="206"/>
      <c r="D350" s="207" t="s">
        <v>75</v>
      </c>
      <c r="E350" s="219" t="s">
        <v>216</v>
      </c>
      <c r="F350" s="219" t="s">
        <v>1524</v>
      </c>
      <c r="G350" s="206"/>
      <c r="H350" s="206"/>
      <c r="I350" s="209"/>
      <c r="J350" s="220">
        <f>BK350</f>
        <v>0</v>
      </c>
      <c r="K350" s="206"/>
      <c r="L350" s="211"/>
      <c r="M350" s="212"/>
      <c r="N350" s="213"/>
      <c r="O350" s="213"/>
      <c r="P350" s="214">
        <f>SUM(P351:P375)</f>
        <v>0</v>
      </c>
      <c r="Q350" s="213"/>
      <c r="R350" s="214">
        <f>SUM(R351:R375)</f>
        <v>0</v>
      </c>
      <c r="S350" s="213"/>
      <c r="T350" s="215">
        <f>SUM(T351:T375)</f>
        <v>0</v>
      </c>
      <c r="AR350" s="216" t="s">
        <v>84</v>
      </c>
      <c r="AT350" s="217" t="s">
        <v>75</v>
      </c>
      <c r="AU350" s="217" t="s">
        <v>84</v>
      </c>
      <c r="AY350" s="216" t="s">
        <v>170</v>
      </c>
      <c r="BK350" s="218">
        <f>SUM(BK351:BK375)</f>
        <v>0</v>
      </c>
    </row>
    <row r="351" spans="2:65" s="1" customFormat="1" ht="16.5" customHeight="1">
      <c r="B351" s="46"/>
      <c r="C351" s="221" t="s">
        <v>683</v>
      </c>
      <c r="D351" s="221" t="s">
        <v>176</v>
      </c>
      <c r="E351" s="222" t="s">
        <v>2718</v>
      </c>
      <c r="F351" s="223" t="s">
        <v>2719</v>
      </c>
      <c r="G351" s="224" t="s">
        <v>395</v>
      </c>
      <c r="H351" s="225">
        <v>75.648</v>
      </c>
      <c r="I351" s="226"/>
      <c r="J351" s="227">
        <f>ROUND(I351*H351,2)</f>
        <v>0</v>
      </c>
      <c r="K351" s="223" t="s">
        <v>180</v>
      </c>
      <c r="L351" s="72"/>
      <c r="M351" s="228" t="s">
        <v>23</v>
      </c>
      <c r="N351" s="229" t="s">
        <v>47</v>
      </c>
      <c r="O351" s="47"/>
      <c r="P351" s="230">
        <f>O351*H351</f>
        <v>0</v>
      </c>
      <c r="Q351" s="230">
        <v>0</v>
      </c>
      <c r="R351" s="230">
        <f>Q351*H351</f>
        <v>0</v>
      </c>
      <c r="S351" s="230">
        <v>0</v>
      </c>
      <c r="T351" s="231">
        <f>S351*H351</f>
        <v>0</v>
      </c>
      <c r="AR351" s="24" t="s">
        <v>194</v>
      </c>
      <c r="AT351" s="24" t="s">
        <v>176</v>
      </c>
      <c r="AU351" s="24" t="s">
        <v>87</v>
      </c>
      <c r="AY351" s="24" t="s">
        <v>170</v>
      </c>
      <c r="BE351" s="232">
        <f>IF(N351="základní",J351,0)</f>
        <v>0</v>
      </c>
      <c r="BF351" s="232">
        <f>IF(N351="snížená",J351,0)</f>
        <v>0</v>
      </c>
      <c r="BG351" s="232">
        <f>IF(N351="zákl. přenesená",J351,0)</f>
        <v>0</v>
      </c>
      <c r="BH351" s="232">
        <f>IF(N351="sníž. přenesená",J351,0)</f>
        <v>0</v>
      </c>
      <c r="BI351" s="232">
        <f>IF(N351="nulová",J351,0)</f>
        <v>0</v>
      </c>
      <c r="BJ351" s="24" t="s">
        <v>84</v>
      </c>
      <c r="BK351" s="232">
        <f>ROUND(I351*H351,2)</f>
        <v>0</v>
      </c>
      <c r="BL351" s="24" t="s">
        <v>194</v>
      </c>
      <c r="BM351" s="24" t="s">
        <v>2720</v>
      </c>
    </row>
    <row r="352" spans="2:47" s="1" customFormat="1" ht="13.5">
      <c r="B352" s="46"/>
      <c r="C352" s="74"/>
      <c r="D352" s="233" t="s">
        <v>183</v>
      </c>
      <c r="E352" s="74"/>
      <c r="F352" s="234" t="s">
        <v>2721</v>
      </c>
      <c r="G352" s="74"/>
      <c r="H352" s="74"/>
      <c r="I352" s="191"/>
      <c r="J352" s="74"/>
      <c r="K352" s="74"/>
      <c r="L352" s="72"/>
      <c r="M352" s="235"/>
      <c r="N352" s="47"/>
      <c r="O352" s="47"/>
      <c r="P352" s="47"/>
      <c r="Q352" s="47"/>
      <c r="R352" s="47"/>
      <c r="S352" s="47"/>
      <c r="T352" s="95"/>
      <c r="AT352" s="24" t="s">
        <v>183</v>
      </c>
      <c r="AU352" s="24" t="s">
        <v>87</v>
      </c>
    </row>
    <row r="353" spans="2:47" s="1" customFormat="1" ht="13.5">
      <c r="B353" s="46"/>
      <c r="C353" s="74"/>
      <c r="D353" s="233" t="s">
        <v>295</v>
      </c>
      <c r="E353" s="74"/>
      <c r="F353" s="236" t="s">
        <v>762</v>
      </c>
      <c r="G353" s="74"/>
      <c r="H353" s="74"/>
      <c r="I353" s="191"/>
      <c r="J353" s="74"/>
      <c r="K353" s="74"/>
      <c r="L353" s="72"/>
      <c r="M353" s="235"/>
      <c r="N353" s="47"/>
      <c r="O353" s="47"/>
      <c r="P353" s="47"/>
      <c r="Q353" s="47"/>
      <c r="R353" s="47"/>
      <c r="S353" s="47"/>
      <c r="T353" s="95"/>
      <c r="AT353" s="24" t="s">
        <v>295</v>
      </c>
      <c r="AU353" s="24" t="s">
        <v>87</v>
      </c>
    </row>
    <row r="354" spans="2:51" s="13" customFormat="1" ht="13.5">
      <c r="B354" s="275"/>
      <c r="C354" s="276"/>
      <c r="D354" s="233" t="s">
        <v>322</v>
      </c>
      <c r="E354" s="277" t="s">
        <v>23</v>
      </c>
      <c r="F354" s="278" t="s">
        <v>2722</v>
      </c>
      <c r="G354" s="276"/>
      <c r="H354" s="277" t="s">
        <v>23</v>
      </c>
      <c r="I354" s="279"/>
      <c r="J354" s="276"/>
      <c r="K354" s="276"/>
      <c r="L354" s="280"/>
      <c r="M354" s="281"/>
      <c r="N354" s="282"/>
      <c r="O354" s="282"/>
      <c r="P354" s="282"/>
      <c r="Q354" s="282"/>
      <c r="R354" s="282"/>
      <c r="S354" s="282"/>
      <c r="T354" s="283"/>
      <c r="AT354" s="284" t="s">
        <v>322</v>
      </c>
      <c r="AU354" s="284" t="s">
        <v>87</v>
      </c>
      <c r="AV354" s="13" t="s">
        <v>84</v>
      </c>
      <c r="AW354" s="13" t="s">
        <v>39</v>
      </c>
      <c r="AX354" s="13" t="s">
        <v>76</v>
      </c>
      <c r="AY354" s="284" t="s">
        <v>170</v>
      </c>
    </row>
    <row r="355" spans="2:51" s="13" customFormat="1" ht="13.5">
      <c r="B355" s="275"/>
      <c r="C355" s="276"/>
      <c r="D355" s="233" t="s">
        <v>322</v>
      </c>
      <c r="E355" s="277" t="s">
        <v>23</v>
      </c>
      <c r="F355" s="278" t="s">
        <v>2723</v>
      </c>
      <c r="G355" s="276"/>
      <c r="H355" s="277" t="s">
        <v>23</v>
      </c>
      <c r="I355" s="279"/>
      <c r="J355" s="276"/>
      <c r="K355" s="276"/>
      <c r="L355" s="280"/>
      <c r="M355" s="281"/>
      <c r="N355" s="282"/>
      <c r="O355" s="282"/>
      <c r="P355" s="282"/>
      <c r="Q355" s="282"/>
      <c r="R355" s="282"/>
      <c r="S355" s="282"/>
      <c r="T355" s="283"/>
      <c r="AT355" s="284" t="s">
        <v>322</v>
      </c>
      <c r="AU355" s="284" t="s">
        <v>87</v>
      </c>
      <c r="AV355" s="13" t="s">
        <v>84</v>
      </c>
      <c r="AW355" s="13" t="s">
        <v>39</v>
      </c>
      <c r="AX355" s="13" t="s">
        <v>76</v>
      </c>
      <c r="AY355" s="284" t="s">
        <v>170</v>
      </c>
    </row>
    <row r="356" spans="2:51" s="11" customFormat="1" ht="13.5">
      <c r="B356" s="240"/>
      <c r="C356" s="241"/>
      <c r="D356" s="233" t="s">
        <v>322</v>
      </c>
      <c r="E356" s="242" t="s">
        <v>23</v>
      </c>
      <c r="F356" s="243" t="s">
        <v>2724</v>
      </c>
      <c r="G356" s="241"/>
      <c r="H356" s="244">
        <v>75.648</v>
      </c>
      <c r="I356" s="245"/>
      <c r="J356" s="241"/>
      <c r="K356" s="241"/>
      <c r="L356" s="246"/>
      <c r="M356" s="247"/>
      <c r="N356" s="248"/>
      <c r="O356" s="248"/>
      <c r="P356" s="248"/>
      <c r="Q356" s="248"/>
      <c r="R356" s="248"/>
      <c r="S356" s="248"/>
      <c r="T356" s="249"/>
      <c r="AT356" s="250" t="s">
        <v>322</v>
      </c>
      <c r="AU356" s="250" t="s">
        <v>87</v>
      </c>
      <c r="AV356" s="11" t="s">
        <v>87</v>
      </c>
      <c r="AW356" s="11" t="s">
        <v>39</v>
      </c>
      <c r="AX356" s="11" t="s">
        <v>84</v>
      </c>
      <c r="AY356" s="250" t="s">
        <v>170</v>
      </c>
    </row>
    <row r="357" spans="2:65" s="1" customFormat="1" ht="25.5" customHeight="1">
      <c r="B357" s="46"/>
      <c r="C357" s="221" t="s">
        <v>689</v>
      </c>
      <c r="D357" s="221" t="s">
        <v>176</v>
      </c>
      <c r="E357" s="222" t="s">
        <v>2725</v>
      </c>
      <c r="F357" s="223" t="s">
        <v>759</v>
      </c>
      <c r="G357" s="224" t="s">
        <v>395</v>
      </c>
      <c r="H357" s="225">
        <v>43.34</v>
      </c>
      <c r="I357" s="226"/>
      <c r="J357" s="227">
        <f>ROUND(I357*H357,2)</f>
        <v>0</v>
      </c>
      <c r="K357" s="223" t="s">
        <v>23</v>
      </c>
      <c r="L357" s="72"/>
      <c r="M357" s="228" t="s">
        <v>23</v>
      </c>
      <c r="N357" s="229" t="s">
        <v>47</v>
      </c>
      <c r="O357" s="47"/>
      <c r="P357" s="230">
        <f>O357*H357</f>
        <v>0</v>
      </c>
      <c r="Q357" s="230">
        <v>0</v>
      </c>
      <c r="R357" s="230">
        <f>Q357*H357</f>
        <v>0</v>
      </c>
      <c r="S357" s="230">
        <v>0</v>
      </c>
      <c r="T357" s="231">
        <f>S357*H357</f>
        <v>0</v>
      </c>
      <c r="AR357" s="24" t="s">
        <v>194</v>
      </c>
      <c r="AT357" s="24" t="s">
        <v>176</v>
      </c>
      <c r="AU357" s="24" t="s">
        <v>87</v>
      </c>
      <c r="AY357" s="24" t="s">
        <v>170</v>
      </c>
      <c r="BE357" s="232">
        <f>IF(N357="základní",J357,0)</f>
        <v>0</v>
      </c>
      <c r="BF357" s="232">
        <f>IF(N357="snížená",J357,0)</f>
        <v>0</v>
      </c>
      <c r="BG357" s="232">
        <f>IF(N357="zákl. přenesená",J357,0)</f>
        <v>0</v>
      </c>
      <c r="BH357" s="232">
        <f>IF(N357="sníž. přenesená",J357,0)</f>
        <v>0</v>
      </c>
      <c r="BI357" s="232">
        <f>IF(N357="nulová",J357,0)</f>
        <v>0</v>
      </c>
      <c r="BJ357" s="24" t="s">
        <v>84</v>
      </c>
      <c r="BK357" s="232">
        <f>ROUND(I357*H357,2)</f>
        <v>0</v>
      </c>
      <c r="BL357" s="24" t="s">
        <v>194</v>
      </c>
      <c r="BM357" s="24" t="s">
        <v>2726</v>
      </c>
    </row>
    <row r="358" spans="2:47" s="1" customFormat="1" ht="13.5">
      <c r="B358" s="46"/>
      <c r="C358" s="74"/>
      <c r="D358" s="233" t="s">
        <v>183</v>
      </c>
      <c r="E358" s="74"/>
      <c r="F358" s="234" t="s">
        <v>759</v>
      </c>
      <c r="G358" s="74"/>
      <c r="H358" s="74"/>
      <c r="I358" s="191"/>
      <c r="J358" s="74"/>
      <c r="K358" s="74"/>
      <c r="L358" s="72"/>
      <c r="M358" s="235"/>
      <c r="N358" s="47"/>
      <c r="O358" s="47"/>
      <c r="P358" s="47"/>
      <c r="Q358" s="47"/>
      <c r="R358" s="47"/>
      <c r="S358" s="47"/>
      <c r="T358" s="95"/>
      <c r="AT358" s="24" t="s">
        <v>183</v>
      </c>
      <c r="AU358" s="24" t="s">
        <v>87</v>
      </c>
    </row>
    <row r="359" spans="2:51" s="13" customFormat="1" ht="13.5">
      <c r="B359" s="275"/>
      <c r="C359" s="276"/>
      <c r="D359" s="233" t="s">
        <v>322</v>
      </c>
      <c r="E359" s="277" t="s">
        <v>23</v>
      </c>
      <c r="F359" s="278" t="s">
        <v>2727</v>
      </c>
      <c r="G359" s="276"/>
      <c r="H359" s="277" t="s">
        <v>23</v>
      </c>
      <c r="I359" s="279"/>
      <c r="J359" s="276"/>
      <c r="K359" s="276"/>
      <c r="L359" s="280"/>
      <c r="M359" s="281"/>
      <c r="N359" s="282"/>
      <c r="O359" s="282"/>
      <c r="P359" s="282"/>
      <c r="Q359" s="282"/>
      <c r="R359" s="282"/>
      <c r="S359" s="282"/>
      <c r="T359" s="283"/>
      <c r="AT359" s="284" t="s">
        <v>322</v>
      </c>
      <c r="AU359" s="284" t="s">
        <v>87</v>
      </c>
      <c r="AV359" s="13" t="s">
        <v>84</v>
      </c>
      <c r="AW359" s="13" t="s">
        <v>39</v>
      </c>
      <c r="AX359" s="13" t="s">
        <v>76</v>
      </c>
      <c r="AY359" s="284" t="s">
        <v>170</v>
      </c>
    </row>
    <row r="360" spans="2:51" s="11" customFormat="1" ht="13.5">
      <c r="B360" s="240"/>
      <c r="C360" s="241"/>
      <c r="D360" s="233" t="s">
        <v>322</v>
      </c>
      <c r="E360" s="242" t="s">
        <v>23</v>
      </c>
      <c r="F360" s="243" t="s">
        <v>2728</v>
      </c>
      <c r="G360" s="241"/>
      <c r="H360" s="244">
        <v>43.34</v>
      </c>
      <c r="I360" s="245"/>
      <c r="J360" s="241"/>
      <c r="K360" s="241"/>
      <c r="L360" s="246"/>
      <c r="M360" s="247"/>
      <c r="N360" s="248"/>
      <c r="O360" s="248"/>
      <c r="P360" s="248"/>
      <c r="Q360" s="248"/>
      <c r="R360" s="248"/>
      <c r="S360" s="248"/>
      <c r="T360" s="249"/>
      <c r="AT360" s="250" t="s">
        <v>322</v>
      </c>
      <c r="AU360" s="250" t="s">
        <v>87</v>
      </c>
      <c r="AV360" s="11" t="s">
        <v>87</v>
      </c>
      <c r="AW360" s="11" t="s">
        <v>39</v>
      </c>
      <c r="AX360" s="11" t="s">
        <v>84</v>
      </c>
      <c r="AY360" s="250" t="s">
        <v>170</v>
      </c>
    </row>
    <row r="361" spans="2:65" s="1" customFormat="1" ht="25.5" customHeight="1">
      <c r="B361" s="46"/>
      <c r="C361" s="221" t="s">
        <v>695</v>
      </c>
      <c r="D361" s="221" t="s">
        <v>176</v>
      </c>
      <c r="E361" s="222" t="s">
        <v>2729</v>
      </c>
      <c r="F361" s="223" t="s">
        <v>2730</v>
      </c>
      <c r="G361" s="224" t="s">
        <v>395</v>
      </c>
      <c r="H361" s="225">
        <v>6.644</v>
      </c>
      <c r="I361" s="226"/>
      <c r="J361" s="227">
        <f>ROUND(I361*H361,2)</f>
        <v>0</v>
      </c>
      <c r="K361" s="223" t="s">
        <v>23</v>
      </c>
      <c r="L361" s="72"/>
      <c r="M361" s="228" t="s">
        <v>23</v>
      </c>
      <c r="N361" s="229" t="s">
        <v>47</v>
      </c>
      <c r="O361" s="47"/>
      <c r="P361" s="230">
        <f>O361*H361</f>
        <v>0</v>
      </c>
      <c r="Q361" s="230">
        <v>0</v>
      </c>
      <c r="R361" s="230">
        <f>Q361*H361</f>
        <v>0</v>
      </c>
      <c r="S361" s="230">
        <v>0</v>
      </c>
      <c r="T361" s="231">
        <f>S361*H361</f>
        <v>0</v>
      </c>
      <c r="AR361" s="24" t="s">
        <v>194</v>
      </c>
      <c r="AT361" s="24" t="s">
        <v>176</v>
      </c>
      <c r="AU361" s="24" t="s">
        <v>87</v>
      </c>
      <c r="AY361" s="24" t="s">
        <v>170</v>
      </c>
      <c r="BE361" s="232">
        <f>IF(N361="základní",J361,0)</f>
        <v>0</v>
      </c>
      <c r="BF361" s="232">
        <f>IF(N361="snížená",J361,0)</f>
        <v>0</v>
      </c>
      <c r="BG361" s="232">
        <f>IF(N361="zákl. přenesená",J361,0)</f>
        <v>0</v>
      </c>
      <c r="BH361" s="232">
        <f>IF(N361="sníž. přenesená",J361,0)</f>
        <v>0</v>
      </c>
      <c r="BI361" s="232">
        <f>IF(N361="nulová",J361,0)</f>
        <v>0</v>
      </c>
      <c r="BJ361" s="24" t="s">
        <v>84</v>
      </c>
      <c r="BK361" s="232">
        <f>ROUND(I361*H361,2)</f>
        <v>0</v>
      </c>
      <c r="BL361" s="24" t="s">
        <v>194</v>
      </c>
      <c r="BM361" s="24" t="s">
        <v>2731</v>
      </c>
    </row>
    <row r="362" spans="2:47" s="1" customFormat="1" ht="13.5">
      <c r="B362" s="46"/>
      <c r="C362" s="74"/>
      <c r="D362" s="233" t="s">
        <v>183</v>
      </c>
      <c r="E362" s="74"/>
      <c r="F362" s="234" t="s">
        <v>759</v>
      </c>
      <c r="G362" s="74"/>
      <c r="H362" s="74"/>
      <c r="I362" s="191"/>
      <c r="J362" s="74"/>
      <c r="K362" s="74"/>
      <c r="L362" s="72"/>
      <c r="M362" s="235"/>
      <c r="N362" s="47"/>
      <c r="O362" s="47"/>
      <c r="P362" s="47"/>
      <c r="Q362" s="47"/>
      <c r="R362" s="47"/>
      <c r="S362" s="47"/>
      <c r="T362" s="95"/>
      <c r="AT362" s="24" t="s">
        <v>183</v>
      </c>
      <c r="AU362" s="24" t="s">
        <v>87</v>
      </c>
    </row>
    <row r="363" spans="2:51" s="13" customFormat="1" ht="13.5">
      <c r="B363" s="275"/>
      <c r="C363" s="276"/>
      <c r="D363" s="233" t="s">
        <v>322</v>
      </c>
      <c r="E363" s="277" t="s">
        <v>23</v>
      </c>
      <c r="F363" s="278" t="s">
        <v>2732</v>
      </c>
      <c r="G363" s="276"/>
      <c r="H363" s="277" t="s">
        <v>23</v>
      </c>
      <c r="I363" s="279"/>
      <c r="J363" s="276"/>
      <c r="K363" s="276"/>
      <c r="L363" s="280"/>
      <c r="M363" s="281"/>
      <c r="N363" s="282"/>
      <c r="O363" s="282"/>
      <c r="P363" s="282"/>
      <c r="Q363" s="282"/>
      <c r="R363" s="282"/>
      <c r="S363" s="282"/>
      <c r="T363" s="283"/>
      <c r="AT363" s="284" t="s">
        <v>322</v>
      </c>
      <c r="AU363" s="284" t="s">
        <v>87</v>
      </c>
      <c r="AV363" s="13" t="s">
        <v>84</v>
      </c>
      <c r="AW363" s="13" t="s">
        <v>39</v>
      </c>
      <c r="AX363" s="13" t="s">
        <v>76</v>
      </c>
      <c r="AY363" s="284" t="s">
        <v>170</v>
      </c>
    </row>
    <row r="364" spans="2:51" s="11" customFormat="1" ht="13.5">
      <c r="B364" s="240"/>
      <c r="C364" s="241"/>
      <c r="D364" s="233" t="s">
        <v>322</v>
      </c>
      <c r="E364" s="242" t="s">
        <v>23</v>
      </c>
      <c r="F364" s="243" t="s">
        <v>2733</v>
      </c>
      <c r="G364" s="241"/>
      <c r="H364" s="244">
        <v>6.644</v>
      </c>
      <c r="I364" s="245"/>
      <c r="J364" s="241"/>
      <c r="K364" s="241"/>
      <c r="L364" s="246"/>
      <c r="M364" s="247"/>
      <c r="N364" s="248"/>
      <c r="O364" s="248"/>
      <c r="P364" s="248"/>
      <c r="Q364" s="248"/>
      <c r="R364" s="248"/>
      <c r="S364" s="248"/>
      <c r="T364" s="249"/>
      <c r="AT364" s="250" t="s">
        <v>322</v>
      </c>
      <c r="AU364" s="250" t="s">
        <v>87</v>
      </c>
      <c r="AV364" s="11" t="s">
        <v>87</v>
      </c>
      <c r="AW364" s="11" t="s">
        <v>39</v>
      </c>
      <c r="AX364" s="11" t="s">
        <v>84</v>
      </c>
      <c r="AY364" s="250" t="s">
        <v>170</v>
      </c>
    </row>
    <row r="365" spans="2:65" s="1" customFormat="1" ht="16.5" customHeight="1">
      <c r="B365" s="46"/>
      <c r="C365" s="221" t="s">
        <v>702</v>
      </c>
      <c r="D365" s="221" t="s">
        <v>176</v>
      </c>
      <c r="E365" s="222" t="s">
        <v>2734</v>
      </c>
      <c r="F365" s="223" t="s">
        <v>2735</v>
      </c>
      <c r="G365" s="224" t="s">
        <v>395</v>
      </c>
      <c r="H365" s="225">
        <v>44.468</v>
      </c>
      <c r="I365" s="226"/>
      <c r="J365" s="227">
        <f>ROUND(I365*H365,2)</f>
        <v>0</v>
      </c>
      <c r="K365" s="223" t="s">
        <v>180</v>
      </c>
      <c r="L365" s="72"/>
      <c r="M365" s="228" t="s">
        <v>23</v>
      </c>
      <c r="N365" s="229" t="s">
        <v>47</v>
      </c>
      <c r="O365" s="47"/>
      <c r="P365" s="230">
        <f>O365*H365</f>
        <v>0</v>
      </c>
      <c r="Q365" s="230">
        <v>0</v>
      </c>
      <c r="R365" s="230">
        <f>Q365*H365</f>
        <v>0</v>
      </c>
      <c r="S365" s="230">
        <v>0</v>
      </c>
      <c r="T365" s="231">
        <f>S365*H365</f>
        <v>0</v>
      </c>
      <c r="AR365" s="24" t="s">
        <v>194</v>
      </c>
      <c r="AT365" s="24" t="s">
        <v>176</v>
      </c>
      <c r="AU365" s="24" t="s">
        <v>87</v>
      </c>
      <c r="AY365" s="24" t="s">
        <v>170</v>
      </c>
      <c r="BE365" s="232">
        <f>IF(N365="základní",J365,0)</f>
        <v>0</v>
      </c>
      <c r="BF365" s="232">
        <f>IF(N365="snížená",J365,0)</f>
        <v>0</v>
      </c>
      <c r="BG365" s="232">
        <f>IF(N365="zákl. přenesená",J365,0)</f>
        <v>0</v>
      </c>
      <c r="BH365" s="232">
        <f>IF(N365="sníž. přenesená",J365,0)</f>
        <v>0</v>
      </c>
      <c r="BI365" s="232">
        <f>IF(N365="nulová",J365,0)</f>
        <v>0</v>
      </c>
      <c r="BJ365" s="24" t="s">
        <v>84</v>
      </c>
      <c r="BK365" s="232">
        <f>ROUND(I365*H365,2)</f>
        <v>0</v>
      </c>
      <c r="BL365" s="24" t="s">
        <v>194</v>
      </c>
      <c r="BM365" s="24" t="s">
        <v>2736</v>
      </c>
    </row>
    <row r="366" spans="2:47" s="1" customFormat="1" ht="13.5">
      <c r="B366" s="46"/>
      <c r="C366" s="74"/>
      <c r="D366" s="233" t="s">
        <v>183</v>
      </c>
      <c r="E366" s="74"/>
      <c r="F366" s="234" t="s">
        <v>2737</v>
      </c>
      <c r="G366" s="74"/>
      <c r="H366" s="74"/>
      <c r="I366" s="191"/>
      <c r="J366" s="74"/>
      <c r="K366" s="74"/>
      <c r="L366" s="72"/>
      <c r="M366" s="235"/>
      <c r="N366" s="47"/>
      <c r="O366" s="47"/>
      <c r="P366" s="47"/>
      <c r="Q366" s="47"/>
      <c r="R366" s="47"/>
      <c r="S366" s="47"/>
      <c r="T366" s="95"/>
      <c r="AT366" s="24" t="s">
        <v>183</v>
      </c>
      <c r="AU366" s="24" t="s">
        <v>87</v>
      </c>
    </row>
    <row r="367" spans="2:47" s="1" customFormat="1" ht="13.5">
      <c r="B367" s="46"/>
      <c r="C367" s="74"/>
      <c r="D367" s="233" t="s">
        <v>295</v>
      </c>
      <c r="E367" s="74"/>
      <c r="F367" s="236" t="s">
        <v>795</v>
      </c>
      <c r="G367" s="74"/>
      <c r="H367" s="74"/>
      <c r="I367" s="191"/>
      <c r="J367" s="74"/>
      <c r="K367" s="74"/>
      <c r="L367" s="72"/>
      <c r="M367" s="235"/>
      <c r="N367" s="47"/>
      <c r="O367" s="47"/>
      <c r="P367" s="47"/>
      <c r="Q367" s="47"/>
      <c r="R367" s="47"/>
      <c r="S367" s="47"/>
      <c r="T367" s="95"/>
      <c r="AT367" s="24" t="s">
        <v>295</v>
      </c>
      <c r="AU367" s="24" t="s">
        <v>87</v>
      </c>
    </row>
    <row r="368" spans="2:51" s="13" customFormat="1" ht="13.5">
      <c r="B368" s="275"/>
      <c r="C368" s="276"/>
      <c r="D368" s="233" t="s">
        <v>322</v>
      </c>
      <c r="E368" s="277" t="s">
        <v>23</v>
      </c>
      <c r="F368" s="278" t="s">
        <v>2738</v>
      </c>
      <c r="G368" s="276"/>
      <c r="H368" s="277" t="s">
        <v>23</v>
      </c>
      <c r="I368" s="279"/>
      <c r="J368" s="276"/>
      <c r="K368" s="276"/>
      <c r="L368" s="280"/>
      <c r="M368" s="281"/>
      <c r="N368" s="282"/>
      <c r="O368" s="282"/>
      <c r="P368" s="282"/>
      <c r="Q368" s="282"/>
      <c r="R368" s="282"/>
      <c r="S368" s="282"/>
      <c r="T368" s="283"/>
      <c r="AT368" s="284" t="s">
        <v>322</v>
      </c>
      <c r="AU368" s="284" t="s">
        <v>87</v>
      </c>
      <c r="AV368" s="13" t="s">
        <v>84</v>
      </c>
      <c r="AW368" s="13" t="s">
        <v>39</v>
      </c>
      <c r="AX368" s="13" t="s">
        <v>76</v>
      </c>
      <c r="AY368" s="284" t="s">
        <v>170</v>
      </c>
    </row>
    <row r="369" spans="2:51" s="11" customFormat="1" ht="13.5">
      <c r="B369" s="240"/>
      <c r="C369" s="241"/>
      <c r="D369" s="233" t="s">
        <v>322</v>
      </c>
      <c r="E369" s="242" t="s">
        <v>23</v>
      </c>
      <c r="F369" s="243" t="s">
        <v>2739</v>
      </c>
      <c r="G369" s="241"/>
      <c r="H369" s="244">
        <v>44.468</v>
      </c>
      <c r="I369" s="245"/>
      <c r="J369" s="241"/>
      <c r="K369" s="241"/>
      <c r="L369" s="246"/>
      <c r="M369" s="247"/>
      <c r="N369" s="248"/>
      <c r="O369" s="248"/>
      <c r="P369" s="248"/>
      <c r="Q369" s="248"/>
      <c r="R369" s="248"/>
      <c r="S369" s="248"/>
      <c r="T369" s="249"/>
      <c r="AT369" s="250" t="s">
        <v>322</v>
      </c>
      <c r="AU369" s="250" t="s">
        <v>87</v>
      </c>
      <c r="AV369" s="11" t="s">
        <v>87</v>
      </c>
      <c r="AW369" s="11" t="s">
        <v>39</v>
      </c>
      <c r="AX369" s="11" t="s">
        <v>84</v>
      </c>
      <c r="AY369" s="250" t="s">
        <v>170</v>
      </c>
    </row>
    <row r="370" spans="2:65" s="1" customFormat="1" ht="25.5" customHeight="1">
      <c r="B370" s="46"/>
      <c r="C370" s="221" t="s">
        <v>708</v>
      </c>
      <c r="D370" s="221" t="s">
        <v>176</v>
      </c>
      <c r="E370" s="222" t="s">
        <v>799</v>
      </c>
      <c r="F370" s="223" t="s">
        <v>2740</v>
      </c>
      <c r="G370" s="224" t="s">
        <v>395</v>
      </c>
      <c r="H370" s="225">
        <v>6.644</v>
      </c>
      <c r="I370" s="226"/>
      <c r="J370" s="227">
        <f>ROUND(I370*H370,2)</f>
        <v>0</v>
      </c>
      <c r="K370" s="223" t="s">
        <v>180</v>
      </c>
      <c r="L370" s="72"/>
      <c r="M370" s="228" t="s">
        <v>23</v>
      </c>
      <c r="N370" s="229" t="s">
        <v>47</v>
      </c>
      <c r="O370" s="47"/>
      <c r="P370" s="230">
        <f>O370*H370</f>
        <v>0</v>
      </c>
      <c r="Q370" s="230">
        <v>0</v>
      </c>
      <c r="R370" s="230">
        <f>Q370*H370</f>
        <v>0</v>
      </c>
      <c r="S370" s="230">
        <v>0</v>
      </c>
      <c r="T370" s="231">
        <f>S370*H370</f>
        <v>0</v>
      </c>
      <c r="AR370" s="24" t="s">
        <v>194</v>
      </c>
      <c r="AT370" s="24" t="s">
        <v>176</v>
      </c>
      <c r="AU370" s="24" t="s">
        <v>87</v>
      </c>
      <c r="AY370" s="24" t="s">
        <v>170</v>
      </c>
      <c r="BE370" s="232">
        <f>IF(N370="základní",J370,0)</f>
        <v>0</v>
      </c>
      <c r="BF370" s="232">
        <f>IF(N370="snížená",J370,0)</f>
        <v>0</v>
      </c>
      <c r="BG370" s="232">
        <f>IF(N370="zákl. přenesená",J370,0)</f>
        <v>0</v>
      </c>
      <c r="BH370" s="232">
        <f>IF(N370="sníž. přenesená",J370,0)</f>
        <v>0</v>
      </c>
      <c r="BI370" s="232">
        <f>IF(N370="nulová",J370,0)</f>
        <v>0</v>
      </c>
      <c r="BJ370" s="24" t="s">
        <v>84</v>
      </c>
      <c r="BK370" s="232">
        <f>ROUND(I370*H370,2)</f>
        <v>0</v>
      </c>
      <c r="BL370" s="24" t="s">
        <v>194</v>
      </c>
      <c r="BM370" s="24" t="s">
        <v>2741</v>
      </c>
    </row>
    <row r="371" spans="2:47" s="1" customFormat="1" ht="13.5">
      <c r="B371" s="46"/>
      <c r="C371" s="74"/>
      <c r="D371" s="233" t="s">
        <v>183</v>
      </c>
      <c r="E371" s="74"/>
      <c r="F371" s="234" t="s">
        <v>2742</v>
      </c>
      <c r="G371" s="74"/>
      <c r="H371" s="74"/>
      <c r="I371" s="191"/>
      <c r="J371" s="74"/>
      <c r="K371" s="74"/>
      <c r="L371" s="72"/>
      <c r="M371" s="235"/>
      <c r="N371" s="47"/>
      <c r="O371" s="47"/>
      <c r="P371" s="47"/>
      <c r="Q371" s="47"/>
      <c r="R371" s="47"/>
      <c r="S371" s="47"/>
      <c r="T371" s="95"/>
      <c r="AT371" s="24" t="s">
        <v>183</v>
      </c>
      <c r="AU371" s="24" t="s">
        <v>87</v>
      </c>
    </row>
    <row r="372" spans="2:47" s="1" customFormat="1" ht="13.5">
      <c r="B372" s="46"/>
      <c r="C372" s="74"/>
      <c r="D372" s="233" t="s">
        <v>295</v>
      </c>
      <c r="E372" s="74"/>
      <c r="F372" s="236" t="s">
        <v>1656</v>
      </c>
      <c r="G372" s="74"/>
      <c r="H372" s="74"/>
      <c r="I372" s="191"/>
      <c r="J372" s="74"/>
      <c r="K372" s="74"/>
      <c r="L372" s="72"/>
      <c r="M372" s="235"/>
      <c r="N372" s="47"/>
      <c r="O372" s="47"/>
      <c r="P372" s="47"/>
      <c r="Q372" s="47"/>
      <c r="R372" s="47"/>
      <c r="S372" s="47"/>
      <c r="T372" s="95"/>
      <c r="AT372" s="24" t="s">
        <v>295</v>
      </c>
      <c r="AU372" s="24" t="s">
        <v>87</v>
      </c>
    </row>
    <row r="373" spans="2:65" s="1" customFormat="1" ht="25.5" customHeight="1">
      <c r="B373" s="46"/>
      <c r="C373" s="221" t="s">
        <v>715</v>
      </c>
      <c r="D373" s="221" t="s">
        <v>176</v>
      </c>
      <c r="E373" s="222" t="s">
        <v>807</v>
      </c>
      <c r="F373" s="223" t="s">
        <v>1654</v>
      </c>
      <c r="G373" s="224" t="s">
        <v>395</v>
      </c>
      <c r="H373" s="225">
        <v>43.34</v>
      </c>
      <c r="I373" s="226"/>
      <c r="J373" s="227">
        <f>ROUND(I373*H373,2)</f>
        <v>0</v>
      </c>
      <c r="K373" s="223" t="s">
        <v>180</v>
      </c>
      <c r="L373" s="72"/>
      <c r="M373" s="228" t="s">
        <v>23</v>
      </c>
      <c r="N373" s="229" t="s">
        <v>47</v>
      </c>
      <c r="O373" s="47"/>
      <c r="P373" s="230">
        <f>O373*H373</f>
        <v>0</v>
      </c>
      <c r="Q373" s="230">
        <v>0</v>
      </c>
      <c r="R373" s="230">
        <f>Q373*H373</f>
        <v>0</v>
      </c>
      <c r="S373" s="230">
        <v>0</v>
      </c>
      <c r="T373" s="231">
        <f>S373*H373</f>
        <v>0</v>
      </c>
      <c r="AR373" s="24" t="s">
        <v>194</v>
      </c>
      <c r="AT373" s="24" t="s">
        <v>176</v>
      </c>
      <c r="AU373" s="24" t="s">
        <v>87</v>
      </c>
      <c r="AY373" s="24" t="s">
        <v>170</v>
      </c>
      <c r="BE373" s="232">
        <f>IF(N373="základní",J373,0)</f>
        <v>0</v>
      </c>
      <c r="BF373" s="232">
        <f>IF(N373="snížená",J373,0)</f>
        <v>0</v>
      </c>
      <c r="BG373" s="232">
        <f>IF(N373="zákl. přenesená",J373,0)</f>
        <v>0</v>
      </c>
      <c r="BH373" s="232">
        <f>IF(N373="sníž. přenesená",J373,0)</f>
        <v>0</v>
      </c>
      <c r="BI373" s="232">
        <f>IF(N373="nulová",J373,0)</f>
        <v>0</v>
      </c>
      <c r="BJ373" s="24" t="s">
        <v>84</v>
      </c>
      <c r="BK373" s="232">
        <f>ROUND(I373*H373,2)</f>
        <v>0</v>
      </c>
      <c r="BL373" s="24" t="s">
        <v>194</v>
      </c>
      <c r="BM373" s="24" t="s">
        <v>2743</v>
      </c>
    </row>
    <row r="374" spans="2:47" s="1" customFormat="1" ht="13.5">
      <c r="B374" s="46"/>
      <c r="C374" s="74"/>
      <c r="D374" s="233" t="s">
        <v>183</v>
      </c>
      <c r="E374" s="74"/>
      <c r="F374" s="234" t="s">
        <v>397</v>
      </c>
      <c r="G374" s="74"/>
      <c r="H374" s="74"/>
      <c r="I374" s="191"/>
      <c r="J374" s="74"/>
      <c r="K374" s="74"/>
      <c r="L374" s="72"/>
      <c r="M374" s="235"/>
      <c r="N374" s="47"/>
      <c r="O374" s="47"/>
      <c r="P374" s="47"/>
      <c r="Q374" s="47"/>
      <c r="R374" s="47"/>
      <c r="S374" s="47"/>
      <c r="T374" s="95"/>
      <c r="AT374" s="24" t="s">
        <v>183</v>
      </c>
      <c r="AU374" s="24" t="s">
        <v>87</v>
      </c>
    </row>
    <row r="375" spans="2:47" s="1" customFormat="1" ht="13.5">
      <c r="B375" s="46"/>
      <c r="C375" s="74"/>
      <c r="D375" s="233" t="s">
        <v>295</v>
      </c>
      <c r="E375" s="74"/>
      <c r="F375" s="236" t="s">
        <v>1656</v>
      </c>
      <c r="G375" s="74"/>
      <c r="H375" s="74"/>
      <c r="I375" s="191"/>
      <c r="J375" s="74"/>
      <c r="K375" s="74"/>
      <c r="L375" s="72"/>
      <c r="M375" s="235"/>
      <c r="N375" s="47"/>
      <c r="O375" s="47"/>
      <c r="P375" s="47"/>
      <c r="Q375" s="47"/>
      <c r="R375" s="47"/>
      <c r="S375" s="47"/>
      <c r="T375" s="95"/>
      <c r="AT375" s="24" t="s">
        <v>295</v>
      </c>
      <c r="AU375" s="24" t="s">
        <v>87</v>
      </c>
    </row>
    <row r="376" spans="2:63" s="10" customFormat="1" ht="29.85" customHeight="1">
      <c r="B376" s="205"/>
      <c r="C376" s="206"/>
      <c r="D376" s="207" t="s">
        <v>75</v>
      </c>
      <c r="E376" s="219" t="s">
        <v>813</v>
      </c>
      <c r="F376" s="219" t="s">
        <v>814</v>
      </c>
      <c r="G376" s="206"/>
      <c r="H376" s="206"/>
      <c r="I376" s="209"/>
      <c r="J376" s="220">
        <f>BK376</f>
        <v>0</v>
      </c>
      <c r="K376" s="206"/>
      <c r="L376" s="211"/>
      <c r="M376" s="212"/>
      <c r="N376" s="213"/>
      <c r="O376" s="213"/>
      <c r="P376" s="214">
        <f>SUM(P377:P379)</f>
        <v>0</v>
      </c>
      <c r="Q376" s="213"/>
      <c r="R376" s="214">
        <f>SUM(R377:R379)</f>
        <v>0</v>
      </c>
      <c r="S376" s="213"/>
      <c r="T376" s="215">
        <f>SUM(T377:T379)</f>
        <v>0</v>
      </c>
      <c r="AR376" s="216" t="s">
        <v>84</v>
      </c>
      <c r="AT376" s="217" t="s">
        <v>75</v>
      </c>
      <c r="AU376" s="217" t="s">
        <v>84</v>
      </c>
      <c r="AY376" s="216" t="s">
        <v>170</v>
      </c>
      <c r="BK376" s="218">
        <f>SUM(BK377:BK379)</f>
        <v>0</v>
      </c>
    </row>
    <row r="377" spans="2:65" s="1" customFormat="1" ht="16.5" customHeight="1">
      <c r="B377" s="46"/>
      <c r="C377" s="221" t="s">
        <v>722</v>
      </c>
      <c r="D377" s="221" t="s">
        <v>176</v>
      </c>
      <c r="E377" s="222" t="s">
        <v>2744</v>
      </c>
      <c r="F377" s="223" t="s">
        <v>2745</v>
      </c>
      <c r="G377" s="224" t="s">
        <v>395</v>
      </c>
      <c r="H377" s="225">
        <v>82.195</v>
      </c>
      <c r="I377" s="226"/>
      <c r="J377" s="227">
        <f>ROUND(I377*H377,2)</f>
        <v>0</v>
      </c>
      <c r="K377" s="223" t="s">
        <v>180</v>
      </c>
      <c r="L377" s="72"/>
      <c r="M377" s="228" t="s">
        <v>23</v>
      </c>
      <c r="N377" s="229" t="s">
        <v>47</v>
      </c>
      <c r="O377" s="47"/>
      <c r="P377" s="230">
        <f>O377*H377</f>
        <v>0</v>
      </c>
      <c r="Q377" s="230">
        <v>0</v>
      </c>
      <c r="R377" s="230">
        <f>Q377*H377</f>
        <v>0</v>
      </c>
      <c r="S377" s="230">
        <v>0</v>
      </c>
      <c r="T377" s="231">
        <f>S377*H377</f>
        <v>0</v>
      </c>
      <c r="AR377" s="24" t="s">
        <v>194</v>
      </c>
      <c r="AT377" s="24" t="s">
        <v>176</v>
      </c>
      <c r="AU377" s="24" t="s">
        <v>87</v>
      </c>
      <c r="AY377" s="24" t="s">
        <v>170</v>
      </c>
      <c r="BE377" s="232">
        <f>IF(N377="základní",J377,0)</f>
        <v>0</v>
      </c>
      <c r="BF377" s="232">
        <f>IF(N377="snížená",J377,0)</f>
        <v>0</v>
      </c>
      <c r="BG377" s="232">
        <f>IF(N377="zákl. přenesená",J377,0)</f>
        <v>0</v>
      </c>
      <c r="BH377" s="232">
        <f>IF(N377="sníž. přenesená",J377,0)</f>
        <v>0</v>
      </c>
      <c r="BI377" s="232">
        <f>IF(N377="nulová",J377,0)</f>
        <v>0</v>
      </c>
      <c r="BJ377" s="24" t="s">
        <v>84</v>
      </c>
      <c r="BK377" s="232">
        <f>ROUND(I377*H377,2)</f>
        <v>0</v>
      </c>
      <c r="BL377" s="24" t="s">
        <v>194</v>
      </c>
      <c r="BM377" s="24" t="s">
        <v>2746</v>
      </c>
    </row>
    <row r="378" spans="2:47" s="1" customFormat="1" ht="13.5">
      <c r="B378" s="46"/>
      <c r="C378" s="74"/>
      <c r="D378" s="233" t="s">
        <v>183</v>
      </c>
      <c r="E378" s="74"/>
      <c r="F378" s="234" t="s">
        <v>2747</v>
      </c>
      <c r="G378" s="74"/>
      <c r="H378" s="74"/>
      <c r="I378" s="191"/>
      <c r="J378" s="74"/>
      <c r="K378" s="74"/>
      <c r="L378" s="72"/>
      <c r="M378" s="235"/>
      <c r="N378" s="47"/>
      <c r="O378" s="47"/>
      <c r="P378" s="47"/>
      <c r="Q378" s="47"/>
      <c r="R378" s="47"/>
      <c r="S378" s="47"/>
      <c r="T378" s="95"/>
      <c r="AT378" s="24" t="s">
        <v>183</v>
      </c>
      <c r="AU378" s="24" t="s">
        <v>87</v>
      </c>
    </row>
    <row r="379" spans="2:47" s="1" customFormat="1" ht="13.5">
      <c r="B379" s="46"/>
      <c r="C379" s="74"/>
      <c r="D379" s="233" t="s">
        <v>295</v>
      </c>
      <c r="E379" s="74"/>
      <c r="F379" s="236" t="s">
        <v>2748</v>
      </c>
      <c r="G379" s="74"/>
      <c r="H379" s="74"/>
      <c r="I379" s="191"/>
      <c r="J379" s="74"/>
      <c r="K379" s="74"/>
      <c r="L379" s="72"/>
      <c r="M379" s="237"/>
      <c r="N379" s="238"/>
      <c r="O379" s="238"/>
      <c r="P379" s="238"/>
      <c r="Q379" s="238"/>
      <c r="R379" s="238"/>
      <c r="S379" s="238"/>
      <c r="T379" s="239"/>
      <c r="AT379" s="24" t="s">
        <v>295</v>
      </c>
      <c r="AU379" s="24" t="s">
        <v>87</v>
      </c>
    </row>
    <row r="380" spans="2:12" s="1" customFormat="1" ht="6.95" customHeight="1">
      <c r="B380" s="67"/>
      <c r="C380" s="68"/>
      <c r="D380" s="68"/>
      <c r="E380" s="68"/>
      <c r="F380" s="68"/>
      <c r="G380" s="68"/>
      <c r="H380" s="68"/>
      <c r="I380" s="166"/>
      <c r="J380" s="68"/>
      <c r="K380" s="68"/>
      <c r="L380" s="72"/>
    </row>
  </sheetData>
  <sheetProtection password="CC35" sheet="1" objects="1" scenarios="1" formatColumns="0" formatRows="0" autoFilter="0"/>
  <autoFilter ref="C84:K379"/>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94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112</v>
      </c>
    </row>
    <row r="3" spans="2:46" ht="6.95" customHeight="1">
      <c r="B3" s="25"/>
      <c r="C3" s="26"/>
      <c r="D3" s="26"/>
      <c r="E3" s="26"/>
      <c r="F3" s="26"/>
      <c r="G3" s="26"/>
      <c r="H3" s="26"/>
      <c r="I3" s="141"/>
      <c r="J3" s="26"/>
      <c r="K3" s="27"/>
      <c r="AT3" s="24" t="s">
        <v>87</v>
      </c>
    </row>
    <row r="4" spans="2:46" ht="36.95" customHeight="1">
      <c r="B4" s="28"/>
      <c r="C4" s="29"/>
      <c r="D4" s="30" t="s">
        <v>137</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II/233, Stavební úpravy Mohylové ulice, úsek Masarykova – Stará cesta</v>
      </c>
      <c r="F7" s="40"/>
      <c r="G7" s="40"/>
      <c r="H7" s="40"/>
      <c r="I7" s="142"/>
      <c r="J7" s="29"/>
      <c r="K7" s="31"/>
    </row>
    <row r="8" spans="2:11" s="1" customFormat="1" ht="13.5">
      <c r="B8" s="46"/>
      <c r="C8" s="47"/>
      <c r="D8" s="40" t="s">
        <v>138</v>
      </c>
      <c r="E8" s="47"/>
      <c r="F8" s="47"/>
      <c r="G8" s="47"/>
      <c r="H8" s="47"/>
      <c r="I8" s="144"/>
      <c r="J8" s="47"/>
      <c r="K8" s="51"/>
    </row>
    <row r="9" spans="2:11" s="1" customFormat="1" ht="36.95" customHeight="1">
      <c r="B9" s="46"/>
      <c r="C9" s="47"/>
      <c r="D9" s="47"/>
      <c r="E9" s="145" t="s">
        <v>2749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113</v>
      </c>
      <c r="G11" s="47"/>
      <c r="H11" s="47"/>
      <c r="I11" s="146" t="s">
        <v>22</v>
      </c>
      <c r="J11" s="35" t="s">
        <v>2750</v>
      </c>
      <c r="K11" s="51"/>
    </row>
    <row r="12" spans="2:11" s="1" customFormat="1" ht="14.4" customHeight="1">
      <c r="B12" s="46"/>
      <c r="C12" s="47"/>
      <c r="D12" s="40" t="s">
        <v>24</v>
      </c>
      <c r="E12" s="47"/>
      <c r="F12" s="35" t="s">
        <v>25</v>
      </c>
      <c r="G12" s="47"/>
      <c r="H12" s="47"/>
      <c r="I12" s="146" t="s">
        <v>26</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23</v>
      </c>
      <c r="K14" s="51"/>
    </row>
    <row r="15" spans="2:11" s="1" customFormat="1" ht="18" customHeight="1">
      <c r="B15" s="46"/>
      <c r="C15" s="47"/>
      <c r="D15" s="47"/>
      <c r="E15" s="35" t="s">
        <v>2751</v>
      </c>
      <c r="F15" s="47"/>
      <c r="G15" s="47"/>
      <c r="H15" s="47"/>
      <c r="I15" s="146" t="s">
        <v>32</v>
      </c>
      <c r="J15" s="35" t="s">
        <v>23</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2408</v>
      </c>
      <c r="K20" s="51"/>
    </row>
    <row r="21" spans="2:11" s="1" customFormat="1" ht="18" customHeight="1">
      <c r="B21" s="46"/>
      <c r="C21" s="47"/>
      <c r="D21" s="47"/>
      <c r="E21" s="35" t="s">
        <v>2409</v>
      </c>
      <c r="F21" s="47"/>
      <c r="G21" s="47"/>
      <c r="H21" s="47"/>
      <c r="I21" s="146" t="s">
        <v>32</v>
      </c>
      <c r="J21" s="35" t="s">
        <v>23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42.5" customHeight="1">
      <c r="B24" s="148"/>
      <c r="C24" s="149"/>
      <c r="D24" s="149"/>
      <c r="E24" s="44" t="s">
        <v>142</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42</v>
      </c>
      <c r="E27" s="47"/>
      <c r="F27" s="47"/>
      <c r="G27" s="47"/>
      <c r="H27" s="47"/>
      <c r="I27" s="144"/>
      <c r="J27" s="155">
        <f>ROUND(J88,2)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44</v>
      </c>
      <c r="G29" s="47"/>
      <c r="H29" s="47"/>
      <c r="I29" s="156" t="s">
        <v>43</v>
      </c>
      <c r="J29" s="52" t="s">
        <v>45</v>
      </c>
      <c r="K29" s="51"/>
    </row>
    <row r="30" spans="2:11" s="1" customFormat="1" ht="14.4" customHeight="1">
      <c r="B30" s="46"/>
      <c r="C30" s="47"/>
      <c r="D30" s="55" t="s">
        <v>46</v>
      </c>
      <c r="E30" s="55" t="s">
        <v>47</v>
      </c>
      <c r="F30" s="157">
        <f>ROUND(SUM(BE88:BE947),2)</f>
        <v>0</v>
      </c>
      <c r="G30" s="47"/>
      <c r="H30" s="47"/>
      <c r="I30" s="158">
        <v>0.21</v>
      </c>
      <c r="J30" s="157">
        <f>ROUND(ROUND((SUM(BE88:BE947)),2)*I30,2)</f>
        <v>0</v>
      </c>
      <c r="K30" s="51"/>
    </row>
    <row r="31" spans="2:11" s="1" customFormat="1" ht="14.4" customHeight="1">
      <c r="B31" s="46"/>
      <c r="C31" s="47"/>
      <c r="D31" s="47"/>
      <c r="E31" s="55" t="s">
        <v>48</v>
      </c>
      <c r="F31" s="157">
        <f>ROUND(SUM(BF88:BF947),2)</f>
        <v>0</v>
      </c>
      <c r="G31" s="47"/>
      <c r="H31" s="47"/>
      <c r="I31" s="158">
        <v>0.15</v>
      </c>
      <c r="J31" s="157">
        <f>ROUND(ROUND((SUM(BF88:BF947)),2)*I31,2)</f>
        <v>0</v>
      </c>
      <c r="K31" s="51"/>
    </row>
    <row r="32" spans="2:11" s="1" customFormat="1" ht="14.4" customHeight="1" hidden="1">
      <c r="B32" s="46"/>
      <c r="C32" s="47"/>
      <c r="D32" s="47"/>
      <c r="E32" s="55" t="s">
        <v>49</v>
      </c>
      <c r="F32" s="157">
        <f>ROUND(SUM(BG88:BG947),2)</f>
        <v>0</v>
      </c>
      <c r="G32" s="47"/>
      <c r="H32" s="47"/>
      <c r="I32" s="158">
        <v>0.21</v>
      </c>
      <c r="J32" s="157">
        <v>0</v>
      </c>
      <c r="K32" s="51"/>
    </row>
    <row r="33" spans="2:11" s="1" customFormat="1" ht="14.4" customHeight="1" hidden="1">
      <c r="B33" s="46"/>
      <c r="C33" s="47"/>
      <c r="D33" s="47"/>
      <c r="E33" s="55" t="s">
        <v>50</v>
      </c>
      <c r="F33" s="157">
        <f>ROUND(SUM(BH88:BH947),2)</f>
        <v>0</v>
      </c>
      <c r="G33" s="47"/>
      <c r="H33" s="47"/>
      <c r="I33" s="158">
        <v>0.15</v>
      </c>
      <c r="J33" s="157">
        <v>0</v>
      </c>
      <c r="K33" s="51"/>
    </row>
    <row r="34" spans="2:11" s="1" customFormat="1" ht="14.4" customHeight="1" hidden="1">
      <c r="B34" s="46"/>
      <c r="C34" s="47"/>
      <c r="D34" s="47"/>
      <c r="E34" s="55" t="s">
        <v>51</v>
      </c>
      <c r="F34" s="157">
        <f>ROUND(SUM(BI88:BI947),2)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52</v>
      </c>
      <c r="E36" s="98"/>
      <c r="F36" s="98"/>
      <c r="G36" s="161" t="s">
        <v>53</v>
      </c>
      <c r="H36" s="162" t="s">
        <v>54</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143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II/233, Stavební úpravy Mohylové ulice, úsek Masarykova – Stará cesta</v>
      </c>
      <c r="F45" s="40"/>
      <c r="G45" s="40"/>
      <c r="H45" s="40"/>
      <c r="I45" s="144"/>
      <c r="J45" s="47"/>
      <c r="K45" s="51"/>
    </row>
    <row r="46" spans="2:11" s="1" customFormat="1" ht="14.4" customHeight="1">
      <c r="B46" s="46"/>
      <c r="C46" s="40" t="s">
        <v>138</v>
      </c>
      <c r="D46" s="47"/>
      <c r="E46" s="47"/>
      <c r="F46" s="47"/>
      <c r="G46" s="47"/>
      <c r="H46" s="47"/>
      <c r="I46" s="144"/>
      <c r="J46" s="47"/>
      <c r="K46" s="51"/>
    </row>
    <row r="47" spans="2:11" s="1" customFormat="1" ht="17.25" customHeight="1">
      <c r="B47" s="46"/>
      <c r="C47" s="47"/>
      <c r="D47" s="47"/>
      <c r="E47" s="145" t="str">
        <f>E9</f>
        <v>SO 304 - Kanalizace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Plzeň</v>
      </c>
      <c r="G49" s="47"/>
      <c r="H49" s="47"/>
      <c r="I49" s="146" t="s">
        <v>26</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Vodárna Plzeň</v>
      </c>
      <c r="G51" s="47"/>
      <c r="H51" s="47"/>
      <c r="I51" s="146" t="s">
        <v>35</v>
      </c>
      <c r="J51" s="44" t="str">
        <f>E21</f>
        <v>JS Projekt s.r.o.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144</v>
      </c>
      <c r="D54" s="159"/>
      <c r="E54" s="159"/>
      <c r="F54" s="159"/>
      <c r="G54" s="159"/>
      <c r="H54" s="159"/>
      <c r="I54" s="173"/>
      <c r="J54" s="174" t="s">
        <v>145</v>
      </c>
      <c r="K54" s="175"/>
    </row>
    <row r="55" spans="2:11" s="1" customFormat="1" ht="10.3" customHeight="1">
      <c r="B55" s="46"/>
      <c r="C55" s="47"/>
      <c r="D55" s="47"/>
      <c r="E55" s="47"/>
      <c r="F55" s="47"/>
      <c r="G55" s="47"/>
      <c r="H55" s="47"/>
      <c r="I55" s="144"/>
      <c r="J55" s="47"/>
      <c r="K55" s="51"/>
    </row>
    <row r="56" spans="2:47" s="1" customFormat="1" ht="29.25" customHeight="1">
      <c r="B56" s="46"/>
      <c r="C56" s="176" t="s">
        <v>146</v>
      </c>
      <c r="D56" s="47"/>
      <c r="E56" s="47"/>
      <c r="F56" s="47"/>
      <c r="G56" s="47"/>
      <c r="H56" s="47"/>
      <c r="I56" s="144"/>
      <c r="J56" s="155">
        <f>J88</f>
        <v>0</v>
      </c>
      <c r="K56" s="51"/>
      <c r="AU56" s="24" t="s">
        <v>147</v>
      </c>
    </row>
    <row r="57" spans="2:11" s="7" customFormat="1" ht="24.95" customHeight="1">
      <c r="B57" s="177"/>
      <c r="C57" s="178"/>
      <c r="D57" s="179" t="s">
        <v>277</v>
      </c>
      <c r="E57" s="180"/>
      <c r="F57" s="180"/>
      <c r="G57" s="180"/>
      <c r="H57" s="180"/>
      <c r="I57" s="181"/>
      <c r="J57" s="182">
        <f>J89</f>
        <v>0</v>
      </c>
      <c r="K57" s="183"/>
    </row>
    <row r="58" spans="2:11" s="8" customFormat="1" ht="19.9" customHeight="1">
      <c r="B58" s="184"/>
      <c r="C58" s="185"/>
      <c r="D58" s="186" t="s">
        <v>278</v>
      </c>
      <c r="E58" s="187"/>
      <c r="F58" s="187"/>
      <c r="G58" s="187"/>
      <c r="H58" s="187"/>
      <c r="I58" s="188"/>
      <c r="J58" s="189">
        <f>J90</f>
        <v>0</v>
      </c>
      <c r="K58" s="190"/>
    </row>
    <row r="59" spans="2:11" s="8" customFormat="1" ht="19.9" customHeight="1">
      <c r="B59" s="184"/>
      <c r="C59" s="185"/>
      <c r="D59" s="186" t="s">
        <v>279</v>
      </c>
      <c r="E59" s="187"/>
      <c r="F59" s="187"/>
      <c r="G59" s="187"/>
      <c r="H59" s="187"/>
      <c r="I59" s="188"/>
      <c r="J59" s="189">
        <f>J343</f>
        <v>0</v>
      </c>
      <c r="K59" s="190"/>
    </row>
    <row r="60" spans="2:11" s="8" customFormat="1" ht="19.9" customHeight="1">
      <c r="B60" s="184"/>
      <c r="C60" s="185"/>
      <c r="D60" s="186" t="s">
        <v>2410</v>
      </c>
      <c r="E60" s="187"/>
      <c r="F60" s="187"/>
      <c r="G60" s="187"/>
      <c r="H60" s="187"/>
      <c r="I60" s="188"/>
      <c r="J60" s="189">
        <f>J347</f>
        <v>0</v>
      </c>
      <c r="K60" s="190"/>
    </row>
    <row r="61" spans="2:11" s="8" customFormat="1" ht="19.9" customHeight="1">
      <c r="B61" s="184"/>
      <c r="C61" s="185"/>
      <c r="D61" s="186" t="s">
        <v>280</v>
      </c>
      <c r="E61" s="187"/>
      <c r="F61" s="187"/>
      <c r="G61" s="187"/>
      <c r="H61" s="187"/>
      <c r="I61" s="188"/>
      <c r="J61" s="189">
        <f>J416</f>
        <v>0</v>
      </c>
      <c r="K61" s="190"/>
    </row>
    <row r="62" spans="2:11" s="8" customFormat="1" ht="19.9" customHeight="1">
      <c r="B62" s="184"/>
      <c r="C62" s="185"/>
      <c r="D62" s="186" t="s">
        <v>281</v>
      </c>
      <c r="E62" s="187"/>
      <c r="F62" s="187"/>
      <c r="G62" s="187"/>
      <c r="H62" s="187"/>
      <c r="I62" s="188"/>
      <c r="J62" s="189">
        <f>J474</f>
        <v>0</v>
      </c>
      <c r="K62" s="190"/>
    </row>
    <row r="63" spans="2:11" s="8" customFormat="1" ht="19.9" customHeight="1">
      <c r="B63" s="184"/>
      <c r="C63" s="185"/>
      <c r="D63" s="186" t="s">
        <v>2752</v>
      </c>
      <c r="E63" s="187"/>
      <c r="F63" s="187"/>
      <c r="G63" s="187"/>
      <c r="H63" s="187"/>
      <c r="I63" s="188"/>
      <c r="J63" s="189">
        <f>J528</f>
        <v>0</v>
      </c>
      <c r="K63" s="190"/>
    </row>
    <row r="64" spans="2:11" s="8" customFormat="1" ht="19.9" customHeight="1">
      <c r="B64" s="184"/>
      <c r="C64" s="185"/>
      <c r="D64" s="186" t="s">
        <v>282</v>
      </c>
      <c r="E64" s="187"/>
      <c r="F64" s="187"/>
      <c r="G64" s="187"/>
      <c r="H64" s="187"/>
      <c r="I64" s="188"/>
      <c r="J64" s="189">
        <f>J578</f>
        <v>0</v>
      </c>
      <c r="K64" s="190"/>
    </row>
    <row r="65" spans="2:11" s="8" customFormat="1" ht="19.9" customHeight="1">
      <c r="B65" s="184"/>
      <c r="C65" s="185"/>
      <c r="D65" s="186" t="s">
        <v>1482</v>
      </c>
      <c r="E65" s="187"/>
      <c r="F65" s="187"/>
      <c r="G65" s="187"/>
      <c r="H65" s="187"/>
      <c r="I65" s="188"/>
      <c r="J65" s="189">
        <f>J873</f>
        <v>0</v>
      </c>
      <c r="K65" s="190"/>
    </row>
    <row r="66" spans="2:11" s="8" customFormat="1" ht="19.9" customHeight="1">
      <c r="B66" s="184"/>
      <c r="C66" s="185"/>
      <c r="D66" s="186" t="s">
        <v>285</v>
      </c>
      <c r="E66" s="187"/>
      <c r="F66" s="187"/>
      <c r="G66" s="187"/>
      <c r="H66" s="187"/>
      <c r="I66" s="188"/>
      <c r="J66" s="189">
        <f>J925</f>
        <v>0</v>
      </c>
      <c r="K66" s="190"/>
    </row>
    <row r="67" spans="2:11" s="7" customFormat="1" ht="24.95" customHeight="1">
      <c r="B67" s="177"/>
      <c r="C67" s="178"/>
      <c r="D67" s="179" t="s">
        <v>1036</v>
      </c>
      <c r="E67" s="180"/>
      <c r="F67" s="180"/>
      <c r="G67" s="180"/>
      <c r="H67" s="180"/>
      <c r="I67" s="181"/>
      <c r="J67" s="182">
        <f>J929</f>
        <v>0</v>
      </c>
      <c r="K67" s="183"/>
    </row>
    <row r="68" spans="2:11" s="8" customFormat="1" ht="19.9" customHeight="1">
      <c r="B68" s="184"/>
      <c r="C68" s="185"/>
      <c r="D68" s="186" t="s">
        <v>2753</v>
      </c>
      <c r="E68" s="187"/>
      <c r="F68" s="187"/>
      <c r="G68" s="187"/>
      <c r="H68" s="187"/>
      <c r="I68" s="188"/>
      <c r="J68" s="189">
        <f>J930</f>
        <v>0</v>
      </c>
      <c r="K68" s="190"/>
    </row>
    <row r="69" spans="2:11" s="1" customFormat="1" ht="21.8" customHeight="1">
      <c r="B69" s="46"/>
      <c r="C69" s="47"/>
      <c r="D69" s="47"/>
      <c r="E69" s="47"/>
      <c r="F69" s="47"/>
      <c r="G69" s="47"/>
      <c r="H69" s="47"/>
      <c r="I69" s="144"/>
      <c r="J69" s="47"/>
      <c r="K69" s="51"/>
    </row>
    <row r="70" spans="2:11" s="1" customFormat="1" ht="6.95" customHeight="1">
      <c r="B70" s="67"/>
      <c r="C70" s="68"/>
      <c r="D70" s="68"/>
      <c r="E70" s="68"/>
      <c r="F70" s="68"/>
      <c r="G70" s="68"/>
      <c r="H70" s="68"/>
      <c r="I70" s="166"/>
      <c r="J70" s="68"/>
      <c r="K70" s="69"/>
    </row>
    <row r="74" spans="2:12" s="1" customFormat="1" ht="6.95" customHeight="1">
      <c r="B74" s="70"/>
      <c r="C74" s="71"/>
      <c r="D74" s="71"/>
      <c r="E74" s="71"/>
      <c r="F74" s="71"/>
      <c r="G74" s="71"/>
      <c r="H74" s="71"/>
      <c r="I74" s="169"/>
      <c r="J74" s="71"/>
      <c r="K74" s="71"/>
      <c r="L74" s="72"/>
    </row>
    <row r="75" spans="2:12" s="1" customFormat="1" ht="36.95" customHeight="1">
      <c r="B75" s="46"/>
      <c r="C75" s="73" t="s">
        <v>155</v>
      </c>
      <c r="D75" s="74"/>
      <c r="E75" s="74"/>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4.4" customHeight="1">
      <c r="B77" s="46"/>
      <c r="C77" s="76" t="s">
        <v>18</v>
      </c>
      <c r="D77" s="74"/>
      <c r="E77" s="74"/>
      <c r="F77" s="74"/>
      <c r="G77" s="74"/>
      <c r="H77" s="74"/>
      <c r="I77" s="191"/>
      <c r="J77" s="74"/>
      <c r="K77" s="74"/>
      <c r="L77" s="72"/>
    </row>
    <row r="78" spans="2:12" s="1" customFormat="1" ht="16.5" customHeight="1">
      <c r="B78" s="46"/>
      <c r="C78" s="74"/>
      <c r="D78" s="74"/>
      <c r="E78" s="192" t="str">
        <f>E7</f>
        <v>II/233, Stavební úpravy Mohylové ulice, úsek Masarykova – Stará cesta</v>
      </c>
      <c r="F78" s="76"/>
      <c r="G78" s="76"/>
      <c r="H78" s="76"/>
      <c r="I78" s="191"/>
      <c r="J78" s="74"/>
      <c r="K78" s="74"/>
      <c r="L78" s="72"/>
    </row>
    <row r="79" spans="2:12" s="1" customFormat="1" ht="14.4" customHeight="1">
      <c r="B79" s="46"/>
      <c r="C79" s="76" t="s">
        <v>138</v>
      </c>
      <c r="D79" s="74"/>
      <c r="E79" s="74"/>
      <c r="F79" s="74"/>
      <c r="G79" s="74"/>
      <c r="H79" s="74"/>
      <c r="I79" s="191"/>
      <c r="J79" s="74"/>
      <c r="K79" s="74"/>
      <c r="L79" s="72"/>
    </row>
    <row r="80" spans="2:12" s="1" customFormat="1" ht="17.25" customHeight="1">
      <c r="B80" s="46"/>
      <c r="C80" s="74"/>
      <c r="D80" s="74"/>
      <c r="E80" s="82" t="str">
        <f>E9</f>
        <v>SO 304 - Kanalizace</v>
      </c>
      <c r="F80" s="74"/>
      <c r="G80" s="74"/>
      <c r="H80" s="74"/>
      <c r="I80" s="191"/>
      <c r="J80" s="74"/>
      <c r="K80" s="74"/>
      <c r="L80" s="72"/>
    </row>
    <row r="81" spans="2:12" s="1" customFormat="1" ht="6.95" customHeight="1">
      <c r="B81" s="46"/>
      <c r="C81" s="74"/>
      <c r="D81" s="74"/>
      <c r="E81" s="74"/>
      <c r="F81" s="74"/>
      <c r="G81" s="74"/>
      <c r="H81" s="74"/>
      <c r="I81" s="191"/>
      <c r="J81" s="74"/>
      <c r="K81" s="74"/>
      <c r="L81" s="72"/>
    </row>
    <row r="82" spans="2:12" s="1" customFormat="1" ht="18" customHeight="1">
      <c r="B82" s="46"/>
      <c r="C82" s="76" t="s">
        <v>24</v>
      </c>
      <c r="D82" s="74"/>
      <c r="E82" s="74"/>
      <c r="F82" s="193" t="str">
        <f>F12</f>
        <v>Plzeň</v>
      </c>
      <c r="G82" s="74"/>
      <c r="H82" s="74"/>
      <c r="I82" s="194" t="s">
        <v>26</v>
      </c>
      <c r="J82" s="85" t="str">
        <f>IF(J12="","",J12)</f>
        <v>19. 2. 2018</v>
      </c>
      <c r="K82" s="74"/>
      <c r="L82" s="72"/>
    </row>
    <row r="83" spans="2:12" s="1" customFormat="1" ht="6.95" customHeight="1">
      <c r="B83" s="46"/>
      <c r="C83" s="74"/>
      <c r="D83" s="74"/>
      <c r="E83" s="74"/>
      <c r="F83" s="74"/>
      <c r="G83" s="74"/>
      <c r="H83" s="74"/>
      <c r="I83" s="191"/>
      <c r="J83" s="74"/>
      <c r="K83" s="74"/>
      <c r="L83" s="72"/>
    </row>
    <row r="84" spans="2:12" s="1" customFormat="1" ht="13.5">
      <c r="B84" s="46"/>
      <c r="C84" s="76" t="s">
        <v>28</v>
      </c>
      <c r="D84" s="74"/>
      <c r="E84" s="74"/>
      <c r="F84" s="193" t="str">
        <f>E15</f>
        <v>Vodárna Plzeň</v>
      </c>
      <c r="G84" s="74"/>
      <c r="H84" s="74"/>
      <c r="I84" s="194" t="s">
        <v>35</v>
      </c>
      <c r="J84" s="193" t="str">
        <f>E21</f>
        <v>JS Projekt s.r.o.</v>
      </c>
      <c r="K84" s="74"/>
      <c r="L84" s="72"/>
    </row>
    <row r="85" spans="2:12" s="1" customFormat="1" ht="14.4" customHeight="1">
      <c r="B85" s="46"/>
      <c r="C85" s="76" t="s">
        <v>33</v>
      </c>
      <c r="D85" s="74"/>
      <c r="E85" s="74"/>
      <c r="F85" s="193" t="str">
        <f>IF(E18="","",E18)</f>
        <v/>
      </c>
      <c r="G85" s="74"/>
      <c r="H85" s="74"/>
      <c r="I85" s="191"/>
      <c r="J85" s="74"/>
      <c r="K85" s="74"/>
      <c r="L85" s="72"/>
    </row>
    <row r="86" spans="2:12" s="1" customFormat="1" ht="10.3" customHeight="1">
      <c r="B86" s="46"/>
      <c r="C86" s="74"/>
      <c r="D86" s="74"/>
      <c r="E86" s="74"/>
      <c r="F86" s="74"/>
      <c r="G86" s="74"/>
      <c r="H86" s="74"/>
      <c r="I86" s="191"/>
      <c r="J86" s="74"/>
      <c r="K86" s="74"/>
      <c r="L86" s="72"/>
    </row>
    <row r="87" spans="2:20" s="9" customFormat="1" ht="29.25" customHeight="1">
      <c r="B87" s="195"/>
      <c r="C87" s="196" t="s">
        <v>156</v>
      </c>
      <c r="D87" s="197" t="s">
        <v>61</v>
      </c>
      <c r="E87" s="197" t="s">
        <v>57</v>
      </c>
      <c r="F87" s="197" t="s">
        <v>157</v>
      </c>
      <c r="G87" s="197" t="s">
        <v>158</v>
      </c>
      <c r="H87" s="197" t="s">
        <v>159</v>
      </c>
      <c r="I87" s="198" t="s">
        <v>160</v>
      </c>
      <c r="J87" s="197" t="s">
        <v>145</v>
      </c>
      <c r="K87" s="199" t="s">
        <v>161</v>
      </c>
      <c r="L87" s="200"/>
      <c r="M87" s="102" t="s">
        <v>162</v>
      </c>
      <c r="N87" s="103" t="s">
        <v>46</v>
      </c>
      <c r="O87" s="103" t="s">
        <v>163</v>
      </c>
      <c r="P87" s="103" t="s">
        <v>164</v>
      </c>
      <c r="Q87" s="103" t="s">
        <v>165</v>
      </c>
      <c r="R87" s="103" t="s">
        <v>166</v>
      </c>
      <c r="S87" s="103" t="s">
        <v>167</v>
      </c>
      <c r="T87" s="104" t="s">
        <v>168</v>
      </c>
    </row>
    <row r="88" spans="2:63" s="1" customFormat="1" ht="29.25" customHeight="1">
      <c r="B88" s="46"/>
      <c r="C88" s="108" t="s">
        <v>146</v>
      </c>
      <c r="D88" s="74"/>
      <c r="E88" s="74"/>
      <c r="F88" s="74"/>
      <c r="G88" s="74"/>
      <c r="H88" s="74"/>
      <c r="I88" s="191"/>
      <c r="J88" s="201">
        <f>BK88</f>
        <v>0</v>
      </c>
      <c r="K88" s="74"/>
      <c r="L88" s="72"/>
      <c r="M88" s="105"/>
      <c r="N88" s="106"/>
      <c r="O88" s="106"/>
      <c r="P88" s="202">
        <f>P89+P929</f>
        <v>0</v>
      </c>
      <c r="Q88" s="106"/>
      <c r="R88" s="202">
        <f>R89+R929</f>
        <v>1392.5251152961998</v>
      </c>
      <c r="S88" s="106"/>
      <c r="T88" s="203">
        <f>T89+T929</f>
        <v>2915.369</v>
      </c>
      <c r="AT88" s="24" t="s">
        <v>75</v>
      </c>
      <c r="AU88" s="24" t="s">
        <v>147</v>
      </c>
      <c r="BK88" s="204">
        <f>BK89+BK929</f>
        <v>0</v>
      </c>
    </row>
    <row r="89" spans="2:63" s="10" customFormat="1" ht="37.4" customHeight="1">
      <c r="B89" s="205"/>
      <c r="C89" s="206"/>
      <c r="D89" s="207" t="s">
        <v>75</v>
      </c>
      <c r="E89" s="208" t="s">
        <v>169</v>
      </c>
      <c r="F89" s="208" t="s">
        <v>288</v>
      </c>
      <c r="G89" s="206"/>
      <c r="H89" s="206"/>
      <c r="I89" s="209"/>
      <c r="J89" s="210">
        <f>BK89</f>
        <v>0</v>
      </c>
      <c r="K89" s="206"/>
      <c r="L89" s="211"/>
      <c r="M89" s="212"/>
      <c r="N89" s="213"/>
      <c r="O89" s="213"/>
      <c r="P89" s="214">
        <f>P90+P343+P347+P416+P474+P528+P578+P873+P925</f>
        <v>0</v>
      </c>
      <c r="Q89" s="213"/>
      <c r="R89" s="214">
        <f>R90+R343+R347+R416+R474+R528+R578+R873+R925</f>
        <v>1392.5251152961998</v>
      </c>
      <c r="S89" s="213"/>
      <c r="T89" s="215">
        <f>T90+T343+T347+T416+T474+T528+T578+T873+T925</f>
        <v>2915.369</v>
      </c>
      <c r="AR89" s="216" t="s">
        <v>84</v>
      </c>
      <c r="AT89" s="217" t="s">
        <v>75</v>
      </c>
      <c r="AU89" s="217" t="s">
        <v>76</v>
      </c>
      <c r="AY89" s="216" t="s">
        <v>170</v>
      </c>
      <c r="BK89" s="218">
        <f>BK90+BK343+BK347+BK416+BK474+BK528+BK578+BK873+BK925</f>
        <v>0</v>
      </c>
    </row>
    <row r="90" spans="2:63" s="10" customFormat="1" ht="19.9" customHeight="1">
      <c r="B90" s="205"/>
      <c r="C90" s="206"/>
      <c r="D90" s="207" t="s">
        <v>75</v>
      </c>
      <c r="E90" s="219" t="s">
        <v>84</v>
      </c>
      <c r="F90" s="219" t="s">
        <v>289</v>
      </c>
      <c r="G90" s="206"/>
      <c r="H90" s="206"/>
      <c r="I90" s="209"/>
      <c r="J90" s="220">
        <f>BK90</f>
        <v>0</v>
      </c>
      <c r="K90" s="206"/>
      <c r="L90" s="211"/>
      <c r="M90" s="212"/>
      <c r="N90" s="213"/>
      <c r="O90" s="213"/>
      <c r="P90" s="214">
        <f>SUM(P91:P342)</f>
        <v>0</v>
      </c>
      <c r="Q90" s="213"/>
      <c r="R90" s="214">
        <f>SUM(R91:R342)</f>
        <v>25.48433877</v>
      </c>
      <c r="S90" s="213"/>
      <c r="T90" s="215">
        <f>SUM(T91:T342)</f>
        <v>1167.695</v>
      </c>
      <c r="AR90" s="216" t="s">
        <v>84</v>
      </c>
      <c r="AT90" s="217" t="s">
        <v>75</v>
      </c>
      <c r="AU90" s="217" t="s">
        <v>84</v>
      </c>
      <c r="AY90" s="216" t="s">
        <v>170</v>
      </c>
      <c r="BK90" s="218">
        <f>SUM(BK91:BK342)</f>
        <v>0</v>
      </c>
    </row>
    <row r="91" spans="2:65" s="1" customFormat="1" ht="25.5" customHeight="1">
      <c r="B91" s="46"/>
      <c r="C91" s="221" t="s">
        <v>84</v>
      </c>
      <c r="D91" s="221" t="s">
        <v>176</v>
      </c>
      <c r="E91" s="222" t="s">
        <v>2754</v>
      </c>
      <c r="F91" s="223" t="s">
        <v>2755</v>
      </c>
      <c r="G91" s="224" t="s">
        <v>219</v>
      </c>
      <c r="H91" s="225">
        <v>1325</v>
      </c>
      <c r="I91" s="226"/>
      <c r="J91" s="227">
        <f>ROUND(I91*H91,2)</f>
        <v>0</v>
      </c>
      <c r="K91" s="223" t="s">
        <v>180</v>
      </c>
      <c r="L91" s="72"/>
      <c r="M91" s="228" t="s">
        <v>23</v>
      </c>
      <c r="N91" s="229" t="s">
        <v>47</v>
      </c>
      <c r="O91" s="47"/>
      <c r="P91" s="230">
        <f>O91*H91</f>
        <v>0</v>
      </c>
      <c r="Q91" s="230">
        <v>0</v>
      </c>
      <c r="R91" s="230">
        <f>Q91*H91</f>
        <v>0</v>
      </c>
      <c r="S91" s="230">
        <v>0.44</v>
      </c>
      <c r="T91" s="231">
        <f>S91*H91</f>
        <v>583</v>
      </c>
      <c r="AR91" s="24" t="s">
        <v>194</v>
      </c>
      <c r="AT91" s="24" t="s">
        <v>176</v>
      </c>
      <c r="AU91" s="24" t="s">
        <v>87</v>
      </c>
      <c r="AY91" s="24" t="s">
        <v>170</v>
      </c>
      <c r="BE91" s="232">
        <f>IF(N91="základní",J91,0)</f>
        <v>0</v>
      </c>
      <c r="BF91" s="232">
        <f>IF(N91="snížená",J91,0)</f>
        <v>0</v>
      </c>
      <c r="BG91" s="232">
        <f>IF(N91="zákl. přenesená",J91,0)</f>
        <v>0</v>
      </c>
      <c r="BH91" s="232">
        <f>IF(N91="sníž. přenesená",J91,0)</f>
        <v>0</v>
      </c>
      <c r="BI91" s="232">
        <f>IF(N91="nulová",J91,0)</f>
        <v>0</v>
      </c>
      <c r="BJ91" s="24" t="s">
        <v>84</v>
      </c>
      <c r="BK91" s="232">
        <f>ROUND(I91*H91,2)</f>
        <v>0</v>
      </c>
      <c r="BL91" s="24" t="s">
        <v>194</v>
      </c>
      <c r="BM91" s="24" t="s">
        <v>2756</v>
      </c>
    </row>
    <row r="92" spans="2:47" s="1" customFormat="1" ht="13.5">
      <c r="B92" s="46"/>
      <c r="C92" s="74"/>
      <c r="D92" s="233" t="s">
        <v>183</v>
      </c>
      <c r="E92" s="74"/>
      <c r="F92" s="234" t="s">
        <v>2757</v>
      </c>
      <c r="G92" s="74"/>
      <c r="H92" s="74"/>
      <c r="I92" s="191"/>
      <c r="J92" s="74"/>
      <c r="K92" s="74"/>
      <c r="L92" s="72"/>
      <c r="M92" s="235"/>
      <c r="N92" s="47"/>
      <c r="O92" s="47"/>
      <c r="P92" s="47"/>
      <c r="Q92" s="47"/>
      <c r="R92" s="47"/>
      <c r="S92" s="47"/>
      <c r="T92" s="95"/>
      <c r="AT92" s="24" t="s">
        <v>183</v>
      </c>
      <c r="AU92" s="24" t="s">
        <v>87</v>
      </c>
    </row>
    <row r="93" spans="2:47" s="1" customFormat="1" ht="13.5">
      <c r="B93" s="46"/>
      <c r="C93" s="74"/>
      <c r="D93" s="233" t="s">
        <v>295</v>
      </c>
      <c r="E93" s="74"/>
      <c r="F93" s="236" t="s">
        <v>321</v>
      </c>
      <c r="G93" s="74"/>
      <c r="H93" s="74"/>
      <c r="I93" s="191"/>
      <c r="J93" s="74"/>
      <c r="K93" s="74"/>
      <c r="L93" s="72"/>
      <c r="M93" s="235"/>
      <c r="N93" s="47"/>
      <c r="O93" s="47"/>
      <c r="P93" s="47"/>
      <c r="Q93" s="47"/>
      <c r="R93" s="47"/>
      <c r="S93" s="47"/>
      <c r="T93" s="95"/>
      <c r="AT93" s="24" t="s">
        <v>295</v>
      </c>
      <c r="AU93" s="24" t="s">
        <v>87</v>
      </c>
    </row>
    <row r="94" spans="2:51" s="13" customFormat="1" ht="13.5">
      <c r="B94" s="275"/>
      <c r="C94" s="276"/>
      <c r="D94" s="233" t="s">
        <v>322</v>
      </c>
      <c r="E94" s="277" t="s">
        <v>23</v>
      </c>
      <c r="F94" s="278" t="s">
        <v>2758</v>
      </c>
      <c r="G94" s="276"/>
      <c r="H94" s="277" t="s">
        <v>23</v>
      </c>
      <c r="I94" s="279"/>
      <c r="J94" s="276"/>
      <c r="K94" s="276"/>
      <c r="L94" s="280"/>
      <c r="M94" s="281"/>
      <c r="N94" s="282"/>
      <c r="O94" s="282"/>
      <c r="P94" s="282"/>
      <c r="Q94" s="282"/>
      <c r="R94" s="282"/>
      <c r="S94" s="282"/>
      <c r="T94" s="283"/>
      <c r="AT94" s="284" t="s">
        <v>322</v>
      </c>
      <c r="AU94" s="284" t="s">
        <v>87</v>
      </c>
      <c r="AV94" s="13" t="s">
        <v>84</v>
      </c>
      <c r="AW94" s="13" t="s">
        <v>39</v>
      </c>
      <c r="AX94" s="13" t="s">
        <v>76</v>
      </c>
      <c r="AY94" s="284" t="s">
        <v>170</v>
      </c>
    </row>
    <row r="95" spans="2:51" s="11" customFormat="1" ht="13.5">
      <c r="B95" s="240"/>
      <c r="C95" s="241"/>
      <c r="D95" s="233" t="s">
        <v>322</v>
      </c>
      <c r="E95" s="242" t="s">
        <v>23</v>
      </c>
      <c r="F95" s="243" t="s">
        <v>2759</v>
      </c>
      <c r="G95" s="241"/>
      <c r="H95" s="244">
        <v>1321.015</v>
      </c>
      <c r="I95" s="245"/>
      <c r="J95" s="241"/>
      <c r="K95" s="241"/>
      <c r="L95" s="246"/>
      <c r="M95" s="247"/>
      <c r="N95" s="248"/>
      <c r="O95" s="248"/>
      <c r="P95" s="248"/>
      <c r="Q95" s="248"/>
      <c r="R95" s="248"/>
      <c r="S95" s="248"/>
      <c r="T95" s="249"/>
      <c r="AT95" s="250" t="s">
        <v>322</v>
      </c>
      <c r="AU95" s="250" t="s">
        <v>87</v>
      </c>
      <c r="AV95" s="11" t="s">
        <v>87</v>
      </c>
      <c r="AW95" s="11" t="s">
        <v>39</v>
      </c>
      <c r="AX95" s="11" t="s">
        <v>76</v>
      </c>
      <c r="AY95" s="250" t="s">
        <v>170</v>
      </c>
    </row>
    <row r="96" spans="2:51" s="11" customFormat="1" ht="13.5">
      <c r="B96" s="240"/>
      <c r="C96" s="241"/>
      <c r="D96" s="233" t="s">
        <v>322</v>
      </c>
      <c r="E96" s="242" t="s">
        <v>23</v>
      </c>
      <c r="F96" s="243" t="s">
        <v>2760</v>
      </c>
      <c r="G96" s="241"/>
      <c r="H96" s="244">
        <v>1325</v>
      </c>
      <c r="I96" s="245"/>
      <c r="J96" s="241"/>
      <c r="K96" s="241"/>
      <c r="L96" s="246"/>
      <c r="M96" s="247"/>
      <c r="N96" s="248"/>
      <c r="O96" s="248"/>
      <c r="P96" s="248"/>
      <c r="Q96" s="248"/>
      <c r="R96" s="248"/>
      <c r="S96" s="248"/>
      <c r="T96" s="249"/>
      <c r="AT96" s="250" t="s">
        <v>322</v>
      </c>
      <c r="AU96" s="250" t="s">
        <v>87</v>
      </c>
      <c r="AV96" s="11" t="s">
        <v>87</v>
      </c>
      <c r="AW96" s="11" t="s">
        <v>39</v>
      </c>
      <c r="AX96" s="11" t="s">
        <v>84</v>
      </c>
      <c r="AY96" s="250" t="s">
        <v>170</v>
      </c>
    </row>
    <row r="97" spans="2:65" s="1" customFormat="1" ht="25.5" customHeight="1">
      <c r="B97" s="46"/>
      <c r="C97" s="221" t="s">
        <v>87</v>
      </c>
      <c r="D97" s="221" t="s">
        <v>176</v>
      </c>
      <c r="E97" s="222" t="s">
        <v>2761</v>
      </c>
      <c r="F97" s="223" t="s">
        <v>2762</v>
      </c>
      <c r="G97" s="224" t="s">
        <v>219</v>
      </c>
      <c r="H97" s="225">
        <v>325</v>
      </c>
      <c r="I97" s="226"/>
      <c r="J97" s="227">
        <f>ROUND(I97*H97,2)</f>
        <v>0</v>
      </c>
      <c r="K97" s="223" t="s">
        <v>180</v>
      </c>
      <c r="L97" s="72"/>
      <c r="M97" s="228" t="s">
        <v>23</v>
      </c>
      <c r="N97" s="229" t="s">
        <v>47</v>
      </c>
      <c r="O97" s="47"/>
      <c r="P97" s="230">
        <f>O97*H97</f>
        <v>0</v>
      </c>
      <c r="Q97" s="230">
        <v>4E-05</v>
      </c>
      <c r="R97" s="230">
        <f>Q97*H97</f>
        <v>0.013000000000000001</v>
      </c>
      <c r="S97" s="230">
        <v>0.103</v>
      </c>
      <c r="T97" s="231">
        <f>S97*H97</f>
        <v>33.475</v>
      </c>
      <c r="AR97" s="24" t="s">
        <v>194</v>
      </c>
      <c r="AT97" s="24" t="s">
        <v>176</v>
      </c>
      <c r="AU97" s="24" t="s">
        <v>87</v>
      </c>
      <c r="AY97" s="24" t="s">
        <v>170</v>
      </c>
      <c r="BE97" s="232">
        <f>IF(N97="základní",J97,0)</f>
        <v>0</v>
      </c>
      <c r="BF97" s="232">
        <f>IF(N97="snížená",J97,0)</f>
        <v>0</v>
      </c>
      <c r="BG97" s="232">
        <f>IF(N97="zákl. přenesená",J97,0)</f>
        <v>0</v>
      </c>
      <c r="BH97" s="232">
        <f>IF(N97="sníž. přenesená",J97,0)</f>
        <v>0</v>
      </c>
      <c r="BI97" s="232">
        <f>IF(N97="nulová",J97,0)</f>
        <v>0</v>
      </c>
      <c r="BJ97" s="24" t="s">
        <v>84</v>
      </c>
      <c r="BK97" s="232">
        <f>ROUND(I97*H97,2)</f>
        <v>0</v>
      </c>
      <c r="BL97" s="24" t="s">
        <v>194</v>
      </c>
      <c r="BM97" s="24" t="s">
        <v>2763</v>
      </c>
    </row>
    <row r="98" spans="2:47" s="1" customFormat="1" ht="13.5">
      <c r="B98" s="46"/>
      <c r="C98" s="74"/>
      <c r="D98" s="233" t="s">
        <v>183</v>
      </c>
      <c r="E98" s="74"/>
      <c r="F98" s="234" t="s">
        <v>2764</v>
      </c>
      <c r="G98" s="74"/>
      <c r="H98" s="74"/>
      <c r="I98" s="191"/>
      <c r="J98" s="74"/>
      <c r="K98" s="74"/>
      <c r="L98" s="72"/>
      <c r="M98" s="235"/>
      <c r="N98" s="47"/>
      <c r="O98" s="47"/>
      <c r="P98" s="47"/>
      <c r="Q98" s="47"/>
      <c r="R98" s="47"/>
      <c r="S98" s="47"/>
      <c r="T98" s="95"/>
      <c r="AT98" s="24" t="s">
        <v>183</v>
      </c>
      <c r="AU98" s="24" t="s">
        <v>87</v>
      </c>
    </row>
    <row r="99" spans="2:47" s="1" customFormat="1" ht="13.5">
      <c r="B99" s="46"/>
      <c r="C99" s="74"/>
      <c r="D99" s="233" t="s">
        <v>295</v>
      </c>
      <c r="E99" s="74"/>
      <c r="F99" s="236" t="s">
        <v>332</v>
      </c>
      <c r="G99" s="74"/>
      <c r="H99" s="74"/>
      <c r="I99" s="191"/>
      <c r="J99" s="74"/>
      <c r="K99" s="74"/>
      <c r="L99" s="72"/>
      <c r="M99" s="235"/>
      <c r="N99" s="47"/>
      <c r="O99" s="47"/>
      <c r="P99" s="47"/>
      <c r="Q99" s="47"/>
      <c r="R99" s="47"/>
      <c r="S99" s="47"/>
      <c r="T99" s="95"/>
      <c r="AT99" s="24" t="s">
        <v>295</v>
      </c>
      <c r="AU99" s="24" t="s">
        <v>87</v>
      </c>
    </row>
    <row r="100" spans="2:51" s="13" customFormat="1" ht="13.5">
      <c r="B100" s="275"/>
      <c r="C100" s="276"/>
      <c r="D100" s="233" t="s">
        <v>322</v>
      </c>
      <c r="E100" s="277" t="s">
        <v>23</v>
      </c>
      <c r="F100" s="278" t="s">
        <v>2765</v>
      </c>
      <c r="G100" s="276"/>
      <c r="H100" s="277" t="s">
        <v>23</v>
      </c>
      <c r="I100" s="279"/>
      <c r="J100" s="276"/>
      <c r="K100" s="276"/>
      <c r="L100" s="280"/>
      <c r="M100" s="281"/>
      <c r="N100" s="282"/>
      <c r="O100" s="282"/>
      <c r="P100" s="282"/>
      <c r="Q100" s="282"/>
      <c r="R100" s="282"/>
      <c r="S100" s="282"/>
      <c r="T100" s="283"/>
      <c r="AT100" s="284" t="s">
        <v>322</v>
      </c>
      <c r="AU100" s="284" t="s">
        <v>87</v>
      </c>
      <c r="AV100" s="13" t="s">
        <v>84</v>
      </c>
      <c r="AW100" s="13" t="s">
        <v>39</v>
      </c>
      <c r="AX100" s="13" t="s">
        <v>76</v>
      </c>
      <c r="AY100" s="284" t="s">
        <v>170</v>
      </c>
    </row>
    <row r="101" spans="2:51" s="13" customFormat="1" ht="13.5">
      <c r="B101" s="275"/>
      <c r="C101" s="276"/>
      <c r="D101" s="233" t="s">
        <v>322</v>
      </c>
      <c r="E101" s="277" t="s">
        <v>23</v>
      </c>
      <c r="F101" s="278" t="s">
        <v>2766</v>
      </c>
      <c r="G101" s="276"/>
      <c r="H101" s="277" t="s">
        <v>23</v>
      </c>
      <c r="I101" s="279"/>
      <c r="J101" s="276"/>
      <c r="K101" s="276"/>
      <c r="L101" s="280"/>
      <c r="M101" s="281"/>
      <c r="N101" s="282"/>
      <c r="O101" s="282"/>
      <c r="P101" s="282"/>
      <c r="Q101" s="282"/>
      <c r="R101" s="282"/>
      <c r="S101" s="282"/>
      <c r="T101" s="283"/>
      <c r="AT101" s="284" t="s">
        <v>322</v>
      </c>
      <c r="AU101" s="284" t="s">
        <v>87</v>
      </c>
      <c r="AV101" s="13" t="s">
        <v>84</v>
      </c>
      <c r="AW101" s="13" t="s">
        <v>39</v>
      </c>
      <c r="AX101" s="13" t="s">
        <v>76</v>
      </c>
      <c r="AY101" s="284" t="s">
        <v>170</v>
      </c>
    </row>
    <row r="102" spans="2:51" s="11" customFormat="1" ht="13.5">
      <c r="B102" s="240"/>
      <c r="C102" s="241"/>
      <c r="D102" s="233" t="s">
        <v>322</v>
      </c>
      <c r="E102" s="242" t="s">
        <v>23</v>
      </c>
      <c r="F102" s="243" t="s">
        <v>2767</v>
      </c>
      <c r="G102" s="241"/>
      <c r="H102" s="244">
        <v>8</v>
      </c>
      <c r="I102" s="245"/>
      <c r="J102" s="241"/>
      <c r="K102" s="241"/>
      <c r="L102" s="246"/>
      <c r="M102" s="247"/>
      <c r="N102" s="248"/>
      <c r="O102" s="248"/>
      <c r="P102" s="248"/>
      <c r="Q102" s="248"/>
      <c r="R102" s="248"/>
      <c r="S102" s="248"/>
      <c r="T102" s="249"/>
      <c r="AT102" s="250" t="s">
        <v>322</v>
      </c>
      <c r="AU102" s="250" t="s">
        <v>87</v>
      </c>
      <c r="AV102" s="11" t="s">
        <v>87</v>
      </c>
      <c r="AW102" s="11" t="s">
        <v>39</v>
      </c>
      <c r="AX102" s="11" t="s">
        <v>76</v>
      </c>
      <c r="AY102" s="250" t="s">
        <v>170</v>
      </c>
    </row>
    <row r="103" spans="2:51" s="11" customFormat="1" ht="13.5">
      <c r="B103" s="240"/>
      <c r="C103" s="241"/>
      <c r="D103" s="233" t="s">
        <v>322</v>
      </c>
      <c r="E103" s="242" t="s">
        <v>23</v>
      </c>
      <c r="F103" s="243" t="s">
        <v>2768</v>
      </c>
      <c r="G103" s="241"/>
      <c r="H103" s="244">
        <v>20</v>
      </c>
      <c r="I103" s="245"/>
      <c r="J103" s="241"/>
      <c r="K103" s="241"/>
      <c r="L103" s="246"/>
      <c r="M103" s="247"/>
      <c r="N103" s="248"/>
      <c r="O103" s="248"/>
      <c r="P103" s="248"/>
      <c r="Q103" s="248"/>
      <c r="R103" s="248"/>
      <c r="S103" s="248"/>
      <c r="T103" s="249"/>
      <c r="AT103" s="250" t="s">
        <v>322</v>
      </c>
      <c r="AU103" s="250" t="s">
        <v>87</v>
      </c>
      <c r="AV103" s="11" t="s">
        <v>87</v>
      </c>
      <c r="AW103" s="11" t="s">
        <v>39</v>
      </c>
      <c r="AX103" s="11" t="s">
        <v>76</v>
      </c>
      <c r="AY103" s="250" t="s">
        <v>170</v>
      </c>
    </row>
    <row r="104" spans="2:51" s="11" customFormat="1" ht="13.5">
      <c r="B104" s="240"/>
      <c r="C104" s="241"/>
      <c r="D104" s="233" t="s">
        <v>322</v>
      </c>
      <c r="E104" s="242" t="s">
        <v>23</v>
      </c>
      <c r="F104" s="243" t="s">
        <v>2769</v>
      </c>
      <c r="G104" s="241"/>
      <c r="H104" s="244">
        <v>19</v>
      </c>
      <c r="I104" s="245"/>
      <c r="J104" s="241"/>
      <c r="K104" s="241"/>
      <c r="L104" s="246"/>
      <c r="M104" s="247"/>
      <c r="N104" s="248"/>
      <c r="O104" s="248"/>
      <c r="P104" s="248"/>
      <c r="Q104" s="248"/>
      <c r="R104" s="248"/>
      <c r="S104" s="248"/>
      <c r="T104" s="249"/>
      <c r="AT104" s="250" t="s">
        <v>322</v>
      </c>
      <c r="AU104" s="250" t="s">
        <v>87</v>
      </c>
      <c r="AV104" s="11" t="s">
        <v>87</v>
      </c>
      <c r="AW104" s="11" t="s">
        <v>39</v>
      </c>
      <c r="AX104" s="11" t="s">
        <v>76</v>
      </c>
      <c r="AY104" s="250" t="s">
        <v>170</v>
      </c>
    </row>
    <row r="105" spans="2:51" s="11" customFormat="1" ht="13.5">
      <c r="B105" s="240"/>
      <c r="C105" s="241"/>
      <c r="D105" s="233" t="s">
        <v>322</v>
      </c>
      <c r="E105" s="242" t="s">
        <v>23</v>
      </c>
      <c r="F105" s="243" t="s">
        <v>2770</v>
      </c>
      <c r="G105" s="241"/>
      <c r="H105" s="244">
        <v>15</v>
      </c>
      <c r="I105" s="245"/>
      <c r="J105" s="241"/>
      <c r="K105" s="241"/>
      <c r="L105" s="246"/>
      <c r="M105" s="247"/>
      <c r="N105" s="248"/>
      <c r="O105" s="248"/>
      <c r="P105" s="248"/>
      <c r="Q105" s="248"/>
      <c r="R105" s="248"/>
      <c r="S105" s="248"/>
      <c r="T105" s="249"/>
      <c r="AT105" s="250" t="s">
        <v>322</v>
      </c>
      <c r="AU105" s="250" t="s">
        <v>87</v>
      </c>
      <c r="AV105" s="11" t="s">
        <v>87</v>
      </c>
      <c r="AW105" s="11" t="s">
        <v>39</v>
      </c>
      <c r="AX105" s="11" t="s">
        <v>76</v>
      </c>
      <c r="AY105" s="250" t="s">
        <v>170</v>
      </c>
    </row>
    <row r="106" spans="2:51" s="11" customFormat="1" ht="13.5">
      <c r="B106" s="240"/>
      <c r="C106" s="241"/>
      <c r="D106" s="233" t="s">
        <v>322</v>
      </c>
      <c r="E106" s="242" t="s">
        <v>23</v>
      </c>
      <c r="F106" s="243" t="s">
        <v>2771</v>
      </c>
      <c r="G106" s="241"/>
      <c r="H106" s="244">
        <v>3</v>
      </c>
      <c r="I106" s="245"/>
      <c r="J106" s="241"/>
      <c r="K106" s="241"/>
      <c r="L106" s="246"/>
      <c r="M106" s="247"/>
      <c r="N106" s="248"/>
      <c r="O106" s="248"/>
      <c r="P106" s="248"/>
      <c r="Q106" s="248"/>
      <c r="R106" s="248"/>
      <c r="S106" s="248"/>
      <c r="T106" s="249"/>
      <c r="AT106" s="250" t="s">
        <v>322</v>
      </c>
      <c r="AU106" s="250" t="s">
        <v>87</v>
      </c>
      <c r="AV106" s="11" t="s">
        <v>87</v>
      </c>
      <c r="AW106" s="11" t="s">
        <v>39</v>
      </c>
      <c r="AX106" s="11" t="s">
        <v>76</v>
      </c>
      <c r="AY106" s="250" t="s">
        <v>170</v>
      </c>
    </row>
    <row r="107" spans="2:51" s="14" customFormat="1" ht="13.5">
      <c r="B107" s="285"/>
      <c r="C107" s="286"/>
      <c r="D107" s="233" t="s">
        <v>322</v>
      </c>
      <c r="E107" s="287" t="s">
        <v>23</v>
      </c>
      <c r="F107" s="288" t="s">
        <v>2772</v>
      </c>
      <c r="G107" s="286"/>
      <c r="H107" s="289">
        <v>65</v>
      </c>
      <c r="I107" s="290"/>
      <c r="J107" s="286"/>
      <c r="K107" s="286"/>
      <c r="L107" s="291"/>
      <c r="M107" s="292"/>
      <c r="N107" s="293"/>
      <c r="O107" s="293"/>
      <c r="P107" s="293"/>
      <c r="Q107" s="293"/>
      <c r="R107" s="293"/>
      <c r="S107" s="293"/>
      <c r="T107" s="294"/>
      <c r="AT107" s="295" t="s">
        <v>322</v>
      </c>
      <c r="AU107" s="295" t="s">
        <v>87</v>
      </c>
      <c r="AV107" s="14" t="s">
        <v>189</v>
      </c>
      <c r="AW107" s="14" t="s">
        <v>39</v>
      </c>
      <c r="AX107" s="14" t="s">
        <v>76</v>
      </c>
      <c r="AY107" s="295" t="s">
        <v>170</v>
      </c>
    </row>
    <row r="108" spans="2:51" s="13" customFormat="1" ht="13.5">
      <c r="B108" s="275"/>
      <c r="C108" s="276"/>
      <c r="D108" s="233" t="s">
        <v>322</v>
      </c>
      <c r="E108" s="277" t="s">
        <v>23</v>
      </c>
      <c r="F108" s="278" t="s">
        <v>2773</v>
      </c>
      <c r="G108" s="276"/>
      <c r="H108" s="277" t="s">
        <v>23</v>
      </c>
      <c r="I108" s="279"/>
      <c r="J108" s="276"/>
      <c r="K108" s="276"/>
      <c r="L108" s="280"/>
      <c r="M108" s="281"/>
      <c r="N108" s="282"/>
      <c r="O108" s="282"/>
      <c r="P108" s="282"/>
      <c r="Q108" s="282"/>
      <c r="R108" s="282"/>
      <c r="S108" s="282"/>
      <c r="T108" s="283"/>
      <c r="AT108" s="284" t="s">
        <v>322</v>
      </c>
      <c r="AU108" s="284" t="s">
        <v>87</v>
      </c>
      <c r="AV108" s="13" t="s">
        <v>84</v>
      </c>
      <c r="AW108" s="13" t="s">
        <v>39</v>
      </c>
      <c r="AX108" s="13" t="s">
        <v>76</v>
      </c>
      <c r="AY108" s="284" t="s">
        <v>170</v>
      </c>
    </row>
    <row r="109" spans="2:51" s="11" customFormat="1" ht="13.5">
      <c r="B109" s="240"/>
      <c r="C109" s="241"/>
      <c r="D109" s="233" t="s">
        <v>322</v>
      </c>
      <c r="E109" s="242" t="s">
        <v>23</v>
      </c>
      <c r="F109" s="243" t="s">
        <v>2774</v>
      </c>
      <c r="G109" s="241"/>
      <c r="H109" s="244">
        <v>9</v>
      </c>
      <c r="I109" s="245"/>
      <c r="J109" s="241"/>
      <c r="K109" s="241"/>
      <c r="L109" s="246"/>
      <c r="M109" s="247"/>
      <c r="N109" s="248"/>
      <c r="O109" s="248"/>
      <c r="P109" s="248"/>
      <c r="Q109" s="248"/>
      <c r="R109" s="248"/>
      <c r="S109" s="248"/>
      <c r="T109" s="249"/>
      <c r="AT109" s="250" t="s">
        <v>322</v>
      </c>
      <c r="AU109" s="250" t="s">
        <v>87</v>
      </c>
      <c r="AV109" s="11" t="s">
        <v>87</v>
      </c>
      <c r="AW109" s="11" t="s">
        <v>39</v>
      </c>
      <c r="AX109" s="11" t="s">
        <v>76</v>
      </c>
      <c r="AY109" s="250" t="s">
        <v>170</v>
      </c>
    </row>
    <row r="110" spans="2:51" s="11" customFormat="1" ht="13.5">
      <c r="B110" s="240"/>
      <c r="C110" s="241"/>
      <c r="D110" s="233" t="s">
        <v>322</v>
      </c>
      <c r="E110" s="242" t="s">
        <v>23</v>
      </c>
      <c r="F110" s="243" t="s">
        <v>2775</v>
      </c>
      <c r="G110" s="241"/>
      <c r="H110" s="244">
        <v>251</v>
      </c>
      <c r="I110" s="245"/>
      <c r="J110" s="241"/>
      <c r="K110" s="241"/>
      <c r="L110" s="246"/>
      <c r="M110" s="247"/>
      <c r="N110" s="248"/>
      <c r="O110" s="248"/>
      <c r="P110" s="248"/>
      <c r="Q110" s="248"/>
      <c r="R110" s="248"/>
      <c r="S110" s="248"/>
      <c r="T110" s="249"/>
      <c r="AT110" s="250" t="s">
        <v>322</v>
      </c>
      <c r="AU110" s="250" t="s">
        <v>87</v>
      </c>
      <c r="AV110" s="11" t="s">
        <v>87</v>
      </c>
      <c r="AW110" s="11" t="s">
        <v>39</v>
      </c>
      <c r="AX110" s="11" t="s">
        <v>76</v>
      </c>
      <c r="AY110" s="250" t="s">
        <v>170</v>
      </c>
    </row>
    <row r="111" spans="2:51" s="14" customFormat="1" ht="13.5">
      <c r="B111" s="285"/>
      <c r="C111" s="286"/>
      <c r="D111" s="233" t="s">
        <v>322</v>
      </c>
      <c r="E111" s="287" t="s">
        <v>23</v>
      </c>
      <c r="F111" s="288" t="s">
        <v>2772</v>
      </c>
      <c r="G111" s="286"/>
      <c r="H111" s="289">
        <v>260</v>
      </c>
      <c r="I111" s="290"/>
      <c r="J111" s="286"/>
      <c r="K111" s="286"/>
      <c r="L111" s="291"/>
      <c r="M111" s="292"/>
      <c r="N111" s="293"/>
      <c r="O111" s="293"/>
      <c r="P111" s="293"/>
      <c r="Q111" s="293"/>
      <c r="R111" s="293"/>
      <c r="S111" s="293"/>
      <c r="T111" s="294"/>
      <c r="AT111" s="295" t="s">
        <v>322</v>
      </c>
      <c r="AU111" s="295" t="s">
        <v>87</v>
      </c>
      <c r="AV111" s="14" t="s">
        <v>189</v>
      </c>
      <c r="AW111" s="14" t="s">
        <v>39</v>
      </c>
      <c r="AX111" s="14" t="s">
        <v>76</v>
      </c>
      <c r="AY111" s="295" t="s">
        <v>170</v>
      </c>
    </row>
    <row r="112" spans="2:51" s="12" customFormat="1" ht="13.5">
      <c r="B112" s="251"/>
      <c r="C112" s="252"/>
      <c r="D112" s="233" t="s">
        <v>322</v>
      </c>
      <c r="E112" s="253" t="s">
        <v>23</v>
      </c>
      <c r="F112" s="254" t="s">
        <v>392</v>
      </c>
      <c r="G112" s="252"/>
      <c r="H112" s="255">
        <v>325</v>
      </c>
      <c r="I112" s="256"/>
      <c r="J112" s="252"/>
      <c r="K112" s="252"/>
      <c r="L112" s="257"/>
      <c r="M112" s="258"/>
      <c r="N112" s="259"/>
      <c r="O112" s="259"/>
      <c r="P112" s="259"/>
      <c r="Q112" s="259"/>
      <c r="R112" s="259"/>
      <c r="S112" s="259"/>
      <c r="T112" s="260"/>
      <c r="AT112" s="261" t="s">
        <v>322</v>
      </c>
      <c r="AU112" s="261" t="s">
        <v>87</v>
      </c>
      <c r="AV112" s="12" t="s">
        <v>194</v>
      </c>
      <c r="AW112" s="12" t="s">
        <v>39</v>
      </c>
      <c r="AX112" s="12" t="s">
        <v>84</v>
      </c>
      <c r="AY112" s="261" t="s">
        <v>170</v>
      </c>
    </row>
    <row r="113" spans="2:65" s="1" customFormat="1" ht="25.5" customHeight="1">
      <c r="B113" s="46"/>
      <c r="C113" s="221" t="s">
        <v>189</v>
      </c>
      <c r="D113" s="221" t="s">
        <v>176</v>
      </c>
      <c r="E113" s="222" t="s">
        <v>2776</v>
      </c>
      <c r="F113" s="223" t="s">
        <v>2777</v>
      </c>
      <c r="G113" s="224" t="s">
        <v>219</v>
      </c>
      <c r="H113" s="225">
        <v>325</v>
      </c>
      <c r="I113" s="226"/>
      <c r="J113" s="227">
        <f>ROUND(I113*H113,2)</f>
        <v>0</v>
      </c>
      <c r="K113" s="223" t="s">
        <v>180</v>
      </c>
      <c r="L113" s="72"/>
      <c r="M113" s="228" t="s">
        <v>23</v>
      </c>
      <c r="N113" s="229" t="s">
        <v>47</v>
      </c>
      <c r="O113" s="47"/>
      <c r="P113" s="230">
        <f>O113*H113</f>
        <v>0</v>
      </c>
      <c r="Q113" s="230">
        <v>5E-05</v>
      </c>
      <c r="R113" s="230">
        <f>Q113*H113</f>
        <v>0.01625</v>
      </c>
      <c r="S113" s="230">
        <v>0.128</v>
      </c>
      <c r="T113" s="231">
        <f>S113*H113</f>
        <v>41.6</v>
      </c>
      <c r="AR113" s="24" t="s">
        <v>194</v>
      </c>
      <c r="AT113" s="24" t="s">
        <v>176</v>
      </c>
      <c r="AU113" s="24" t="s">
        <v>87</v>
      </c>
      <c r="AY113" s="24" t="s">
        <v>170</v>
      </c>
      <c r="BE113" s="232">
        <f>IF(N113="základní",J113,0)</f>
        <v>0</v>
      </c>
      <c r="BF113" s="232">
        <f>IF(N113="snížená",J113,0)</f>
        <v>0</v>
      </c>
      <c r="BG113" s="232">
        <f>IF(N113="zákl. přenesená",J113,0)</f>
        <v>0</v>
      </c>
      <c r="BH113" s="232">
        <f>IF(N113="sníž. přenesená",J113,0)</f>
        <v>0</v>
      </c>
      <c r="BI113" s="232">
        <f>IF(N113="nulová",J113,0)</f>
        <v>0</v>
      </c>
      <c r="BJ113" s="24" t="s">
        <v>84</v>
      </c>
      <c r="BK113" s="232">
        <f>ROUND(I113*H113,2)</f>
        <v>0</v>
      </c>
      <c r="BL113" s="24" t="s">
        <v>194</v>
      </c>
      <c r="BM113" s="24" t="s">
        <v>2778</v>
      </c>
    </row>
    <row r="114" spans="2:47" s="1" customFormat="1" ht="13.5">
      <c r="B114" s="46"/>
      <c r="C114" s="74"/>
      <c r="D114" s="233" t="s">
        <v>183</v>
      </c>
      <c r="E114" s="74"/>
      <c r="F114" s="234" t="s">
        <v>2779</v>
      </c>
      <c r="G114" s="74"/>
      <c r="H114" s="74"/>
      <c r="I114" s="191"/>
      <c r="J114" s="74"/>
      <c r="K114" s="74"/>
      <c r="L114" s="72"/>
      <c r="M114" s="235"/>
      <c r="N114" s="47"/>
      <c r="O114" s="47"/>
      <c r="P114" s="47"/>
      <c r="Q114" s="47"/>
      <c r="R114" s="47"/>
      <c r="S114" s="47"/>
      <c r="T114" s="95"/>
      <c r="AT114" s="24" t="s">
        <v>183</v>
      </c>
      <c r="AU114" s="24" t="s">
        <v>87</v>
      </c>
    </row>
    <row r="115" spans="2:47" s="1" customFormat="1" ht="13.5">
      <c r="B115" s="46"/>
      <c r="C115" s="74"/>
      <c r="D115" s="233" t="s">
        <v>295</v>
      </c>
      <c r="E115" s="74"/>
      <c r="F115" s="236" t="s">
        <v>332</v>
      </c>
      <c r="G115" s="74"/>
      <c r="H115" s="74"/>
      <c r="I115" s="191"/>
      <c r="J115" s="74"/>
      <c r="K115" s="74"/>
      <c r="L115" s="72"/>
      <c r="M115" s="235"/>
      <c r="N115" s="47"/>
      <c r="O115" s="47"/>
      <c r="P115" s="47"/>
      <c r="Q115" s="47"/>
      <c r="R115" s="47"/>
      <c r="S115" s="47"/>
      <c r="T115" s="95"/>
      <c r="AT115" s="24" t="s">
        <v>295</v>
      </c>
      <c r="AU115" s="24" t="s">
        <v>87</v>
      </c>
    </row>
    <row r="116" spans="2:51" s="13" customFormat="1" ht="13.5">
      <c r="B116" s="275"/>
      <c r="C116" s="276"/>
      <c r="D116" s="233" t="s">
        <v>322</v>
      </c>
      <c r="E116" s="277" t="s">
        <v>23</v>
      </c>
      <c r="F116" s="278" t="s">
        <v>2765</v>
      </c>
      <c r="G116" s="276"/>
      <c r="H116" s="277" t="s">
        <v>23</v>
      </c>
      <c r="I116" s="279"/>
      <c r="J116" s="276"/>
      <c r="K116" s="276"/>
      <c r="L116" s="280"/>
      <c r="M116" s="281"/>
      <c r="N116" s="282"/>
      <c r="O116" s="282"/>
      <c r="P116" s="282"/>
      <c r="Q116" s="282"/>
      <c r="R116" s="282"/>
      <c r="S116" s="282"/>
      <c r="T116" s="283"/>
      <c r="AT116" s="284" t="s">
        <v>322</v>
      </c>
      <c r="AU116" s="284" t="s">
        <v>87</v>
      </c>
      <c r="AV116" s="13" t="s">
        <v>84</v>
      </c>
      <c r="AW116" s="13" t="s">
        <v>39</v>
      </c>
      <c r="AX116" s="13" t="s">
        <v>76</v>
      </c>
      <c r="AY116" s="284" t="s">
        <v>170</v>
      </c>
    </row>
    <row r="117" spans="2:51" s="11" customFormat="1" ht="13.5">
      <c r="B117" s="240"/>
      <c r="C117" s="241"/>
      <c r="D117" s="233" t="s">
        <v>322</v>
      </c>
      <c r="E117" s="242" t="s">
        <v>23</v>
      </c>
      <c r="F117" s="243" t="s">
        <v>2780</v>
      </c>
      <c r="G117" s="241"/>
      <c r="H117" s="244">
        <v>65</v>
      </c>
      <c r="I117" s="245"/>
      <c r="J117" s="241"/>
      <c r="K117" s="241"/>
      <c r="L117" s="246"/>
      <c r="M117" s="247"/>
      <c r="N117" s="248"/>
      <c r="O117" s="248"/>
      <c r="P117" s="248"/>
      <c r="Q117" s="248"/>
      <c r="R117" s="248"/>
      <c r="S117" s="248"/>
      <c r="T117" s="249"/>
      <c r="AT117" s="250" t="s">
        <v>322</v>
      </c>
      <c r="AU117" s="250" t="s">
        <v>87</v>
      </c>
      <c r="AV117" s="11" t="s">
        <v>87</v>
      </c>
      <c r="AW117" s="11" t="s">
        <v>39</v>
      </c>
      <c r="AX117" s="11" t="s">
        <v>76</v>
      </c>
      <c r="AY117" s="250" t="s">
        <v>170</v>
      </c>
    </row>
    <row r="118" spans="2:51" s="11" customFormat="1" ht="13.5">
      <c r="B118" s="240"/>
      <c r="C118" s="241"/>
      <c r="D118" s="233" t="s">
        <v>322</v>
      </c>
      <c r="E118" s="242" t="s">
        <v>23</v>
      </c>
      <c r="F118" s="243" t="s">
        <v>2781</v>
      </c>
      <c r="G118" s="241"/>
      <c r="H118" s="244">
        <v>260</v>
      </c>
      <c r="I118" s="245"/>
      <c r="J118" s="241"/>
      <c r="K118" s="241"/>
      <c r="L118" s="246"/>
      <c r="M118" s="247"/>
      <c r="N118" s="248"/>
      <c r="O118" s="248"/>
      <c r="P118" s="248"/>
      <c r="Q118" s="248"/>
      <c r="R118" s="248"/>
      <c r="S118" s="248"/>
      <c r="T118" s="249"/>
      <c r="AT118" s="250" t="s">
        <v>322</v>
      </c>
      <c r="AU118" s="250" t="s">
        <v>87</v>
      </c>
      <c r="AV118" s="11" t="s">
        <v>87</v>
      </c>
      <c r="AW118" s="11" t="s">
        <v>39</v>
      </c>
      <c r="AX118" s="11" t="s">
        <v>76</v>
      </c>
      <c r="AY118" s="250" t="s">
        <v>170</v>
      </c>
    </row>
    <row r="119" spans="2:51" s="12" customFormat="1" ht="13.5">
      <c r="B119" s="251"/>
      <c r="C119" s="252"/>
      <c r="D119" s="233" t="s">
        <v>322</v>
      </c>
      <c r="E119" s="253" t="s">
        <v>23</v>
      </c>
      <c r="F119" s="254" t="s">
        <v>392</v>
      </c>
      <c r="G119" s="252"/>
      <c r="H119" s="255">
        <v>325</v>
      </c>
      <c r="I119" s="256"/>
      <c r="J119" s="252"/>
      <c r="K119" s="252"/>
      <c r="L119" s="257"/>
      <c r="M119" s="258"/>
      <c r="N119" s="259"/>
      <c r="O119" s="259"/>
      <c r="P119" s="259"/>
      <c r="Q119" s="259"/>
      <c r="R119" s="259"/>
      <c r="S119" s="259"/>
      <c r="T119" s="260"/>
      <c r="AT119" s="261" t="s">
        <v>322</v>
      </c>
      <c r="AU119" s="261" t="s">
        <v>87</v>
      </c>
      <c r="AV119" s="12" t="s">
        <v>194</v>
      </c>
      <c r="AW119" s="12" t="s">
        <v>39</v>
      </c>
      <c r="AX119" s="12" t="s">
        <v>84</v>
      </c>
      <c r="AY119" s="261" t="s">
        <v>170</v>
      </c>
    </row>
    <row r="120" spans="2:65" s="1" customFormat="1" ht="16.5" customHeight="1">
      <c r="B120" s="46"/>
      <c r="C120" s="221" t="s">
        <v>194</v>
      </c>
      <c r="D120" s="221" t="s">
        <v>176</v>
      </c>
      <c r="E120" s="222" t="s">
        <v>2418</v>
      </c>
      <c r="F120" s="223" t="s">
        <v>2419</v>
      </c>
      <c r="G120" s="224" t="s">
        <v>219</v>
      </c>
      <c r="H120" s="225">
        <v>1325</v>
      </c>
      <c r="I120" s="226"/>
      <c r="J120" s="227">
        <f>ROUND(I120*H120,2)</f>
        <v>0</v>
      </c>
      <c r="K120" s="223" t="s">
        <v>23</v>
      </c>
      <c r="L120" s="72"/>
      <c r="M120" s="228" t="s">
        <v>23</v>
      </c>
      <c r="N120" s="229" t="s">
        <v>47</v>
      </c>
      <c r="O120" s="47"/>
      <c r="P120" s="230">
        <f>O120*H120</f>
        <v>0</v>
      </c>
      <c r="Q120" s="230">
        <v>0.00015</v>
      </c>
      <c r="R120" s="230">
        <f>Q120*H120</f>
        <v>0.19874999999999998</v>
      </c>
      <c r="S120" s="230">
        <v>0.384</v>
      </c>
      <c r="T120" s="231">
        <f>S120*H120</f>
        <v>508.8</v>
      </c>
      <c r="AR120" s="24" t="s">
        <v>194</v>
      </c>
      <c r="AT120" s="24" t="s">
        <v>176</v>
      </c>
      <c r="AU120" s="24" t="s">
        <v>87</v>
      </c>
      <c r="AY120" s="24" t="s">
        <v>170</v>
      </c>
      <c r="BE120" s="232">
        <f>IF(N120="základní",J120,0)</f>
        <v>0</v>
      </c>
      <c r="BF120" s="232">
        <f>IF(N120="snížená",J120,0)</f>
        <v>0</v>
      </c>
      <c r="BG120" s="232">
        <f>IF(N120="zákl. přenesená",J120,0)</f>
        <v>0</v>
      </c>
      <c r="BH120" s="232">
        <f>IF(N120="sníž. přenesená",J120,0)</f>
        <v>0</v>
      </c>
      <c r="BI120" s="232">
        <f>IF(N120="nulová",J120,0)</f>
        <v>0</v>
      </c>
      <c r="BJ120" s="24" t="s">
        <v>84</v>
      </c>
      <c r="BK120" s="232">
        <f>ROUND(I120*H120,2)</f>
        <v>0</v>
      </c>
      <c r="BL120" s="24" t="s">
        <v>194</v>
      </c>
      <c r="BM120" s="24" t="s">
        <v>2782</v>
      </c>
    </row>
    <row r="121" spans="2:47" s="1" customFormat="1" ht="13.5">
      <c r="B121" s="46"/>
      <c r="C121" s="74"/>
      <c r="D121" s="233" t="s">
        <v>183</v>
      </c>
      <c r="E121" s="74"/>
      <c r="F121" s="234" t="s">
        <v>2419</v>
      </c>
      <c r="G121" s="74"/>
      <c r="H121" s="74"/>
      <c r="I121" s="191"/>
      <c r="J121" s="74"/>
      <c r="K121" s="74"/>
      <c r="L121" s="72"/>
      <c r="M121" s="235"/>
      <c r="N121" s="47"/>
      <c r="O121" s="47"/>
      <c r="P121" s="47"/>
      <c r="Q121" s="47"/>
      <c r="R121" s="47"/>
      <c r="S121" s="47"/>
      <c r="T121" s="95"/>
      <c r="AT121" s="24" t="s">
        <v>183</v>
      </c>
      <c r="AU121" s="24" t="s">
        <v>87</v>
      </c>
    </row>
    <row r="122" spans="2:51" s="13" customFormat="1" ht="13.5">
      <c r="B122" s="275"/>
      <c r="C122" s="276"/>
      <c r="D122" s="233" t="s">
        <v>322</v>
      </c>
      <c r="E122" s="277" t="s">
        <v>23</v>
      </c>
      <c r="F122" s="278" t="s">
        <v>2783</v>
      </c>
      <c r="G122" s="276"/>
      <c r="H122" s="277" t="s">
        <v>23</v>
      </c>
      <c r="I122" s="279"/>
      <c r="J122" s="276"/>
      <c r="K122" s="276"/>
      <c r="L122" s="280"/>
      <c r="M122" s="281"/>
      <c r="N122" s="282"/>
      <c r="O122" s="282"/>
      <c r="P122" s="282"/>
      <c r="Q122" s="282"/>
      <c r="R122" s="282"/>
      <c r="S122" s="282"/>
      <c r="T122" s="283"/>
      <c r="AT122" s="284" t="s">
        <v>322</v>
      </c>
      <c r="AU122" s="284" t="s">
        <v>87</v>
      </c>
      <c r="AV122" s="13" t="s">
        <v>84</v>
      </c>
      <c r="AW122" s="13" t="s">
        <v>39</v>
      </c>
      <c r="AX122" s="13" t="s">
        <v>76</v>
      </c>
      <c r="AY122" s="284" t="s">
        <v>170</v>
      </c>
    </row>
    <row r="123" spans="2:51" s="11" customFormat="1" ht="13.5">
      <c r="B123" s="240"/>
      <c r="C123" s="241"/>
      <c r="D123" s="233" t="s">
        <v>322</v>
      </c>
      <c r="E123" s="242" t="s">
        <v>23</v>
      </c>
      <c r="F123" s="243" t="s">
        <v>2759</v>
      </c>
      <c r="G123" s="241"/>
      <c r="H123" s="244">
        <v>1321.015</v>
      </c>
      <c r="I123" s="245"/>
      <c r="J123" s="241"/>
      <c r="K123" s="241"/>
      <c r="L123" s="246"/>
      <c r="M123" s="247"/>
      <c r="N123" s="248"/>
      <c r="O123" s="248"/>
      <c r="P123" s="248"/>
      <c r="Q123" s="248"/>
      <c r="R123" s="248"/>
      <c r="S123" s="248"/>
      <c r="T123" s="249"/>
      <c r="AT123" s="250" t="s">
        <v>322</v>
      </c>
      <c r="AU123" s="250" t="s">
        <v>87</v>
      </c>
      <c r="AV123" s="11" t="s">
        <v>87</v>
      </c>
      <c r="AW123" s="11" t="s">
        <v>39</v>
      </c>
      <c r="AX123" s="11" t="s">
        <v>76</v>
      </c>
      <c r="AY123" s="250" t="s">
        <v>170</v>
      </c>
    </row>
    <row r="124" spans="2:51" s="11" customFormat="1" ht="13.5">
      <c r="B124" s="240"/>
      <c r="C124" s="241"/>
      <c r="D124" s="233" t="s">
        <v>322</v>
      </c>
      <c r="E124" s="242" t="s">
        <v>23</v>
      </c>
      <c r="F124" s="243" t="s">
        <v>2760</v>
      </c>
      <c r="G124" s="241"/>
      <c r="H124" s="244">
        <v>1325</v>
      </c>
      <c r="I124" s="245"/>
      <c r="J124" s="241"/>
      <c r="K124" s="241"/>
      <c r="L124" s="246"/>
      <c r="M124" s="247"/>
      <c r="N124" s="248"/>
      <c r="O124" s="248"/>
      <c r="P124" s="248"/>
      <c r="Q124" s="248"/>
      <c r="R124" s="248"/>
      <c r="S124" s="248"/>
      <c r="T124" s="249"/>
      <c r="AT124" s="250" t="s">
        <v>322</v>
      </c>
      <c r="AU124" s="250" t="s">
        <v>87</v>
      </c>
      <c r="AV124" s="11" t="s">
        <v>87</v>
      </c>
      <c r="AW124" s="11" t="s">
        <v>39</v>
      </c>
      <c r="AX124" s="11" t="s">
        <v>84</v>
      </c>
      <c r="AY124" s="250" t="s">
        <v>170</v>
      </c>
    </row>
    <row r="125" spans="2:65" s="1" customFormat="1" ht="16.5" customHeight="1">
      <c r="B125" s="46"/>
      <c r="C125" s="221" t="s">
        <v>173</v>
      </c>
      <c r="D125" s="221" t="s">
        <v>176</v>
      </c>
      <c r="E125" s="222" t="s">
        <v>338</v>
      </c>
      <c r="F125" s="223" t="s">
        <v>339</v>
      </c>
      <c r="G125" s="224" t="s">
        <v>340</v>
      </c>
      <c r="H125" s="225">
        <v>4</v>
      </c>
      <c r="I125" s="226"/>
      <c r="J125" s="227">
        <f>ROUND(I125*H125,2)</f>
        <v>0</v>
      </c>
      <c r="K125" s="223" t="s">
        <v>180</v>
      </c>
      <c r="L125" s="72"/>
      <c r="M125" s="228" t="s">
        <v>23</v>
      </c>
      <c r="N125" s="229" t="s">
        <v>47</v>
      </c>
      <c r="O125" s="47"/>
      <c r="P125" s="230">
        <f>O125*H125</f>
        <v>0</v>
      </c>
      <c r="Q125" s="230">
        <v>0</v>
      </c>
      <c r="R125" s="230">
        <f>Q125*H125</f>
        <v>0</v>
      </c>
      <c r="S125" s="230">
        <v>0.205</v>
      </c>
      <c r="T125" s="231">
        <f>S125*H125</f>
        <v>0.82</v>
      </c>
      <c r="AR125" s="24" t="s">
        <v>194</v>
      </c>
      <c r="AT125" s="24" t="s">
        <v>176</v>
      </c>
      <c r="AU125" s="24" t="s">
        <v>87</v>
      </c>
      <c r="AY125" s="24" t="s">
        <v>170</v>
      </c>
      <c r="BE125" s="232">
        <f>IF(N125="základní",J125,0)</f>
        <v>0</v>
      </c>
      <c r="BF125" s="232">
        <f>IF(N125="snížená",J125,0)</f>
        <v>0</v>
      </c>
      <c r="BG125" s="232">
        <f>IF(N125="zákl. přenesená",J125,0)</f>
        <v>0</v>
      </c>
      <c r="BH125" s="232">
        <f>IF(N125="sníž. přenesená",J125,0)</f>
        <v>0</v>
      </c>
      <c r="BI125" s="232">
        <f>IF(N125="nulová",J125,0)</f>
        <v>0</v>
      </c>
      <c r="BJ125" s="24" t="s">
        <v>84</v>
      </c>
      <c r="BK125" s="232">
        <f>ROUND(I125*H125,2)</f>
        <v>0</v>
      </c>
      <c r="BL125" s="24" t="s">
        <v>194</v>
      </c>
      <c r="BM125" s="24" t="s">
        <v>2784</v>
      </c>
    </row>
    <row r="126" spans="2:47" s="1" customFormat="1" ht="13.5">
      <c r="B126" s="46"/>
      <c r="C126" s="74"/>
      <c r="D126" s="233" t="s">
        <v>183</v>
      </c>
      <c r="E126" s="74"/>
      <c r="F126" s="234" t="s">
        <v>342</v>
      </c>
      <c r="G126" s="74"/>
      <c r="H126" s="74"/>
      <c r="I126" s="191"/>
      <c r="J126" s="74"/>
      <c r="K126" s="74"/>
      <c r="L126" s="72"/>
      <c r="M126" s="235"/>
      <c r="N126" s="47"/>
      <c r="O126" s="47"/>
      <c r="P126" s="47"/>
      <c r="Q126" s="47"/>
      <c r="R126" s="47"/>
      <c r="S126" s="47"/>
      <c r="T126" s="95"/>
      <c r="AT126" s="24" t="s">
        <v>183</v>
      </c>
      <c r="AU126" s="24" t="s">
        <v>87</v>
      </c>
    </row>
    <row r="127" spans="2:47" s="1" customFormat="1" ht="13.5">
      <c r="B127" s="46"/>
      <c r="C127" s="74"/>
      <c r="D127" s="233" t="s">
        <v>295</v>
      </c>
      <c r="E127" s="74"/>
      <c r="F127" s="236" t="s">
        <v>343</v>
      </c>
      <c r="G127" s="74"/>
      <c r="H127" s="74"/>
      <c r="I127" s="191"/>
      <c r="J127" s="74"/>
      <c r="K127" s="74"/>
      <c r="L127" s="72"/>
      <c r="M127" s="235"/>
      <c r="N127" s="47"/>
      <c r="O127" s="47"/>
      <c r="P127" s="47"/>
      <c r="Q127" s="47"/>
      <c r="R127" s="47"/>
      <c r="S127" s="47"/>
      <c r="T127" s="95"/>
      <c r="AT127" s="24" t="s">
        <v>295</v>
      </c>
      <c r="AU127" s="24" t="s">
        <v>87</v>
      </c>
    </row>
    <row r="128" spans="2:51" s="13" customFormat="1" ht="13.5">
      <c r="B128" s="275"/>
      <c r="C128" s="276"/>
      <c r="D128" s="233" t="s">
        <v>322</v>
      </c>
      <c r="E128" s="277" t="s">
        <v>23</v>
      </c>
      <c r="F128" s="278" t="s">
        <v>2785</v>
      </c>
      <c r="G128" s="276"/>
      <c r="H128" s="277" t="s">
        <v>23</v>
      </c>
      <c r="I128" s="279"/>
      <c r="J128" s="276"/>
      <c r="K128" s="276"/>
      <c r="L128" s="280"/>
      <c r="M128" s="281"/>
      <c r="N128" s="282"/>
      <c r="O128" s="282"/>
      <c r="P128" s="282"/>
      <c r="Q128" s="282"/>
      <c r="R128" s="282"/>
      <c r="S128" s="282"/>
      <c r="T128" s="283"/>
      <c r="AT128" s="284" t="s">
        <v>322</v>
      </c>
      <c r="AU128" s="284" t="s">
        <v>87</v>
      </c>
      <c r="AV128" s="13" t="s">
        <v>84</v>
      </c>
      <c r="AW128" s="13" t="s">
        <v>39</v>
      </c>
      <c r="AX128" s="13" t="s">
        <v>76</v>
      </c>
      <c r="AY128" s="284" t="s">
        <v>170</v>
      </c>
    </row>
    <row r="129" spans="2:51" s="11" customFormat="1" ht="13.5">
      <c r="B129" s="240"/>
      <c r="C129" s="241"/>
      <c r="D129" s="233" t="s">
        <v>322</v>
      </c>
      <c r="E129" s="242" t="s">
        <v>23</v>
      </c>
      <c r="F129" s="243" t="s">
        <v>194</v>
      </c>
      <c r="G129" s="241"/>
      <c r="H129" s="244">
        <v>4</v>
      </c>
      <c r="I129" s="245"/>
      <c r="J129" s="241"/>
      <c r="K129" s="241"/>
      <c r="L129" s="246"/>
      <c r="M129" s="247"/>
      <c r="N129" s="248"/>
      <c r="O129" s="248"/>
      <c r="P129" s="248"/>
      <c r="Q129" s="248"/>
      <c r="R129" s="248"/>
      <c r="S129" s="248"/>
      <c r="T129" s="249"/>
      <c r="AT129" s="250" t="s">
        <v>322</v>
      </c>
      <c r="AU129" s="250" t="s">
        <v>87</v>
      </c>
      <c r="AV129" s="11" t="s">
        <v>87</v>
      </c>
      <c r="AW129" s="11" t="s">
        <v>39</v>
      </c>
      <c r="AX129" s="11" t="s">
        <v>84</v>
      </c>
      <c r="AY129" s="250" t="s">
        <v>170</v>
      </c>
    </row>
    <row r="130" spans="2:65" s="1" customFormat="1" ht="16.5" customHeight="1">
      <c r="B130" s="46"/>
      <c r="C130" s="221" t="s">
        <v>201</v>
      </c>
      <c r="D130" s="221" t="s">
        <v>176</v>
      </c>
      <c r="E130" s="222" t="s">
        <v>2786</v>
      </c>
      <c r="F130" s="223" t="s">
        <v>2787</v>
      </c>
      <c r="G130" s="224" t="s">
        <v>340</v>
      </c>
      <c r="H130" s="225">
        <v>638.7</v>
      </c>
      <c r="I130" s="226"/>
      <c r="J130" s="227">
        <f>ROUND(I130*H130,2)</f>
        <v>0</v>
      </c>
      <c r="K130" s="223" t="s">
        <v>180</v>
      </c>
      <c r="L130" s="72"/>
      <c r="M130" s="228" t="s">
        <v>23</v>
      </c>
      <c r="N130" s="229" t="s">
        <v>47</v>
      </c>
      <c r="O130" s="47"/>
      <c r="P130" s="230">
        <f>O130*H130</f>
        <v>0</v>
      </c>
      <c r="Q130" s="230">
        <v>0.01797</v>
      </c>
      <c r="R130" s="230">
        <f>Q130*H130</f>
        <v>11.477439</v>
      </c>
      <c r="S130" s="230">
        <v>0</v>
      </c>
      <c r="T130" s="231">
        <f>S130*H130</f>
        <v>0</v>
      </c>
      <c r="AR130" s="24" t="s">
        <v>194</v>
      </c>
      <c r="AT130" s="24" t="s">
        <v>176</v>
      </c>
      <c r="AU130" s="24" t="s">
        <v>87</v>
      </c>
      <c r="AY130" s="24" t="s">
        <v>170</v>
      </c>
      <c r="BE130" s="232">
        <f>IF(N130="základní",J130,0)</f>
        <v>0</v>
      </c>
      <c r="BF130" s="232">
        <f>IF(N130="snížená",J130,0)</f>
        <v>0</v>
      </c>
      <c r="BG130" s="232">
        <f>IF(N130="zákl. přenesená",J130,0)</f>
        <v>0</v>
      </c>
      <c r="BH130" s="232">
        <f>IF(N130="sníž. přenesená",J130,0)</f>
        <v>0</v>
      </c>
      <c r="BI130" s="232">
        <f>IF(N130="nulová",J130,0)</f>
        <v>0</v>
      </c>
      <c r="BJ130" s="24" t="s">
        <v>84</v>
      </c>
      <c r="BK130" s="232">
        <f>ROUND(I130*H130,2)</f>
        <v>0</v>
      </c>
      <c r="BL130" s="24" t="s">
        <v>194</v>
      </c>
      <c r="BM130" s="24" t="s">
        <v>2788</v>
      </c>
    </row>
    <row r="131" spans="2:47" s="1" customFormat="1" ht="13.5">
      <c r="B131" s="46"/>
      <c r="C131" s="74"/>
      <c r="D131" s="233" t="s">
        <v>183</v>
      </c>
      <c r="E131" s="74"/>
      <c r="F131" s="234" t="s">
        <v>2789</v>
      </c>
      <c r="G131" s="74"/>
      <c r="H131" s="74"/>
      <c r="I131" s="191"/>
      <c r="J131" s="74"/>
      <c r="K131" s="74"/>
      <c r="L131" s="72"/>
      <c r="M131" s="235"/>
      <c r="N131" s="47"/>
      <c r="O131" s="47"/>
      <c r="P131" s="47"/>
      <c r="Q131" s="47"/>
      <c r="R131" s="47"/>
      <c r="S131" s="47"/>
      <c r="T131" s="95"/>
      <c r="AT131" s="24" t="s">
        <v>183</v>
      </c>
      <c r="AU131" s="24" t="s">
        <v>87</v>
      </c>
    </row>
    <row r="132" spans="2:47" s="1" customFormat="1" ht="13.5">
      <c r="B132" s="46"/>
      <c r="C132" s="74"/>
      <c r="D132" s="233" t="s">
        <v>295</v>
      </c>
      <c r="E132" s="74"/>
      <c r="F132" s="236" t="s">
        <v>2790</v>
      </c>
      <c r="G132" s="74"/>
      <c r="H132" s="74"/>
      <c r="I132" s="191"/>
      <c r="J132" s="74"/>
      <c r="K132" s="74"/>
      <c r="L132" s="72"/>
      <c r="M132" s="235"/>
      <c r="N132" s="47"/>
      <c r="O132" s="47"/>
      <c r="P132" s="47"/>
      <c r="Q132" s="47"/>
      <c r="R132" s="47"/>
      <c r="S132" s="47"/>
      <c r="T132" s="95"/>
      <c r="AT132" s="24" t="s">
        <v>295</v>
      </c>
      <c r="AU132" s="24" t="s">
        <v>87</v>
      </c>
    </row>
    <row r="133" spans="2:51" s="13" customFormat="1" ht="13.5">
      <c r="B133" s="275"/>
      <c r="C133" s="276"/>
      <c r="D133" s="233" t="s">
        <v>322</v>
      </c>
      <c r="E133" s="277" t="s">
        <v>23</v>
      </c>
      <c r="F133" s="278" t="s">
        <v>2791</v>
      </c>
      <c r="G133" s="276"/>
      <c r="H133" s="277" t="s">
        <v>23</v>
      </c>
      <c r="I133" s="279"/>
      <c r="J133" s="276"/>
      <c r="K133" s="276"/>
      <c r="L133" s="280"/>
      <c r="M133" s="281"/>
      <c r="N133" s="282"/>
      <c r="O133" s="282"/>
      <c r="P133" s="282"/>
      <c r="Q133" s="282"/>
      <c r="R133" s="282"/>
      <c r="S133" s="282"/>
      <c r="T133" s="283"/>
      <c r="AT133" s="284" t="s">
        <v>322</v>
      </c>
      <c r="AU133" s="284" t="s">
        <v>87</v>
      </c>
      <c r="AV133" s="13" t="s">
        <v>84</v>
      </c>
      <c r="AW133" s="13" t="s">
        <v>39</v>
      </c>
      <c r="AX133" s="13" t="s">
        <v>76</v>
      </c>
      <c r="AY133" s="284" t="s">
        <v>170</v>
      </c>
    </row>
    <row r="134" spans="2:51" s="11" customFormat="1" ht="13.5">
      <c r="B134" s="240"/>
      <c r="C134" s="241"/>
      <c r="D134" s="233" t="s">
        <v>322</v>
      </c>
      <c r="E134" s="242" t="s">
        <v>23</v>
      </c>
      <c r="F134" s="243" t="s">
        <v>2792</v>
      </c>
      <c r="G134" s="241"/>
      <c r="H134" s="244">
        <v>638.7</v>
      </c>
      <c r="I134" s="245"/>
      <c r="J134" s="241"/>
      <c r="K134" s="241"/>
      <c r="L134" s="246"/>
      <c r="M134" s="247"/>
      <c r="N134" s="248"/>
      <c r="O134" s="248"/>
      <c r="P134" s="248"/>
      <c r="Q134" s="248"/>
      <c r="R134" s="248"/>
      <c r="S134" s="248"/>
      <c r="T134" s="249"/>
      <c r="AT134" s="250" t="s">
        <v>322</v>
      </c>
      <c r="AU134" s="250" t="s">
        <v>87</v>
      </c>
      <c r="AV134" s="11" t="s">
        <v>87</v>
      </c>
      <c r="AW134" s="11" t="s">
        <v>39</v>
      </c>
      <c r="AX134" s="11" t="s">
        <v>84</v>
      </c>
      <c r="AY134" s="250" t="s">
        <v>170</v>
      </c>
    </row>
    <row r="135" spans="2:65" s="1" customFormat="1" ht="16.5" customHeight="1">
      <c r="B135" s="46"/>
      <c r="C135" s="221" t="s">
        <v>207</v>
      </c>
      <c r="D135" s="221" t="s">
        <v>176</v>
      </c>
      <c r="E135" s="222" t="s">
        <v>2793</v>
      </c>
      <c r="F135" s="223" t="s">
        <v>2794</v>
      </c>
      <c r="G135" s="224" t="s">
        <v>1962</v>
      </c>
      <c r="H135" s="225">
        <v>3000</v>
      </c>
      <c r="I135" s="226"/>
      <c r="J135" s="227">
        <f>ROUND(I135*H135,2)</f>
        <v>0</v>
      </c>
      <c r="K135" s="223" t="s">
        <v>180</v>
      </c>
      <c r="L135" s="72"/>
      <c r="M135" s="228" t="s">
        <v>23</v>
      </c>
      <c r="N135" s="229" t="s">
        <v>47</v>
      </c>
      <c r="O135" s="47"/>
      <c r="P135" s="230">
        <f>O135*H135</f>
        <v>0</v>
      </c>
      <c r="Q135" s="230">
        <v>0</v>
      </c>
      <c r="R135" s="230">
        <f>Q135*H135</f>
        <v>0</v>
      </c>
      <c r="S135" s="230">
        <v>0</v>
      </c>
      <c r="T135" s="231">
        <f>S135*H135</f>
        <v>0</v>
      </c>
      <c r="AR135" s="24" t="s">
        <v>194</v>
      </c>
      <c r="AT135" s="24" t="s">
        <v>176</v>
      </c>
      <c r="AU135" s="24" t="s">
        <v>87</v>
      </c>
      <c r="AY135" s="24" t="s">
        <v>170</v>
      </c>
      <c r="BE135" s="232">
        <f>IF(N135="základní",J135,0)</f>
        <v>0</v>
      </c>
      <c r="BF135" s="232">
        <f>IF(N135="snížená",J135,0)</f>
        <v>0</v>
      </c>
      <c r="BG135" s="232">
        <f>IF(N135="zákl. přenesená",J135,0)</f>
        <v>0</v>
      </c>
      <c r="BH135" s="232">
        <f>IF(N135="sníž. přenesená",J135,0)</f>
        <v>0</v>
      </c>
      <c r="BI135" s="232">
        <f>IF(N135="nulová",J135,0)</f>
        <v>0</v>
      </c>
      <c r="BJ135" s="24" t="s">
        <v>84</v>
      </c>
      <c r="BK135" s="232">
        <f>ROUND(I135*H135,2)</f>
        <v>0</v>
      </c>
      <c r="BL135" s="24" t="s">
        <v>194</v>
      </c>
      <c r="BM135" s="24" t="s">
        <v>2795</v>
      </c>
    </row>
    <row r="136" spans="2:47" s="1" customFormat="1" ht="13.5">
      <c r="B136" s="46"/>
      <c r="C136" s="74"/>
      <c r="D136" s="233" t="s">
        <v>183</v>
      </c>
      <c r="E136" s="74"/>
      <c r="F136" s="234" t="s">
        <v>2796</v>
      </c>
      <c r="G136" s="74"/>
      <c r="H136" s="74"/>
      <c r="I136" s="191"/>
      <c r="J136" s="74"/>
      <c r="K136" s="74"/>
      <c r="L136" s="72"/>
      <c r="M136" s="235"/>
      <c r="N136" s="47"/>
      <c r="O136" s="47"/>
      <c r="P136" s="47"/>
      <c r="Q136" s="47"/>
      <c r="R136" s="47"/>
      <c r="S136" s="47"/>
      <c r="T136" s="95"/>
      <c r="AT136" s="24" t="s">
        <v>183</v>
      </c>
      <c r="AU136" s="24" t="s">
        <v>87</v>
      </c>
    </row>
    <row r="137" spans="2:47" s="1" customFormat="1" ht="13.5">
      <c r="B137" s="46"/>
      <c r="C137" s="74"/>
      <c r="D137" s="233" t="s">
        <v>295</v>
      </c>
      <c r="E137" s="74"/>
      <c r="F137" s="236" t="s">
        <v>2426</v>
      </c>
      <c r="G137" s="74"/>
      <c r="H137" s="74"/>
      <c r="I137" s="191"/>
      <c r="J137" s="74"/>
      <c r="K137" s="74"/>
      <c r="L137" s="72"/>
      <c r="M137" s="235"/>
      <c r="N137" s="47"/>
      <c r="O137" s="47"/>
      <c r="P137" s="47"/>
      <c r="Q137" s="47"/>
      <c r="R137" s="47"/>
      <c r="S137" s="47"/>
      <c r="T137" s="95"/>
      <c r="AT137" s="24" t="s">
        <v>295</v>
      </c>
      <c r="AU137" s="24" t="s">
        <v>87</v>
      </c>
    </row>
    <row r="138" spans="2:65" s="1" customFormat="1" ht="25.5" customHeight="1">
      <c r="B138" s="46"/>
      <c r="C138" s="221" t="s">
        <v>211</v>
      </c>
      <c r="D138" s="221" t="s">
        <v>176</v>
      </c>
      <c r="E138" s="222" t="s">
        <v>2797</v>
      </c>
      <c r="F138" s="223" t="s">
        <v>2798</v>
      </c>
      <c r="G138" s="224" t="s">
        <v>229</v>
      </c>
      <c r="H138" s="225">
        <v>250</v>
      </c>
      <c r="I138" s="226"/>
      <c r="J138" s="227">
        <f>ROUND(I138*H138,2)</f>
        <v>0</v>
      </c>
      <c r="K138" s="223" t="s">
        <v>180</v>
      </c>
      <c r="L138" s="72"/>
      <c r="M138" s="228" t="s">
        <v>23</v>
      </c>
      <c r="N138" s="229" t="s">
        <v>47</v>
      </c>
      <c r="O138" s="47"/>
      <c r="P138" s="230">
        <f>O138*H138</f>
        <v>0</v>
      </c>
      <c r="Q138" s="230">
        <v>0</v>
      </c>
      <c r="R138" s="230">
        <f>Q138*H138</f>
        <v>0</v>
      </c>
      <c r="S138" s="230">
        <v>0</v>
      </c>
      <c r="T138" s="231">
        <f>S138*H138</f>
        <v>0</v>
      </c>
      <c r="AR138" s="24" t="s">
        <v>194</v>
      </c>
      <c r="AT138" s="24" t="s">
        <v>176</v>
      </c>
      <c r="AU138" s="24" t="s">
        <v>87</v>
      </c>
      <c r="AY138" s="24" t="s">
        <v>170</v>
      </c>
      <c r="BE138" s="232">
        <f>IF(N138="základní",J138,0)</f>
        <v>0</v>
      </c>
      <c r="BF138" s="232">
        <f>IF(N138="snížená",J138,0)</f>
        <v>0</v>
      </c>
      <c r="BG138" s="232">
        <f>IF(N138="zákl. přenesená",J138,0)</f>
        <v>0</v>
      </c>
      <c r="BH138" s="232">
        <f>IF(N138="sníž. přenesená",J138,0)</f>
        <v>0</v>
      </c>
      <c r="BI138" s="232">
        <f>IF(N138="nulová",J138,0)</f>
        <v>0</v>
      </c>
      <c r="BJ138" s="24" t="s">
        <v>84</v>
      </c>
      <c r="BK138" s="232">
        <f>ROUND(I138*H138,2)</f>
        <v>0</v>
      </c>
      <c r="BL138" s="24" t="s">
        <v>194</v>
      </c>
      <c r="BM138" s="24" t="s">
        <v>2799</v>
      </c>
    </row>
    <row r="139" spans="2:47" s="1" customFormat="1" ht="13.5">
      <c r="B139" s="46"/>
      <c r="C139" s="74"/>
      <c r="D139" s="233" t="s">
        <v>183</v>
      </c>
      <c r="E139" s="74"/>
      <c r="F139" s="234" t="s">
        <v>2800</v>
      </c>
      <c r="G139" s="74"/>
      <c r="H139" s="74"/>
      <c r="I139" s="191"/>
      <c r="J139" s="74"/>
      <c r="K139" s="74"/>
      <c r="L139" s="72"/>
      <c r="M139" s="235"/>
      <c r="N139" s="47"/>
      <c r="O139" s="47"/>
      <c r="P139" s="47"/>
      <c r="Q139" s="47"/>
      <c r="R139" s="47"/>
      <c r="S139" s="47"/>
      <c r="T139" s="95"/>
      <c r="AT139" s="24" t="s">
        <v>183</v>
      </c>
      <c r="AU139" s="24" t="s">
        <v>87</v>
      </c>
    </row>
    <row r="140" spans="2:47" s="1" customFormat="1" ht="13.5">
      <c r="B140" s="46"/>
      <c r="C140" s="74"/>
      <c r="D140" s="233" t="s">
        <v>295</v>
      </c>
      <c r="E140" s="74"/>
      <c r="F140" s="236" t="s">
        <v>2431</v>
      </c>
      <c r="G140" s="74"/>
      <c r="H140" s="74"/>
      <c r="I140" s="191"/>
      <c r="J140" s="74"/>
      <c r="K140" s="74"/>
      <c r="L140" s="72"/>
      <c r="M140" s="235"/>
      <c r="N140" s="47"/>
      <c r="O140" s="47"/>
      <c r="P140" s="47"/>
      <c r="Q140" s="47"/>
      <c r="R140" s="47"/>
      <c r="S140" s="47"/>
      <c r="T140" s="95"/>
      <c r="AT140" s="24" t="s">
        <v>295</v>
      </c>
      <c r="AU140" s="24" t="s">
        <v>87</v>
      </c>
    </row>
    <row r="141" spans="2:65" s="1" customFormat="1" ht="16.5" customHeight="1">
      <c r="B141" s="46"/>
      <c r="C141" s="221" t="s">
        <v>216</v>
      </c>
      <c r="D141" s="221" t="s">
        <v>176</v>
      </c>
      <c r="E141" s="222" t="s">
        <v>2432</v>
      </c>
      <c r="F141" s="223" t="s">
        <v>2433</v>
      </c>
      <c r="G141" s="224" t="s">
        <v>340</v>
      </c>
      <c r="H141" s="225">
        <v>77.5</v>
      </c>
      <c r="I141" s="226"/>
      <c r="J141" s="227">
        <f>ROUND(I141*H141,2)</f>
        <v>0</v>
      </c>
      <c r="K141" s="223" t="s">
        <v>180</v>
      </c>
      <c r="L141" s="72"/>
      <c r="M141" s="228" t="s">
        <v>23</v>
      </c>
      <c r="N141" s="229" t="s">
        <v>47</v>
      </c>
      <c r="O141" s="47"/>
      <c r="P141" s="230">
        <f>O141*H141</f>
        <v>0</v>
      </c>
      <c r="Q141" s="230">
        <v>0.00868</v>
      </c>
      <c r="R141" s="230">
        <f>Q141*H141</f>
        <v>0.6727</v>
      </c>
      <c r="S141" s="230">
        <v>0</v>
      </c>
      <c r="T141" s="231">
        <f>S141*H141</f>
        <v>0</v>
      </c>
      <c r="AR141" s="24" t="s">
        <v>194</v>
      </c>
      <c r="AT141" s="24" t="s">
        <v>176</v>
      </c>
      <c r="AU141" s="24" t="s">
        <v>87</v>
      </c>
      <c r="AY141" s="24" t="s">
        <v>170</v>
      </c>
      <c r="BE141" s="232">
        <f>IF(N141="základní",J141,0)</f>
        <v>0</v>
      </c>
      <c r="BF141" s="232">
        <f>IF(N141="snížená",J141,0)</f>
        <v>0</v>
      </c>
      <c r="BG141" s="232">
        <f>IF(N141="zákl. přenesená",J141,0)</f>
        <v>0</v>
      </c>
      <c r="BH141" s="232">
        <f>IF(N141="sníž. přenesená",J141,0)</f>
        <v>0</v>
      </c>
      <c r="BI141" s="232">
        <f>IF(N141="nulová",J141,0)</f>
        <v>0</v>
      </c>
      <c r="BJ141" s="24" t="s">
        <v>84</v>
      </c>
      <c r="BK141" s="232">
        <f>ROUND(I141*H141,2)</f>
        <v>0</v>
      </c>
      <c r="BL141" s="24" t="s">
        <v>194</v>
      </c>
      <c r="BM141" s="24" t="s">
        <v>2801</v>
      </c>
    </row>
    <row r="142" spans="2:47" s="1" customFormat="1" ht="13.5">
      <c r="B142" s="46"/>
      <c r="C142" s="74"/>
      <c r="D142" s="233" t="s">
        <v>183</v>
      </c>
      <c r="E142" s="74"/>
      <c r="F142" s="234" t="s">
        <v>2435</v>
      </c>
      <c r="G142" s="74"/>
      <c r="H142" s="74"/>
      <c r="I142" s="191"/>
      <c r="J142" s="74"/>
      <c r="K142" s="74"/>
      <c r="L142" s="72"/>
      <c r="M142" s="235"/>
      <c r="N142" s="47"/>
      <c r="O142" s="47"/>
      <c r="P142" s="47"/>
      <c r="Q142" s="47"/>
      <c r="R142" s="47"/>
      <c r="S142" s="47"/>
      <c r="T142" s="95"/>
      <c r="AT142" s="24" t="s">
        <v>183</v>
      </c>
      <c r="AU142" s="24" t="s">
        <v>87</v>
      </c>
    </row>
    <row r="143" spans="2:47" s="1" customFormat="1" ht="13.5">
      <c r="B143" s="46"/>
      <c r="C143" s="74"/>
      <c r="D143" s="233" t="s">
        <v>295</v>
      </c>
      <c r="E143" s="74"/>
      <c r="F143" s="236" t="s">
        <v>2436</v>
      </c>
      <c r="G143" s="74"/>
      <c r="H143" s="74"/>
      <c r="I143" s="191"/>
      <c r="J143" s="74"/>
      <c r="K143" s="74"/>
      <c r="L143" s="72"/>
      <c r="M143" s="235"/>
      <c r="N143" s="47"/>
      <c r="O143" s="47"/>
      <c r="P143" s="47"/>
      <c r="Q143" s="47"/>
      <c r="R143" s="47"/>
      <c r="S143" s="47"/>
      <c r="T143" s="95"/>
      <c r="AT143" s="24" t="s">
        <v>295</v>
      </c>
      <c r="AU143" s="24" t="s">
        <v>87</v>
      </c>
    </row>
    <row r="144" spans="2:51" s="13" customFormat="1" ht="13.5">
      <c r="B144" s="275"/>
      <c r="C144" s="276"/>
      <c r="D144" s="233" t="s">
        <v>322</v>
      </c>
      <c r="E144" s="277" t="s">
        <v>23</v>
      </c>
      <c r="F144" s="278" t="s">
        <v>2802</v>
      </c>
      <c r="G144" s="276"/>
      <c r="H144" s="277" t="s">
        <v>23</v>
      </c>
      <c r="I144" s="279"/>
      <c r="J144" s="276"/>
      <c r="K144" s="276"/>
      <c r="L144" s="280"/>
      <c r="M144" s="281"/>
      <c r="N144" s="282"/>
      <c r="O144" s="282"/>
      <c r="P144" s="282"/>
      <c r="Q144" s="282"/>
      <c r="R144" s="282"/>
      <c r="S144" s="282"/>
      <c r="T144" s="283"/>
      <c r="AT144" s="284" t="s">
        <v>322</v>
      </c>
      <c r="AU144" s="284" t="s">
        <v>87</v>
      </c>
      <c r="AV144" s="13" t="s">
        <v>84</v>
      </c>
      <c r="AW144" s="13" t="s">
        <v>39</v>
      </c>
      <c r="AX144" s="13" t="s">
        <v>76</v>
      </c>
      <c r="AY144" s="284" t="s">
        <v>170</v>
      </c>
    </row>
    <row r="145" spans="2:51" s="11" customFormat="1" ht="13.5">
      <c r="B145" s="240"/>
      <c r="C145" s="241"/>
      <c r="D145" s="233" t="s">
        <v>322</v>
      </c>
      <c r="E145" s="242" t="s">
        <v>23</v>
      </c>
      <c r="F145" s="243" t="s">
        <v>2803</v>
      </c>
      <c r="G145" s="241"/>
      <c r="H145" s="244">
        <v>77.5</v>
      </c>
      <c r="I145" s="245"/>
      <c r="J145" s="241"/>
      <c r="K145" s="241"/>
      <c r="L145" s="246"/>
      <c r="M145" s="247"/>
      <c r="N145" s="248"/>
      <c r="O145" s="248"/>
      <c r="P145" s="248"/>
      <c r="Q145" s="248"/>
      <c r="R145" s="248"/>
      <c r="S145" s="248"/>
      <c r="T145" s="249"/>
      <c r="AT145" s="250" t="s">
        <v>322</v>
      </c>
      <c r="AU145" s="250" t="s">
        <v>87</v>
      </c>
      <c r="AV145" s="11" t="s">
        <v>87</v>
      </c>
      <c r="AW145" s="11" t="s">
        <v>39</v>
      </c>
      <c r="AX145" s="11" t="s">
        <v>84</v>
      </c>
      <c r="AY145" s="250" t="s">
        <v>170</v>
      </c>
    </row>
    <row r="146" spans="2:65" s="1" customFormat="1" ht="16.5" customHeight="1">
      <c r="B146" s="46"/>
      <c r="C146" s="221" t="s">
        <v>222</v>
      </c>
      <c r="D146" s="221" t="s">
        <v>176</v>
      </c>
      <c r="E146" s="222" t="s">
        <v>2439</v>
      </c>
      <c r="F146" s="223" t="s">
        <v>2440</v>
      </c>
      <c r="G146" s="224" t="s">
        <v>340</v>
      </c>
      <c r="H146" s="225">
        <v>2.5</v>
      </c>
      <c r="I146" s="226"/>
      <c r="J146" s="227">
        <f>ROUND(I146*H146,2)</f>
        <v>0</v>
      </c>
      <c r="K146" s="223" t="s">
        <v>180</v>
      </c>
      <c r="L146" s="72"/>
      <c r="M146" s="228" t="s">
        <v>23</v>
      </c>
      <c r="N146" s="229" t="s">
        <v>47</v>
      </c>
      <c r="O146" s="47"/>
      <c r="P146" s="230">
        <f>O146*H146</f>
        <v>0</v>
      </c>
      <c r="Q146" s="230">
        <v>0.0126885</v>
      </c>
      <c r="R146" s="230">
        <f>Q146*H146</f>
        <v>0.03172125</v>
      </c>
      <c r="S146" s="230">
        <v>0</v>
      </c>
      <c r="T146" s="231">
        <f>S146*H146</f>
        <v>0</v>
      </c>
      <c r="AR146" s="24" t="s">
        <v>194</v>
      </c>
      <c r="AT146" s="24" t="s">
        <v>176</v>
      </c>
      <c r="AU146" s="24" t="s">
        <v>87</v>
      </c>
      <c r="AY146" s="24" t="s">
        <v>170</v>
      </c>
      <c r="BE146" s="232">
        <f>IF(N146="základní",J146,0)</f>
        <v>0</v>
      </c>
      <c r="BF146" s="232">
        <f>IF(N146="snížená",J146,0)</f>
        <v>0</v>
      </c>
      <c r="BG146" s="232">
        <f>IF(N146="zákl. přenesená",J146,0)</f>
        <v>0</v>
      </c>
      <c r="BH146" s="232">
        <f>IF(N146="sníž. přenesená",J146,0)</f>
        <v>0</v>
      </c>
      <c r="BI146" s="232">
        <f>IF(N146="nulová",J146,0)</f>
        <v>0</v>
      </c>
      <c r="BJ146" s="24" t="s">
        <v>84</v>
      </c>
      <c r="BK146" s="232">
        <f>ROUND(I146*H146,2)</f>
        <v>0</v>
      </c>
      <c r="BL146" s="24" t="s">
        <v>194</v>
      </c>
      <c r="BM146" s="24" t="s">
        <v>2804</v>
      </c>
    </row>
    <row r="147" spans="2:47" s="1" customFormat="1" ht="13.5">
      <c r="B147" s="46"/>
      <c r="C147" s="74"/>
      <c r="D147" s="233" t="s">
        <v>183</v>
      </c>
      <c r="E147" s="74"/>
      <c r="F147" s="234" t="s">
        <v>2443</v>
      </c>
      <c r="G147" s="74"/>
      <c r="H147" s="74"/>
      <c r="I147" s="191"/>
      <c r="J147" s="74"/>
      <c r="K147" s="74"/>
      <c r="L147" s="72"/>
      <c r="M147" s="235"/>
      <c r="N147" s="47"/>
      <c r="O147" s="47"/>
      <c r="P147" s="47"/>
      <c r="Q147" s="47"/>
      <c r="R147" s="47"/>
      <c r="S147" s="47"/>
      <c r="T147" s="95"/>
      <c r="AT147" s="24" t="s">
        <v>183</v>
      </c>
      <c r="AU147" s="24" t="s">
        <v>87</v>
      </c>
    </row>
    <row r="148" spans="2:47" s="1" customFormat="1" ht="13.5">
      <c r="B148" s="46"/>
      <c r="C148" s="74"/>
      <c r="D148" s="233" t="s">
        <v>295</v>
      </c>
      <c r="E148" s="74"/>
      <c r="F148" s="236" t="s">
        <v>2436</v>
      </c>
      <c r="G148" s="74"/>
      <c r="H148" s="74"/>
      <c r="I148" s="191"/>
      <c r="J148" s="74"/>
      <c r="K148" s="74"/>
      <c r="L148" s="72"/>
      <c r="M148" s="235"/>
      <c r="N148" s="47"/>
      <c r="O148" s="47"/>
      <c r="P148" s="47"/>
      <c r="Q148" s="47"/>
      <c r="R148" s="47"/>
      <c r="S148" s="47"/>
      <c r="T148" s="95"/>
      <c r="AT148" s="24" t="s">
        <v>295</v>
      </c>
      <c r="AU148" s="24" t="s">
        <v>87</v>
      </c>
    </row>
    <row r="149" spans="2:51" s="13" customFormat="1" ht="13.5">
      <c r="B149" s="275"/>
      <c r="C149" s="276"/>
      <c r="D149" s="233" t="s">
        <v>322</v>
      </c>
      <c r="E149" s="277" t="s">
        <v>23</v>
      </c>
      <c r="F149" s="278" t="s">
        <v>2444</v>
      </c>
      <c r="G149" s="276"/>
      <c r="H149" s="277" t="s">
        <v>23</v>
      </c>
      <c r="I149" s="279"/>
      <c r="J149" s="276"/>
      <c r="K149" s="276"/>
      <c r="L149" s="280"/>
      <c r="M149" s="281"/>
      <c r="N149" s="282"/>
      <c r="O149" s="282"/>
      <c r="P149" s="282"/>
      <c r="Q149" s="282"/>
      <c r="R149" s="282"/>
      <c r="S149" s="282"/>
      <c r="T149" s="283"/>
      <c r="AT149" s="284" t="s">
        <v>322</v>
      </c>
      <c r="AU149" s="284" t="s">
        <v>87</v>
      </c>
      <c r="AV149" s="13" t="s">
        <v>84</v>
      </c>
      <c r="AW149" s="13" t="s">
        <v>39</v>
      </c>
      <c r="AX149" s="13" t="s">
        <v>76</v>
      </c>
      <c r="AY149" s="284" t="s">
        <v>170</v>
      </c>
    </row>
    <row r="150" spans="2:51" s="11" customFormat="1" ht="13.5">
      <c r="B150" s="240"/>
      <c r="C150" s="241"/>
      <c r="D150" s="233" t="s">
        <v>322</v>
      </c>
      <c r="E150" s="242" t="s">
        <v>23</v>
      </c>
      <c r="F150" s="243" t="s">
        <v>2805</v>
      </c>
      <c r="G150" s="241"/>
      <c r="H150" s="244">
        <v>2.5</v>
      </c>
      <c r="I150" s="245"/>
      <c r="J150" s="241"/>
      <c r="K150" s="241"/>
      <c r="L150" s="246"/>
      <c r="M150" s="247"/>
      <c r="N150" s="248"/>
      <c r="O150" s="248"/>
      <c r="P150" s="248"/>
      <c r="Q150" s="248"/>
      <c r="R150" s="248"/>
      <c r="S150" s="248"/>
      <c r="T150" s="249"/>
      <c r="AT150" s="250" t="s">
        <v>322</v>
      </c>
      <c r="AU150" s="250" t="s">
        <v>87</v>
      </c>
      <c r="AV150" s="11" t="s">
        <v>87</v>
      </c>
      <c r="AW150" s="11" t="s">
        <v>39</v>
      </c>
      <c r="AX150" s="11" t="s">
        <v>84</v>
      </c>
      <c r="AY150" s="250" t="s">
        <v>170</v>
      </c>
    </row>
    <row r="151" spans="2:65" s="1" customFormat="1" ht="16.5" customHeight="1">
      <c r="B151" s="46"/>
      <c r="C151" s="221" t="s">
        <v>226</v>
      </c>
      <c r="D151" s="221" t="s">
        <v>176</v>
      </c>
      <c r="E151" s="222" t="s">
        <v>2806</v>
      </c>
      <c r="F151" s="223" t="s">
        <v>2807</v>
      </c>
      <c r="G151" s="224" t="s">
        <v>340</v>
      </c>
      <c r="H151" s="225">
        <v>22</v>
      </c>
      <c r="I151" s="226"/>
      <c r="J151" s="227">
        <f>ROUND(I151*H151,2)</f>
        <v>0</v>
      </c>
      <c r="K151" s="223" t="s">
        <v>180</v>
      </c>
      <c r="L151" s="72"/>
      <c r="M151" s="228" t="s">
        <v>23</v>
      </c>
      <c r="N151" s="229" t="s">
        <v>47</v>
      </c>
      <c r="O151" s="47"/>
      <c r="P151" s="230">
        <f>O151*H151</f>
        <v>0</v>
      </c>
      <c r="Q151" s="230">
        <v>0.01068</v>
      </c>
      <c r="R151" s="230">
        <f>Q151*H151</f>
        <v>0.23496</v>
      </c>
      <c r="S151" s="230">
        <v>0</v>
      </c>
      <c r="T151" s="231">
        <f>S151*H151</f>
        <v>0</v>
      </c>
      <c r="AR151" s="24" t="s">
        <v>194</v>
      </c>
      <c r="AT151" s="24" t="s">
        <v>176</v>
      </c>
      <c r="AU151" s="24" t="s">
        <v>87</v>
      </c>
      <c r="AY151" s="24" t="s">
        <v>170</v>
      </c>
      <c r="BE151" s="232">
        <f>IF(N151="základní",J151,0)</f>
        <v>0</v>
      </c>
      <c r="BF151" s="232">
        <f>IF(N151="snížená",J151,0)</f>
        <v>0</v>
      </c>
      <c r="BG151" s="232">
        <f>IF(N151="zákl. přenesená",J151,0)</f>
        <v>0</v>
      </c>
      <c r="BH151" s="232">
        <f>IF(N151="sníž. přenesená",J151,0)</f>
        <v>0</v>
      </c>
      <c r="BI151" s="232">
        <f>IF(N151="nulová",J151,0)</f>
        <v>0</v>
      </c>
      <c r="BJ151" s="24" t="s">
        <v>84</v>
      </c>
      <c r="BK151" s="232">
        <f>ROUND(I151*H151,2)</f>
        <v>0</v>
      </c>
      <c r="BL151" s="24" t="s">
        <v>194</v>
      </c>
      <c r="BM151" s="24" t="s">
        <v>2808</v>
      </c>
    </row>
    <row r="152" spans="2:47" s="1" customFormat="1" ht="13.5">
      <c r="B152" s="46"/>
      <c r="C152" s="74"/>
      <c r="D152" s="233" t="s">
        <v>183</v>
      </c>
      <c r="E152" s="74"/>
      <c r="F152" s="234" t="s">
        <v>2809</v>
      </c>
      <c r="G152" s="74"/>
      <c r="H152" s="74"/>
      <c r="I152" s="191"/>
      <c r="J152" s="74"/>
      <c r="K152" s="74"/>
      <c r="L152" s="72"/>
      <c r="M152" s="235"/>
      <c r="N152" s="47"/>
      <c r="O152" s="47"/>
      <c r="P152" s="47"/>
      <c r="Q152" s="47"/>
      <c r="R152" s="47"/>
      <c r="S152" s="47"/>
      <c r="T152" s="95"/>
      <c r="AT152" s="24" t="s">
        <v>183</v>
      </c>
      <c r="AU152" s="24" t="s">
        <v>87</v>
      </c>
    </row>
    <row r="153" spans="2:47" s="1" customFormat="1" ht="13.5">
      <c r="B153" s="46"/>
      <c r="C153" s="74"/>
      <c r="D153" s="233" t="s">
        <v>295</v>
      </c>
      <c r="E153" s="74"/>
      <c r="F153" s="236" t="s">
        <v>2436</v>
      </c>
      <c r="G153" s="74"/>
      <c r="H153" s="74"/>
      <c r="I153" s="191"/>
      <c r="J153" s="74"/>
      <c r="K153" s="74"/>
      <c r="L153" s="72"/>
      <c r="M153" s="235"/>
      <c r="N153" s="47"/>
      <c r="O153" s="47"/>
      <c r="P153" s="47"/>
      <c r="Q153" s="47"/>
      <c r="R153" s="47"/>
      <c r="S153" s="47"/>
      <c r="T153" s="95"/>
      <c r="AT153" s="24" t="s">
        <v>295</v>
      </c>
      <c r="AU153" s="24" t="s">
        <v>87</v>
      </c>
    </row>
    <row r="154" spans="2:51" s="13" customFormat="1" ht="13.5">
      <c r="B154" s="275"/>
      <c r="C154" s="276"/>
      <c r="D154" s="233" t="s">
        <v>322</v>
      </c>
      <c r="E154" s="277" t="s">
        <v>23</v>
      </c>
      <c r="F154" s="278" t="s">
        <v>2810</v>
      </c>
      <c r="G154" s="276"/>
      <c r="H154" s="277" t="s">
        <v>23</v>
      </c>
      <c r="I154" s="279"/>
      <c r="J154" s="276"/>
      <c r="K154" s="276"/>
      <c r="L154" s="280"/>
      <c r="M154" s="281"/>
      <c r="N154" s="282"/>
      <c r="O154" s="282"/>
      <c r="P154" s="282"/>
      <c r="Q154" s="282"/>
      <c r="R154" s="282"/>
      <c r="S154" s="282"/>
      <c r="T154" s="283"/>
      <c r="AT154" s="284" t="s">
        <v>322</v>
      </c>
      <c r="AU154" s="284" t="s">
        <v>87</v>
      </c>
      <c r="AV154" s="13" t="s">
        <v>84</v>
      </c>
      <c r="AW154" s="13" t="s">
        <v>39</v>
      </c>
      <c r="AX154" s="13" t="s">
        <v>76</v>
      </c>
      <c r="AY154" s="284" t="s">
        <v>170</v>
      </c>
    </row>
    <row r="155" spans="2:51" s="11" customFormat="1" ht="13.5">
      <c r="B155" s="240"/>
      <c r="C155" s="241"/>
      <c r="D155" s="233" t="s">
        <v>322</v>
      </c>
      <c r="E155" s="242" t="s">
        <v>23</v>
      </c>
      <c r="F155" s="243" t="s">
        <v>2811</v>
      </c>
      <c r="G155" s="241"/>
      <c r="H155" s="244">
        <v>22</v>
      </c>
      <c r="I155" s="245"/>
      <c r="J155" s="241"/>
      <c r="K155" s="241"/>
      <c r="L155" s="246"/>
      <c r="M155" s="247"/>
      <c r="N155" s="248"/>
      <c r="O155" s="248"/>
      <c r="P155" s="248"/>
      <c r="Q155" s="248"/>
      <c r="R155" s="248"/>
      <c r="S155" s="248"/>
      <c r="T155" s="249"/>
      <c r="AT155" s="250" t="s">
        <v>322</v>
      </c>
      <c r="AU155" s="250" t="s">
        <v>87</v>
      </c>
      <c r="AV155" s="11" t="s">
        <v>87</v>
      </c>
      <c r="AW155" s="11" t="s">
        <v>39</v>
      </c>
      <c r="AX155" s="11" t="s">
        <v>84</v>
      </c>
      <c r="AY155" s="250" t="s">
        <v>170</v>
      </c>
    </row>
    <row r="156" spans="2:65" s="1" customFormat="1" ht="16.5" customHeight="1">
      <c r="B156" s="46"/>
      <c r="C156" s="221" t="s">
        <v>234</v>
      </c>
      <c r="D156" s="221" t="s">
        <v>176</v>
      </c>
      <c r="E156" s="222" t="s">
        <v>2445</v>
      </c>
      <c r="F156" s="223" t="s">
        <v>2446</v>
      </c>
      <c r="G156" s="224" t="s">
        <v>340</v>
      </c>
      <c r="H156" s="225">
        <v>181.5</v>
      </c>
      <c r="I156" s="226"/>
      <c r="J156" s="227">
        <f>ROUND(I156*H156,2)</f>
        <v>0</v>
      </c>
      <c r="K156" s="223" t="s">
        <v>180</v>
      </c>
      <c r="L156" s="72"/>
      <c r="M156" s="228" t="s">
        <v>23</v>
      </c>
      <c r="N156" s="229" t="s">
        <v>47</v>
      </c>
      <c r="O156" s="47"/>
      <c r="P156" s="230">
        <f>O156*H156</f>
        <v>0</v>
      </c>
      <c r="Q156" s="230">
        <v>0.0369</v>
      </c>
      <c r="R156" s="230">
        <f>Q156*H156</f>
        <v>6.69735</v>
      </c>
      <c r="S156" s="230">
        <v>0</v>
      </c>
      <c r="T156" s="231">
        <f>S156*H156</f>
        <v>0</v>
      </c>
      <c r="AR156" s="24" t="s">
        <v>194</v>
      </c>
      <c r="AT156" s="24" t="s">
        <v>176</v>
      </c>
      <c r="AU156" s="24" t="s">
        <v>87</v>
      </c>
      <c r="AY156" s="24" t="s">
        <v>170</v>
      </c>
      <c r="BE156" s="232">
        <f>IF(N156="základní",J156,0)</f>
        <v>0</v>
      </c>
      <c r="BF156" s="232">
        <f>IF(N156="snížená",J156,0)</f>
        <v>0</v>
      </c>
      <c r="BG156" s="232">
        <f>IF(N156="zákl. přenesená",J156,0)</f>
        <v>0</v>
      </c>
      <c r="BH156" s="232">
        <f>IF(N156="sníž. přenesená",J156,0)</f>
        <v>0</v>
      </c>
      <c r="BI156" s="232">
        <f>IF(N156="nulová",J156,0)</f>
        <v>0</v>
      </c>
      <c r="BJ156" s="24" t="s">
        <v>84</v>
      </c>
      <c r="BK156" s="232">
        <f>ROUND(I156*H156,2)</f>
        <v>0</v>
      </c>
      <c r="BL156" s="24" t="s">
        <v>194</v>
      </c>
      <c r="BM156" s="24" t="s">
        <v>2812</v>
      </c>
    </row>
    <row r="157" spans="2:47" s="1" customFormat="1" ht="13.5">
      <c r="B157" s="46"/>
      <c r="C157" s="74"/>
      <c r="D157" s="233" t="s">
        <v>183</v>
      </c>
      <c r="E157" s="74"/>
      <c r="F157" s="234" t="s">
        <v>2448</v>
      </c>
      <c r="G157" s="74"/>
      <c r="H157" s="74"/>
      <c r="I157" s="191"/>
      <c r="J157" s="74"/>
      <c r="K157" s="74"/>
      <c r="L157" s="72"/>
      <c r="M157" s="235"/>
      <c r="N157" s="47"/>
      <c r="O157" s="47"/>
      <c r="P157" s="47"/>
      <c r="Q157" s="47"/>
      <c r="R157" s="47"/>
      <c r="S157" s="47"/>
      <c r="T157" s="95"/>
      <c r="AT157" s="24" t="s">
        <v>183</v>
      </c>
      <c r="AU157" s="24" t="s">
        <v>87</v>
      </c>
    </row>
    <row r="158" spans="2:47" s="1" customFormat="1" ht="13.5">
      <c r="B158" s="46"/>
      <c r="C158" s="74"/>
      <c r="D158" s="233" t="s">
        <v>295</v>
      </c>
      <c r="E158" s="74"/>
      <c r="F158" s="236" t="s">
        <v>2436</v>
      </c>
      <c r="G158" s="74"/>
      <c r="H158" s="74"/>
      <c r="I158" s="191"/>
      <c r="J158" s="74"/>
      <c r="K158" s="74"/>
      <c r="L158" s="72"/>
      <c r="M158" s="235"/>
      <c r="N158" s="47"/>
      <c r="O158" s="47"/>
      <c r="P158" s="47"/>
      <c r="Q158" s="47"/>
      <c r="R158" s="47"/>
      <c r="S158" s="47"/>
      <c r="T158" s="95"/>
      <c r="AT158" s="24" t="s">
        <v>295</v>
      </c>
      <c r="AU158" s="24" t="s">
        <v>87</v>
      </c>
    </row>
    <row r="159" spans="2:51" s="11" customFormat="1" ht="13.5">
      <c r="B159" s="240"/>
      <c r="C159" s="241"/>
      <c r="D159" s="233" t="s">
        <v>322</v>
      </c>
      <c r="E159" s="242" t="s">
        <v>23</v>
      </c>
      <c r="F159" s="243" t="s">
        <v>2813</v>
      </c>
      <c r="G159" s="241"/>
      <c r="H159" s="244">
        <v>181.5</v>
      </c>
      <c r="I159" s="245"/>
      <c r="J159" s="241"/>
      <c r="K159" s="241"/>
      <c r="L159" s="246"/>
      <c r="M159" s="247"/>
      <c r="N159" s="248"/>
      <c r="O159" s="248"/>
      <c r="P159" s="248"/>
      <c r="Q159" s="248"/>
      <c r="R159" s="248"/>
      <c r="S159" s="248"/>
      <c r="T159" s="249"/>
      <c r="AT159" s="250" t="s">
        <v>322</v>
      </c>
      <c r="AU159" s="250" t="s">
        <v>87</v>
      </c>
      <c r="AV159" s="11" t="s">
        <v>87</v>
      </c>
      <c r="AW159" s="11" t="s">
        <v>39</v>
      </c>
      <c r="AX159" s="11" t="s">
        <v>84</v>
      </c>
      <c r="AY159" s="250" t="s">
        <v>170</v>
      </c>
    </row>
    <row r="160" spans="2:65" s="1" customFormat="1" ht="16.5" customHeight="1">
      <c r="B160" s="46"/>
      <c r="C160" s="221" t="s">
        <v>239</v>
      </c>
      <c r="D160" s="221" t="s">
        <v>176</v>
      </c>
      <c r="E160" s="222" t="s">
        <v>2814</v>
      </c>
      <c r="F160" s="223" t="s">
        <v>2815</v>
      </c>
      <c r="G160" s="224" t="s">
        <v>292</v>
      </c>
      <c r="H160" s="225">
        <v>4.5</v>
      </c>
      <c r="I160" s="226"/>
      <c r="J160" s="227">
        <f>ROUND(I160*H160,2)</f>
        <v>0</v>
      </c>
      <c r="K160" s="223" t="s">
        <v>180</v>
      </c>
      <c r="L160" s="72"/>
      <c r="M160" s="228" t="s">
        <v>23</v>
      </c>
      <c r="N160" s="229" t="s">
        <v>47</v>
      </c>
      <c r="O160" s="47"/>
      <c r="P160" s="230">
        <f>O160*H160</f>
        <v>0</v>
      </c>
      <c r="Q160" s="230">
        <v>0</v>
      </c>
      <c r="R160" s="230">
        <f>Q160*H160</f>
        <v>0</v>
      </c>
      <c r="S160" s="230">
        <v>0</v>
      </c>
      <c r="T160" s="231">
        <f>S160*H160</f>
        <v>0</v>
      </c>
      <c r="AR160" s="24" t="s">
        <v>194</v>
      </c>
      <c r="AT160" s="24" t="s">
        <v>176</v>
      </c>
      <c r="AU160" s="24" t="s">
        <v>87</v>
      </c>
      <c r="AY160" s="24" t="s">
        <v>170</v>
      </c>
      <c r="BE160" s="232">
        <f>IF(N160="základní",J160,0)</f>
        <v>0</v>
      </c>
      <c r="BF160" s="232">
        <f>IF(N160="snížená",J160,0)</f>
        <v>0</v>
      </c>
      <c r="BG160" s="232">
        <f>IF(N160="zákl. přenesená",J160,0)</f>
        <v>0</v>
      </c>
      <c r="BH160" s="232">
        <f>IF(N160="sníž. přenesená",J160,0)</f>
        <v>0</v>
      </c>
      <c r="BI160" s="232">
        <f>IF(N160="nulová",J160,0)</f>
        <v>0</v>
      </c>
      <c r="BJ160" s="24" t="s">
        <v>84</v>
      </c>
      <c r="BK160" s="232">
        <f>ROUND(I160*H160,2)</f>
        <v>0</v>
      </c>
      <c r="BL160" s="24" t="s">
        <v>194</v>
      </c>
      <c r="BM160" s="24" t="s">
        <v>2816</v>
      </c>
    </row>
    <row r="161" spans="2:47" s="1" customFormat="1" ht="13.5">
      <c r="B161" s="46"/>
      <c r="C161" s="74"/>
      <c r="D161" s="233" t="s">
        <v>183</v>
      </c>
      <c r="E161" s="74"/>
      <c r="F161" s="234" t="s">
        <v>2817</v>
      </c>
      <c r="G161" s="74"/>
      <c r="H161" s="74"/>
      <c r="I161" s="191"/>
      <c r="J161" s="74"/>
      <c r="K161" s="74"/>
      <c r="L161" s="72"/>
      <c r="M161" s="235"/>
      <c r="N161" s="47"/>
      <c r="O161" s="47"/>
      <c r="P161" s="47"/>
      <c r="Q161" s="47"/>
      <c r="R161" s="47"/>
      <c r="S161" s="47"/>
      <c r="T161" s="95"/>
      <c r="AT161" s="24" t="s">
        <v>183</v>
      </c>
      <c r="AU161" s="24" t="s">
        <v>87</v>
      </c>
    </row>
    <row r="162" spans="2:47" s="1" customFormat="1" ht="13.5">
      <c r="B162" s="46"/>
      <c r="C162" s="74"/>
      <c r="D162" s="233" t="s">
        <v>295</v>
      </c>
      <c r="E162" s="74"/>
      <c r="F162" s="236" t="s">
        <v>2818</v>
      </c>
      <c r="G162" s="74"/>
      <c r="H162" s="74"/>
      <c r="I162" s="191"/>
      <c r="J162" s="74"/>
      <c r="K162" s="74"/>
      <c r="L162" s="72"/>
      <c r="M162" s="235"/>
      <c r="N162" s="47"/>
      <c r="O162" s="47"/>
      <c r="P162" s="47"/>
      <c r="Q162" s="47"/>
      <c r="R162" s="47"/>
      <c r="S162" s="47"/>
      <c r="T162" s="95"/>
      <c r="AT162" s="24" t="s">
        <v>295</v>
      </c>
      <c r="AU162" s="24" t="s">
        <v>87</v>
      </c>
    </row>
    <row r="163" spans="2:51" s="13" customFormat="1" ht="13.5">
      <c r="B163" s="275"/>
      <c r="C163" s="276"/>
      <c r="D163" s="233" t="s">
        <v>322</v>
      </c>
      <c r="E163" s="277" t="s">
        <v>23</v>
      </c>
      <c r="F163" s="278" t="s">
        <v>2819</v>
      </c>
      <c r="G163" s="276"/>
      <c r="H163" s="277" t="s">
        <v>23</v>
      </c>
      <c r="I163" s="279"/>
      <c r="J163" s="276"/>
      <c r="K163" s="276"/>
      <c r="L163" s="280"/>
      <c r="M163" s="281"/>
      <c r="N163" s="282"/>
      <c r="O163" s="282"/>
      <c r="P163" s="282"/>
      <c r="Q163" s="282"/>
      <c r="R163" s="282"/>
      <c r="S163" s="282"/>
      <c r="T163" s="283"/>
      <c r="AT163" s="284" t="s">
        <v>322</v>
      </c>
      <c r="AU163" s="284" t="s">
        <v>87</v>
      </c>
      <c r="AV163" s="13" t="s">
        <v>84</v>
      </c>
      <c r="AW163" s="13" t="s">
        <v>39</v>
      </c>
      <c r="AX163" s="13" t="s">
        <v>76</v>
      </c>
      <c r="AY163" s="284" t="s">
        <v>170</v>
      </c>
    </row>
    <row r="164" spans="2:51" s="11" customFormat="1" ht="13.5">
      <c r="B164" s="240"/>
      <c r="C164" s="241"/>
      <c r="D164" s="233" t="s">
        <v>322</v>
      </c>
      <c r="E164" s="242" t="s">
        <v>23</v>
      </c>
      <c r="F164" s="243" t="s">
        <v>2820</v>
      </c>
      <c r="G164" s="241"/>
      <c r="H164" s="244">
        <v>4.5</v>
      </c>
      <c r="I164" s="245"/>
      <c r="J164" s="241"/>
      <c r="K164" s="241"/>
      <c r="L164" s="246"/>
      <c r="M164" s="247"/>
      <c r="N164" s="248"/>
      <c r="O164" s="248"/>
      <c r="P164" s="248"/>
      <c r="Q164" s="248"/>
      <c r="R164" s="248"/>
      <c r="S164" s="248"/>
      <c r="T164" s="249"/>
      <c r="AT164" s="250" t="s">
        <v>322</v>
      </c>
      <c r="AU164" s="250" t="s">
        <v>87</v>
      </c>
      <c r="AV164" s="11" t="s">
        <v>87</v>
      </c>
      <c r="AW164" s="11" t="s">
        <v>39</v>
      </c>
      <c r="AX164" s="11" t="s">
        <v>84</v>
      </c>
      <c r="AY164" s="250" t="s">
        <v>170</v>
      </c>
    </row>
    <row r="165" spans="2:65" s="1" customFormat="1" ht="16.5" customHeight="1">
      <c r="B165" s="46"/>
      <c r="C165" s="221" t="s">
        <v>244</v>
      </c>
      <c r="D165" s="221" t="s">
        <v>176</v>
      </c>
      <c r="E165" s="222" t="s">
        <v>2450</v>
      </c>
      <c r="F165" s="223" t="s">
        <v>2451</v>
      </c>
      <c r="G165" s="224" t="s">
        <v>292</v>
      </c>
      <c r="H165" s="225">
        <v>463.4</v>
      </c>
      <c r="I165" s="226"/>
      <c r="J165" s="227">
        <f>ROUND(I165*H165,2)</f>
        <v>0</v>
      </c>
      <c r="K165" s="223" t="s">
        <v>180</v>
      </c>
      <c r="L165" s="72"/>
      <c r="M165" s="228" t="s">
        <v>23</v>
      </c>
      <c r="N165" s="229" t="s">
        <v>47</v>
      </c>
      <c r="O165" s="47"/>
      <c r="P165" s="230">
        <f>O165*H165</f>
        <v>0</v>
      </c>
      <c r="Q165" s="230">
        <v>0</v>
      </c>
      <c r="R165" s="230">
        <f>Q165*H165</f>
        <v>0</v>
      </c>
      <c r="S165" s="230">
        <v>0</v>
      </c>
      <c r="T165" s="231">
        <f>S165*H165</f>
        <v>0</v>
      </c>
      <c r="AR165" s="24" t="s">
        <v>194</v>
      </c>
      <c r="AT165" s="24" t="s">
        <v>176</v>
      </c>
      <c r="AU165" s="24" t="s">
        <v>87</v>
      </c>
      <c r="AY165" s="24" t="s">
        <v>170</v>
      </c>
      <c r="BE165" s="232">
        <f>IF(N165="základní",J165,0)</f>
        <v>0</v>
      </c>
      <c r="BF165" s="232">
        <f>IF(N165="snížená",J165,0)</f>
        <v>0</v>
      </c>
      <c r="BG165" s="232">
        <f>IF(N165="zákl. přenesená",J165,0)</f>
        <v>0</v>
      </c>
      <c r="BH165" s="232">
        <f>IF(N165="sníž. přenesená",J165,0)</f>
        <v>0</v>
      </c>
      <c r="BI165" s="232">
        <f>IF(N165="nulová",J165,0)</f>
        <v>0</v>
      </c>
      <c r="BJ165" s="24" t="s">
        <v>84</v>
      </c>
      <c r="BK165" s="232">
        <f>ROUND(I165*H165,2)</f>
        <v>0</v>
      </c>
      <c r="BL165" s="24" t="s">
        <v>194</v>
      </c>
      <c r="BM165" s="24" t="s">
        <v>2821</v>
      </c>
    </row>
    <row r="166" spans="2:47" s="1" customFormat="1" ht="13.5">
      <c r="B166" s="46"/>
      <c r="C166" s="74"/>
      <c r="D166" s="233" t="s">
        <v>183</v>
      </c>
      <c r="E166" s="74"/>
      <c r="F166" s="234" t="s">
        <v>2453</v>
      </c>
      <c r="G166" s="74"/>
      <c r="H166" s="74"/>
      <c r="I166" s="191"/>
      <c r="J166" s="74"/>
      <c r="K166" s="74"/>
      <c r="L166" s="72"/>
      <c r="M166" s="235"/>
      <c r="N166" s="47"/>
      <c r="O166" s="47"/>
      <c r="P166" s="47"/>
      <c r="Q166" s="47"/>
      <c r="R166" s="47"/>
      <c r="S166" s="47"/>
      <c r="T166" s="95"/>
      <c r="AT166" s="24" t="s">
        <v>183</v>
      </c>
      <c r="AU166" s="24" t="s">
        <v>87</v>
      </c>
    </row>
    <row r="167" spans="2:47" s="1" customFormat="1" ht="13.5">
      <c r="B167" s="46"/>
      <c r="C167" s="74"/>
      <c r="D167" s="233" t="s">
        <v>295</v>
      </c>
      <c r="E167" s="74"/>
      <c r="F167" s="236" t="s">
        <v>2454</v>
      </c>
      <c r="G167" s="74"/>
      <c r="H167" s="74"/>
      <c r="I167" s="191"/>
      <c r="J167" s="74"/>
      <c r="K167" s="74"/>
      <c r="L167" s="72"/>
      <c r="M167" s="235"/>
      <c r="N167" s="47"/>
      <c r="O167" s="47"/>
      <c r="P167" s="47"/>
      <c r="Q167" s="47"/>
      <c r="R167" s="47"/>
      <c r="S167" s="47"/>
      <c r="T167" s="95"/>
      <c r="AT167" s="24" t="s">
        <v>295</v>
      </c>
      <c r="AU167" s="24" t="s">
        <v>87</v>
      </c>
    </row>
    <row r="168" spans="2:51" s="13" customFormat="1" ht="13.5">
      <c r="B168" s="275"/>
      <c r="C168" s="276"/>
      <c r="D168" s="233" t="s">
        <v>322</v>
      </c>
      <c r="E168" s="277" t="s">
        <v>23</v>
      </c>
      <c r="F168" s="278" t="s">
        <v>2822</v>
      </c>
      <c r="G168" s="276"/>
      <c r="H168" s="277" t="s">
        <v>23</v>
      </c>
      <c r="I168" s="279"/>
      <c r="J168" s="276"/>
      <c r="K168" s="276"/>
      <c r="L168" s="280"/>
      <c r="M168" s="281"/>
      <c r="N168" s="282"/>
      <c r="O168" s="282"/>
      <c r="P168" s="282"/>
      <c r="Q168" s="282"/>
      <c r="R168" s="282"/>
      <c r="S168" s="282"/>
      <c r="T168" s="283"/>
      <c r="AT168" s="284" t="s">
        <v>322</v>
      </c>
      <c r="AU168" s="284" t="s">
        <v>87</v>
      </c>
      <c r="AV168" s="13" t="s">
        <v>84</v>
      </c>
      <c r="AW168" s="13" t="s">
        <v>39</v>
      </c>
      <c r="AX168" s="13" t="s">
        <v>76</v>
      </c>
      <c r="AY168" s="284" t="s">
        <v>170</v>
      </c>
    </row>
    <row r="169" spans="2:51" s="11" customFormat="1" ht="13.5">
      <c r="B169" s="240"/>
      <c r="C169" s="241"/>
      <c r="D169" s="233" t="s">
        <v>322</v>
      </c>
      <c r="E169" s="242" t="s">
        <v>23</v>
      </c>
      <c r="F169" s="243" t="s">
        <v>2823</v>
      </c>
      <c r="G169" s="241"/>
      <c r="H169" s="244">
        <v>463.4</v>
      </c>
      <c r="I169" s="245"/>
      <c r="J169" s="241"/>
      <c r="K169" s="241"/>
      <c r="L169" s="246"/>
      <c r="M169" s="247"/>
      <c r="N169" s="248"/>
      <c r="O169" s="248"/>
      <c r="P169" s="248"/>
      <c r="Q169" s="248"/>
      <c r="R169" s="248"/>
      <c r="S169" s="248"/>
      <c r="T169" s="249"/>
      <c r="AT169" s="250" t="s">
        <v>322</v>
      </c>
      <c r="AU169" s="250" t="s">
        <v>87</v>
      </c>
      <c r="AV169" s="11" t="s">
        <v>87</v>
      </c>
      <c r="AW169" s="11" t="s">
        <v>39</v>
      </c>
      <c r="AX169" s="11" t="s">
        <v>84</v>
      </c>
      <c r="AY169" s="250" t="s">
        <v>170</v>
      </c>
    </row>
    <row r="170" spans="2:65" s="1" customFormat="1" ht="16.5" customHeight="1">
      <c r="B170" s="46"/>
      <c r="C170" s="221" t="s">
        <v>10</v>
      </c>
      <c r="D170" s="221" t="s">
        <v>176</v>
      </c>
      <c r="E170" s="222" t="s">
        <v>2824</v>
      </c>
      <c r="F170" s="223" t="s">
        <v>2825</v>
      </c>
      <c r="G170" s="224" t="s">
        <v>292</v>
      </c>
      <c r="H170" s="225">
        <v>2317</v>
      </c>
      <c r="I170" s="226"/>
      <c r="J170" s="227">
        <f>ROUND(I170*H170,2)</f>
        <v>0</v>
      </c>
      <c r="K170" s="223" t="s">
        <v>180</v>
      </c>
      <c r="L170" s="72"/>
      <c r="M170" s="228" t="s">
        <v>23</v>
      </c>
      <c r="N170" s="229" t="s">
        <v>47</v>
      </c>
      <c r="O170" s="47"/>
      <c r="P170" s="230">
        <f>O170*H170</f>
        <v>0</v>
      </c>
      <c r="Q170" s="230">
        <v>0</v>
      </c>
      <c r="R170" s="230">
        <f>Q170*H170</f>
        <v>0</v>
      </c>
      <c r="S170" s="230">
        <v>0</v>
      </c>
      <c r="T170" s="231">
        <f>S170*H170</f>
        <v>0</v>
      </c>
      <c r="AR170" s="24" t="s">
        <v>194</v>
      </c>
      <c r="AT170" s="24" t="s">
        <v>176</v>
      </c>
      <c r="AU170" s="24" t="s">
        <v>87</v>
      </c>
      <c r="AY170" s="24" t="s">
        <v>170</v>
      </c>
      <c r="BE170" s="232">
        <f>IF(N170="základní",J170,0)</f>
        <v>0</v>
      </c>
      <c r="BF170" s="232">
        <f>IF(N170="snížená",J170,0)</f>
        <v>0</v>
      </c>
      <c r="BG170" s="232">
        <f>IF(N170="zákl. přenesená",J170,0)</f>
        <v>0</v>
      </c>
      <c r="BH170" s="232">
        <f>IF(N170="sníž. přenesená",J170,0)</f>
        <v>0</v>
      </c>
      <c r="BI170" s="232">
        <f>IF(N170="nulová",J170,0)</f>
        <v>0</v>
      </c>
      <c r="BJ170" s="24" t="s">
        <v>84</v>
      </c>
      <c r="BK170" s="232">
        <f>ROUND(I170*H170,2)</f>
        <v>0</v>
      </c>
      <c r="BL170" s="24" t="s">
        <v>194</v>
      </c>
      <c r="BM170" s="24" t="s">
        <v>2826</v>
      </c>
    </row>
    <row r="171" spans="2:47" s="1" customFormat="1" ht="13.5">
      <c r="B171" s="46"/>
      <c r="C171" s="74"/>
      <c r="D171" s="233" t="s">
        <v>183</v>
      </c>
      <c r="E171" s="74"/>
      <c r="F171" s="234" t="s">
        <v>2827</v>
      </c>
      <c r="G171" s="74"/>
      <c r="H171" s="74"/>
      <c r="I171" s="191"/>
      <c r="J171" s="74"/>
      <c r="K171" s="74"/>
      <c r="L171" s="72"/>
      <c r="M171" s="235"/>
      <c r="N171" s="47"/>
      <c r="O171" s="47"/>
      <c r="P171" s="47"/>
      <c r="Q171" s="47"/>
      <c r="R171" s="47"/>
      <c r="S171" s="47"/>
      <c r="T171" s="95"/>
      <c r="AT171" s="24" t="s">
        <v>183</v>
      </c>
      <c r="AU171" s="24" t="s">
        <v>87</v>
      </c>
    </row>
    <row r="172" spans="2:47" s="1" customFormat="1" ht="13.5">
      <c r="B172" s="46"/>
      <c r="C172" s="74"/>
      <c r="D172" s="233" t="s">
        <v>295</v>
      </c>
      <c r="E172" s="74"/>
      <c r="F172" s="236" t="s">
        <v>365</v>
      </c>
      <c r="G172" s="74"/>
      <c r="H172" s="74"/>
      <c r="I172" s="191"/>
      <c r="J172" s="74"/>
      <c r="K172" s="74"/>
      <c r="L172" s="72"/>
      <c r="M172" s="235"/>
      <c r="N172" s="47"/>
      <c r="O172" s="47"/>
      <c r="P172" s="47"/>
      <c r="Q172" s="47"/>
      <c r="R172" s="47"/>
      <c r="S172" s="47"/>
      <c r="T172" s="95"/>
      <c r="AT172" s="24" t="s">
        <v>295</v>
      </c>
      <c r="AU172" s="24" t="s">
        <v>87</v>
      </c>
    </row>
    <row r="173" spans="2:51" s="13" customFormat="1" ht="13.5">
      <c r="B173" s="275"/>
      <c r="C173" s="276"/>
      <c r="D173" s="233" t="s">
        <v>322</v>
      </c>
      <c r="E173" s="277" t="s">
        <v>23</v>
      </c>
      <c r="F173" s="278" t="s">
        <v>2460</v>
      </c>
      <c r="G173" s="276"/>
      <c r="H173" s="277" t="s">
        <v>23</v>
      </c>
      <c r="I173" s="279"/>
      <c r="J173" s="276"/>
      <c r="K173" s="276"/>
      <c r="L173" s="280"/>
      <c r="M173" s="281"/>
      <c r="N173" s="282"/>
      <c r="O173" s="282"/>
      <c r="P173" s="282"/>
      <c r="Q173" s="282"/>
      <c r="R173" s="282"/>
      <c r="S173" s="282"/>
      <c r="T173" s="283"/>
      <c r="AT173" s="284" t="s">
        <v>322</v>
      </c>
      <c r="AU173" s="284" t="s">
        <v>87</v>
      </c>
      <c r="AV173" s="13" t="s">
        <v>84</v>
      </c>
      <c r="AW173" s="13" t="s">
        <v>39</v>
      </c>
      <c r="AX173" s="13" t="s">
        <v>76</v>
      </c>
      <c r="AY173" s="284" t="s">
        <v>170</v>
      </c>
    </row>
    <row r="174" spans="2:51" s="13" customFormat="1" ht="13.5">
      <c r="B174" s="275"/>
      <c r="C174" s="276"/>
      <c r="D174" s="233" t="s">
        <v>322</v>
      </c>
      <c r="E174" s="277" t="s">
        <v>23</v>
      </c>
      <c r="F174" s="278" t="s">
        <v>2461</v>
      </c>
      <c r="G174" s="276"/>
      <c r="H174" s="277" t="s">
        <v>23</v>
      </c>
      <c r="I174" s="279"/>
      <c r="J174" s="276"/>
      <c r="K174" s="276"/>
      <c r="L174" s="280"/>
      <c r="M174" s="281"/>
      <c r="N174" s="282"/>
      <c r="O174" s="282"/>
      <c r="P174" s="282"/>
      <c r="Q174" s="282"/>
      <c r="R174" s="282"/>
      <c r="S174" s="282"/>
      <c r="T174" s="283"/>
      <c r="AT174" s="284" t="s">
        <v>322</v>
      </c>
      <c r="AU174" s="284" t="s">
        <v>87</v>
      </c>
      <c r="AV174" s="13" t="s">
        <v>84</v>
      </c>
      <c r="AW174" s="13" t="s">
        <v>39</v>
      </c>
      <c r="AX174" s="13" t="s">
        <v>76</v>
      </c>
      <c r="AY174" s="284" t="s">
        <v>170</v>
      </c>
    </row>
    <row r="175" spans="2:51" s="13" customFormat="1" ht="13.5">
      <c r="B175" s="275"/>
      <c r="C175" s="276"/>
      <c r="D175" s="233" t="s">
        <v>322</v>
      </c>
      <c r="E175" s="277" t="s">
        <v>23</v>
      </c>
      <c r="F175" s="278" t="s">
        <v>2828</v>
      </c>
      <c r="G175" s="276"/>
      <c r="H175" s="277" t="s">
        <v>23</v>
      </c>
      <c r="I175" s="279"/>
      <c r="J175" s="276"/>
      <c r="K175" s="276"/>
      <c r="L175" s="280"/>
      <c r="M175" s="281"/>
      <c r="N175" s="282"/>
      <c r="O175" s="282"/>
      <c r="P175" s="282"/>
      <c r="Q175" s="282"/>
      <c r="R175" s="282"/>
      <c r="S175" s="282"/>
      <c r="T175" s="283"/>
      <c r="AT175" s="284" t="s">
        <v>322</v>
      </c>
      <c r="AU175" s="284" t="s">
        <v>87</v>
      </c>
      <c r="AV175" s="13" t="s">
        <v>84</v>
      </c>
      <c r="AW175" s="13" t="s">
        <v>39</v>
      </c>
      <c r="AX175" s="13" t="s">
        <v>76</v>
      </c>
      <c r="AY175" s="284" t="s">
        <v>170</v>
      </c>
    </row>
    <row r="176" spans="2:51" s="11" customFormat="1" ht="13.5">
      <c r="B176" s="240"/>
      <c r="C176" s="241"/>
      <c r="D176" s="233" t="s">
        <v>322</v>
      </c>
      <c r="E176" s="242" t="s">
        <v>23</v>
      </c>
      <c r="F176" s="243" t="s">
        <v>2829</v>
      </c>
      <c r="G176" s="241"/>
      <c r="H176" s="244">
        <v>452.723</v>
      </c>
      <c r="I176" s="245"/>
      <c r="J176" s="241"/>
      <c r="K176" s="241"/>
      <c r="L176" s="246"/>
      <c r="M176" s="247"/>
      <c r="N176" s="248"/>
      <c r="O176" s="248"/>
      <c r="P176" s="248"/>
      <c r="Q176" s="248"/>
      <c r="R176" s="248"/>
      <c r="S176" s="248"/>
      <c r="T176" s="249"/>
      <c r="AT176" s="250" t="s">
        <v>322</v>
      </c>
      <c r="AU176" s="250" t="s">
        <v>87</v>
      </c>
      <c r="AV176" s="11" t="s">
        <v>87</v>
      </c>
      <c r="AW176" s="11" t="s">
        <v>39</v>
      </c>
      <c r="AX176" s="11" t="s">
        <v>76</v>
      </c>
      <c r="AY176" s="250" t="s">
        <v>170</v>
      </c>
    </row>
    <row r="177" spans="2:51" s="11" customFormat="1" ht="13.5">
      <c r="B177" s="240"/>
      <c r="C177" s="241"/>
      <c r="D177" s="233" t="s">
        <v>322</v>
      </c>
      <c r="E177" s="242" t="s">
        <v>23</v>
      </c>
      <c r="F177" s="243" t="s">
        <v>2830</v>
      </c>
      <c r="G177" s="241"/>
      <c r="H177" s="244">
        <v>424.886</v>
      </c>
      <c r="I177" s="245"/>
      <c r="J177" s="241"/>
      <c r="K177" s="241"/>
      <c r="L177" s="246"/>
      <c r="M177" s="247"/>
      <c r="N177" s="248"/>
      <c r="O177" s="248"/>
      <c r="P177" s="248"/>
      <c r="Q177" s="248"/>
      <c r="R177" s="248"/>
      <c r="S177" s="248"/>
      <c r="T177" s="249"/>
      <c r="AT177" s="250" t="s">
        <v>322</v>
      </c>
      <c r="AU177" s="250" t="s">
        <v>87</v>
      </c>
      <c r="AV177" s="11" t="s">
        <v>87</v>
      </c>
      <c r="AW177" s="11" t="s">
        <v>39</v>
      </c>
      <c r="AX177" s="11" t="s">
        <v>76</v>
      </c>
      <c r="AY177" s="250" t="s">
        <v>170</v>
      </c>
    </row>
    <row r="178" spans="2:51" s="11" customFormat="1" ht="13.5">
      <c r="B178" s="240"/>
      <c r="C178" s="241"/>
      <c r="D178" s="233" t="s">
        <v>322</v>
      </c>
      <c r="E178" s="242" t="s">
        <v>23</v>
      </c>
      <c r="F178" s="243" t="s">
        <v>2831</v>
      </c>
      <c r="G178" s="241"/>
      <c r="H178" s="244">
        <v>463.814</v>
      </c>
      <c r="I178" s="245"/>
      <c r="J178" s="241"/>
      <c r="K178" s="241"/>
      <c r="L178" s="246"/>
      <c r="M178" s="247"/>
      <c r="N178" s="248"/>
      <c r="O178" s="248"/>
      <c r="P178" s="248"/>
      <c r="Q178" s="248"/>
      <c r="R178" s="248"/>
      <c r="S178" s="248"/>
      <c r="T178" s="249"/>
      <c r="AT178" s="250" t="s">
        <v>322</v>
      </c>
      <c r="AU178" s="250" t="s">
        <v>87</v>
      </c>
      <c r="AV178" s="11" t="s">
        <v>87</v>
      </c>
      <c r="AW178" s="11" t="s">
        <v>39</v>
      </c>
      <c r="AX178" s="11" t="s">
        <v>76</v>
      </c>
      <c r="AY178" s="250" t="s">
        <v>170</v>
      </c>
    </row>
    <row r="179" spans="2:51" s="11" customFormat="1" ht="13.5">
      <c r="B179" s="240"/>
      <c r="C179" s="241"/>
      <c r="D179" s="233" t="s">
        <v>322</v>
      </c>
      <c r="E179" s="242" t="s">
        <v>23</v>
      </c>
      <c r="F179" s="243" t="s">
        <v>2832</v>
      </c>
      <c r="G179" s="241"/>
      <c r="H179" s="244">
        <v>455.717</v>
      </c>
      <c r="I179" s="245"/>
      <c r="J179" s="241"/>
      <c r="K179" s="241"/>
      <c r="L179" s="246"/>
      <c r="M179" s="247"/>
      <c r="N179" s="248"/>
      <c r="O179" s="248"/>
      <c r="P179" s="248"/>
      <c r="Q179" s="248"/>
      <c r="R179" s="248"/>
      <c r="S179" s="248"/>
      <c r="T179" s="249"/>
      <c r="AT179" s="250" t="s">
        <v>322</v>
      </c>
      <c r="AU179" s="250" t="s">
        <v>87</v>
      </c>
      <c r="AV179" s="11" t="s">
        <v>87</v>
      </c>
      <c r="AW179" s="11" t="s">
        <v>39</v>
      </c>
      <c r="AX179" s="11" t="s">
        <v>76</v>
      </c>
      <c r="AY179" s="250" t="s">
        <v>170</v>
      </c>
    </row>
    <row r="180" spans="2:51" s="11" customFormat="1" ht="13.5">
      <c r="B180" s="240"/>
      <c r="C180" s="241"/>
      <c r="D180" s="233" t="s">
        <v>322</v>
      </c>
      <c r="E180" s="242" t="s">
        <v>23</v>
      </c>
      <c r="F180" s="243" t="s">
        <v>2833</v>
      </c>
      <c r="G180" s="241"/>
      <c r="H180" s="244">
        <v>46.302</v>
      </c>
      <c r="I180" s="245"/>
      <c r="J180" s="241"/>
      <c r="K180" s="241"/>
      <c r="L180" s="246"/>
      <c r="M180" s="247"/>
      <c r="N180" s="248"/>
      <c r="O180" s="248"/>
      <c r="P180" s="248"/>
      <c r="Q180" s="248"/>
      <c r="R180" s="248"/>
      <c r="S180" s="248"/>
      <c r="T180" s="249"/>
      <c r="AT180" s="250" t="s">
        <v>322</v>
      </c>
      <c r="AU180" s="250" t="s">
        <v>87</v>
      </c>
      <c r="AV180" s="11" t="s">
        <v>87</v>
      </c>
      <c r="AW180" s="11" t="s">
        <v>39</v>
      </c>
      <c r="AX180" s="11" t="s">
        <v>76</v>
      </c>
      <c r="AY180" s="250" t="s">
        <v>170</v>
      </c>
    </row>
    <row r="181" spans="2:51" s="11" customFormat="1" ht="13.5">
      <c r="B181" s="240"/>
      <c r="C181" s="241"/>
      <c r="D181" s="233" t="s">
        <v>322</v>
      </c>
      <c r="E181" s="242" t="s">
        <v>23</v>
      </c>
      <c r="F181" s="243" t="s">
        <v>2834</v>
      </c>
      <c r="G181" s="241"/>
      <c r="H181" s="244">
        <v>26.291</v>
      </c>
      <c r="I181" s="245"/>
      <c r="J181" s="241"/>
      <c r="K181" s="241"/>
      <c r="L181" s="246"/>
      <c r="M181" s="247"/>
      <c r="N181" s="248"/>
      <c r="O181" s="248"/>
      <c r="P181" s="248"/>
      <c r="Q181" s="248"/>
      <c r="R181" s="248"/>
      <c r="S181" s="248"/>
      <c r="T181" s="249"/>
      <c r="AT181" s="250" t="s">
        <v>322</v>
      </c>
      <c r="AU181" s="250" t="s">
        <v>87</v>
      </c>
      <c r="AV181" s="11" t="s">
        <v>87</v>
      </c>
      <c r="AW181" s="11" t="s">
        <v>39</v>
      </c>
      <c r="AX181" s="11" t="s">
        <v>76</v>
      </c>
      <c r="AY181" s="250" t="s">
        <v>170</v>
      </c>
    </row>
    <row r="182" spans="2:51" s="11" customFormat="1" ht="13.5">
      <c r="B182" s="240"/>
      <c r="C182" s="241"/>
      <c r="D182" s="233" t="s">
        <v>322</v>
      </c>
      <c r="E182" s="242" t="s">
        <v>23</v>
      </c>
      <c r="F182" s="243" t="s">
        <v>2835</v>
      </c>
      <c r="G182" s="241"/>
      <c r="H182" s="244">
        <v>471.068</v>
      </c>
      <c r="I182" s="245"/>
      <c r="J182" s="241"/>
      <c r="K182" s="241"/>
      <c r="L182" s="246"/>
      <c r="M182" s="247"/>
      <c r="N182" s="248"/>
      <c r="O182" s="248"/>
      <c r="P182" s="248"/>
      <c r="Q182" s="248"/>
      <c r="R182" s="248"/>
      <c r="S182" s="248"/>
      <c r="T182" s="249"/>
      <c r="AT182" s="250" t="s">
        <v>322</v>
      </c>
      <c r="AU182" s="250" t="s">
        <v>87</v>
      </c>
      <c r="AV182" s="11" t="s">
        <v>87</v>
      </c>
      <c r="AW182" s="11" t="s">
        <v>39</v>
      </c>
      <c r="AX182" s="11" t="s">
        <v>76</v>
      </c>
      <c r="AY182" s="250" t="s">
        <v>170</v>
      </c>
    </row>
    <row r="183" spans="2:51" s="11" customFormat="1" ht="13.5">
      <c r="B183" s="240"/>
      <c r="C183" s="241"/>
      <c r="D183" s="233" t="s">
        <v>322</v>
      </c>
      <c r="E183" s="242" t="s">
        <v>23</v>
      </c>
      <c r="F183" s="243" t="s">
        <v>2836</v>
      </c>
      <c r="G183" s="241"/>
      <c r="H183" s="244">
        <v>373.648</v>
      </c>
      <c r="I183" s="245"/>
      <c r="J183" s="241"/>
      <c r="K183" s="241"/>
      <c r="L183" s="246"/>
      <c r="M183" s="247"/>
      <c r="N183" s="248"/>
      <c r="O183" s="248"/>
      <c r="P183" s="248"/>
      <c r="Q183" s="248"/>
      <c r="R183" s="248"/>
      <c r="S183" s="248"/>
      <c r="T183" s="249"/>
      <c r="AT183" s="250" t="s">
        <v>322</v>
      </c>
      <c r="AU183" s="250" t="s">
        <v>87</v>
      </c>
      <c r="AV183" s="11" t="s">
        <v>87</v>
      </c>
      <c r="AW183" s="11" t="s">
        <v>39</v>
      </c>
      <c r="AX183" s="11" t="s">
        <v>76</v>
      </c>
      <c r="AY183" s="250" t="s">
        <v>170</v>
      </c>
    </row>
    <row r="184" spans="2:51" s="11" customFormat="1" ht="13.5">
      <c r="B184" s="240"/>
      <c r="C184" s="241"/>
      <c r="D184" s="233" t="s">
        <v>322</v>
      </c>
      <c r="E184" s="242" t="s">
        <v>23</v>
      </c>
      <c r="F184" s="243" t="s">
        <v>2837</v>
      </c>
      <c r="G184" s="241"/>
      <c r="H184" s="244">
        <v>557.916</v>
      </c>
      <c r="I184" s="245"/>
      <c r="J184" s="241"/>
      <c r="K184" s="241"/>
      <c r="L184" s="246"/>
      <c r="M184" s="247"/>
      <c r="N184" s="248"/>
      <c r="O184" s="248"/>
      <c r="P184" s="248"/>
      <c r="Q184" s="248"/>
      <c r="R184" s="248"/>
      <c r="S184" s="248"/>
      <c r="T184" s="249"/>
      <c r="AT184" s="250" t="s">
        <v>322</v>
      </c>
      <c r="AU184" s="250" t="s">
        <v>87</v>
      </c>
      <c r="AV184" s="11" t="s">
        <v>87</v>
      </c>
      <c r="AW184" s="11" t="s">
        <v>39</v>
      </c>
      <c r="AX184" s="11" t="s">
        <v>76</v>
      </c>
      <c r="AY184" s="250" t="s">
        <v>170</v>
      </c>
    </row>
    <row r="185" spans="2:51" s="11" customFormat="1" ht="13.5">
      <c r="B185" s="240"/>
      <c r="C185" s="241"/>
      <c r="D185" s="233" t="s">
        <v>322</v>
      </c>
      <c r="E185" s="242" t="s">
        <v>23</v>
      </c>
      <c r="F185" s="243" t="s">
        <v>2838</v>
      </c>
      <c r="G185" s="241"/>
      <c r="H185" s="244">
        <v>584.384</v>
      </c>
      <c r="I185" s="245"/>
      <c r="J185" s="241"/>
      <c r="K185" s="241"/>
      <c r="L185" s="246"/>
      <c r="M185" s="247"/>
      <c r="N185" s="248"/>
      <c r="O185" s="248"/>
      <c r="P185" s="248"/>
      <c r="Q185" s="248"/>
      <c r="R185" s="248"/>
      <c r="S185" s="248"/>
      <c r="T185" s="249"/>
      <c r="AT185" s="250" t="s">
        <v>322</v>
      </c>
      <c r="AU185" s="250" t="s">
        <v>87</v>
      </c>
      <c r="AV185" s="11" t="s">
        <v>87</v>
      </c>
      <c r="AW185" s="11" t="s">
        <v>39</v>
      </c>
      <c r="AX185" s="11" t="s">
        <v>76</v>
      </c>
      <c r="AY185" s="250" t="s">
        <v>170</v>
      </c>
    </row>
    <row r="186" spans="2:51" s="14" customFormat="1" ht="13.5">
      <c r="B186" s="285"/>
      <c r="C186" s="286"/>
      <c r="D186" s="233" t="s">
        <v>322</v>
      </c>
      <c r="E186" s="287" t="s">
        <v>23</v>
      </c>
      <c r="F186" s="288" t="s">
        <v>2772</v>
      </c>
      <c r="G186" s="286"/>
      <c r="H186" s="289">
        <v>3856.749</v>
      </c>
      <c r="I186" s="290"/>
      <c r="J186" s="286"/>
      <c r="K186" s="286"/>
      <c r="L186" s="291"/>
      <c r="M186" s="292"/>
      <c r="N186" s="293"/>
      <c r="O186" s="293"/>
      <c r="P186" s="293"/>
      <c r="Q186" s="293"/>
      <c r="R186" s="293"/>
      <c r="S186" s="293"/>
      <c r="T186" s="294"/>
      <c r="AT186" s="295" t="s">
        <v>322</v>
      </c>
      <c r="AU186" s="295" t="s">
        <v>87</v>
      </c>
      <c r="AV186" s="14" t="s">
        <v>189</v>
      </c>
      <c r="AW186" s="14" t="s">
        <v>39</v>
      </c>
      <c r="AX186" s="14" t="s">
        <v>76</v>
      </c>
      <c r="AY186" s="295" t="s">
        <v>170</v>
      </c>
    </row>
    <row r="187" spans="2:51" s="13" customFormat="1" ht="13.5">
      <c r="B187" s="275"/>
      <c r="C187" s="276"/>
      <c r="D187" s="233" t="s">
        <v>322</v>
      </c>
      <c r="E187" s="277" t="s">
        <v>23</v>
      </c>
      <c r="F187" s="278" t="s">
        <v>2839</v>
      </c>
      <c r="G187" s="276"/>
      <c r="H187" s="277" t="s">
        <v>23</v>
      </c>
      <c r="I187" s="279"/>
      <c r="J187" s="276"/>
      <c r="K187" s="276"/>
      <c r="L187" s="280"/>
      <c r="M187" s="281"/>
      <c r="N187" s="282"/>
      <c r="O187" s="282"/>
      <c r="P187" s="282"/>
      <c r="Q187" s="282"/>
      <c r="R187" s="282"/>
      <c r="S187" s="282"/>
      <c r="T187" s="283"/>
      <c r="AT187" s="284" t="s">
        <v>322</v>
      </c>
      <c r="AU187" s="284" t="s">
        <v>87</v>
      </c>
      <c r="AV187" s="13" t="s">
        <v>84</v>
      </c>
      <c r="AW187" s="13" t="s">
        <v>39</v>
      </c>
      <c r="AX187" s="13" t="s">
        <v>76</v>
      </c>
      <c r="AY187" s="284" t="s">
        <v>170</v>
      </c>
    </row>
    <row r="188" spans="2:51" s="11" customFormat="1" ht="13.5">
      <c r="B188" s="240"/>
      <c r="C188" s="241"/>
      <c r="D188" s="233" t="s">
        <v>322</v>
      </c>
      <c r="E188" s="242" t="s">
        <v>23</v>
      </c>
      <c r="F188" s="243" t="s">
        <v>2840</v>
      </c>
      <c r="G188" s="241"/>
      <c r="H188" s="244">
        <v>543.666</v>
      </c>
      <c r="I188" s="245"/>
      <c r="J188" s="241"/>
      <c r="K188" s="241"/>
      <c r="L188" s="246"/>
      <c r="M188" s="247"/>
      <c r="N188" s="248"/>
      <c r="O188" s="248"/>
      <c r="P188" s="248"/>
      <c r="Q188" s="248"/>
      <c r="R188" s="248"/>
      <c r="S188" s="248"/>
      <c r="T188" s="249"/>
      <c r="AT188" s="250" t="s">
        <v>322</v>
      </c>
      <c r="AU188" s="250" t="s">
        <v>87</v>
      </c>
      <c r="AV188" s="11" t="s">
        <v>87</v>
      </c>
      <c r="AW188" s="11" t="s">
        <v>39</v>
      </c>
      <c r="AX188" s="11" t="s">
        <v>76</v>
      </c>
      <c r="AY188" s="250" t="s">
        <v>170</v>
      </c>
    </row>
    <row r="189" spans="2:51" s="13" customFormat="1" ht="13.5">
      <c r="B189" s="275"/>
      <c r="C189" s="276"/>
      <c r="D189" s="233" t="s">
        <v>322</v>
      </c>
      <c r="E189" s="277" t="s">
        <v>23</v>
      </c>
      <c r="F189" s="278" t="s">
        <v>2841</v>
      </c>
      <c r="G189" s="276"/>
      <c r="H189" s="277" t="s">
        <v>23</v>
      </c>
      <c r="I189" s="279"/>
      <c r="J189" s="276"/>
      <c r="K189" s="276"/>
      <c r="L189" s="280"/>
      <c r="M189" s="281"/>
      <c r="N189" s="282"/>
      <c r="O189" s="282"/>
      <c r="P189" s="282"/>
      <c r="Q189" s="282"/>
      <c r="R189" s="282"/>
      <c r="S189" s="282"/>
      <c r="T189" s="283"/>
      <c r="AT189" s="284" t="s">
        <v>322</v>
      </c>
      <c r="AU189" s="284" t="s">
        <v>87</v>
      </c>
      <c r="AV189" s="13" t="s">
        <v>84</v>
      </c>
      <c r="AW189" s="13" t="s">
        <v>39</v>
      </c>
      <c r="AX189" s="13" t="s">
        <v>76</v>
      </c>
      <c r="AY189" s="284" t="s">
        <v>170</v>
      </c>
    </row>
    <row r="190" spans="2:51" s="11" customFormat="1" ht="13.5">
      <c r="B190" s="240"/>
      <c r="C190" s="241"/>
      <c r="D190" s="233" t="s">
        <v>322</v>
      </c>
      <c r="E190" s="242" t="s">
        <v>23</v>
      </c>
      <c r="F190" s="243" t="s">
        <v>2842</v>
      </c>
      <c r="G190" s="241"/>
      <c r="H190" s="244">
        <v>319.127</v>
      </c>
      <c r="I190" s="245"/>
      <c r="J190" s="241"/>
      <c r="K190" s="241"/>
      <c r="L190" s="246"/>
      <c r="M190" s="247"/>
      <c r="N190" s="248"/>
      <c r="O190" s="248"/>
      <c r="P190" s="248"/>
      <c r="Q190" s="248"/>
      <c r="R190" s="248"/>
      <c r="S190" s="248"/>
      <c r="T190" s="249"/>
      <c r="AT190" s="250" t="s">
        <v>322</v>
      </c>
      <c r="AU190" s="250" t="s">
        <v>87</v>
      </c>
      <c r="AV190" s="11" t="s">
        <v>87</v>
      </c>
      <c r="AW190" s="11" t="s">
        <v>39</v>
      </c>
      <c r="AX190" s="11" t="s">
        <v>76</v>
      </c>
      <c r="AY190" s="250" t="s">
        <v>170</v>
      </c>
    </row>
    <row r="191" spans="2:51" s="13" customFormat="1" ht="13.5">
      <c r="B191" s="275"/>
      <c r="C191" s="276"/>
      <c r="D191" s="233" t="s">
        <v>322</v>
      </c>
      <c r="E191" s="277" t="s">
        <v>23</v>
      </c>
      <c r="F191" s="278" t="s">
        <v>2843</v>
      </c>
      <c r="G191" s="276"/>
      <c r="H191" s="277" t="s">
        <v>23</v>
      </c>
      <c r="I191" s="279"/>
      <c r="J191" s="276"/>
      <c r="K191" s="276"/>
      <c r="L191" s="280"/>
      <c r="M191" s="281"/>
      <c r="N191" s="282"/>
      <c r="O191" s="282"/>
      <c r="P191" s="282"/>
      <c r="Q191" s="282"/>
      <c r="R191" s="282"/>
      <c r="S191" s="282"/>
      <c r="T191" s="283"/>
      <c r="AT191" s="284" t="s">
        <v>322</v>
      </c>
      <c r="AU191" s="284" t="s">
        <v>87</v>
      </c>
      <c r="AV191" s="13" t="s">
        <v>84</v>
      </c>
      <c r="AW191" s="13" t="s">
        <v>39</v>
      </c>
      <c r="AX191" s="13" t="s">
        <v>76</v>
      </c>
      <c r="AY191" s="284" t="s">
        <v>170</v>
      </c>
    </row>
    <row r="192" spans="2:51" s="11" customFormat="1" ht="13.5">
      <c r="B192" s="240"/>
      <c r="C192" s="241"/>
      <c r="D192" s="233" t="s">
        <v>322</v>
      </c>
      <c r="E192" s="242" t="s">
        <v>23</v>
      </c>
      <c r="F192" s="243" t="s">
        <v>2844</v>
      </c>
      <c r="G192" s="241"/>
      <c r="H192" s="244">
        <v>30.623</v>
      </c>
      <c r="I192" s="245"/>
      <c r="J192" s="241"/>
      <c r="K192" s="241"/>
      <c r="L192" s="246"/>
      <c r="M192" s="247"/>
      <c r="N192" s="248"/>
      <c r="O192" s="248"/>
      <c r="P192" s="248"/>
      <c r="Q192" s="248"/>
      <c r="R192" s="248"/>
      <c r="S192" s="248"/>
      <c r="T192" s="249"/>
      <c r="AT192" s="250" t="s">
        <v>322</v>
      </c>
      <c r="AU192" s="250" t="s">
        <v>87</v>
      </c>
      <c r="AV192" s="11" t="s">
        <v>87</v>
      </c>
      <c r="AW192" s="11" t="s">
        <v>39</v>
      </c>
      <c r="AX192" s="11" t="s">
        <v>76</v>
      </c>
      <c r="AY192" s="250" t="s">
        <v>170</v>
      </c>
    </row>
    <row r="193" spans="2:51" s="13" customFormat="1" ht="13.5">
      <c r="B193" s="275"/>
      <c r="C193" s="276"/>
      <c r="D193" s="233" t="s">
        <v>322</v>
      </c>
      <c r="E193" s="277" t="s">
        <v>23</v>
      </c>
      <c r="F193" s="278" t="s">
        <v>2845</v>
      </c>
      <c r="G193" s="276"/>
      <c r="H193" s="277" t="s">
        <v>23</v>
      </c>
      <c r="I193" s="279"/>
      <c r="J193" s="276"/>
      <c r="K193" s="276"/>
      <c r="L193" s="280"/>
      <c r="M193" s="281"/>
      <c r="N193" s="282"/>
      <c r="O193" s="282"/>
      <c r="P193" s="282"/>
      <c r="Q193" s="282"/>
      <c r="R193" s="282"/>
      <c r="S193" s="282"/>
      <c r="T193" s="283"/>
      <c r="AT193" s="284" t="s">
        <v>322</v>
      </c>
      <c r="AU193" s="284" t="s">
        <v>87</v>
      </c>
      <c r="AV193" s="13" t="s">
        <v>84</v>
      </c>
      <c r="AW193" s="13" t="s">
        <v>39</v>
      </c>
      <c r="AX193" s="13" t="s">
        <v>76</v>
      </c>
      <c r="AY193" s="284" t="s">
        <v>170</v>
      </c>
    </row>
    <row r="194" spans="2:51" s="11" customFormat="1" ht="13.5">
      <c r="B194" s="240"/>
      <c r="C194" s="241"/>
      <c r="D194" s="233" t="s">
        <v>322</v>
      </c>
      <c r="E194" s="242" t="s">
        <v>23</v>
      </c>
      <c r="F194" s="243" t="s">
        <v>2846</v>
      </c>
      <c r="G194" s="241"/>
      <c r="H194" s="244">
        <v>72.942</v>
      </c>
      <c r="I194" s="245"/>
      <c r="J194" s="241"/>
      <c r="K194" s="241"/>
      <c r="L194" s="246"/>
      <c r="M194" s="247"/>
      <c r="N194" s="248"/>
      <c r="O194" s="248"/>
      <c r="P194" s="248"/>
      <c r="Q194" s="248"/>
      <c r="R194" s="248"/>
      <c r="S194" s="248"/>
      <c r="T194" s="249"/>
      <c r="AT194" s="250" t="s">
        <v>322</v>
      </c>
      <c r="AU194" s="250" t="s">
        <v>87</v>
      </c>
      <c r="AV194" s="11" t="s">
        <v>87</v>
      </c>
      <c r="AW194" s="11" t="s">
        <v>39</v>
      </c>
      <c r="AX194" s="11" t="s">
        <v>76</v>
      </c>
      <c r="AY194" s="250" t="s">
        <v>170</v>
      </c>
    </row>
    <row r="195" spans="2:51" s="13" customFormat="1" ht="13.5">
      <c r="B195" s="275"/>
      <c r="C195" s="276"/>
      <c r="D195" s="233" t="s">
        <v>322</v>
      </c>
      <c r="E195" s="277" t="s">
        <v>23</v>
      </c>
      <c r="F195" s="278" t="s">
        <v>2847</v>
      </c>
      <c r="G195" s="276"/>
      <c r="H195" s="277" t="s">
        <v>23</v>
      </c>
      <c r="I195" s="279"/>
      <c r="J195" s="276"/>
      <c r="K195" s="276"/>
      <c r="L195" s="280"/>
      <c r="M195" s="281"/>
      <c r="N195" s="282"/>
      <c r="O195" s="282"/>
      <c r="P195" s="282"/>
      <c r="Q195" s="282"/>
      <c r="R195" s="282"/>
      <c r="S195" s="282"/>
      <c r="T195" s="283"/>
      <c r="AT195" s="284" t="s">
        <v>322</v>
      </c>
      <c r="AU195" s="284" t="s">
        <v>87</v>
      </c>
      <c r="AV195" s="13" t="s">
        <v>84</v>
      </c>
      <c r="AW195" s="13" t="s">
        <v>39</v>
      </c>
      <c r="AX195" s="13" t="s">
        <v>76</v>
      </c>
      <c r="AY195" s="284" t="s">
        <v>170</v>
      </c>
    </row>
    <row r="196" spans="2:51" s="11" customFormat="1" ht="13.5">
      <c r="B196" s="240"/>
      <c r="C196" s="241"/>
      <c r="D196" s="233" t="s">
        <v>322</v>
      </c>
      <c r="E196" s="242" t="s">
        <v>23</v>
      </c>
      <c r="F196" s="243" t="s">
        <v>2848</v>
      </c>
      <c r="G196" s="241"/>
      <c r="H196" s="244">
        <v>200.816</v>
      </c>
      <c r="I196" s="245"/>
      <c r="J196" s="241"/>
      <c r="K196" s="241"/>
      <c r="L196" s="246"/>
      <c r="M196" s="247"/>
      <c r="N196" s="248"/>
      <c r="O196" s="248"/>
      <c r="P196" s="248"/>
      <c r="Q196" s="248"/>
      <c r="R196" s="248"/>
      <c r="S196" s="248"/>
      <c r="T196" s="249"/>
      <c r="AT196" s="250" t="s">
        <v>322</v>
      </c>
      <c r="AU196" s="250" t="s">
        <v>87</v>
      </c>
      <c r="AV196" s="11" t="s">
        <v>87</v>
      </c>
      <c r="AW196" s="11" t="s">
        <v>39</v>
      </c>
      <c r="AX196" s="11" t="s">
        <v>76</v>
      </c>
      <c r="AY196" s="250" t="s">
        <v>170</v>
      </c>
    </row>
    <row r="197" spans="2:51" s="13" customFormat="1" ht="13.5">
      <c r="B197" s="275"/>
      <c r="C197" s="276"/>
      <c r="D197" s="233" t="s">
        <v>322</v>
      </c>
      <c r="E197" s="277" t="s">
        <v>23</v>
      </c>
      <c r="F197" s="278" t="s">
        <v>2849</v>
      </c>
      <c r="G197" s="276"/>
      <c r="H197" s="277" t="s">
        <v>23</v>
      </c>
      <c r="I197" s="279"/>
      <c r="J197" s="276"/>
      <c r="K197" s="276"/>
      <c r="L197" s="280"/>
      <c r="M197" s="281"/>
      <c r="N197" s="282"/>
      <c r="O197" s="282"/>
      <c r="P197" s="282"/>
      <c r="Q197" s="282"/>
      <c r="R197" s="282"/>
      <c r="S197" s="282"/>
      <c r="T197" s="283"/>
      <c r="AT197" s="284" t="s">
        <v>322</v>
      </c>
      <c r="AU197" s="284" t="s">
        <v>87</v>
      </c>
      <c r="AV197" s="13" t="s">
        <v>84</v>
      </c>
      <c r="AW197" s="13" t="s">
        <v>39</v>
      </c>
      <c r="AX197" s="13" t="s">
        <v>76</v>
      </c>
      <c r="AY197" s="284" t="s">
        <v>170</v>
      </c>
    </row>
    <row r="198" spans="2:51" s="11" customFormat="1" ht="13.5">
      <c r="B198" s="240"/>
      <c r="C198" s="241"/>
      <c r="D198" s="233" t="s">
        <v>322</v>
      </c>
      <c r="E198" s="242" t="s">
        <v>23</v>
      </c>
      <c r="F198" s="243" t="s">
        <v>2850</v>
      </c>
      <c r="G198" s="241"/>
      <c r="H198" s="244">
        <v>70.567</v>
      </c>
      <c r="I198" s="245"/>
      <c r="J198" s="241"/>
      <c r="K198" s="241"/>
      <c r="L198" s="246"/>
      <c r="M198" s="247"/>
      <c r="N198" s="248"/>
      <c r="O198" s="248"/>
      <c r="P198" s="248"/>
      <c r="Q198" s="248"/>
      <c r="R198" s="248"/>
      <c r="S198" s="248"/>
      <c r="T198" s="249"/>
      <c r="AT198" s="250" t="s">
        <v>322</v>
      </c>
      <c r="AU198" s="250" t="s">
        <v>87</v>
      </c>
      <c r="AV198" s="11" t="s">
        <v>87</v>
      </c>
      <c r="AW198" s="11" t="s">
        <v>39</v>
      </c>
      <c r="AX198" s="11" t="s">
        <v>76</v>
      </c>
      <c r="AY198" s="250" t="s">
        <v>170</v>
      </c>
    </row>
    <row r="199" spans="2:51" s="13" customFormat="1" ht="13.5">
      <c r="B199" s="275"/>
      <c r="C199" s="276"/>
      <c r="D199" s="233" t="s">
        <v>322</v>
      </c>
      <c r="E199" s="277" t="s">
        <v>23</v>
      </c>
      <c r="F199" s="278" t="s">
        <v>2851</v>
      </c>
      <c r="G199" s="276"/>
      <c r="H199" s="277" t="s">
        <v>23</v>
      </c>
      <c r="I199" s="279"/>
      <c r="J199" s="276"/>
      <c r="K199" s="276"/>
      <c r="L199" s="280"/>
      <c r="M199" s="281"/>
      <c r="N199" s="282"/>
      <c r="O199" s="282"/>
      <c r="P199" s="282"/>
      <c r="Q199" s="282"/>
      <c r="R199" s="282"/>
      <c r="S199" s="282"/>
      <c r="T199" s="283"/>
      <c r="AT199" s="284" t="s">
        <v>322</v>
      </c>
      <c r="AU199" s="284" t="s">
        <v>87</v>
      </c>
      <c r="AV199" s="13" t="s">
        <v>84</v>
      </c>
      <c r="AW199" s="13" t="s">
        <v>39</v>
      </c>
      <c r="AX199" s="13" t="s">
        <v>76</v>
      </c>
      <c r="AY199" s="284" t="s">
        <v>170</v>
      </c>
    </row>
    <row r="200" spans="2:51" s="11" customFormat="1" ht="13.5">
      <c r="B200" s="240"/>
      <c r="C200" s="241"/>
      <c r="D200" s="233" t="s">
        <v>322</v>
      </c>
      <c r="E200" s="242" t="s">
        <v>23</v>
      </c>
      <c r="F200" s="243" t="s">
        <v>2852</v>
      </c>
      <c r="G200" s="241"/>
      <c r="H200" s="244">
        <v>78.44</v>
      </c>
      <c r="I200" s="245"/>
      <c r="J200" s="241"/>
      <c r="K200" s="241"/>
      <c r="L200" s="246"/>
      <c r="M200" s="247"/>
      <c r="N200" s="248"/>
      <c r="O200" s="248"/>
      <c r="P200" s="248"/>
      <c r="Q200" s="248"/>
      <c r="R200" s="248"/>
      <c r="S200" s="248"/>
      <c r="T200" s="249"/>
      <c r="AT200" s="250" t="s">
        <v>322</v>
      </c>
      <c r="AU200" s="250" t="s">
        <v>87</v>
      </c>
      <c r="AV200" s="11" t="s">
        <v>87</v>
      </c>
      <c r="AW200" s="11" t="s">
        <v>39</v>
      </c>
      <c r="AX200" s="11" t="s">
        <v>76</v>
      </c>
      <c r="AY200" s="250" t="s">
        <v>170</v>
      </c>
    </row>
    <row r="201" spans="2:51" s="13" customFormat="1" ht="13.5">
      <c r="B201" s="275"/>
      <c r="C201" s="276"/>
      <c r="D201" s="233" t="s">
        <v>322</v>
      </c>
      <c r="E201" s="277" t="s">
        <v>23</v>
      </c>
      <c r="F201" s="278" t="s">
        <v>2853</v>
      </c>
      <c r="G201" s="276"/>
      <c r="H201" s="277" t="s">
        <v>23</v>
      </c>
      <c r="I201" s="279"/>
      <c r="J201" s="276"/>
      <c r="K201" s="276"/>
      <c r="L201" s="280"/>
      <c r="M201" s="281"/>
      <c r="N201" s="282"/>
      <c r="O201" s="282"/>
      <c r="P201" s="282"/>
      <c r="Q201" s="282"/>
      <c r="R201" s="282"/>
      <c r="S201" s="282"/>
      <c r="T201" s="283"/>
      <c r="AT201" s="284" t="s">
        <v>322</v>
      </c>
      <c r="AU201" s="284" t="s">
        <v>87</v>
      </c>
      <c r="AV201" s="13" t="s">
        <v>84</v>
      </c>
      <c r="AW201" s="13" t="s">
        <v>39</v>
      </c>
      <c r="AX201" s="13" t="s">
        <v>76</v>
      </c>
      <c r="AY201" s="284" t="s">
        <v>170</v>
      </c>
    </row>
    <row r="202" spans="2:51" s="11" customFormat="1" ht="13.5">
      <c r="B202" s="240"/>
      <c r="C202" s="241"/>
      <c r="D202" s="233" t="s">
        <v>322</v>
      </c>
      <c r="E202" s="242" t="s">
        <v>23</v>
      </c>
      <c r="F202" s="243" t="s">
        <v>2854</v>
      </c>
      <c r="G202" s="241"/>
      <c r="H202" s="244">
        <v>78.907</v>
      </c>
      <c r="I202" s="245"/>
      <c r="J202" s="241"/>
      <c r="K202" s="241"/>
      <c r="L202" s="246"/>
      <c r="M202" s="247"/>
      <c r="N202" s="248"/>
      <c r="O202" s="248"/>
      <c r="P202" s="248"/>
      <c r="Q202" s="248"/>
      <c r="R202" s="248"/>
      <c r="S202" s="248"/>
      <c r="T202" s="249"/>
      <c r="AT202" s="250" t="s">
        <v>322</v>
      </c>
      <c r="AU202" s="250" t="s">
        <v>87</v>
      </c>
      <c r="AV202" s="11" t="s">
        <v>87</v>
      </c>
      <c r="AW202" s="11" t="s">
        <v>39</v>
      </c>
      <c r="AX202" s="11" t="s">
        <v>76</v>
      </c>
      <c r="AY202" s="250" t="s">
        <v>170</v>
      </c>
    </row>
    <row r="203" spans="2:51" s="13" customFormat="1" ht="13.5">
      <c r="B203" s="275"/>
      <c r="C203" s="276"/>
      <c r="D203" s="233" t="s">
        <v>322</v>
      </c>
      <c r="E203" s="277" t="s">
        <v>23</v>
      </c>
      <c r="F203" s="278" t="s">
        <v>2855</v>
      </c>
      <c r="G203" s="276"/>
      <c r="H203" s="277" t="s">
        <v>23</v>
      </c>
      <c r="I203" s="279"/>
      <c r="J203" s="276"/>
      <c r="K203" s="276"/>
      <c r="L203" s="280"/>
      <c r="M203" s="281"/>
      <c r="N203" s="282"/>
      <c r="O203" s="282"/>
      <c r="P203" s="282"/>
      <c r="Q203" s="282"/>
      <c r="R203" s="282"/>
      <c r="S203" s="282"/>
      <c r="T203" s="283"/>
      <c r="AT203" s="284" t="s">
        <v>322</v>
      </c>
      <c r="AU203" s="284" t="s">
        <v>87</v>
      </c>
      <c r="AV203" s="13" t="s">
        <v>84</v>
      </c>
      <c r="AW203" s="13" t="s">
        <v>39</v>
      </c>
      <c r="AX203" s="13" t="s">
        <v>76</v>
      </c>
      <c r="AY203" s="284" t="s">
        <v>170</v>
      </c>
    </row>
    <row r="204" spans="2:51" s="11" customFormat="1" ht="13.5">
      <c r="B204" s="240"/>
      <c r="C204" s="241"/>
      <c r="D204" s="233" t="s">
        <v>322</v>
      </c>
      <c r="E204" s="242" t="s">
        <v>23</v>
      </c>
      <c r="F204" s="243" t="s">
        <v>2856</v>
      </c>
      <c r="G204" s="241"/>
      <c r="H204" s="244">
        <v>394.234</v>
      </c>
      <c r="I204" s="245"/>
      <c r="J204" s="241"/>
      <c r="K204" s="241"/>
      <c r="L204" s="246"/>
      <c r="M204" s="247"/>
      <c r="N204" s="248"/>
      <c r="O204" s="248"/>
      <c r="P204" s="248"/>
      <c r="Q204" s="248"/>
      <c r="R204" s="248"/>
      <c r="S204" s="248"/>
      <c r="T204" s="249"/>
      <c r="AT204" s="250" t="s">
        <v>322</v>
      </c>
      <c r="AU204" s="250" t="s">
        <v>87</v>
      </c>
      <c r="AV204" s="11" t="s">
        <v>87</v>
      </c>
      <c r="AW204" s="11" t="s">
        <v>39</v>
      </c>
      <c r="AX204" s="11" t="s">
        <v>76</v>
      </c>
      <c r="AY204" s="250" t="s">
        <v>170</v>
      </c>
    </row>
    <row r="205" spans="2:51" s="13" customFormat="1" ht="13.5">
      <c r="B205" s="275"/>
      <c r="C205" s="276"/>
      <c r="D205" s="233" t="s">
        <v>322</v>
      </c>
      <c r="E205" s="277" t="s">
        <v>23</v>
      </c>
      <c r="F205" s="278" t="s">
        <v>2857</v>
      </c>
      <c r="G205" s="276"/>
      <c r="H205" s="277" t="s">
        <v>23</v>
      </c>
      <c r="I205" s="279"/>
      <c r="J205" s="276"/>
      <c r="K205" s="276"/>
      <c r="L205" s="280"/>
      <c r="M205" s="281"/>
      <c r="N205" s="282"/>
      <c r="O205" s="282"/>
      <c r="P205" s="282"/>
      <c r="Q205" s="282"/>
      <c r="R205" s="282"/>
      <c r="S205" s="282"/>
      <c r="T205" s="283"/>
      <c r="AT205" s="284" t="s">
        <v>322</v>
      </c>
      <c r="AU205" s="284" t="s">
        <v>87</v>
      </c>
      <c r="AV205" s="13" t="s">
        <v>84</v>
      </c>
      <c r="AW205" s="13" t="s">
        <v>39</v>
      </c>
      <c r="AX205" s="13" t="s">
        <v>76</v>
      </c>
      <c r="AY205" s="284" t="s">
        <v>170</v>
      </c>
    </row>
    <row r="206" spans="2:51" s="11" customFormat="1" ht="13.5">
      <c r="B206" s="240"/>
      <c r="C206" s="241"/>
      <c r="D206" s="233" t="s">
        <v>322</v>
      </c>
      <c r="E206" s="242" t="s">
        <v>23</v>
      </c>
      <c r="F206" s="243" t="s">
        <v>2858</v>
      </c>
      <c r="G206" s="241"/>
      <c r="H206" s="244">
        <v>3.4</v>
      </c>
      <c r="I206" s="245"/>
      <c r="J206" s="241"/>
      <c r="K206" s="241"/>
      <c r="L206" s="246"/>
      <c r="M206" s="247"/>
      <c r="N206" s="248"/>
      <c r="O206" s="248"/>
      <c r="P206" s="248"/>
      <c r="Q206" s="248"/>
      <c r="R206" s="248"/>
      <c r="S206" s="248"/>
      <c r="T206" s="249"/>
      <c r="AT206" s="250" t="s">
        <v>322</v>
      </c>
      <c r="AU206" s="250" t="s">
        <v>87</v>
      </c>
      <c r="AV206" s="11" t="s">
        <v>87</v>
      </c>
      <c r="AW206" s="11" t="s">
        <v>39</v>
      </c>
      <c r="AX206" s="11" t="s">
        <v>76</v>
      </c>
      <c r="AY206" s="250" t="s">
        <v>170</v>
      </c>
    </row>
    <row r="207" spans="2:51" s="11" customFormat="1" ht="13.5">
      <c r="B207" s="240"/>
      <c r="C207" s="241"/>
      <c r="D207" s="233" t="s">
        <v>322</v>
      </c>
      <c r="E207" s="242" t="s">
        <v>23</v>
      </c>
      <c r="F207" s="243" t="s">
        <v>2859</v>
      </c>
      <c r="G207" s="241"/>
      <c r="H207" s="244">
        <v>20.776</v>
      </c>
      <c r="I207" s="245"/>
      <c r="J207" s="241"/>
      <c r="K207" s="241"/>
      <c r="L207" s="246"/>
      <c r="M207" s="247"/>
      <c r="N207" s="248"/>
      <c r="O207" s="248"/>
      <c r="P207" s="248"/>
      <c r="Q207" s="248"/>
      <c r="R207" s="248"/>
      <c r="S207" s="248"/>
      <c r="T207" s="249"/>
      <c r="AT207" s="250" t="s">
        <v>322</v>
      </c>
      <c r="AU207" s="250" t="s">
        <v>87</v>
      </c>
      <c r="AV207" s="11" t="s">
        <v>87</v>
      </c>
      <c r="AW207" s="11" t="s">
        <v>39</v>
      </c>
      <c r="AX207" s="11" t="s">
        <v>76</v>
      </c>
      <c r="AY207" s="250" t="s">
        <v>170</v>
      </c>
    </row>
    <row r="208" spans="2:51" s="11" customFormat="1" ht="13.5">
      <c r="B208" s="240"/>
      <c r="C208" s="241"/>
      <c r="D208" s="233" t="s">
        <v>322</v>
      </c>
      <c r="E208" s="242" t="s">
        <v>23</v>
      </c>
      <c r="F208" s="243" t="s">
        <v>2860</v>
      </c>
      <c r="G208" s="241"/>
      <c r="H208" s="244">
        <v>32.542</v>
      </c>
      <c r="I208" s="245"/>
      <c r="J208" s="241"/>
      <c r="K208" s="241"/>
      <c r="L208" s="246"/>
      <c r="M208" s="247"/>
      <c r="N208" s="248"/>
      <c r="O208" s="248"/>
      <c r="P208" s="248"/>
      <c r="Q208" s="248"/>
      <c r="R208" s="248"/>
      <c r="S208" s="248"/>
      <c r="T208" s="249"/>
      <c r="AT208" s="250" t="s">
        <v>322</v>
      </c>
      <c r="AU208" s="250" t="s">
        <v>87</v>
      </c>
      <c r="AV208" s="11" t="s">
        <v>87</v>
      </c>
      <c r="AW208" s="11" t="s">
        <v>39</v>
      </c>
      <c r="AX208" s="11" t="s">
        <v>76</v>
      </c>
      <c r="AY208" s="250" t="s">
        <v>170</v>
      </c>
    </row>
    <row r="209" spans="2:51" s="11" customFormat="1" ht="13.5">
      <c r="B209" s="240"/>
      <c r="C209" s="241"/>
      <c r="D209" s="233" t="s">
        <v>322</v>
      </c>
      <c r="E209" s="242" t="s">
        <v>23</v>
      </c>
      <c r="F209" s="243" t="s">
        <v>2861</v>
      </c>
      <c r="G209" s="241"/>
      <c r="H209" s="244">
        <v>3.3</v>
      </c>
      <c r="I209" s="245"/>
      <c r="J209" s="241"/>
      <c r="K209" s="241"/>
      <c r="L209" s="246"/>
      <c r="M209" s="247"/>
      <c r="N209" s="248"/>
      <c r="O209" s="248"/>
      <c r="P209" s="248"/>
      <c r="Q209" s="248"/>
      <c r="R209" s="248"/>
      <c r="S209" s="248"/>
      <c r="T209" s="249"/>
      <c r="AT209" s="250" t="s">
        <v>322</v>
      </c>
      <c r="AU209" s="250" t="s">
        <v>87</v>
      </c>
      <c r="AV209" s="11" t="s">
        <v>87</v>
      </c>
      <c r="AW209" s="11" t="s">
        <v>39</v>
      </c>
      <c r="AX209" s="11" t="s">
        <v>76</v>
      </c>
      <c r="AY209" s="250" t="s">
        <v>170</v>
      </c>
    </row>
    <row r="210" spans="2:51" s="11" customFormat="1" ht="13.5">
      <c r="B210" s="240"/>
      <c r="C210" s="241"/>
      <c r="D210" s="233" t="s">
        <v>322</v>
      </c>
      <c r="E210" s="242" t="s">
        <v>23</v>
      </c>
      <c r="F210" s="243" t="s">
        <v>2862</v>
      </c>
      <c r="G210" s="241"/>
      <c r="H210" s="244">
        <v>1.44</v>
      </c>
      <c r="I210" s="245"/>
      <c r="J210" s="241"/>
      <c r="K210" s="241"/>
      <c r="L210" s="246"/>
      <c r="M210" s="247"/>
      <c r="N210" s="248"/>
      <c r="O210" s="248"/>
      <c r="P210" s="248"/>
      <c r="Q210" s="248"/>
      <c r="R210" s="248"/>
      <c r="S210" s="248"/>
      <c r="T210" s="249"/>
      <c r="AT210" s="250" t="s">
        <v>322</v>
      </c>
      <c r="AU210" s="250" t="s">
        <v>87</v>
      </c>
      <c r="AV210" s="11" t="s">
        <v>87</v>
      </c>
      <c r="AW210" s="11" t="s">
        <v>39</v>
      </c>
      <c r="AX210" s="11" t="s">
        <v>76</v>
      </c>
      <c r="AY210" s="250" t="s">
        <v>170</v>
      </c>
    </row>
    <row r="211" spans="2:51" s="12" customFormat="1" ht="13.5">
      <c r="B211" s="251"/>
      <c r="C211" s="252"/>
      <c r="D211" s="233" t="s">
        <v>322</v>
      </c>
      <c r="E211" s="253" t="s">
        <v>23</v>
      </c>
      <c r="F211" s="254" t="s">
        <v>392</v>
      </c>
      <c r="G211" s="252"/>
      <c r="H211" s="255">
        <v>5707.529</v>
      </c>
      <c r="I211" s="256"/>
      <c r="J211" s="252"/>
      <c r="K211" s="252"/>
      <c r="L211" s="257"/>
      <c r="M211" s="258"/>
      <c r="N211" s="259"/>
      <c r="O211" s="259"/>
      <c r="P211" s="259"/>
      <c r="Q211" s="259"/>
      <c r="R211" s="259"/>
      <c r="S211" s="259"/>
      <c r="T211" s="260"/>
      <c r="AT211" s="261" t="s">
        <v>322</v>
      </c>
      <c r="AU211" s="261" t="s">
        <v>87</v>
      </c>
      <c r="AV211" s="12" t="s">
        <v>194</v>
      </c>
      <c r="AW211" s="12" t="s">
        <v>39</v>
      </c>
      <c r="AX211" s="12" t="s">
        <v>76</v>
      </c>
      <c r="AY211" s="261" t="s">
        <v>170</v>
      </c>
    </row>
    <row r="212" spans="2:51" s="13" customFormat="1" ht="13.5">
      <c r="B212" s="275"/>
      <c r="C212" s="276"/>
      <c r="D212" s="233" t="s">
        <v>322</v>
      </c>
      <c r="E212" s="277" t="s">
        <v>23</v>
      </c>
      <c r="F212" s="278" t="s">
        <v>2863</v>
      </c>
      <c r="G212" s="276"/>
      <c r="H212" s="277" t="s">
        <v>23</v>
      </c>
      <c r="I212" s="279"/>
      <c r="J212" s="276"/>
      <c r="K212" s="276"/>
      <c r="L212" s="280"/>
      <c r="M212" s="281"/>
      <c r="N212" s="282"/>
      <c r="O212" s="282"/>
      <c r="P212" s="282"/>
      <c r="Q212" s="282"/>
      <c r="R212" s="282"/>
      <c r="S212" s="282"/>
      <c r="T212" s="283"/>
      <c r="AT212" s="284" t="s">
        <v>322</v>
      </c>
      <c r="AU212" s="284" t="s">
        <v>87</v>
      </c>
      <c r="AV212" s="13" t="s">
        <v>84</v>
      </c>
      <c r="AW212" s="13" t="s">
        <v>39</v>
      </c>
      <c r="AX212" s="13" t="s">
        <v>76</v>
      </c>
      <c r="AY212" s="284" t="s">
        <v>170</v>
      </c>
    </row>
    <row r="213" spans="2:51" s="11" customFormat="1" ht="13.5">
      <c r="B213" s="240"/>
      <c r="C213" s="241"/>
      <c r="D213" s="233" t="s">
        <v>322</v>
      </c>
      <c r="E213" s="242" t="s">
        <v>23</v>
      </c>
      <c r="F213" s="243" t="s">
        <v>2864</v>
      </c>
      <c r="G213" s="241"/>
      <c r="H213" s="244">
        <v>-391.2</v>
      </c>
      <c r="I213" s="245"/>
      <c r="J213" s="241"/>
      <c r="K213" s="241"/>
      <c r="L213" s="246"/>
      <c r="M213" s="247"/>
      <c r="N213" s="248"/>
      <c r="O213" s="248"/>
      <c r="P213" s="248"/>
      <c r="Q213" s="248"/>
      <c r="R213" s="248"/>
      <c r="S213" s="248"/>
      <c r="T213" s="249"/>
      <c r="AT213" s="250" t="s">
        <v>322</v>
      </c>
      <c r="AU213" s="250" t="s">
        <v>87</v>
      </c>
      <c r="AV213" s="11" t="s">
        <v>87</v>
      </c>
      <c r="AW213" s="11" t="s">
        <v>39</v>
      </c>
      <c r="AX213" s="11" t="s">
        <v>76</v>
      </c>
      <c r="AY213" s="250" t="s">
        <v>170</v>
      </c>
    </row>
    <row r="214" spans="2:51" s="11" customFormat="1" ht="13.5">
      <c r="B214" s="240"/>
      <c r="C214" s="241"/>
      <c r="D214" s="233" t="s">
        <v>322</v>
      </c>
      <c r="E214" s="242" t="s">
        <v>23</v>
      </c>
      <c r="F214" s="243" t="s">
        <v>2865</v>
      </c>
      <c r="G214" s="241"/>
      <c r="H214" s="244">
        <v>-536.96</v>
      </c>
      <c r="I214" s="245"/>
      <c r="J214" s="241"/>
      <c r="K214" s="241"/>
      <c r="L214" s="246"/>
      <c r="M214" s="247"/>
      <c r="N214" s="248"/>
      <c r="O214" s="248"/>
      <c r="P214" s="248"/>
      <c r="Q214" s="248"/>
      <c r="R214" s="248"/>
      <c r="S214" s="248"/>
      <c r="T214" s="249"/>
      <c r="AT214" s="250" t="s">
        <v>322</v>
      </c>
      <c r="AU214" s="250" t="s">
        <v>87</v>
      </c>
      <c r="AV214" s="11" t="s">
        <v>87</v>
      </c>
      <c r="AW214" s="11" t="s">
        <v>39</v>
      </c>
      <c r="AX214" s="11" t="s">
        <v>76</v>
      </c>
      <c r="AY214" s="250" t="s">
        <v>170</v>
      </c>
    </row>
    <row r="215" spans="2:51" s="11" customFormat="1" ht="13.5">
      <c r="B215" s="240"/>
      <c r="C215" s="241"/>
      <c r="D215" s="233" t="s">
        <v>322</v>
      </c>
      <c r="E215" s="242" t="s">
        <v>23</v>
      </c>
      <c r="F215" s="243" t="s">
        <v>2866</v>
      </c>
      <c r="G215" s="241"/>
      <c r="H215" s="244">
        <v>-6.2</v>
      </c>
      <c r="I215" s="245"/>
      <c r="J215" s="241"/>
      <c r="K215" s="241"/>
      <c r="L215" s="246"/>
      <c r="M215" s="247"/>
      <c r="N215" s="248"/>
      <c r="O215" s="248"/>
      <c r="P215" s="248"/>
      <c r="Q215" s="248"/>
      <c r="R215" s="248"/>
      <c r="S215" s="248"/>
      <c r="T215" s="249"/>
      <c r="AT215" s="250" t="s">
        <v>322</v>
      </c>
      <c r="AU215" s="250" t="s">
        <v>87</v>
      </c>
      <c r="AV215" s="11" t="s">
        <v>87</v>
      </c>
      <c r="AW215" s="11" t="s">
        <v>39</v>
      </c>
      <c r="AX215" s="11" t="s">
        <v>76</v>
      </c>
      <c r="AY215" s="250" t="s">
        <v>170</v>
      </c>
    </row>
    <row r="216" spans="2:51" s="11" customFormat="1" ht="13.5">
      <c r="B216" s="240"/>
      <c r="C216" s="241"/>
      <c r="D216" s="233" t="s">
        <v>322</v>
      </c>
      <c r="E216" s="242" t="s">
        <v>23</v>
      </c>
      <c r="F216" s="243" t="s">
        <v>2867</v>
      </c>
      <c r="G216" s="241"/>
      <c r="H216" s="244">
        <v>-15.725</v>
      </c>
      <c r="I216" s="245"/>
      <c r="J216" s="241"/>
      <c r="K216" s="241"/>
      <c r="L216" s="246"/>
      <c r="M216" s="247"/>
      <c r="N216" s="248"/>
      <c r="O216" s="248"/>
      <c r="P216" s="248"/>
      <c r="Q216" s="248"/>
      <c r="R216" s="248"/>
      <c r="S216" s="248"/>
      <c r="T216" s="249"/>
      <c r="AT216" s="250" t="s">
        <v>322</v>
      </c>
      <c r="AU216" s="250" t="s">
        <v>87</v>
      </c>
      <c r="AV216" s="11" t="s">
        <v>87</v>
      </c>
      <c r="AW216" s="11" t="s">
        <v>39</v>
      </c>
      <c r="AX216" s="11" t="s">
        <v>76</v>
      </c>
      <c r="AY216" s="250" t="s">
        <v>170</v>
      </c>
    </row>
    <row r="217" spans="2:51" s="11" customFormat="1" ht="13.5">
      <c r="B217" s="240"/>
      <c r="C217" s="241"/>
      <c r="D217" s="233" t="s">
        <v>322</v>
      </c>
      <c r="E217" s="242" t="s">
        <v>23</v>
      </c>
      <c r="F217" s="243" t="s">
        <v>2868</v>
      </c>
      <c r="G217" s="241"/>
      <c r="H217" s="244">
        <v>-209</v>
      </c>
      <c r="I217" s="245"/>
      <c r="J217" s="241"/>
      <c r="K217" s="241"/>
      <c r="L217" s="246"/>
      <c r="M217" s="247"/>
      <c r="N217" s="248"/>
      <c r="O217" s="248"/>
      <c r="P217" s="248"/>
      <c r="Q217" s="248"/>
      <c r="R217" s="248"/>
      <c r="S217" s="248"/>
      <c r="T217" s="249"/>
      <c r="AT217" s="250" t="s">
        <v>322</v>
      </c>
      <c r="AU217" s="250" t="s">
        <v>87</v>
      </c>
      <c r="AV217" s="11" t="s">
        <v>87</v>
      </c>
      <c r="AW217" s="11" t="s">
        <v>39</v>
      </c>
      <c r="AX217" s="11" t="s">
        <v>76</v>
      </c>
      <c r="AY217" s="250" t="s">
        <v>170</v>
      </c>
    </row>
    <row r="218" spans="2:51" s="11" customFormat="1" ht="13.5">
      <c r="B218" s="240"/>
      <c r="C218" s="241"/>
      <c r="D218" s="233" t="s">
        <v>322</v>
      </c>
      <c r="E218" s="242" t="s">
        <v>23</v>
      </c>
      <c r="F218" s="243" t="s">
        <v>2869</v>
      </c>
      <c r="G218" s="241"/>
      <c r="H218" s="244">
        <v>-17.5</v>
      </c>
      <c r="I218" s="245"/>
      <c r="J218" s="241"/>
      <c r="K218" s="241"/>
      <c r="L218" s="246"/>
      <c r="M218" s="247"/>
      <c r="N218" s="248"/>
      <c r="O218" s="248"/>
      <c r="P218" s="248"/>
      <c r="Q218" s="248"/>
      <c r="R218" s="248"/>
      <c r="S218" s="248"/>
      <c r="T218" s="249"/>
      <c r="AT218" s="250" t="s">
        <v>322</v>
      </c>
      <c r="AU218" s="250" t="s">
        <v>87</v>
      </c>
      <c r="AV218" s="11" t="s">
        <v>87</v>
      </c>
      <c r="AW218" s="11" t="s">
        <v>39</v>
      </c>
      <c r="AX218" s="11" t="s">
        <v>76</v>
      </c>
      <c r="AY218" s="250" t="s">
        <v>170</v>
      </c>
    </row>
    <row r="219" spans="2:51" s="11" customFormat="1" ht="13.5">
      <c r="B219" s="240"/>
      <c r="C219" s="241"/>
      <c r="D219" s="233" t="s">
        <v>322</v>
      </c>
      <c r="E219" s="242" t="s">
        <v>23</v>
      </c>
      <c r="F219" s="243" t="s">
        <v>2870</v>
      </c>
      <c r="G219" s="241"/>
      <c r="H219" s="244">
        <v>-118.26</v>
      </c>
      <c r="I219" s="245"/>
      <c r="J219" s="241"/>
      <c r="K219" s="241"/>
      <c r="L219" s="246"/>
      <c r="M219" s="247"/>
      <c r="N219" s="248"/>
      <c r="O219" s="248"/>
      <c r="P219" s="248"/>
      <c r="Q219" s="248"/>
      <c r="R219" s="248"/>
      <c r="S219" s="248"/>
      <c r="T219" s="249"/>
      <c r="AT219" s="250" t="s">
        <v>322</v>
      </c>
      <c r="AU219" s="250" t="s">
        <v>87</v>
      </c>
      <c r="AV219" s="11" t="s">
        <v>87</v>
      </c>
      <c r="AW219" s="11" t="s">
        <v>39</v>
      </c>
      <c r="AX219" s="11" t="s">
        <v>76</v>
      </c>
      <c r="AY219" s="250" t="s">
        <v>170</v>
      </c>
    </row>
    <row r="220" spans="2:51" s="12" customFormat="1" ht="13.5">
      <c r="B220" s="251"/>
      <c r="C220" s="252"/>
      <c r="D220" s="233" t="s">
        <v>322</v>
      </c>
      <c r="E220" s="253" t="s">
        <v>23</v>
      </c>
      <c r="F220" s="254" t="s">
        <v>392</v>
      </c>
      <c r="G220" s="252"/>
      <c r="H220" s="255">
        <v>-1294.845</v>
      </c>
      <c r="I220" s="256"/>
      <c r="J220" s="252"/>
      <c r="K220" s="252"/>
      <c r="L220" s="257"/>
      <c r="M220" s="258"/>
      <c r="N220" s="259"/>
      <c r="O220" s="259"/>
      <c r="P220" s="259"/>
      <c r="Q220" s="259"/>
      <c r="R220" s="259"/>
      <c r="S220" s="259"/>
      <c r="T220" s="260"/>
      <c r="AT220" s="261" t="s">
        <v>322</v>
      </c>
      <c r="AU220" s="261" t="s">
        <v>87</v>
      </c>
      <c r="AV220" s="12" t="s">
        <v>194</v>
      </c>
      <c r="AW220" s="12" t="s">
        <v>39</v>
      </c>
      <c r="AX220" s="12" t="s">
        <v>76</v>
      </c>
      <c r="AY220" s="261" t="s">
        <v>170</v>
      </c>
    </row>
    <row r="221" spans="2:51" s="11" customFormat="1" ht="13.5">
      <c r="B221" s="240"/>
      <c r="C221" s="241"/>
      <c r="D221" s="233" t="s">
        <v>322</v>
      </c>
      <c r="E221" s="242" t="s">
        <v>23</v>
      </c>
      <c r="F221" s="243" t="s">
        <v>2871</v>
      </c>
      <c r="G221" s="241"/>
      <c r="H221" s="244">
        <v>4633.318</v>
      </c>
      <c r="I221" s="245"/>
      <c r="J221" s="241"/>
      <c r="K221" s="241"/>
      <c r="L221" s="246"/>
      <c r="M221" s="247"/>
      <c r="N221" s="248"/>
      <c r="O221" s="248"/>
      <c r="P221" s="248"/>
      <c r="Q221" s="248"/>
      <c r="R221" s="248"/>
      <c r="S221" s="248"/>
      <c r="T221" s="249"/>
      <c r="AT221" s="250" t="s">
        <v>322</v>
      </c>
      <c r="AU221" s="250" t="s">
        <v>87</v>
      </c>
      <c r="AV221" s="11" t="s">
        <v>87</v>
      </c>
      <c r="AW221" s="11" t="s">
        <v>39</v>
      </c>
      <c r="AX221" s="11" t="s">
        <v>76</v>
      </c>
      <c r="AY221" s="250" t="s">
        <v>170</v>
      </c>
    </row>
    <row r="222" spans="2:51" s="11" customFormat="1" ht="13.5">
      <c r="B222" s="240"/>
      <c r="C222" s="241"/>
      <c r="D222" s="233" t="s">
        <v>322</v>
      </c>
      <c r="E222" s="242" t="s">
        <v>23</v>
      </c>
      <c r="F222" s="243" t="s">
        <v>2872</v>
      </c>
      <c r="G222" s="241"/>
      <c r="H222" s="244">
        <v>2317</v>
      </c>
      <c r="I222" s="245"/>
      <c r="J222" s="241"/>
      <c r="K222" s="241"/>
      <c r="L222" s="246"/>
      <c r="M222" s="247"/>
      <c r="N222" s="248"/>
      <c r="O222" s="248"/>
      <c r="P222" s="248"/>
      <c r="Q222" s="248"/>
      <c r="R222" s="248"/>
      <c r="S222" s="248"/>
      <c r="T222" s="249"/>
      <c r="AT222" s="250" t="s">
        <v>322</v>
      </c>
      <c r="AU222" s="250" t="s">
        <v>87</v>
      </c>
      <c r="AV222" s="11" t="s">
        <v>87</v>
      </c>
      <c r="AW222" s="11" t="s">
        <v>39</v>
      </c>
      <c r="AX222" s="11" t="s">
        <v>84</v>
      </c>
      <c r="AY222" s="250" t="s">
        <v>170</v>
      </c>
    </row>
    <row r="223" spans="2:65" s="1" customFormat="1" ht="16.5" customHeight="1">
      <c r="B223" s="46"/>
      <c r="C223" s="221" t="s">
        <v>254</v>
      </c>
      <c r="D223" s="221" t="s">
        <v>176</v>
      </c>
      <c r="E223" s="222" t="s">
        <v>367</v>
      </c>
      <c r="F223" s="223" t="s">
        <v>368</v>
      </c>
      <c r="G223" s="224" t="s">
        <v>292</v>
      </c>
      <c r="H223" s="225">
        <v>695.1</v>
      </c>
      <c r="I223" s="226"/>
      <c r="J223" s="227">
        <f>ROUND(I223*H223,2)</f>
        <v>0</v>
      </c>
      <c r="K223" s="223" t="s">
        <v>180</v>
      </c>
      <c r="L223" s="72"/>
      <c r="M223" s="228" t="s">
        <v>23</v>
      </c>
      <c r="N223" s="229" t="s">
        <v>47</v>
      </c>
      <c r="O223" s="47"/>
      <c r="P223" s="230">
        <f>O223*H223</f>
        <v>0</v>
      </c>
      <c r="Q223" s="230">
        <v>0</v>
      </c>
      <c r="R223" s="230">
        <f>Q223*H223</f>
        <v>0</v>
      </c>
      <c r="S223" s="230">
        <v>0</v>
      </c>
      <c r="T223" s="231">
        <f>S223*H223</f>
        <v>0</v>
      </c>
      <c r="AR223" s="24" t="s">
        <v>194</v>
      </c>
      <c r="AT223" s="24" t="s">
        <v>176</v>
      </c>
      <c r="AU223" s="24" t="s">
        <v>87</v>
      </c>
      <c r="AY223" s="24" t="s">
        <v>170</v>
      </c>
      <c r="BE223" s="232">
        <f>IF(N223="základní",J223,0)</f>
        <v>0</v>
      </c>
      <c r="BF223" s="232">
        <f>IF(N223="snížená",J223,0)</f>
        <v>0</v>
      </c>
      <c r="BG223" s="232">
        <f>IF(N223="zákl. přenesená",J223,0)</f>
        <v>0</v>
      </c>
      <c r="BH223" s="232">
        <f>IF(N223="sníž. přenesená",J223,0)</f>
        <v>0</v>
      </c>
      <c r="BI223" s="232">
        <f>IF(N223="nulová",J223,0)</f>
        <v>0</v>
      </c>
      <c r="BJ223" s="24" t="s">
        <v>84</v>
      </c>
      <c r="BK223" s="232">
        <f>ROUND(I223*H223,2)</f>
        <v>0</v>
      </c>
      <c r="BL223" s="24" t="s">
        <v>194</v>
      </c>
      <c r="BM223" s="24" t="s">
        <v>2873</v>
      </c>
    </row>
    <row r="224" spans="2:47" s="1" customFormat="1" ht="13.5">
      <c r="B224" s="46"/>
      <c r="C224" s="74"/>
      <c r="D224" s="233" t="s">
        <v>183</v>
      </c>
      <c r="E224" s="74"/>
      <c r="F224" s="234" t="s">
        <v>370</v>
      </c>
      <c r="G224" s="74"/>
      <c r="H224" s="74"/>
      <c r="I224" s="191"/>
      <c r="J224" s="74"/>
      <c r="K224" s="74"/>
      <c r="L224" s="72"/>
      <c r="M224" s="235"/>
      <c r="N224" s="47"/>
      <c r="O224" s="47"/>
      <c r="P224" s="47"/>
      <c r="Q224" s="47"/>
      <c r="R224" s="47"/>
      <c r="S224" s="47"/>
      <c r="T224" s="95"/>
      <c r="AT224" s="24" t="s">
        <v>183</v>
      </c>
      <c r="AU224" s="24" t="s">
        <v>87</v>
      </c>
    </row>
    <row r="225" spans="2:47" s="1" customFormat="1" ht="13.5">
      <c r="B225" s="46"/>
      <c r="C225" s="74"/>
      <c r="D225" s="233" t="s">
        <v>295</v>
      </c>
      <c r="E225" s="74"/>
      <c r="F225" s="236" t="s">
        <v>365</v>
      </c>
      <c r="G225" s="74"/>
      <c r="H225" s="74"/>
      <c r="I225" s="191"/>
      <c r="J225" s="74"/>
      <c r="K225" s="74"/>
      <c r="L225" s="72"/>
      <c r="M225" s="235"/>
      <c r="N225" s="47"/>
      <c r="O225" s="47"/>
      <c r="P225" s="47"/>
      <c r="Q225" s="47"/>
      <c r="R225" s="47"/>
      <c r="S225" s="47"/>
      <c r="T225" s="95"/>
      <c r="AT225" s="24" t="s">
        <v>295</v>
      </c>
      <c r="AU225" s="24" t="s">
        <v>87</v>
      </c>
    </row>
    <row r="226" spans="2:51" s="13" customFormat="1" ht="13.5">
      <c r="B226" s="275"/>
      <c r="C226" s="276"/>
      <c r="D226" s="233" t="s">
        <v>322</v>
      </c>
      <c r="E226" s="277" t="s">
        <v>23</v>
      </c>
      <c r="F226" s="278" t="s">
        <v>2474</v>
      </c>
      <c r="G226" s="276"/>
      <c r="H226" s="277" t="s">
        <v>23</v>
      </c>
      <c r="I226" s="279"/>
      <c r="J226" s="276"/>
      <c r="K226" s="276"/>
      <c r="L226" s="280"/>
      <c r="M226" s="281"/>
      <c r="N226" s="282"/>
      <c r="O226" s="282"/>
      <c r="P226" s="282"/>
      <c r="Q226" s="282"/>
      <c r="R226" s="282"/>
      <c r="S226" s="282"/>
      <c r="T226" s="283"/>
      <c r="AT226" s="284" t="s">
        <v>322</v>
      </c>
      <c r="AU226" s="284" t="s">
        <v>87</v>
      </c>
      <c r="AV226" s="13" t="s">
        <v>84</v>
      </c>
      <c r="AW226" s="13" t="s">
        <v>39</v>
      </c>
      <c r="AX226" s="13" t="s">
        <v>76</v>
      </c>
      <c r="AY226" s="284" t="s">
        <v>170</v>
      </c>
    </row>
    <row r="227" spans="2:51" s="11" customFormat="1" ht="13.5">
      <c r="B227" s="240"/>
      <c r="C227" s="241"/>
      <c r="D227" s="233" t="s">
        <v>322</v>
      </c>
      <c r="E227" s="242" t="s">
        <v>23</v>
      </c>
      <c r="F227" s="243" t="s">
        <v>2874</v>
      </c>
      <c r="G227" s="241"/>
      <c r="H227" s="244">
        <v>695.1</v>
      </c>
      <c r="I227" s="245"/>
      <c r="J227" s="241"/>
      <c r="K227" s="241"/>
      <c r="L227" s="246"/>
      <c r="M227" s="247"/>
      <c r="N227" s="248"/>
      <c r="O227" s="248"/>
      <c r="P227" s="248"/>
      <c r="Q227" s="248"/>
      <c r="R227" s="248"/>
      <c r="S227" s="248"/>
      <c r="T227" s="249"/>
      <c r="AT227" s="250" t="s">
        <v>322</v>
      </c>
      <c r="AU227" s="250" t="s">
        <v>87</v>
      </c>
      <c r="AV227" s="11" t="s">
        <v>87</v>
      </c>
      <c r="AW227" s="11" t="s">
        <v>39</v>
      </c>
      <c r="AX227" s="11" t="s">
        <v>84</v>
      </c>
      <c r="AY227" s="250" t="s">
        <v>170</v>
      </c>
    </row>
    <row r="228" spans="2:65" s="1" customFormat="1" ht="16.5" customHeight="1">
      <c r="B228" s="46"/>
      <c r="C228" s="221" t="s">
        <v>259</v>
      </c>
      <c r="D228" s="221" t="s">
        <v>176</v>
      </c>
      <c r="E228" s="222" t="s">
        <v>2875</v>
      </c>
      <c r="F228" s="223" t="s">
        <v>2876</v>
      </c>
      <c r="G228" s="224" t="s">
        <v>292</v>
      </c>
      <c r="H228" s="225">
        <v>2317</v>
      </c>
      <c r="I228" s="226"/>
      <c r="J228" s="227">
        <f>ROUND(I228*H228,2)</f>
        <v>0</v>
      </c>
      <c r="K228" s="223" t="s">
        <v>180</v>
      </c>
      <c r="L228" s="72"/>
      <c r="M228" s="228" t="s">
        <v>23</v>
      </c>
      <c r="N228" s="229" t="s">
        <v>47</v>
      </c>
      <c r="O228" s="47"/>
      <c r="P228" s="230">
        <f>O228*H228</f>
        <v>0</v>
      </c>
      <c r="Q228" s="230">
        <v>0</v>
      </c>
      <c r="R228" s="230">
        <f>Q228*H228</f>
        <v>0</v>
      </c>
      <c r="S228" s="230">
        <v>0</v>
      </c>
      <c r="T228" s="231">
        <f>S228*H228</f>
        <v>0</v>
      </c>
      <c r="AR228" s="24" t="s">
        <v>194</v>
      </c>
      <c r="AT228" s="24" t="s">
        <v>176</v>
      </c>
      <c r="AU228" s="24" t="s">
        <v>87</v>
      </c>
      <c r="AY228" s="24" t="s">
        <v>170</v>
      </c>
      <c r="BE228" s="232">
        <f>IF(N228="základní",J228,0)</f>
        <v>0</v>
      </c>
      <c r="BF228" s="232">
        <f>IF(N228="snížená",J228,0)</f>
        <v>0</v>
      </c>
      <c r="BG228" s="232">
        <f>IF(N228="zákl. přenesená",J228,0)</f>
        <v>0</v>
      </c>
      <c r="BH228" s="232">
        <f>IF(N228="sníž. přenesená",J228,0)</f>
        <v>0</v>
      </c>
      <c r="BI228" s="232">
        <f>IF(N228="nulová",J228,0)</f>
        <v>0</v>
      </c>
      <c r="BJ228" s="24" t="s">
        <v>84</v>
      </c>
      <c r="BK228" s="232">
        <f>ROUND(I228*H228,2)</f>
        <v>0</v>
      </c>
      <c r="BL228" s="24" t="s">
        <v>194</v>
      </c>
      <c r="BM228" s="24" t="s">
        <v>2877</v>
      </c>
    </row>
    <row r="229" spans="2:47" s="1" customFormat="1" ht="13.5">
      <c r="B229" s="46"/>
      <c r="C229" s="74"/>
      <c r="D229" s="233" t="s">
        <v>183</v>
      </c>
      <c r="E229" s="74"/>
      <c r="F229" s="234" t="s">
        <v>2878</v>
      </c>
      <c r="G229" s="74"/>
      <c r="H229" s="74"/>
      <c r="I229" s="191"/>
      <c r="J229" s="74"/>
      <c r="K229" s="74"/>
      <c r="L229" s="72"/>
      <c r="M229" s="235"/>
      <c r="N229" s="47"/>
      <c r="O229" s="47"/>
      <c r="P229" s="47"/>
      <c r="Q229" s="47"/>
      <c r="R229" s="47"/>
      <c r="S229" s="47"/>
      <c r="T229" s="95"/>
      <c r="AT229" s="24" t="s">
        <v>183</v>
      </c>
      <c r="AU229" s="24" t="s">
        <v>87</v>
      </c>
    </row>
    <row r="230" spans="2:47" s="1" customFormat="1" ht="13.5">
      <c r="B230" s="46"/>
      <c r="C230" s="74"/>
      <c r="D230" s="233" t="s">
        <v>295</v>
      </c>
      <c r="E230" s="74"/>
      <c r="F230" s="236" t="s">
        <v>365</v>
      </c>
      <c r="G230" s="74"/>
      <c r="H230" s="74"/>
      <c r="I230" s="191"/>
      <c r="J230" s="74"/>
      <c r="K230" s="74"/>
      <c r="L230" s="72"/>
      <c r="M230" s="235"/>
      <c r="N230" s="47"/>
      <c r="O230" s="47"/>
      <c r="P230" s="47"/>
      <c r="Q230" s="47"/>
      <c r="R230" s="47"/>
      <c r="S230" s="47"/>
      <c r="T230" s="95"/>
      <c r="AT230" s="24" t="s">
        <v>295</v>
      </c>
      <c r="AU230" s="24" t="s">
        <v>87</v>
      </c>
    </row>
    <row r="231" spans="2:51" s="13" customFormat="1" ht="13.5">
      <c r="B231" s="275"/>
      <c r="C231" s="276"/>
      <c r="D231" s="233" t="s">
        <v>322</v>
      </c>
      <c r="E231" s="277" t="s">
        <v>23</v>
      </c>
      <c r="F231" s="278" t="s">
        <v>2879</v>
      </c>
      <c r="G231" s="276"/>
      <c r="H231" s="277" t="s">
        <v>23</v>
      </c>
      <c r="I231" s="279"/>
      <c r="J231" s="276"/>
      <c r="K231" s="276"/>
      <c r="L231" s="280"/>
      <c r="M231" s="281"/>
      <c r="N231" s="282"/>
      <c r="O231" s="282"/>
      <c r="P231" s="282"/>
      <c r="Q231" s="282"/>
      <c r="R231" s="282"/>
      <c r="S231" s="282"/>
      <c r="T231" s="283"/>
      <c r="AT231" s="284" t="s">
        <v>322</v>
      </c>
      <c r="AU231" s="284" t="s">
        <v>87</v>
      </c>
      <c r="AV231" s="13" t="s">
        <v>84</v>
      </c>
      <c r="AW231" s="13" t="s">
        <v>39</v>
      </c>
      <c r="AX231" s="13" t="s">
        <v>76</v>
      </c>
      <c r="AY231" s="284" t="s">
        <v>170</v>
      </c>
    </row>
    <row r="232" spans="2:51" s="11" customFormat="1" ht="13.5">
      <c r="B232" s="240"/>
      <c r="C232" s="241"/>
      <c r="D232" s="233" t="s">
        <v>322</v>
      </c>
      <c r="E232" s="242" t="s">
        <v>23</v>
      </c>
      <c r="F232" s="243" t="s">
        <v>2872</v>
      </c>
      <c r="G232" s="241"/>
      <c r="H232" s="244">
        <v>2317</v>
      </c>
      <c r="I232" s="245"/>
      <c r="J232" s="241"/>
      <c r="K232" s="241"/>
      <c r="L232" s="246"/>
      <c r="M232" s="247"/>
      <c r="N232" s="248"/>
      <c r="O232" s="248"/>
      <c r="P232" s="248"/>
      <c r="Q232" s="248"/>
      <c r="R232" s="248"/>
      <c r="S232" s="248"/>
      <c r="T232" s="249"/>
      <c r="AT232" s="250" t="s">
        <v>322</v>
      </c>
      <c r="AU232" s="250" t="s">
        <v>87</v>
      </c>
      <c r="AV232" s="11" t="s">
        <v>87</v>
      </c>
      <c r="AW232" s="11" t="s">
        <v>39</v>
      </c>
      <c r="AX232" s="11" t="s">
        <v>84</v>
      </c>
      <c r="AY232" s="250" t="s">
        <v>170</v>
      </c>
    </row>
    <row r="233" spans="2:65" s="1" customFormat="1" ht="16.5" customHeight="1">
      <c r="B233" s="46"/>
      <c r="C233" s="221" t="s">
        <v>264</v>
      </c>
      <c r="D233" s="221" t="s">
        <v>176</v>
      </c>
      <c r="E233" s="222" t="s">
        <v>2482</v>
      </c>
      <c r="F233" s="223" t="s">
        <v>2483</v>
      </c>
      <c r="G233" s="224" t="s">
        <v>292</v>
      </c>
      <c r="H233" s="225">
        <v>695.1</v>
      </c>
      <c r="I233" s="226"/>
      <c r="J233" s="227">
        <f>ROUND(I233*H233,2)</f>
        <v>0</v>
      </c>
      <c r="K233" s="223" t="s">
        <v>180</v>
      </c>
      <c r="L233" s="72"/>
      <c r="M233" s="228" t="s">
        <v>23</v>
      </c>
      <c r="N233" s="229" t="s">
        <v>47</v>
      </c>
      <c r="O233" s="47"/>
      <c r="P233" s="230">
        <f>O233*H233</f>
        <v>0</v>
      </c>
      <c r="Q233" s="230">
        <v>0</v>
      </c>
      <c r="R233" s="230">
        <f>Q233*H233</f>
        <v>0</v>
      </c>
      <c r="S233" s="230">
        <v>0</v>
      </c>
      <c r="T233" s="231">
        <f>S233*H233</f>
        <v>0</v>
      </c>
      <c r="AR233" s="24" t="s">
        <v>194</v>
      </c>
      <c r="AT233" s="24" t="s">
        <v>176</v>
      </c>
      <c r="AU233" s="24" t="s">
        <v>87</v>
      </c>
      <c r="AY233" s="24" t="s">
        <v>170</v>
      </c>
      <c r="BE233" s="232">
        <f>IF(N233="základní",J233,0)</f>
        <v>0</v>
      </c>
      <c r="BF233" s="232">
        <f>IF(N233="snížená",J233,0)</f>
        <v>0</v>
      </c>
      <c r="BG233" s="232">
        <f>IF(N233="zákl. přenesená",J233,0)</f>
        <v>0</v>
      </c>
      <c r="BH233" s="232">
        <f>IF(N233="sníž. přenesená",J233,0)</f>
        <v>0</v>
      </c>
      <c r="BI233" s="232">
        <f>IF(N233="nulová",J233,0)</f>
        <v>0</v>
      </c>
      <c r="BJ233" s="24" t="s">
        <v>84</v>
      </c>
      <c r="BK233" s="232">
        <f>ROUND(I233*H233,2)</f>
        <v>0</v>
      </c>
      <c r="BL233" s="24" t="s">
        <v>194</v>
      </c>
      <c r="BM233" s="24" t="s">
        <v>2880</v>
      </c>
    </row>
    <row r="234" spans="2:47" s="1" customFormat="1" ht="13.5">
      <c r="B234" s="46"/>
      <c r="C234" s="74"/>
      <c r="D234" s="233" t="s">
        <v>183</v>
      </c>
      <c r="E234" s="74"/>
      <c r="F234" s="234" t="s">
        <v>2485</v>
      </c>
      <c r="G234" s="74"/>
      <c r="H234" s="74"/>
      <c r="I234" s="191"/>
      <c r="J234" s="74"/>
      <c r="K234" s="74"/>
      <c r="L234" s="72"/>
      <c r="M234" s="235"/>
      <c r="N234" s="47"/>
      <c r="O234" s="47"/>
      <c r="P234" s="47"/>
      <c r="Q234" s="47"/>
      <c r="R234" s="47"/>
      <c r="S234" s="47"/>
      <c r="T234" s="95"/>
      <c r="AT234" s="24" t="s">
        <v>183</v>
      </c>
      <c r="AU234" s="24" t="s">
        <v>87</v>
      </c>
    </row>
    <row r="235" spans="2:47" s="1" customFormat="1" ht="13.5">
      <c r="B235" s="46"/>
      <c r="C235" s="74"/>
      <c r="D235" s="233" t="s">
        <v>295</v>
      </c>
      <c r="E235" s="74"/>
      <c r="F235" s="236" t="s">
        <v>365</v>
      </c>
      <c r="G235" s="74"/>
      <c r="H235" s="74"/>
      <c r="I235" s="191"/>
      <c r="J235" s="74"/>
      <c r="K235" s="74"/>
      <c r="L235" s="72"/>
      <c r="M235" s="235"/>
      <c r="N235" s="47"/>
      <c r="O235" s="47"/>
      <c r="P235" s="47"/>
      <c r="Q235" s="47"/>
      <c r="R235" s="47"/>
      <c r="S235" s="47"/>
      <c r="T235" s="95"/>
      <c r="AT235" s="24" t="s">
        <v>295</v>
      </c>
      <c r="AU235" s="24" t="s">
        <v>87</v>
      </c>
    </row>
    <row r="236" spans="2:51" s="13" customFormat="1" ht="13.5">
      <c r="B236" s="275"/>
      <c r="C236" s="276"/>
      <c r="D236" s="233" t="s">
        <v>322</v>
      </c>
      <c r="E236" s="277" t="s">
        <v>23</v>
      </c>
      <c r="F236" s="278" t="s">
        <v>2474</v>
      </c>
      <c r="G236" s="276"/>
      <c r="H236" s="277" t="s">
        <v>23</v>
      </c>
      <c r="I236" s="279"/>
      <c r="J236" s="276"/>
      <c r="K236" s="276"/>
      <c r="L236" s="280"/>
      <c r="M236" s="281"/>
      <c r="N236" s="282"/>
      <c r="O236" s="282"/>
      <c r="P236" s="282"/>
      <c r="Q236" s="282"/>
      <c r="R236" s="282"/>
      <c r="S236" s="282"/>
      <c r="T236" s="283"/>
      <c r="AT236" s="284" t="s">
        <v>322</v>
      </c>
      <c r="AU236" s="284" t="s">
        <v>87</v>
      </c>
      <c r="AV236" s="13" t="s">
        <v>84</v>
      </c>
      <c r="AW236" s="13" t="s">
        <v>39</v>
      </c>
      <c r="AX236" s="13" t="s">
        <v>76</v>
      </c>
      <c r="AY236" s="284" t="s">
        <v>170</v>
      </c>
    </row>
    <row r="237" spans="2:51" s="11" customFormat="1" ht="13.5">
      <c r="B237" s="240"/>
      <c r="C237" s="241"/>
      <c r="D237" s="233" t="s">
        <v>322</v>
      </c>
      <c r="E237" s="242" t="s">
        <v>23</v>
      </c>
      <c r="F237" s="243" t="s">
        <v>2874</v>
      </c>
      <c r="G237" s="241"/>
      <c r="H237" s="244">
        <v>695.1</v>
      </c>
      <c r="I237" s="245"/>
      <c r="J237" s="241"/>
      <c r="K237" s="241"/>
      <c r="L237" s="246"/>
      <c r="M237" s="247"/>
      <c r="N237" s="248"/>
      <c r="O237" s="248"/>
      <c r="P237" s="248"/>
      <c r="Q237" s="248"/>
      <c r="R237" s="248"/>
      <c r="S237" s="248"/>
      <c r="T237" s="249"/>
      <c r="AT237" s="250" t="s">
        <v>322</v>
      </c>
      <c r="AU237" s="250" t="s">
        <v>87</v>
      </c>
      <c r="AV237" s="11" t="s">
        <v>87</v>
      </c>
      <c r="AW237" s="11" t="s">
        <v>39</v>
      </c>
      <c r="AX237" s="11" t="s">
        <v>84</v>
      </c>
      <c r="AY237" s="250" t="s">
        <v>170</v>
      </c>
    </row>
    <row r="238" spans="2:65" s="1" customFormat="1" ht="16.5" customHeight="1">
      <c r="B238" s="46"/>
      <c r="C238" s="221" t="s">
        <v>271</v>
      </c>
      <c r="D238" s="221" t="s">
        <v>176</v>
      </c>
      <c r="E238" s="222" t="s">
        <v>2486</v>
      </c>
      <c r="F238" s="223" t="s">
        <v>2487</v>
      </c>
      <c r="G238" s="224" t="s">
        <v>219</v>
      </c>
      <c r="H238" s="225">
        <v>3311</v>
      </c>
      <c r="I238" s="226"/>
      <c r="J238" s="227">
        <f>ROUND(I238*H238,2)</f>
        <v>0</v>
      </c>
      <c r="K238" s="223" t="s">
        <v>180</v>
      </c>
      <c r="L238" s="72"/>
      <c r="M238" s="228" t="s">
        <v>23</v>
      </c>
      <c r="N238" s="229" t="s">
        <v>47</v>
      </c>
      <c r="O238" s="47"/>
      <c r="P238" s="230">
        <f>O238*H238</f>
        <v>0</v>
      </c>
      <c r="Q238" s="230">
        <v>0.00085132</v>
      </c>
      <c r="R238" s="230">
        <f>Q238*H238</f>
        <v>2.8187205200000003</v>
      </c>
      <c r="S238" s="230">
        <v>0</v>
      </c>
      <c r="T238" s="231">
        <f>S238*H238</f>
        <v>0</v>
      </c>
      <c r="AR238" s="24" t="s">
        <v>194</v>
      </c>
      <c r="AT238" s="24" t="s">
        <v>176</v>
      </c>
      <c r="AU238" s="24" t="s">
        <v>87</v>
      </c>
      <c r="AY238" s="24" t="s">
        <v>170</v>
      </c>
      <c r="BE238" s="232">
        <f>IF(N238="základní",J238,0)</f>
        <v>0</v>
      </c>
      <c r="BF238" s="232">
        <f>IF(N238="snížená",J238,0)</f>
        <v>0</v>
      </c>
      <c r="BG238" s="232">
        <f>IF(N238="zákl. přenesená",J238,0)</f>
        <v>0</v>
      </c>
      <c r="BH238" s="232">
        <f>IF(N238="sníž. přenesená",J238,0)</f>
        <v>0</v>
      </c>
      <c r="BI238" s="232">
        <f>IF(N238="nulová",J238,0)</f>
        <v>0</v>
      </c>
      <c r="BJ238" s="24" t="s">
        <v>84</v>
      </c>
      <c r="BK238" s="232">
        <f>ROUND(I238*H238,2)</f>
        <v>0</v>
      </c>
      <c r="BL238" s="24" t="s">
        <v>194</v>
      </c>
      <c r="BM238" s="24" t="s">
        <v>2881</v>
      </c>
    </row>
    <row r="239" spans="2:47" s="1" customFormat="1" ht="13.5">
      <c r="B239" s="46"/>
      <c r="C239" s="74"/>
      <c r="D239" s="233" t="s">
        <v>183</v>
      </c>
      <c r="E239" s="74"/>
      <c r="F239" s="234" t="s">
        <v>2489</v>
      </c>
      <c r="G239" s="74"/>
      <c r="H239" s="74"/>
      <c r="I239" s="191"/>
      <c r="J239" s="74"/>
      <c r="K239" s="74"/>
      <c r="L239" s="72"/>
      <c r="M239" s="235"/>
      <c r="N239" s="47"/>
      <c r="O239" s="47"/>
      <c r="P239" s="47"/>
      <c r="Q239" s="47"/>
      <c r="R239" s="47"/>
      <c r="S239" s="47"/>
      <c r="T239" s="95"/>
      <c r="AT239" s="24" t="s">
        <v>183</v>
      </c>
      <c r="AU239" s="24" t="s">
        <v>87</v>
      </c>
    </row>
    <row r="240" spans="2:47" s="1" customFormat="1" ht="13.5">
      <c r="B240" s="46"/>
      <c r="C240" s="74"/>
      <c r="D240" s="233" t="s">
        <v>295</v>
      </c>
      <c r="E240" s="74"/>
      <c r="F240" s="236" t="s">
        <v>2490</v>
      </c>
      <c r="G240" s="74"/>
      <c r="H240" s="74"/>
      <c r="I240" s="191"/>
      <c r="J240" s="74"/>
      <c r="K240" s="74"/>
      <c r="L240" s="72"/>
      <c r="M240" s="235"/>
      <c r="N240" s="47"/>
      <c r="O240" s="47"/>
      <c r="P240" s="47"/>
      <c r="Q240" s="47"/>
      <c r="R240" s="47"/>
      <c r="S240" s="47"/>
      <c r="T240" s="95"/>
      <c r="AT240" s="24" t="s">
        <v>295</v>
      </c>
      <c r="AU240" s="24" t="s">
        <v>87</v>
      </c>
    </row>
    <row r="241" spans="2:51" s="11" customFormat="1" ht="13.5">
      <c r="B241" s="240"/>
      <c r="C241" s="241"/>
      <c r="D241" s="233" t="s">
        <v>322</v>
      </c>
      <c r="E241" s="242" t="s">
        <v>23</v>
      </c>
      <c r="F241" s="243" t="s">
        <v>2882</v>
      </c>
      <c r="G241" s="241"/>
      <c r="H241" s="244">
        <v>2468.182</v>
      </c>
      <c r="I241" s="245"/>
      <c r="J241" s="241"/>
      <c r="K241" s="241"/>
      <c r="L241" s="246"/>
      <c r="M241" s="247"/>
      <c r="N241" s="248"/>
      <c r="O241" s="248"/>
      <c r="P241" s="248"/>
      <c r="Q241" s="248"/>
      <c r="R241" s="248"/>
      <c r="S241" s="248"/>
      <c r="T241" s="249"/>
      <c r="AT241" s="250" t="s">
        <v>322</v>
      </c>
      <c r="AU241" s="250" t="s">
        <v>87</v>
      </c>
      <c r="AV241" s="11" t="s">
        <v>87</v>
      </c>
      <c r="AW241" s="11" t="s">
        <v>39</v>
      </c>
      <c r="AX241" s="11" t="s">
        <v>76</v>
      </c>
      <c r="AY241" s="250" t="s">
        <v>170</v>
      </c>
    </row>
    <row r="242" spans="2:51" s="11" customFormat="1" ht="13.5">
      <c r="B242" s="240"/>
      <c r="C242" s="241"/>
      <c r="D242" s="233" t="s">
        <v>322</v>
      </c>
      <c r="E242" s="242" t="s">
        <v>23</v>
      </c>
      <c r="F242" s="243" t="s">
        <v>2883</v>
      </c>
      <c r="G242" s="241"/>
      <c r="H242" s="244">
        <v>390.769</v>
      </c>
      <c r="I242" s="245"/>
      <c r="J242" s="241"/>
      <c r="K242" s="241"/>
      <c r="L242" s="246"/>
      <c r="M242" s="247"/>
      <c r="N242" s="248"/>
      <c r="O242" s="248"/>
      <c r="P242" s="248"/>
      <c r="Q242" s="248"/>
      <c r="R242" s="248"/>
      <c r="S242" s="248"/>
      <c r="T242" s="249"/>
      <c r="AT242" s="250" t="s">
        <v>322</v>
      </c>
      <c r="AU242" s="250" t="s">
        <v>87</v>
      </c>
      <c r="AV242" s="11" t="s">
        <v>87</v>
      </c>
      <c r="AW242" s="11" t="s">
        <v>39</v>
      </c>
      <c r="AX242" s="11" t="s">
        <v>76</v>
      </c>
      <c r="AY242" s="250" t="s">
        <v>170</v>
      </c>
    </row>
    <row r="243" spans="2:51" s="11" customFormat="1" ht="13.5">
      <c r="B243" s="240"/>
      <c r="C243" s="241"/>
      <c r="D243" s="233" t="s">
        <v>322</v>
      </c>
      <c r="E243" s="242" t="s">
        <v>23</v>
      </c>
      <c r="F243" s="243" t="s">
        <v>2884</v>
      </c>
      <c r="G243" s="241"/>
      <c r="H243" s="244">
        <v>182.727</v>
      </c>
      <c r="I243" s="245"/>
      <c r="J243" s="241"/>
      <c r="K243" s="241"/>
      <c r="L243" s="246"/>
      <c r="M243" s="247"/>
      <c r="N243" s="248"/>
      <c r="O243" s="248"/>
      <c r="P243" s="248"/>
      <c r="Q243" s="248"/>
      <c r="R243" s="248"/>
      <c r="S243" s="248"/>
      <c r="T243" s="249"/>
      <c r="AT243" s="250" t="s">
        <v>322</v>
      </c>
      <c r="AU243" s="250" t="s">
        <v>87</v>
      </c>
      <c r="AV243" s="11" t="s">
        <v>87</v>
      </c>
      <c r="AW243" s="11" t="s">
        <v>39</v>
      </c>
      <c r="AX243" s="11" t="s">
        <v>76</v>
      </c>
      <c r="AY243" s="250" t="s">
        <v>170</v>
      </c>
    </row>
    <row r="244" spans="2:51" s="11" customFormat="1" ht="13.5">
      <c r="B244" s="240"/>
      <c r="C244" s="241"/>
      <c r="D244" s="233" t="s">
        <v>322</v>
      </c>
      <c r="E244" s="242" t="s">
        <v>23</v>
      </c>
      <c r="F244" s="243" t="s">
        <v>2885</v>
      </c>
      <c r="G244" s="241"/>
      <c r="H244" s="244">
        <v>111.429</v>
      </c>
      <c r="I244" s="245"/>
      <c r="J244" s="241"/>
      <c r="K244" s="241"/>
      <c r="L244" s="246"/>
      <c r="M244" s="247"/>
      <c r="N244" s="248"/>
      <c r="O244" s="248"/>
      <c r="P244" s="248"/>
      <c r="Q244" s="248"/>
      <c r="R244" s="248"/>
      <c r="S244" s="248"/>
      <c r="T244" s="249"/>
      <c r="AT244" s="250" t="s">
        <v>322</v>
      </c>
      <c r="AU244" s="250" t="s">
        <v>87</v>
      </c>
      <c r="AV244" s="11" t="s">
        <v>87</v>
      </c>
      <c r="AW244" s="11" t="s">
        <v>39</v>
      </c>
      <c r="AX244" s="11" t="s">
        <v>76</v>
      </c>
      <c r="AY244" s="250" t="s">
        <v>170</v>
      </c>
    </row>
    <row r="245" spans="2:51" s="12" customFormat="1" ht="13.5">
      <c r="B245" s="251"/>
      <c r="C245" s="252"/>
      <c r="D245" s="233" t="s">
        <v>322</v>
      </c>
      <c r="E245" s="253" t="s">
        <v>23</v>
      </c>
      <c r="F245" s="254" t="s">
        <v>392</v>
      </c>
      <c r="G245" s="252"/>
      <c r="H245" s="255">
        <v>3153.107</v>
      </c>
      <c r="I245" s="256"/>
      <c r="J245" s="252"/>
      <c r="K245" s="252"/>
      <c r="L245" s="257"/>
      <c r="M245" s="258"/>
      <c r="N245" s="259"/>
      <c r="O245" s="259"/>
      <c r="P245" s="259"/>
      <c r="Q245" s="259"/>
      <c r="R245" s="259"/>
      <c r="S245" s="259"/>
      <c r="T245" s="260"/>
      <c r="AT245" s="261" t="s">
        <v>322</v>
      </c>
      <c r="AU245" s="261" t="s">
        <v>87</v>
      </c>
      <c r="AV245" s="12" t="s">
        <v>194</v>
      </c>
      <c r="AW245" s="12" t="s">
        <v>39</v>
      </c>
      <c r="AX245" s="12" t="s">
        <v>76</v>
      </c>
      <c r="AY245" s="261" t="s">
        <v>170</v>
      </c>
    </row>
    <row r="246" spans="2:51" s="11" customFormat="1" ht="13.5">
      <c r="B246" s="240"/>
      <c r="C246" s="241"/>
      <c r="D246" s="233" t="s">
        <v>322</v>
      </c>
      <c r="E246" s="242" t="s">
        <v>23</v>
      </c>
      <c r="F246" s="243" t="s">
        <v>2886</v>
      </c>
      <c r="G246" s="241"/>
      <c r="H246" s="244">
        <v>3310.762</v>
      </c>
      <c r="I246" s="245"/>
      <c r="J246" s="241"/>
      <c r="K246" s="241"/>
      <c r="L246" s="246"/>
      <c r="M246" s="247"/>
      <c r="N246" s="248"/>
      <c r="O246" s="248"/>
      <c r="P246" s="248"/>
      <c r="Q246" s="248"/>
      <c r="R246" s="248"/>
      <c r="S246" s="248"/>
      <c r="T246" s="249"/>
      <c r="AT246" s="250" t="s">
        <v>322</v>
      </c>
      <c r="AU246" s="250" t="s">
        <v>87</v>
      </c>
      <c r="AV246" s="11" t="s">
        <v>87</v>
      </c>
      <c r="AW246" s="11" t="s">
        <v>39</v>
      </c>
      <c r="AX246" s="11" t="s">
        <v>76</v>
      </c>
      <c r="AY246" s="250" t="s">
        <v>170</v>
      </c>
    </row>
    <row r="247" spans="2:51" s="11" customFormat="1" ht="13.5">
      <c r="B247" s="240"/>
      <c r="C247" s="241"/>
      <c r="D247" s="233" t="s">
        <v>322</v>
      </c>
      <c r="E247" s="242" t="s">
        <v>23</v>
      </c>
      <c r="F247" s="243" t="s">
        <v>2887</v>
      </c>
      <c r="G247" s="241"/>
      <c r="H247" s="244">
        <v>3311</v>
      </c>
      <c r="I247" s="245"/>
      <c r="J247" s="241"/>
      <c r="K247" s="241"/>
      <c r="L247" s="246"/>
      <c r="M247" s="247"/>
      <c r="N247" s="248"/>
      <c r="O247" s="248"/>
      <c r="P247" s="248"/>
      <c r="Q247" s="248"/>
      <c r="R247" s="248"/>
      <c r="S247" s="248"/>
      <c r="T247" s="249"/>
      <c r="AT247" s="250" t="s">
        <v>322</v>
      </c>
      <c r="AU247" s="250" t="s">
        <v>87</v>
      </c>
      <c r="AV247" s="11" t="s">
        <v>87</v>
      </c>
      <c r="AW247" s="11" t="s">
        <v>39</v>
      </c>
      <c r="AX247" s="11" t="s">
        <v>84</v>
      </c>
      <c r="AY247" s="250" t="s">
        <v>170</v>
      </c>
    </row>
    <row r="248" spans="2:65" s="1" customFormat="1" ht="16.5" customHeight="1">
      <c r="B248" s="46"/>
      <c r="C248" s="221" t="s">
        <v>400</v>
      </c>
      <c r="D248" s="221" t="s">
        <v>176</v>
      </c>
      <c r="E248" s="222" t="s">
        <v>2888</v>
      </c>
      <c r="F248" s="223" t="s">
        <v>2889</v>
      </c>
      <c r="G248" s="224" t="s">
        <v>219</v>
      </c>
      <c r="H248" s="225">
        <v>1990</v>
      </c>
      <c r="I248" s="226"/>
      <c r="J248" s="227">
        <f>ROUND(I248*H248,2)</f>
        <v>0</v>
      </c>
      <c r="K248" s="223" t="s">
        <v>180</v>
      </c>
      <c r="L248" s="72"/>
      <c r="M248" s="228" t="s">
        <v>23</v>
      </c>
      <c r="N248" s="229" t="s">
        <v>47</v>
      </c>
      <c r="O248" s="47"/>
      <c r="P248" s="230">
        <f>O248*H248</f>
        <v>0</v>
      </c>
      <c r="Q248" s="230">
        <v>0.00119</v>
      </c>
      <c r="R248" s="230">
        <f>Q248*H248</f>
        <v>2.3681</v>
      </c>
      <c r="S248" s="230">
        <v>0</v>
      </c>
      <c r="T248" s="231">
        <f>S248*H248</f>
        <v>0</v>
      </c>
      <c r="AR248" s="24" t="s">
        <v>194</v>
      </c>
      <c r="AT248" s="24" t="s">
        <v>176</v>
      </c>
      <c r="AU248" s="24" t="s">
        <v>87</v>
      </c>
      <c r="AY248" s="24" t="s">
        <v>170</v>
      </c>
      <c r="BE248" s="232">
        <f>IF(N248="základní",J248,0)</f>
        <v>0</v>
      </c>
      <c r="BF248" s="232">
        <f>IF(N248="snížená",J248,0)</f>
        <v>0</v>
      </c>
      <c r="BG248" s="232">
        <f>IF(N248="zákl. přenesená",J248,0)</f>
        <v>0</v>
      </c>
      <c r="BH248" s="232">
        <f>IF(N248="sníž. přenesená",J248,0)</f>
        <v>0</v>
      </c>
      <c r="BI248" s="232">
        <f>IF(N248="nulová",J248,0)</f>
        <v>0</v>
      </c>
      <c r="BJ248" s="24" t="s">
        <v>84</v>
      </c>
      <c r="BK248" s="232">
        <f>ROUND(I248*H248,2)</f>
        <v>0</v>
      </c>
      <c r="BL248" s="24" t="s">
        <v>194</v>
      </c>
      <c r="BM248" s="24" t="s">
        <v>2890</v>
      </c>
    </row>
    <row r="249" spans="2:47" s="1" customFormat="1" ht="13.5">
      <c r="B249" s="46"/>
      <c r="C249" s="74"/>
      <c r="D249" s="233" t="s">
        <v>183</v>
      </c>
      <c r="E249" s="74"/>
      <c r="F249" s="234" t="s">
        <v>2891</v>
      </c>
      <c r="G249" s="74"/>
      <c r="H249" s="74"/>
      <c r="I249" s="191"/>
      <c r="J249" s="74"/>
      <c r="K249" s="74"/>
      <c r="L249" s="72"/>
      <c r="M249" s="235"/>
      <c r="N249" s="47"/>
      <c r="O249" s="47"/>
      <c r="P249" s="47"/>
      <c r="Q249" s="47"/>
      <c r="R249" s="47"/>
      <c r="S249" s="47"/>
      <c r="T249" s="95"/>
      <c r="AT249" s="24" t="s">
        <v>183</v>
      </c>
      <c r="AU249" s="24" t="s">
        <v>87</v>
      </c>
    </row>
    <row r="250" spans="2:47" s="1" customFormat="1" ht="13.5">
      <c r="B250" s="46"/>
      <c r="C250" s="74"/>
      <c r="D250" s="233" t="s">
        <v>295</v>
      </c>
      <c r="E250" s="74"/>
      <c r="F250" s="236" t="s">
        <v>2490</v>
      </c>
      <c r="G250" s="74"/>
      <c r="H250" s="74"/>
      <c r="I250" s="191"/>
      <c r="J250" s="74"/>
      <c r="K250" s="74"/>
      <c r="L250" s="72"/>
      <c r="M250" s="235"/>
      <c r="N250" s="47"/>
      <c r="O250" s="47"/>
      <c r="P250" s="47"/>
      <c r="Q250" s="47"/>
      <c r="R250" s="47"/>
      <c r="S250" s="47"/>
      <c r="T250" s="95"/>
      <c r="AT250" s="24" t="s">
        <v>295</v>
      </c>
      <c r="AU250" s="24" t="s">
        <v>87</v>
      </c>
    </row>
    <row r="251" spans="2:51" s="11" customFormat="1" ht="13.5">
      <c r="B251" s="240"/>
      <c r="C251" s="241"/>
      <c r="D251" s="233" t="s">
        <v>322</v>
      </c>
      <c r="E251" s="242" t="s">
        <v>23</v>
      </c>
      <c r="F251" s="243" t="s">
        <v>2892</v>
      </c>
      <c r="G251" s="241"/>
      <c r="H251" s="244">
        <v>1038.182</v>
      </c>
      <c r="I251" s="245"/>
      <c r="J251" s="241"/>
      <c r="K251" s="241"/>
      <c r="L251" s="246"/>
      <c r="M251" s="247"/>
      <c r="N251" s="248"/>
      <c r="O251" s="248"/>
      <c r="P251" s="248"/>
      <c r="Q251" s="248"/>
      <c r="R251" s="248"/>
      <c r="S251" s="248"/>
      <c r="T251" s="249"/>
      <c r="AT251" s="250" t="s">
        <v>322</v>
      </c>
      <c r="AU251" s="250" t="s">
        <v>87</v>
      </c>
      <c r="AV251" s="11" t="s">
        <v>87</v>
      </c>
      <c r="AW251" s="11" t="s">
        <v>39</v>
      </c>
      <c r="AX251" s="11" t="s">
        <v>76</v>
      </c>
      <c r="AY251" s="250" t="s">
        <v>170</v>
      </c>
    </row>
    <row r="252" spans="2:51" s="11" customFormat="1" ht="13.5">
      <c r="B252" s="240"/>
      <c r="C252" s="241"/>
      <c r="D252" s="233" t="s">
        <v>322</v>
      </c>
      <c r="E252" s="242" t="s">
        <v>23</v>
      </c>
      <c r="F252" s="243" t="s">
        <v>2893</v>
      </c>
      <c r="G252" s="241"/>
      <c r="H252" s="244">
        <v>90.909</v>
      </c>
      <c r="I252" s="245"/>
      <c r="J252" s="241"/>
      <c r="K252" s="241"/>
      <c r="L252" s="246"/>
      <c r="M252" s="247"/>
      <c r="N252" s="248"/>
      <c r="O252" s="248"/>
      <c r="P252" s="248"/>
      <c r="Q252" s="248"/>
      <c r="R252" s="248"/>
      <c r="S252" s="248"/>
      <c r="T252" s="249"/>
      <c r="AT252" s="250" t="s">
        <v>322</v>
      </c>
      <c r="AU252" s="250" t="s">
        <v>87</v>
      </c>
      <c r="AV252" s="11" t="s">
        <v>87</v>
      </c>
      <c r="AW252" s="11" t="s">
        <v>39</v>
      </c>
      <c r="AX252" s="11" t="s">
        <v>76</v>
      </c>
      <c r="AY252" s="250" t="s">
        <v>170</v>
      </c>
    </row>
    <row r="253" spans="2:51" s="11" customFormat="1" ht="13.5">
      <c r="B253" s="240"/>
      <c r="C253" s="241"/>
      <c r="D253" s="233" t="s">
        <v>322</v>
      </c>
      <c r="E253" s="242" t="s">
        <v>23</v>
      </c>
      <c r="F253" s="243" t="s">
        <v>2894</v>
      </c>
      <c r="G253" s="241"/>
      <c r="H253" s="244">
        <v>766.222</v>
      </c>
      <c r="I253" s="245"/>
      <c r="J253" s="241"/>
      <c r="K253" s="241"/>
      <c r="L253" s="246"/>
      <c r="M253" s="247"/>
      <c r="N253" s="248"/>
      <c r="O253" s="248"/>
      <c r="P253" s="248"/>
      <c r="Q253" s="248"/>
      <c r="R253" s="248"/>
      <c r="S253" s="248"/>
      <c r="T253" s="249"/>
      <c r="AT253" s="250" t="s">
        <v>322</v>
      </c>
      <c r="AU253" s="250" t="s">
        <v>87</v>
      </c>
      <c r="AV253" s="11" t="s">
        <v>87</v>
      </c>
      <c r="AW253" s="11" t="s">
        <v>39</v>
      </c>
      <c r="AX253" s="11" t="s">
        <v>76</v>
      </c>
      <c r="AY253" s="250" t="s">
        <v>170</v>
      </c>
    </row>
    <row r="254" spans="2:51" s="12" customFormat="1" ht="13.5">
      <c r="B254" s="251"/>
      <c r="C254" s="252"/>
      <c r="D254" s="233" t="s">
        <v>322</v>
      </c>
      <c r="E254" s="253" t="s">
        <v>23</v>
      </c>
      <c r="F254" s="254" t="s">
        <v>392</v>
      </c>
      <c r="G254" s="252"/>
      <c r="H254" s="255">
        <v>1895.313</v>
      </c>
      <c r="I254" s="256"/>
      <c r="J254" s="252"/>
      <c r="K254" s="252"/>
      <c r="L254" s="257"/>
      <c r="M254" s="258"/>
      <c r="N254" s="259"/>
      <c r="O254" s="259"/>
      <c r="P254" s="259"/>
      <c r="Q254" s="259"/>
      <c r="R254" s="259"/>
      <c r="S254" s="259"/>
      <c r="T254" s="260"/>
      <c r="AT254" s="261" t="s">
        <v>322</v>
      </c>
      <c r="AU254" s="261" t="s">
        <v>87</v>
      </c>
      <c r="AV254" s="12" t="s">
        <v>194</v>
      </c>
      <c r="AW254" s="12" t="s">
        <v>39</v>
      </c>
      <c r="AX254" s="12" t="s">
        <v>76</v>
      </c>
      <c r="AY254" s="261" t="s">
        <v>170</v>
      </c>
    </row>
    <row r="255" spans="2:51" s="11" customFormat="1" ht="13.5">
      <c r="B255" s="240"/>
      <c r="C255" s="241"/>
      <c r="D255" s="233" t="s">
        <v>322</v>
      </c>
      <c r="E255" s="242" t="s">
        <v>23</v>
      </c>
      <c r="F255" s="243" t="s">
        <v>2895</v>
      </c>
      <c r="G255" s="241"/>
      <c r="H255" s="244">
        <v>1990.079</v>
      </c>
      <c r="I255" s="245"/>
      <c r="J255" s="241"/>
      <c r="K255" s="241"/>
      <c r="L255" s="246"/>
      <c r="M255" s="247"/>
      <c r="N255" s="248"/>
      <c r="O255" s="248"/>
      <c r="P255" s="248"/>
      <c r="Q255" s="248"/>
      <c r="R255" s="248"/>
      <c r="S255" s="248"/>
      <c r="T255" s="249"/>
      <c r="AT255" s="250" t="s">
        <v>322</v>
      </c>
      <c r="AU255" s="250" t="s">
        <v>87</v>
      </c>
      <c r="AV255" s="11" t="s">
        <v>87</v>
      </c>
      <c r="AW255" s="11" t="s">
        <v>39</v>
      </c>
      <c r="AX255" s="11" t="s">
        <v>76</v>
      </c>
      <c r="AY255" s="250" t="s">
        <v>170</v>
      </c>
    </row>
    <row r="256" spans="2:51" s="11" customFormat="1" ht="13.5">
      <c r="B256" s="240"/>
      <c r="C256" s="241"/>
      <c r="D256" s="233" t="s">
        <v>322</v>
      </c>
      <c r="E256" s="242" t="s">
        <v>23</v>
      </c>
      <c r="F256" s="243" t="s">
        <v>2896</v>
      </c>
      <c r="G256" s="241"/>
      <c r="H256" s="244">
        <v>1990</v>
      </c>
      <c r="I256" s="245"/>
      <c r="J256" s="241"/>
      <c r="K256" s="241"/>
      <c r="L256" s="246"/>
      <c r="M256" s="247"/>
      <c r="N256" s="248"/>
      <c r="O256" s="248"/>
      <c r="P256" s="248"/>
      <c r="Q256" s="248"/>
      <c r="R256" s="248"/>
      <c r="S256" s="248"/>
      <c r="T256" s="249"/>
      <c r="AT256" s="250" t="s">
        <v>322</v>
      </c>
      <c r="AU256" s="250" t="s">
        <v>87</v>
      </c>
      <c r="AV256" s="11" t="s">
        <v>87</v>
      </c>
      <c r="AW256" s="11" t="s">
        <v>39</v>
      </c>
      <c r="AX256" s="11" t="s">
        <v>84</v>
      </c>
      <c r="AY256" s="250" t="s">
        <v>170</v>
      </c>
    </row>
    <row r="257" spans="2:65" s="1" customFormat="1" ht="16.5" customHeight="1">
      <c r="B257" s="46"/>
      <c r="C257" s="221" t="s">
        <v>9</v>
      </c>
      <c r="D257" s="221" t="s">
        <v>176</v>
      </c>
      <c r="E257" s="222" t="s">
        <v>2493</v>
      </c>
      <c r="F257" s="223" t="s">
        <v>2494</v>
      </c>
      <c r="G257" s="224" t="s">
        <v>219</v>
      </c>
      <c r="H257" s="225">
        <v>3311</v>
      </c>
      <c r="I257" s="226"/>
      <c r="J257" s="227">
        <f>ROUND(I257*H257,2)</f>
        <v>0</v>
      </c>
      <c r="K257" s="223" t="s">
        <v>180</v>
      </c>
      <c r="L257" s="72"/>
      <c r="M257" s="228" t="s">
        <v>23</v>
      </c>
      <c r="N257" s="229" t="s">
        <v>47</v>
      </c>
      <c r="O257" s="47"/>
      <c r="P257" s="230">
        <f>O257*H257</f>
        <v>0</v>
      </c>
      <c r="Q257" s="230">
        <v>0</v>
      </c>
      <c r="R257" s="230">
        <f>Q257*H257</f>
        <v>0</v>
      </c>
      <c r="S257" s="230">
        <v>0</v>
      </c>
      <c r="T257" s="231">
        <f>S257*H257</f>
        <v>0</v>
      </c>
      <c r="AR257" s="24" t="s">
        <v>194</v>
      </c>
      <c r="AT257" s="24" t="s">
        <v>176</v>
      </c>
      <c r="AU257" s="24" t="s">
        <v>87</v>
      </c>
      <c r="AY257" s="24" t="s">
        <v>170</v>
      </c>
      <c r="BE257" s="232">
        <f>IF(N257="základní",J257,0)</f>
        <v>0</v>
      </c>
      <c r="BF257" s="232">
        <f>IF(N257="snížená",J257,0)</f>
        <v>0</v>
      </c>
      <c r="BG257" s="232">
        <f>IF(N257="zákl. přenesená",J257,0)</f>
        <v>0</v>
      </c>
      <c r="BH257" s="232">
        <f>IF(N257="sníž. přenesená",J257,0)</f>
        <v>0</v>
      </c>
      <c r="BI257" s="232">
        <f>IF(N257="nulová",J257,0)</f>
        <v>0</v>
      </c>
      <c r="BJ257" s="24" t="s">
        <v>84</v>
      </c>
      <c r="BK257" s="232">
        <f>ROUND(I257*H257,2)</f>
        <v>0</v>
      </c>
      <c r="BL257" s="24" t="s">
        <v>194</v>
      </c>
      <c r="BM257" s="24" t="s">
        <v>2897</v>
      </c>
    </row>
    <row r="258" spans="2:47" s="1" customFormat="1" ht="13.5">
      <c r="B258" s="46"/>
      <c r="C258" s="74"/>
      <c r="D258" s="233" t="s">
        <v>183</v>
      </c>
      <c r="E258" s="74"/>
      <c r="F258" s="234" t="s">
        <v>2496</v>
      </c>
      <c r="G258" s="74"/>
      <c r="H258" s="74"/>
      <c r="I258" s="191"/>
      <c r="J258" s="74"/>
      <c r="K258" s="74"/>
      <c r="L258" s="72"/>
      <c r="M258" s="235"/>
      <c r="N258" s="47"/>
      <c r="O258" s="47"/>
      <c r="P258" s="47"/>
      <c r="Q258" s="47"/>
      <c r="R258" s="47"/>
      <c r="S258" s="47"/>
      <c r="T258" s="95"/>
      <c r="AT258" s="24" t="s">
        <v>183</v>
      </c>
      <c r="AU258" s="24" t="s">
        <v>87</v>
      </c>
    </row>
    <row r="259" spans="2:65" s="1" customFormat="1" ht="16.5" customHeight="1">
      <c r="B259" s="46"/>
      <c r="C259" s="221" t="s">
        <v>415</v>
      </c>
      <c r="D259" s="221" t="s">
        <v>176</v>
      </c>
      <c r="E259" s="222" t="s">
        <v>2898</v>
      </c>
      <c r="F259" s="223" t="s">
        <v>2899</v>
      </c>
      <c r="G259" s="224" t="s">
        <v>219</v>
      </c>
      <c r="H259" s="225">
        <v>1990</v>
      </c>
      <c r="I259" s="226"/>
      <c r="J259" s="227">
        <f>ROUND(I259*H259,2)</f>
        <v>0</v>
      </c>
      <c r="K259" s="223" t="s">
        <v>180</v>
      </c>
      <c r="L259" s="72"/>
      <c r="M259" s="228" t="s">
        <v>23</v>
      </c>
      <c r="N259" s="229" t="s">
        <v>47</v>
      </c>
      <c r="O259" s="47"/>
      <c r="P259" s="230">
        <f>O259*H259</f>
        <v>0</v>
      </c>
      <c r="Q259" s="230">
        <v>0</v>
      </c>
      <c r="R259" s="230">
        <f>Q259*H259</f>
        <v>0</v>
      </c>
      <c r="S259" s="230">
        <v>0</v>
      </c>
      <c r="T259" s="231">
        <f>S259*H259</f>
        <v>0</v>
      </c>
      <c r="AR259" s="24" t="s">
        <v>194</v>
      </c>
      <c r="AT259" s="24" t="s">
        <v>176</v>
      </c>
      <c r="AU259" s="24" t="s">
        <v>87</v>
      </c>
      <c r="AY259" s="24" t="s">
        <v>170</v>
      </c>
      <c r="BE259" s="232">
        <f>IF(N259="základní",J259,0)</f>
        <v>0</v>
      </c>
      <c r="BF259" s="232">
        <f>IF(N259="snížená",J259,0)</f>
        <v>0</v>
      </c>
      <c r="BG259" s="232">
        <f>IF(N259="zákl. přenesená",J259,0)</f>
        <v>0</v>
      </c>
      <c r="BH259" s="232">
        <f>IF(N259="sníž. přenesená",J259,0)</f>
        <v>0</v>
      </c>
      <c r="BI259" s="232">
        <f>IF(N259="nulová",J259,0)</f>
        <v>0</v>
      </c>
      <c r="BJ259" s="24" t="s">
        <v>84</v>
      </c>
      <c r="BK259" s="232">
        <f>ROUND(I259*H259,2)</f>
        <v>0</v>
      </c>
      <c r="BL259" s="24" t="s">
        <v>194</v>
      </c>
      <c r="BM259" s="24" t="s">
        <v>2900</v>
      </c>
    </row>
    <row r="260" spans="2:47" s="1" customFormat="1" ht="13.5">
      <c r="B260" s="46"/>
      <c r="C260" s="74"/>
      <c r="D260" s="233" t="s">
        <v>183</v>
      </c>
      <c r="E260" s="74"/>
      <c r="F260" s="234" t="s">
        <v>2901</v>
      </c>
      <c r="G260" s="74"/>
      <c r="H260" s="74"/>
      <c r="I260" s="191"/>
      <c r="J260" s="74"/>
      <c r="K260" s="74"/>
      <c r="L260" s="72"/>
      <c r="M260" s="235"/>
      <c r="N260" s="47"/>
      <c r="O260" s="47"/>
      <c r="P260" s="47"/>
      <c r="Q260" s="47"/>
      <c r="R260" s="47"/>
      <c r="S260" s="47"/>
      <c r="T260" s="95"/>
      <c r="AT260" s="24" t="s">
        <v>183</v>
      </c>
      <c r="AU260" s="24" t="s">
        <v>87</v>
      </c>
    </row>
    <row r="261" spans="2:65" s="1" customFormat="1" ht="16.5" customHeight="1">
      <c r="B261" s="46"/>
      <c r="C261" s="221" t="s">
        <v>423</v>
      </c>
      <c r="D261" s="221" t="s">
        <v>176</v>
      </c>
      <c r="E261" s="222" t="s">
        <v>2902</v>
      </c>
      <c r="F261" s="223" t="s">
        <v>2903</v>
      </c>
      <c r="G261" s="224" t="s">
        <v>219</v>
      </c>
      <c r="H261" s="225">
        <v>152</v>
      </c>
      <c r="I261" s="226"/>
      <c r="J261" s="227">
        <f>ROUND(I261*H261,2)</f>
        <v>0</v>
      </c>
      <c r="K261" s="223" t="s">
        <v>180</v>
      </c>
      <c r="L261" s="72"/>
      <c r="M261" s="228" t="s">
        <v>23</v>
      </c>
      <c r="N261" s="229" t="s">
        <v>47</v>
      </c>
      <c r="O261" s="47"/>
      <c r="P261" s="230">
        <f>O261*H261</f>
        <v>0</v>
      </c>
      <c r="Q261" s="230">
        <v>0.00628</v>
      </c>
      <c r="R261" s="230">
        <f>Q261*H261</f>
        <v>0.95456</v>
      </c>
      <c r="S261" s="230">
        <v>0</v>
      </c>
      <c r="T261" s="231">
        <f>S261*H261</f>
        <v>0</v>
      </c>
      <c r="AR261" s="24" t="s">
        <v>194</v>
      </c>
      <c r="AT261" s="24" t="s">
        <v>176</v>
      </c>
      <c r="AU261" s="24" t="s">
        <v>87</v>
      </c>
      <c r="AY261" s="24" t="s">
        <v>170</v>
      </c>
      <c r="BE261" s="232">
        <f>IF(N261="základní",J261,0)</f>
        <v>0</v>
      </c>
      <c r="BF261" s="232">
        <f>IF(N261="snížená",J261,0)</f>
        <v>0</v>
      </c>
      <c r="BG261" s="232">
        <f>IF(N261="zákl. přenesená",J261,0)</f>
        <v>0</v>
      </c>
      <c r="BH261" s="232">
        <f>IF(N261="sníž. přenesená",J261,0)</f>
        <v>0</v>
      </c>
      <c r="BI261" s="232">
        <f>IF(N261="nulová",J261,0)</f>
        <v>0</v>
      </c>
      <c r="BJ261" s="24" t="s">
        <v>84</v>
      </c>
      <c r="BK261" s="232">
        <f>ROUND(I261*H261,2)</f>
        <v>0</v>
      </c>
      <c r="BL261" s="24" t="s">
        <v>194</v>
      </c>
      <c r="BM261" s="24" t="s">
        <v>2904</v>
      </c>
    </row>
    <row r="262" spans="2:47" s="1" customFormat="1" ht="13.5">
      <c r="B262" s="46"/>
      <c r="C262" s="74"/>
      <c r="D262" s="233" t="s">
        <v>183</v>
      </c>
      <c r="E262" s="74"/>
      <c r="F262" s="234" t="s">
        <v>2905</v>
      </c>
      <c r="G262" s="74"/>
      <c r="H262" s="74"/>
      <c r="I262" s="191"/>
      <c r="J262" s="74"/>
      <c r="K262" s="74"/>
      <c r="L262" s="72"/>
      <c r="M262" s="235"/>
      <c r="N262" s="47"/>
      <c r="O262" s="47"/>
      <c r="P262" s="47"/>
      <c r="Q262" s="47"/>
      <c r="R262" s="47"/>
      <c r="S262" s="47"/>
      <c r="T262" s="95"/>
      <c r="AT262" s="24" t="s">
        <v>183</v>
      </c>
      <c r="AU262" s="24" t="s">
        <v>87</v>
      </c>
    </row>
    <row r="263" spans="2:47" s="1" customFormat="1" ht="13.5">
      <c r="B263" s="46"/>
      <c r="C263" s="74"/>
      <c r="D263" s="233" t="s">
        <v>295</v>
      </c>
      <c r="E263" s="74"/>
      <c r="F263" s="236" t="s">
        <v>2490</v>
      </c>
      <c r="G263" s="74"/>
      <c r="H263" s="74"/>
      <c r="I263" s="191"/>
      <c r="J263" s="74"/>
      <c r="K263" s="74"/>
      <c r="L263" s="72"/>
      <c r="M263" s="235"/>
      <c r="N263" s="47"/>
      <c r="O263" s="47"/>
      <c r="P263" s="47"/>
      <c r="Q263" s="47"/>
      <c r="R263" s="47"/>
      <c r="S263" s="47"/>
      <c r="T263" s="95"/>
      <c r="AT263" s="24" t="s">
        <v>295</v>
      </c>
      <c r="AU263" s="24" t="s">
        <v>87</v>
      </c>
    </row>
    <row r="264" spans="2:51" s="13" customFormat="1" ht="13.5">
      <c r="B264" s="275"/>
      <c r="C264" s="276"/>
      <c r="D264" s="233" t="s">
        <v>322</v>
      </c>
      <c r="E264" s="277" t="s">
        <v>23</v>
      </c>
      <c r="F264" s="278" t="s">
        <v>2855</v>
      </c>
      <c r="G264" s="276"/>
      <c r="H264" s="277" t="s">
        <v>23</v>
      </c>
      <c r="I264" s="279"/>
      <c r="J264" s="276"/>
      <c r="K264" s="276"/>
      <c r="L264" s="280"/>
      <c r="M264" s="281"/>
      <c r="N264" s="282"/>
      <c r="O264" s="282"/>
      <c r="P264" s="282"/>
      <c r="Q264" s="282"/>
      <c r="R264" s="282"/>
      <c r="S264" s="282"/>
      <c r="T264" s="283"/>
      <c r="AT264" s="284" t="s">
        <v>322</v>
      </c>
      <c r="AU264" s="284" t="s">
        <v>87</v>
      </c>
      <c r="AV264" s="13" t="s">
        <v>84</v>
      </c>
      <c r="AW264" s="13" t="s">
        <v>39</v>
      </c>
      <c r="AX264" s="13" t="s">
        <v>76</v>
      </c>
      <c r="AY264" s="284" t="s">
        <v>170</v>
      </c>
    </row>
    <row r="265" spans="2:51" s="11" customFormat="1" ht="13.5">
      <c r="B265" s="240"/>
      <c r="C265" s="241"/>
      <c r="D265" s="233" t="s">
        <v>322</v>
      </c>
      <c r="E265" s="242" t="s">
        <v>23</v>
      </c>
      <c r="F265" s="243" t="s">
        <v>2906</v>
      </c>
      <c r="G265" s="241"/>
      <c r="H265" s="244">
        <v>61.095</v>
      </c>
      <c r="I265" s="245"/>
      <c r="J265" s="241"/>
      <c r="K265" s="241"/>
      <c r="L265" s="246"/>
      <c r="M265" s="247"/>
      <c r="N265" s="248"/>
      <c r="O265" s="248"/>
      <c r="P265" s="248"/>
      <c r="Q265" s="248"/>
      <c r="R265" s="248"/>
      <c r="S265" s="248"/>
      <c r="T265" s="249"/>
      <c r="AT265" s="250" t="s">
        <v>322</v>
      </c>
      <c r="AU265" s="250" t="s">
        <v>87</v>
      </c>
      <c r="AV265" s="11" t="s">
        <v>87</v>
      </c>
      <c r="AW265" s="11" t="s">
        <v>39</v>
      </c>
      <c r="AX265" s="11" t="s">
        <v>76</v>
      </c>
      <c r="AY265" s="250" t="s">
        <v>170</v>
      </c>
    </row>
    <row r="266" spans="2:51" s="11" customFormat="1" ht="13.5">
      <c r="B266" s="240"/>
      <c r="C266" s="241"/>
      <c r="D266" s="233" t="s">
        <v>322</v>
      </c>
      <c r="E266" s="242" t="s">
        <v>23</v>
      </c>
      <c r="F266" s="243" t="s">
        <v>2907</v>
      </c>
      <c r="G266" s="241"/>
      <c r="H266" s="244">
        <v>51.939</v>
      </c>
      <c r="I266" s="245"/>
      <c r="J266" s="241"/>
      <c r="K266" s="241"/>
      <c r="L266" s="246"/>
      <c r="M266" s="247"/>
      <c r="N266" s="248"/>
      <c r="O266" s="248"/>
      <c r="P266" s="248"/>
      <c r="Q266" s="248"/>
      <c r="R266" s="248"/>
      <c r="S266" s="248"/>
      <c r="T266" s="249"/>
      <c r="AT266" s="250" t="s">
        <v>322</v>
      </c>
      <c r="AU266" s="250" t="s">
        <v>87</v>
      </c>
      <c r="AV266" s="11" t="s">
        <v>87</v>
      </c>
      <c r="AW266" s="11" t="s">
        <v>39</v>
      </c>
      <c r="AX266" s="11" t="s">
        <v>76</v>
      </c>
      <c r="AY266" s="250" t="s">
        <v>170</v>
      </c>
    </row>
    <row r="267" spans="2:51" s="11" customFormat="1" ht="13.5">
      <c r="B267" s="240"/>
      <c r="C267" s="241"/>
      <c r="D267" s="233" t="s">
        <v>322</v>
      </c>
      <c r="E267" s="242" t="s">
        <v>23</v>
      </c>
      <c r="F267" s="243" t="s">
        <v>2908</v>
      </c>
      <c r="G267" s="241"/>
      <c r="H267" s="244">
        <v>25.024</v>
      </c>
      <c r="I267" s="245"/>
      <c r="J267" s="241"/>
      <c r="K267" s="241"/>
      <c r="L267" s="246"/>
      <c r="M267" s="247"/>
      <c r="N267" s="248"/>
      <c r="O267" s="248"/>
      <c r="P267" s="248"/>
      <c r="Q267" s="248"/>
      <c r="R267" s="248"/>
      <c r="S267" s="248"/>
      <c r="T267" s="249"/>
      <c r="AT267" s="250" t="s">
        <v>322</v>
      </c>
      <c r="AU267" s="250" t="s">
        <v>87</v>
      </c>
      <c r="AV267" s="11" t="s">
        <v>87</v>
      </c>
      <c r="AW267" s="11" t="s">
        <v>39</v>
      </c>
      <c r="AX267" s="11" t="s">
        <v>76</v>
      </c>
      <c r="AY267" s="250" t="s">
        <v>170</v>
      </c>
    </row>
    <row r="268" spans="2:51" s="11" customFormat="1" ht="13.5">
      <c r="B268" s="240"/>
      <c r="C268" s="241"/>
      <c r="D268" s="233" t="s">
        <v>322</v>
      </c>
      <c r="E268" s="242" t="s">
        <v>23</v>
      </c>
      <c r="F268" s="243" t="s">
        <v>2909</v>
      </c>
      <c r="G268" s="241"/>
      <c r="H268" s="244">
        <v>13.804</v>
      </c>
      <c r="I268" s="245"/>
      <c r="J268" s="241"/>
      <c r="K268" s="241"/>
      <c r="L268" s="246"/>
      <c r="M268" s="247"/>
      <c r="N268" s="248"/>
      <c r="O268" s="248"/>
      <c r="P268" s="248"/>
      <c r="Q268" s="248"/>
      <c r="R268" s="248"/>
      <c r="S268" s="248"/>
      <c r="T268" s="249"/>
      <c r="AT268" s="250" t="s">
        <v>322</v>
      </c>
      <c r="AU268" s="250" t="s">
        <v>87</v>
      </c>
      <c r="AV268" s="11" t="s">
        <v>87</v>
      </c>
      <c r="AW268" s="11" t="s">
        <v>39</v>
      </c>
      <c r="AX268" s="11" t="s">
        <v>76</v>
      </c>
      <c r="AY268" s="250" t="s">
        <v>170</v>
      </c>
    </row>
    <row r="269" spans="2:51" s="12" customFormat="1" ht="13.5">
      <c r="B269" s="251"/>
      <c r="C269" s="252"/>
      <c r="D269" s="233" t="s">
        <v>322</v>
      </c>
      <c r="E269" s="253" t="s">
        <v>23</v>
      </c>
      <c r="F269" s="254" t="s">
        <v>392</v>
      </c>
      <c r="G269" s="252"/>
      <c r="H269" s="255">
        <v>151.862</v>
      </c>
      <c r="I269" s="256"/>
      <c r="J269" s="252"/>
      <c r="K269" s="252"/>
      <c r="L269" s="257"/>
      <c r="M269" s="258"/>
      <c r="N269" s="259"/>
      <c r="O269" s="259"/>
      <c r="P269" s="259"/>
      <c r="Q269" s="259"/>
      <c r="R269" s="259"/>
      <c r="S269" s="259"/>
      <c r="T269" s="260"/>
      <c r="AT269" s="261" t="s">
        <v>322</v>
      </c>
      <c r="AU269" s="261" t="s">
        <v>87</v>
      </c>
      <c r="AV269" s="12" t="s">
        <v>194</v>
      </c>
      <c r="AW269" s="12" t="s">
        <v>39</v>
      </c>
      <c r="AX269" s="12" t="s">
        <v>76</v>
      </c>
      <c r="AY269" s="261" t="s">
        <v>170</v>
      </c>
    </row>
    <row r="270" spans="2:51" s="11" customFormat="1" ht="13.5">
      <c r="B270" s="240"/>
      <c r="C270" s="241"/>
      <c r="D270" s="233" t="s">
        <v>322</v>
      </c>
      <c r="E270" s="242" t="s">
        <v>23</v>
      </c>
      <c r="F270" s="243" t="s">
        <v>2910</v>
      </c>
      <c r="G270" s="241"/>
      <c r="H270" s="244">
        <v>152</v>
      </c>
      <c r="I270" s="245"/>
      <c r="J270" s="241"/>
      <c r="K270" s="241"/>
      <c r="L270" s="246"/>
      <c r="M270" s="247"/>
      <c r="N270" s="248"/>
      <c r="O270" s="248"/>
      <c r="P270" s="248"/>
      <c r="Q270" s="248"/>
      <c r="R270" s="248"/>
      <c r="S270" s="248"/>
      <c r="T270" s="249"/>
      <c r="AT270" s="250" t="s">
        <v>322</v>
      </c>
      <c r="AU270" s="250" t="s">
        <v>87</v>
      </c>
      <c r="AV270" s="11" t="s">
        <v>87</v>
      </c>
      <c r="AW270" s="11" t="s">
        <v>39</v>
      </c>
      <c r="AX270" s="11" t="s">
        <v>84</v>
      </c>
      <c r="AY270" s="250" t="s">
        <v>170</v>
      </c>
    </row>
    <row r="271" spans="2:65" s="1" customFormat="1" ht="16.5" customHeight="1">
      <c r="B271" s="46"/>
      <c r="C271" s="221" t="s">
        <v>432</v>
      </c>
      <c r="D271" s="221" t="s">
        <v>176</v>
      </c>
      <c r="E271" s="222" t="s">
        <v>2911</v>
      </c>
      <c r="F271" s="223" t="s">
        <v>2912</v>
      </c>
      <c r="G271" s="224" t="s">
        <v>219</v>
      </c>
      <c r="H271" s="225">
        <v>152</v>
      </c>
      <c r="I271" s="226"/>
      <c r="J271" s="227">
        <f>ROUND(I271*H271,2)</f>
        <v>0</v>
      </c>
      <c r="K271" s="223" t="s">
        <v>180</v>
      </c>
      <c r="L271" s="72"/>
      <c r="M271" s="228" t="s">
        <v>23</v>
      </c>
      <c r="N271" s="229" t="s">
        <v>47</v>
      </c>
      <c r="O271" s="47"/>
      <c r="P271" s="230">
        <f>O271*H271</f>
        <v>0</v>
      </c>
      <c r="Q271" s="230">
        <v>0</v>
      </c>
      <c r="R271" s="230">
        <f>Q271*H271</f>
        <v>0</v>
      </c>
      <c r="S271" s="230">
        <v>0</v>
      </c>
      <c r="T271" s="231">
        <f>S271*H271</f>
        <v>0</v>
      </c>
      <c r="AR271" s="24" t="s">
        <v>194</v>
      </c>
      <c r="AT271" s="24" t="s">
        <v>176</v>
      </c>
      <c r="AU271" s="24" t="s">
        <v>87</v>
      </c>
      <c r="AY271" s="24" t="s">
        <v>170</v>
      </c>
      <c r="BE271" s="232">
        <f>IF(N271="základní",J271,0)</f>
        <v>0</v>
      </c>
      <c r="BF271" s="232">
        <f>IF(N271="snížená",J271,0)</f>
        <v>0</v>
      </c>
      <c r="BG271" s="232">
        <f>IF(N271="zákl. přenesená",J271,0)</f>
        <v>0</v>
      </c>
      <c r="BH271" s="232">
        <f>IF(N271="sníž. přenesená",J271,0)</f>
        <v>0</v>
      </c>
      <c r="BI271" s="232">
        <f>IF(N271="nulová",J271,0)</f>
        <v>0</v>
      </c>
      <c r="BJ271" s="24" t="s">
        <v>84</v>
      </c>
      <c r="BK271" s="232">
        <f>ROUND(I271*H271,2)</f>
        <v>0</v>
      </c>
      <c r="BL271" s="24" t="s">
        <v>194</v>
      </c>
      <c r="BM271" s="24" t="s">
        <v>2913</v>
      </c>
    </row>
    <row r="272" spans="2:47" s="1" customFormat="1" ht="13.5">
      <c r="B272" s="46"/>
      <c r="C272" s="74"/>
      <c r="D272" s="233" t="s">
        <v>183</v>
      </c>
      <c r="E272" s="74"/>
      <c r="F272" s="234" t="s">
        <v>2914</v>
      </c>
      <c r="G272" s="74"/>
      <c r="H272" s="74"/>
      <c r="I272" s="191"/>
      <c r="J272" s="74"/>
      <c r="K272" s="74"/>
      <c r="L272" s="72"/>
      <c r="M272" s="235"/>
      <c r="N272" s="47"/>
      <c r="O272" s="47"/>
      <c r="P272" s="47"/>
      <c r="Q272" s="47"/>
      <c r="R272" s="47"/>
      <c r="S272" s="47"/>
      <c r="T272" s="95"/>
      <c r="AT272" s="24" t="s">
        <v>183</v>
      </c>
      <c r="AU272" s="24" t="s">
        <v>87</v>
      </c>
    </row>
    <row r="273" spans="2:51" s="13" customFormat="1" ht="13.5">
      <c r="B273" s="275"/>
      <c r="C273" s="276"/>
      <c r="D273" s="233" t="s">
        <v>322</v>
      </c>
      <c r="E273" s="277" t="s">
        <v>23</v>
      </c>
      <c r="F273" s="278" t="s">
        <v>2915</v>
      </c>
      <c r="G273" s="276"/>
      <c r="H273" s="277" t="s">
        <v>23</v>
      </c>
      <c r="I273" s="279"/>
      <c r="J273" s="276"/>
      <c r="K273" s="276"/>
      <c r="L273" s="280"/>
      <c r="M273" s="281"/>
      <c r="N273" s="282"/>
      <c r="O273" s="282"/>
      <c r="P273" s="282"/>
      <c r="Q273" s="282"/>
      <c r="R273" s="282"/>
      <c r="S273" s="282"/>
      <c r="T273" s="283"/>
      <c r="AT273" s="284" t="s">
        <v>322</v>
      </c>
      <c r="AU273" s="284" t="s">
        <v>87</v>
      </c>
      <c r="AV273" s="13" t="s">
        <v>84</v>
      </c>
      <c r="AW273" s="13" t="s">
        <v>39</v>
      </c>
      <c r="AX273" s="13" t="s">
        <v>76</v>
      </c>
      <c r="AY273" s="284" t="s">
        <v>170</v>
      </c>
    </row>
    <row r="274" spans="2:51" s="11" customFormat="1" ht="13.5">
      <c r="B274" s="240"/>
      <c r="C274" s="241"/>
      <c r="D274" s="233" t="s">
        <v>322</v>
      </c>
      <c r="E274" s="242" t="s">
        <v>23</v>
      </c>
      <c r="F274" s="243" t="s">
        <v>2910</v>
      </c>
      <c r="G274" s="241"/>
      <c r="H274" s="244">
        <v>152</v>
      </c>
      <c r="I274" s="245"/>
      <c r="J274" s="241"/>
      <c r="K274" s="241"/>
      <c r="L274" s="246"/>
      <c r="M274" s="247"/>
      <c r="N274" s="248"/>
      <c r="O274" s="248"/>
      <c r="P274" s="248"/>
      <c r="Q274" s="248"/>
      <c r="R274" s="248"/>
      <c r="S274" s="248"/>
      <c r="T274" s="249"/>
      <c r="AT274" s="250" t="s">
        <v>322</v>
      </c>
      <c r="AU274" s="250" t="s">
        <v>87</v>
      </c>
      <c r="AV274" s="11" t="s">
        <v>87</v>
      </c>
      <c r="AW274" s="11" t="s">
        <v>39</v>
      </c>
      <c r="AX274" s="11" t="s">
        <v>84</v>
      </c>
      <c r="AY274" s="250" t="s">
        <v>170</v>
      </c>
    </row>
    <row r="275" spans="2:65" s="1" customFormat="1" ht="16.5" customHeight="1">
      <c r="B275" s="46"/>
      <c r="C275" s="221" t="s">
        <v>438</v>
      </c>
      <c r="D275" s="221" t="s">
        <v>176</v>
      </c>
      <c r="E275" s="222" t="s">
        <v>2916</v>
      </c>
      <c r="F275" s="223" t="s">
        <v>2917</v>
      </c>
      <c r="G275" s="224" t="s">
        <v>292</v>
      </c>
      <c r="H275" s="225">
        <v>3012.1</v>
      </c>
      <c r="I275" s="226"/>
      <c r="J275" s="227">
        <f>ROUND(I275*H275,2)</f>
        <v>0</v>
      </c>
      <c r="K275" s="223" t="s">
        <v>180</v>
      </c>
      <c r="L275" s="72"/>
      <c r="M275" s="228" t="s">
        <v>23</v>
      </c>
      <c r="N275" s="229" t="s">
        <v>47</v>
      </c>
      <c r="O275" s="47"/>
      <c r="P275" s="230">
        <f>O275*H275</f>
        <v>0</v>
      </c>
      <c r="Q275" s="230">
        <v>0</v>
      </c>
      <c r="R275" s="230">
        <f>Q275*H275</f>
        <v>0</v>
      </c>
      <c r="S275" s="230">
        <v>0</v>
      </c>
      <c r="T275" s="231">
        <f>S275*H275</f>
        <v>0</v>
      </c>
      <c r="AR275" s="24" t="s">
        <v>194</v>
      </c>
      <c r="AT275" s="24" t="s">
        <v>176</v>
      </c>
      <c r="AU275" s="24" t="s">
        <v>87</v>
      </c>
      <c r="AY275" s="24" t="s">
        <v>170</v>
      </c>
      <c r="BE275" s="232">
        <f>IF(N275="základní",J275,0)</f>
        <v>0</v>
      </c>
      <c r="BF275" s="232">
        <f>IF(N275="snížená",J275,0)</f>
        <v>0</v>
      </c>
      <c r="BG275" s="232">
        <f>IF(N275="zákl. přenesená",J275,0)</f>
        <v>0</v>
      </c>
      <c r="BH275" s="232">
        <f>IF(N275="sníž. přenesená",J275,0)</f>
        <v>0</v>
      </c>
      <c r="BI275" s="232">
        <f>IF(N275="nulová",J275,0)</f>
        <v>0</v>
      </c>
      <c r="BJ275" s="24" t="s">
        <v>84</v>
      </c>
      <c r="BK275" s="232">
        <f>ROUND(I275*H275,2)</f>
        <v>0</v>
      </c>
      <c r="BL275" s="24" t="s">
        <v>194</v>
      </c>
      <c r="BM275" s="24" t="s">
        <v>2918</v>
      </c>
    </row>
    <row r="276" spans="2:47" s="1" customFormat="1" ht="13.5">
      <c r="B276" s="46"/>
      <c r="C276" s="74"/>
      <c r="D276" s="233" t="s">
        <v>183</v>
      </c>
      <c r="E276" s="74"/>
      <c r="F276" s="234" t="s">
        <v>2919</v>
      </c>
      <c r="G276" s="74"/>
      <c r="H276" s="74"/>
      <c r="I276" s="191"/>
      <c r="J276" s="74"/>
      <c r="K276" s="74"/>
      <c r="L276" s="72"/>
      <c r="M276" s="235"/>
      <c r="N276" s="47"/>
      <c r="O276" s="47"/>
      <c r="P276" s="47"/>
      <c r="Q276" s="47"/>
      <c r="R276" s="47"/>
      <c r="S276" s="47"/>
      <c r="T276" s="95"/>
      <c r="AT276" s="24" t="s">
        <v>183</v>
      </c>
      <c r="AU276" s="24" t="s">
        <v>87</v>
      </c>
    </row>
    <row r="277" spans="2:47" s="1" customFormat="1" ht="13.5">
      <c r="B277" s="46"/>
      <c r="C277" s="74"/>
      <c r="D277" s="233" t="s">
        <v>295</v>
      </c>
      <c r="E277" s="74"/>
      <c r="F277" s="236" t="s">
        <v>2501</v>
      </c>
      <c r="G277" s="74"/>
      <c r="H277" s="74"/>
      <c r="I277" s="191"/>
      <c r="J277" s="74"/>
      <c r="K277" s="74"/>
      <c r="L277" s="72"/>
      <c r="M277" s="235"/>
      <c r="N277" s="47"/>
      <c r="O277" s="47"/>
      <c r="P277" s="47"/>
      <c r="Q277" s="47"/>
      <c r="R277" s="47"/>
      <c r="S277" s="47"/>
      <c r="T277" s="95"/>
      <c r="AT277" s="24" t="s">
        <v>295</v>
      </c>
      <c r="AU277" s="24" t="s">
        <v>87</v>
      </c>
    </row>
    <row r="278" spans="2:51" s="13" customFormat="1" ht="13.5">
      <c r="B278" s="275"/>
      <c r="C278" s="276"/>
      <c r="D278" s="233" t="s">
        <v>322</v>
      </c>
      <c r="E278" s="277" t="s">
        <v>23</v>
      </c>
      <c r="F278" s="278" t="s">
        <v>2920</v>
      </c>
      <c r="G278" s="276"/>
      <c r="H278" s="277" t="s">
        <v>23</v>
      </c>
      <c r="I278" s="279"/>
      <c r="J278" s="276"/>
      <c r="K278" s="276"/>
      <c r="L278" s="280"/>
      <c r="M278" s="281"/>
      <c r="N278" s="282"/>
      <c r="O278" s="282"/>
      <c r="P278" s="282"/>
      <c r="Q278" s="282"/>
      <c r="R278" s="282"/>
      <c r="S278" s="282"/>
      <c r="T278" s="283"/>
      <c r="AT278" s="284" t="s">
        <v>322</v>
      </c>
      <c r="AU278" s="284" t="s">
        <v>87</v>
      </c>
      <c r="AV278" s="13" t="s">
        <v>84</v>
      </c>
      <c r="AW278" s="13" t="s">
        <v>39</v>
      </c>
      <c r="AX278" s="13" t="s">
        <v>76</v>
      </c>
      <c r="AY278" s="284" t="s">
        <v>170</v>
      </c>
    </row>
    <row r="279" spans="2:51" s="11" customFormat="1" ht="13.5">
      <c r="B279" s="240"/>
      <c r="C279" s="241"/>
      <c r="D279" s="233" t="s">
        <v>322</v>
      </c>
      <c r="E279" s="242" t="s">
        <v>23</v>
      </c>
      <c r="F279" s="243" t="s">
        <v>2921</v>
      </c>
      <c r="G279" s="241"/>
      <c r="H279" s="244">
        <v>3012.1</v>
      </c>
      <c r="I279" s="245"/>
      <c r="J279" s="241"/>
      <c r="K279" s="241"/>
      <c r="L279" s="246"/>
      <c r="M279" s="247"/>
      <c r="N279" s="248"/>
      <c r="O279" s="248"/>
      <c r="P279" s="248"/>
      <c r="Q279" s="248"/>
      <c r="R279" s="248"/>
      <c r="S279" s="248"/>
      <c r="T279" s="249"/>
      <c r="AT279" s="250" t="s">
        <v>322</v>
      </c>
      <c r="AU279" s="250" t="s">
        <v>87</v>
      </c>
      <c r="AV279" s="11" t="s">
        <v>87</v>
      </c>
      <c r="AW279" s="11" t="s">
        <v>39</v>
      </c>
      <c r="AX279" s="11" t="s">
        <v>84</v>
      </c>
      <c r="AY279" s="250" t="s">
        <v>170</v>
      </c>
    </row>
    <row r="280" spans="2:65" s="1" customFormat="1" ht="16.5" customHeight="1">
      <c r="B280" s="46"/>
      <c r="C280" s="221" t="s">
        <v>446</v>
      </c>
      <c r="D280" s="221" t="s">
        <v>176</v>
      </c>
      <c r="E280" s="222" t="s">
        <v>2922</v>
      </c>
      <c r="F280" s="223" t="s">
        <v>2923</v>
      </c>
      <c r="G280" s="224" t="s">
        <v>292</v>
      </c>
      <c r="H280" s="225">
        <v>1621.9</v>
      </c>
      <c r="I280" s="226"/>
      <c r="J280" s="227">
        <f>ROUND(I280*H280,2)</f>
        <v>0</v>
      </c>
      <c r="K280" s="223" t="s">
        <v>180</v>
      </c>
      <c r="L280" s="72"/>
      <c r="M280" s="228" t="s">
        <v>23</v>
      </c>
      <c r="N280" s="229" t="s">
        <v>47</v>
      </c>
      <c r="O280" s="47"/>
      <c r="P280" s="230">
        <f>O280*H280</f>
        <v>0</v>
      </c>
      <c r="Q280" s="230">
        <v>0</v>
      </c>
      <c r="R280" s="230">
        <f>Q280*H280</f>
        <v>0</v>
      </c>
      <c r="S280" s="230">
        <v>0</v>
      </c>
      <c r="T280" s="231">
        <f>S280*H280</f>
        <v>0</v>
      </c>
      <c r="AR280" s="24" t="s">
        <v>194</v>
      </c>
      <c r="AT280" s="24" t="s">
        <v>176</v>
      </c>
      <c r="AU280" s="24" t="s">
        <v>87</v>
      </c>
      <c r="AY280" s="24" t="s">
        <v>170</v>
      </c>
      <c r="BE280" s="232">
        <f>IF(N280="základní",J280,0)</f>
        <v>0</v>
      </c>
      <c r="BF280" s="232">
        <f>IF(N280="snížená",J280,0)</f>
        <v>0</v>
      </c>
      <c r="BG280" s="232">
        <f>IF(N280="zákl. přenesená",J280,0)</f>
        <v>0</v>
      </c>
      <c r="BH280" s="232">
        <f>IF(N280="sníž. přenesená",J280,0)</f>
        <v>0</v>
      </c>
      <c r="BI280" s="232">
        <f>IF(N280="nulová",J280,0)</f>
        <v>0</v>
      </c>
      <c r="BJ280" s="24" t="s">
        <v>84</v>
      </c>
      <c r="BK280" s="232">
        <f>ROUND(I280*H280,2)</f>
        <v>0</v>
      </c>
      <c r="BL280" s="24" t="s">
        <v>194</v>
      </c>
      <c r="BM280" s="24" t="s">
        <v>2924</v>
      </c>
    </row>
    <row r="281" spans="2:47" s="1" customFormat="1" ht="13.5">
      <c r="B281" s="46"/>
      <c r="C281" s="74"/>
      <c r="D281" s="233" t="s">
        <v>183</v>
      </c>
      <c r="E281" s="74"/>
      <c r="F281" s="234" t="s">
        <v>2925</v>
      </c>
      <c r="G281" s="74"/>
      <c r="H281" s="74"/>
      <c r="I281" s="191"/>
      <c r="J281" s="74"/>
      <c r="K281" s="74"/>
      <c r="L281" s="72"/>
      <c r="M281" s="235"/>
      <c r="N281" s="47"/>
      <c r="O281" s="47"/>
      <c r="P281" s="47"/>
      <c r="Q281" s="47"/>
      <c r="R281" s="47"/>
      <c r="S281" s="47"/>
      <c r="T281" s="95"/>
      <c r="AT281" s="24" t="s">
        <v>183</v>
      </c>
      <c r="AU281" s="24" t="s">
        <v>87</v>
      </c>
    </row>
    <row r="282" spans="2:47" s="1" customFormat="1" ht="13.5">
      <c r="B282" s="46"/>
      <c r="C282" s="74"/>
      <c r="D282" s="233" t="s">
        <v>295</v>
      </c>
      <c r="E282" s="74"/>
      <c r="F282" s="236" t="s">
        <v>2501</v>
      </c>
      <c r="G282" s="74"/>
      <c r="H282" s="74"/>
      <c r="I282" s="191"/>
      <c r="J282" s="74"/>
      <c r="K282" s="74"/>
      <c r="L282" s="72"/>
      <c r="M282" s="235"/>
      <c r="N282" s="47"/>
      <c r="O282" s="47"/>
      <c r="P282" s="47"/>
      <c r="Q282" s="47"/>
      <c r="R282" s="47"/>
      <c r="S282" s="47"/>
      <c r="T282" s="95"/>
      <c r="AT282" s="24" t="s">
        <v>295</v>
      </c>
      <c r="AU282" s="24" t="s">
        <v>87</v>
      </c>
    </row>
    <row r="283" spans="2:51" s="13" customFormat="1" ht="13.5">
      <c r="B283" s="275"/>
      <c r="C283" s="276"/>
      <c r="D283" s="233" t="s">
        <v>322</v>
      </c>
      <c r="E283" s="277" t="s">
        <v>23</v>
      </c>
      <c r="F283" s="278" t="s">
        <v>2926</v>
      </c>
      <c r="G283" s="276"/>
      <c r="H283" s="277" t="s">
        <v>23</v>
      </c>
      <c r="I283" s="279"/>
      <c r="J283" s="276"/>
      <c r="K283" s="276"/>
      <c r="L283" s="280"/>
      <c r="M283" s="281"/>
      <c r="N283" s="282"/>
      <c r="O283" s="282"/>
      <c r="P283" s="282"/>
      <c r="Q283" s="282"/>
      <c r="R283" s="282"/>
      <c r="S283" s="282"/>
      <c r="T283" s="283"/>
      <c r="AT283" s="284" t="s">
        <v>322</v>
      </c>
      <c r="AU283" s="284" t="s">
        <v>87</v>
      </c>
      <c r="AV283" s="13" t="s">
        <v>84</v>
      </c>
      <c r="AW283" s="13" t="s">
        <v>39</v>
      </c>
      <c r="AX283" s="13" t="s">
        <v>76</v>
      </c>
      <c r="AY283" s="284" t="s">
        <v>170</v>
      </c>
    </row>
    <row r="284" spans="2:51" s="11" customFormat="1" ht="13.5">
      <c r="B284" s="240"/>
      <c r="C284" s="241"/>
      <c r="D284" s="233" t="s">
        <v>322</v>
      </c>
      <c r="E284" s="242" t="s">
        <v>23</v>
      </c>
      <c r="F284" s="243" t="s">
        <v>2927</v>
      </c>
      <c r="G284" s="241"/>
      <c r="H284" s="244">
        <v>1621.9</v>
      </c>
      <c r="I284" s="245"/>
      <c r="J284" s="241"/>
      <c r="K284" s="241"/>
      <c r="L284" s="246"/>
      <c r="M284" s="247"/>
      <c r="N284" s="248"/>
      <c r="O284" s="248"/>
      <c r="P284" s="248"/>
      <c r="Q284" s="248"/>
      <c r="R284" s="248"/>
      <c r="S284" s="248"/>
      <c r="T284" s="249"/>
      <c r="AT284" s="250" t="s">
        <v>322</v>
      </c>
      <c r="AU284" s="250" t="s">
        <v>87</v>
      </c>
      <c r="AV284" s="11" t="s">
        <v>87</v>
      </c>
      <c r="AW284" s="11" t="s">
        <v>39</v>
      </c>
      <c r="AX284" s="11" t="s">
        <v>84</v>
      </c>
      <c r="AY284" s="250" t="s">
        <v>170</v>
      </c>
    </row>
    <row r="285" spans="2:65" s="1" customFormat="1" ht="25.5" customHeight="1">
      <c r="B285" s="46"/>
      <c r="C285" s="221" t="s">
        <v>454</v>
      </c>
      <c r="D285" s="221" t="s">
        <v>176</v>
      </c>
      <c r="E285" s="222" t="s">
        <v>2503</v>
      </c>
      <c r="F285" s="223" t="s">
        <v>2504</v>
      </c>
      <c r="G285" s="224" t="s">
        <v>292</v>
      </c>
      <c r="H285" s="225">
        <v>4634</v>
      </c>
      <c r="I285" s="226"/>
      <c r="J285" s="227">
        <f>ROUND(I285*H285,2)</f>
        <v>0</v>
      </c>
      <c r="K285" s="223" t="s">
        <v>23</v>
      </c>
      <c r="L285" s="72"/>
      <c r="M285" s="228" t="s">
        <v>23</v>
      </c>
      <c r="N285" s="229" t="s">
        <v>47</v>
      </c>
      <c r="O285" s="47"/>
      <c r="P285" s="230">
        <f>O285*H285</f>
        <v>0</v>
      </c>
      <c r="Q285" s="230">
        <v>0</v>
      </c>
      <c r="R285" s="230">
        <f>Q285*H285</f>
        <v>0</v>
      </c>
      <c r="S285" s="230">
        <v>0</v>
      </c>
      <c r="T285" s="231">
        <f>S285*H285</f>
        <v>0</v>
      </c>
      <c r="AR285" s="24" t="s">
        <v>194</v>
      </c>
      <c r="AT285" s="24" t="s">
        <v>176</v>
      </c>
      <c r="AU285" s="24" t="s">
        <v>87</v>
      </c>
      <c r="AY285" s="24" t="s">
        <v>170</v>
      </c>
      <c r="BE285" s="232">
        <f>IF(N285="základní",J285,0)</f>
        <v>0</v>
      </c>
      <c r="BF285" s="232">
        <f>IF(N285="snížená",J285,0)</f>
        <v>0</v>
      </c>
      <c r="BG285" s="232">
        <f>IF(N285="zákl. přenesená",J285,0)</f>
        <v>0</v>
      </c>
      <c r="BH285" s="232">
        <f>IF(N285="sníž. přenesená",J285,0)</f>
        <v>0</v>
      </c>
      <c r="BI285" s="232">
        <f>IF(N285="nulová",J285,0)</f>
        <v>0</v>
      </c>
      <c r="BJ285" s="24" t="s">
        <v>84</v>
      </c>
      <c r="BK285" s="232">
        <f>ROUND(I285*H285,2)</f>
        <v>0</v>
      </c>
      <c r="BL285" s="24" t="s">
        <v>194</v>
      </c>
      <c r="BM285" s="24" t="s">
        <v>2928</v>
      </c>
    </row>
    <row r="286" spans="2:47" s="1" customFormat="1" ht="13.5">
      <c r="B286" s="46"/>
      <c r="C286" s="74"/>
      <c r="D286" s="233" t="s">
        <v>183</v>
      </c>
      <c r="E286" s="74"/>
      <c r="F286" s="234" t="s">
        <v>2504</v>
      </c>
      <c r="G286" s="74"/>
      <c r="H286" s="74"/>
      <c r="I286" s="191"/>
      <c r="J286" s="74"/>
      <c r="K286" s="74"/>
      <c r="L286" s="72"/>
      <c r="M286" s="235"/>
      <c r="N286" s="47"/>
      <c r="O286" s="47"/>
      <c r="P286" s="47"/>
      <c r="Q286" s="47"/>
      <c r="R286" s="47"/>
      <c r="S286" s="47"/>
      <c r="T286" s="95"/>
      <c r="AT286" s="24" t="s">
        <v>183</v>
      </c>
      <c r="AU286" s="24" t="s">
        <v>87</v>
      </c>
    </row>
    <row r="287" spans="2:51" s="13" customFormat="1" ht="13.5">
      <c r="B287" s="275"/>
      <c r="C287" s="276"/>
      <c r="D287" s="233" t="s">
        <v>322</v>
      </c>
      <c r="E287" s="277" t="s">
        <v>23</v>
      </c>
      <c r="F287" s="278" t="s">
        <v>2506</v>
      </c>
      <c r="G287" s="276"/>
      <c r="H287" s="277" t="s">
        <v>23</v>
      </c>
      <c r="I287" s="279"/>
      <c r="J287" s="276"/>
      <c r="K287" s="276"/>
      <c r="L287" s="280"/>
      <c r="M287" s="281"/>
      <c r="N287" s="282"/>
      <c r="O287" s="282"/>
      <c r="P287" s="282"/>
      <c r="Q287" s="282"/>
      <c r="R287" s="282"/>
      <c r="S287" s="282"/>
      <c r="T287" s="283"/>
      <c r="AT287" s="284" t="s">
        <v>322</v>
      </c>
      <c r="AU287" s="284" t="s">
        <v>87</v>
      </c>
      <c r="AV287" s="13" t="s">
        <v>84</v>
      </c>
      <c r="AW287" s="13" t="s">
        <v>39</v>
      </c>
      <c r="AX287" s="13" t="s">
        <v>76</v>
      </c>
      <c r="AY287" s="284" t="s">
        <v>170</v>
      </c>
    </row>
    <row r="288" spans="2:51" s="13" customFormat="1" ht="13.5">
      <c r="B288" s="275"/>
      <c r="C288" s="276"/>
      <c r="D288" s="233" t="s">
        <v>322</v>
      </c>
      <c r="E288" s="277" t="s">
        <v>23</v>
      </c>
      <c r="F288" s="278" t="s">
        <v>2507</v>
      </c>
      <c r="G288" s="276"/>
      <c r="H288" s="277" t="s">
        <v>23</v>
      </c>
      <c r="I288" s="279"/>
      <c r="J288" s="276"/>
      <c r="K288" s="276"/>
      <c r="L288" s="280"/>
      <c r="M288" s="281"/>
      <c r="N288" s="282"/>
      <c r="O288" s="282"/>
      <c r="P288" s="282"/>
      <c r="Q288" s="282"/>
      <c r="R288" s="282"/>
      <c r="S288" s="282"/>
      <c r="T288" s="283"/>
      <c r="AT288" s="284" t="s">
        <v>322</v>
      </c>
      <c r="AU288" s="284" t="s">
        <v>87</v>
      </c>
      <c r="AV288" s="13" t="s">
        <v>84</v>
      </c>
      <c r="AW288" s="13" t="s">
        <v>39</v>
      </c>
      <c r="AX288" s="13" t="s">
        <v>76</v>
      </c>
      <c r="AY288" s="284" t="s">
        <v>170</v>
      </c>
    </row>
    <row r="289" spans="2:51" s="11" customFormat="1" ht="13.5">
      <c r="B289" s="240"/>
      <c r="C289" s="241"/>
      <c r="D289" s="233" t="s">
        <v>322</v>
      </c>
      <c r="E289" s="242" t="s">
        <v>23</v>
      </c>
      <c r="F289" s="243" t="s">
        <v>2929</v>
      </c>
      <c r="G289" s="241"/>
      <c r="H289" s="244">
        <v>4634</v>
      </c>
      <c r="I289" s="245"/>
      <c r="J289" s="241"/>
      <c r="K289" s="241"/>
      <c r="L289" s="246"/>
      <c r="M289" s="247"/>
      <c r="N289" s="248"/>
      <c r="O289" s="248"/>
      <c r="P289" s="248"/>
      <c r="Q289" s="248"/>
      <c r="R289" s="248"/>
      <c r="S289" s="248"/>
      <c r="T289" s="249"/>
      <c r="AT289" s="250" t="s">
        <v>322</v>
      </c>
      <c r="AU289" s="250" t="s">
        <v>87</v>
      </c>
      <c r="AV289" s="11" t="s">
        <v>87</v>
      </c>
      <c r="AW289" s="11" t="s">
        <v>39</v>
      </c>
      <c r="AX289" s="11" t="s">
        <v>84</v>
      </c>
      <c r="AY289" s="250" t="s">
        <v>170</v>
      </c>
    </row>
    <row r="290" spans="2:65" s="1" customFormat="1" ht="16.5" customHeight="1">
      <c r="B290" s="46"/>
      <c r="C290" s="221" t="s">
        <v>459</v>
      </c>
      <c r="D290" s="221" t="s">
        <v>176</v>
      </c>
      <c r="E290" s="222" t="s">
        <v>2509</v>
      </c>
      <c r="F290" s="223" t="s">
        <v>2510</v>
      </c>
      <c r="G290" s="224" t="s">
        <v>292</v>
      </c>
      <c r="H290" s="225">
        <v>4634</v>
      </c>
      <c r="I290" s="226"/>
      <c r="J290" s="227">
        <f>ROUND(I290*H290,2)</f>
        <v>0</v>
      </c>
      <c r="K290" s="223" t="s">
        <v>180</v>
      </c>
      <c r="L290" s="72"/>
      <c r="M290" s="228" t="s">
        <v>23</v>
      </c>
      <c r="N290" s="229" t="s">
        <v>47</v>
      </c>
      <c r="O290" s="47"/>
      <c r="P290" s="230">
        <f>O290*H290</f>
        <v>0</v>
      </c>
      <c r="Q290" s="230">
        <v>0</v>
      </c>
      <c r="R290" s="230">
        <f>Q290*H290</f>
        <v>0</v>
      </c>
      <c r="S290" s="230">
        <v>0</v>
      </c>
      <c r="T290" s="231">
        <f>S290*H290</f>
        <v>0</v>
      </c>
      <c r="AR290" s="24" t="s">
        <v>194</v>
      </c>
      <c r="AT290" s="24" t="s">
        <v>176</v>
      </c>
      <c r="AU290" s="24" t="s">
        <v>87</v>
      </c>
      <c r="AY290" s="24" t="s">
        <v>170</v>
      </c>
      <c r="BE290" s="232">
        <f>IF(N290="základní",J290,0)</f>
        <v>0</v>
      </c>
      <c r="BF290" s="232">
        <f>IF(N290="snížená",J290,0)</f>
        <v>0</v>
      </c>
      <c r="BG290" s="232">
        <f>IF(N290="zákl. přenesená",J290,0)</f>
        <v>0</v>
      </c>
      <c r="BH290" s="232">
        <f>IF(N290="sníž. přenesená",J290,0)</f>
        <v>0</v>
      </c>
      <c r="BI290" s="232">
        <f>IF(N290="nulová",J290,0)</f>
        <v>0</v>
      </c>
      <c r="BJ290" s="24" t="s">
        <v>84</v>
      </c>
      <c r="BK290" s="232">
        <f>ROUND(I290*H290,2)</f>
        <v>0</v>
      </c>
      <c r="BL290" s="24" t="s">
        <v>194</v>
      </c>
      <c r="BM290" s="24" t="s">
        <v>2930</v>
      </c>
    </row>
    <row r="291" spans="2:47" s="1" customFormat="1" ht="13.5">
      <c r="B291" s="46"/>
      <c r="C291" s="74"/>
      <c r="D291" s="233" t="s">
        <v>183</v>
      </c>
      <c r="E291" s="74"/>
      <c r="F291" s="234" t="s">
        <v>2510</v>
      </c>
      <c r="G291" s="74"/>
      <c r="H291" s="74"/>
      <c r="I291" s="191"/>
      <c r="J291" s="74"/>
      <c r="K291" s="74"/>
      <c r="L291" s="72"/>
      <c r="M291" s="235"/>
      <c r="N291" s="47"/>
      <c r="O291" s="47"/>
      <c r="P291" s="47"/>
      <c r="Q291" s="47"/>
      <c r="R291" s="47"/>
      <c r="S291" s="47"/>
      <c r="T291" s="95"/>
      <c r="AT291" s="24" t="s">
        <v>183</v>
      </c>
      <c r="AU291" s="24" t="s">
        <v>87</v>
      </c>
    </row>
    <row r="292" spans="2:47" s="1" customFormat="1" ht="13.5">
      <c r="B292" s="46"/>
      <c r="C292" s="74"/>
      <c r="D292" s="233" t="s">
        <v>295</v>
      </c>
      <c r="E292" s="74"/>
      <c r="F292" s="236" t="s">
        <v>2512</v>
      </c>
      <c r="G292" s="74"/>
      <c r="H292" s="74"/>
      <c r="I292" s="191"/>
      <c r="J292" s="74"/>
      <c r="K292" s="74"/>
      <c r="L292" s="72"/>
      <c r="M292" s="235"/>
      <c r="N292" s="47"/>
      <c r="O292" s="47"/>
      <c r="P292" s="47"/>
      <c r="Q292" s="47"/>
      <c r="R292" s="47"/>
      <c r="S292" s="47"/>
      <c r="T292" s="95"/>
      <c r="AT292" s="24" t="s">
        <v>295</v>
      </c>
      <c r="AU292" s="24" t="s">
        <v>87</v>
      </c>
    </row>
    <row r="293" spans="2:65" s="1" customFormat="1" ht="16.5" customHeight="1">
      <c r="B293" s="46"/>
      <c r="C293" s="221" t="s">
        <v>466</v>
      </c>
      <c r="D293" s="221" t="s">
        <v>176</v>
      </c>
      <c r="E293" s="222" t="s">
        <v>393</v>
      </c>
      <c r="F293" s="223" t="s">
        <v>394</v>
      </c>
      <c r="G293" s="224" t="s">
        <v>395</v>
      </c>
      <c r="H293" s="225">
        <v>9268</v>
      </c>
      <c r="I293" s="226"/>
      <c r="J293" s="227">
        <f>ROUND(I293*H293,2)</f>
        <v>0</v>
      </c>
      <c r="K293" s="223" t="s">
        <v>180</v>
      </c>
      <c r="L293" s="72"/>
      <c r="M293" s="228" t="s">
        <v>23</v>
      </c>
      <c r="N293" s="229" t="s">
        <v>47</v>
      </c>
      <c r="O293" s="47"/>
      <c r="P293" s="230">
        <f>O293*H293</f>
        <v>0</v>
      </c>
      <c r="Q293" s="230">
        <v>0</v>
      </c>
      <c r="R293" s="230">
        <f>Q293*H293</f>
        <v>0</v>
      </c>
      <c r="S293" s="230">
        <v>0</v>
      </c>
      <c r="T293" s="231">
        <f>S293*H293</f>
        <v>0</v>
      </c>
      <c r="AR293" s="24" t="s">
        <v>194</v>
      </c>
      <c r="AT293" s="24" t="s">
        <v>176</v>
      </c>
      <c r="AU293" s="24" t="s">
        <v>87</v>
      </c>
      <c r="AY293" s="24" t="s">
        <v>170</v>
      </c>
      <c r="BE293" s="232">
        <f>IF(N293="základní",J293,0)</f>
        <v>0</v>
      </c>
      <c r="BF293" s="232">
        <f>IF(N293="snížená",J293,0)</f>
        <v>0</v>
      </c>
      <c r="BG293" s="232">
        <f>IF(N293="zákl. přenesená",J293,0)</f>
        <v>0</v>
      </c>
      <c r="BH293" s="232">
        <f>IF(N293="sníž. přenesená",J293,0)</f>
        <v>0</v>
      </c>
      <c r="BI293" s="232">
        <f>IF(N293="nulová",J293,0)</f>
        <v>0</v>
      </c>
      <c r="BJ293" s="24" t="s">
        <v>84</v>
      </c>
      <c r="BK293" s="232">
        <f>ROUND(I293*H293,2)</f>
        <v>0</v>
      </c>
      <c r="BL293" s="24" t="s">
        <v>194</v>
      </c>
      <c r="BM293" s="24" t="s">
        <v>2931</v>
      </c>
    </row>
    <row r="294" spans="2:47" s="1" customFormat="1" ht="13.5">
      <c r="B294" s="46"/>
      <c r="C294" s="74"/>
      <c r="D294" s="233" t="s">
        <v>183</v>
      </c>
      <c r="E294" s="74"/>
      <c r="F294" s="234" t="s">
        <v>397</v>
      </c>
      <c r="G294" s="74"/>
      <c r="H294" s="74"/>
      <c r="I294" s="191"/>
      <c r="J294" s="74"/>
      <c r="K294" s="74"/>
      <c r="L294" s="72"/>
      <c r="M294" s="235"/>
      <c r="N294" s="47"/>
      <c r="O294" s="47"/>
      <c r="P294" s="47"/>
      <c r="Q294" s="47"/>
      <c r="R294" s="47"/>
      <c r="S294" s="47"/>
      <c r="T294" s="95"/>
      <c r="AT294" s="24" t="s">
        <v>183</v>
      </c>
      <c r="AU294" s="24" t="s">
        <v>87</v>
      </c>
    </row>
    <row r="295" spans="2:47" s="1" customFormat="1" ht="13.5">
      <c r="B295" s="46"/>
      <c r="C295" s="74"/>
      <c r="D295" s="233" t="s">
        <v>295</v>
      </c>
      <c r="E295" s="74"/>
      <c r="F295" s="236" t="s">
        <v>398</v>
      </c>
      <c r="G295" s="74"/>
      <c r="H295" s="74"/>
      <c r="I295" s="191"/>
      <c r="J295" s="74"/>
      <c r="K295" s="74"/>
      <c r="L295" s="72"/>
      <c r="M295" s="235"/>
      <c r="N295" s="47"/>
      <c r="O295" s="47"/>
      <c r="P295" s="47"/>
      <c r="Q295" s="47"/>
      <c r="R295" s="47"/>
      <c r="S295" s="47"/>
      <c r="T295" s="95"/>
      <c r="AT295" s="24" t="s">
        <v>295</v>
      </c>
      <c r="AU295" s="24" t="s">
        <v>87</v>
      </c>
    </row>
    <row r="296" spans="2:51" s="11" customFormat="1" ht="13.5">
      <c r="B296" s="240"/>
      <c r="C296" s="241"/>
      <c r="D296" s="233" t="s">
        <v>322</v>
      </c>
      <c r="E296" s="242" t="s">
        <v>23</v>
      </c>
      <c r="F296" s="243" t="s">
        <v>2932</v>
      </c>
      <c r="G296" s="241"/>
      <c r="H296" s="244">
        <v>9268</v>
      </c>
      <c r="I296" s="245"/>
      <c r="J296" s="241"/>
      <c r="K296" s="241"/>
      <c r="L296" s="246"/>
      <c r="M296" s="247"/>
      <c r="N296" s="248"/>
      <c r="O296" s="248"/>
      <c r="P296" s="248"/>
      <c r="Q296" s="248"/>
      <c r="R296" s="248"/>
      <c r="S296" s="248"/>
      <c r="T296" s="249"/>
      <c r="AT296" s="250" t="s">
        <v>322</v>
      </c>
      <c r="AU296" s="250" t="s">
        <v>87</v>
      </c>
      <c r="AV296" s="11" t="s">
        <v>87</v>
      </c>
      <c r="AW296" s="11" t="s">
        <v>39</v>
      </c>
      <c r="AX296" s="11" t="s">
        <v>84</v>
      </c>
      <c r="AY296" s="250" t="s">
        <v>170</v>
      </c>
    </row>
    <row r="297" spans="2:65" s="1" customFormat="1" ht="16.5" customHeight="1">
      <c r="B297" s="46"/>
      <c r="C297" s="221" t="s">
        <v>472</v>
      </c>
      <c r="D297" s="221" t="s">
        <v>176</v>
      </c>
      <c r="E297" s="222" t="s">
        <v>401</v>
      </c>
      <c r="F297" s="223" t="s">
        <v>402</v>
      </c>
      <c r="G297" s="224" t="s">
        <v>292</v>
      </c>
      <c r="H297" s="225">
        <v>2280</v>
      </c>
      <c r="I297" s="226"/>
      <c r="J297" s="227">
        <f>ROUND(I297*H297,2)</f>
        <v>0</v>
      </c>
      <c r="K297" s="223" t="s">
        <v>180</v>
      </c>
      <c r="L297" s="72"/>
      <c r="M297" s="228" t="s">
        <v>23</v>
      </c>
      <c r="N297" s="229" t="s">
        <v>47</v>
      </c>
      <c r="O297" s="47"/>
      <c r="P297" s="230">
        <f>O297*H297</f>
        <v>0</v>
      </c>
      <c r="Q297" s="230">
        <v>0</v>
      </c>
      <c r="R297" s="230">
        <f>Q297*H297</f>
        <v>0</v>
      </c>
      <c r="S297" s="230">
        <v>0</v>
      </c>
      <c r="T297" s="231">
        <f>S297*H297</f>
        <v>0</v>
      </c>
      <c r="AR297" s="24" t="s">
        <v>194</v>
      </c>
      <c r="AT297" s="24" t="s">
        <v>176</v>
      </c>
      <c r="AU297" s="24" t="s">
        <v>87</v>
      </c>
      <c r="AY297" s="24" t="s">
        <v>170</v>
      </c>
      <c r="BE297" s="232">
        <f>IF(N297="základní",J297,0)</f>
        <v>0</v>
      </c>
      <c r="BF297" s="232">
        <f>IF(N297="snížená",J297,0)</f>
        <v>0</v>
      </c>
      <c r="BG297" s="232">
        <f>IF(N297="zákl. přenesená",J297,0)</f>
        <v>0</v>
      </c>
      <c r="BH297" s="232">
        <f>IF(N297="sníž. přenesená",J297,0)</f>
        <v>0</v>
      </c>
      <c r="BI297" s="232">
        <f>IF(N297="nulová",J297,0)</f>
        <v>0</v>
      </c>
      <c r="BJ297" s="24" t="s">
        <v>84</v>
      </c>
      <c r="BK297" s="232">
        <f>ROUND(I297*H297,2)</f>
        <v>0</v>
      </c>
      <c r="BL297" s="24" t="s">
        <v>194</v>
      </c>
      <c r="BM297" s="24" t="s">
        <v>2933</v>
      </c>
    </row>
    <row r="298" spans="2:47" s="1" customFormat="1" ht="13.5">
      <c r="B298" s="46"/>
      <c r="C298" s="74"/>
      <c r="D298" s="233" t="s">
        <v>183</v>
      </c>
      <c r="E298" s="74"/>
      <c r="F298" s="234" t="s">
        <v>404</v>
      </c>
      <c r="G298" s="74"/>
      <c r="H298" s="74"/>
      <c r="I298" s="191"/>
      <c r="J298" s="74"/>
      <c r="K298" s="74"/>
      <c r="L298" s="72"/>
      <c r="M298" s="235"/>
      <c r="N298" s="47"/>
      <c r="O298" s="47"/>
      <c r="P298" s="47"/>
      <c r="Q298" s="47"/>
      <c r="R298" s="47"/>
      <c r="S298" s="47"/>
      <c r="T298" s="95"/>
      <c r="AT298" s="24" t="s">
        <v>183</v>
      </c>
      <c r="AU298" s="24" t="s">
        <v>87</v>
      </c>
    </row>
    <row r="299" spans="2:47" s="1" customFormat="1" ht="13.5">
      <c r="B299" s="46"/>
      <c r="C299" s="74"/>
      <c r="D299" s="233" t="s">
        <v>295</v>
      </c>
      <c r="E299" s="74"/>
      <c r="F299" s="236" t="s">
        <v>405</v>
      </c>
      <c r="G299" s="74"/>
      <c r="H299" s="74"/>
      <c r="I299" s="191"/>
      <c r="J299" s="74"/>
      <c r="K299" s="74"/>
      <c r="L299" s="72"/>
      <c r="M299" s="235"/>
      <c r="N299" s="47"/>
      <c r="O299" s="47"/>
      <c r="P299" s="47"/>
      <c r="Q299" s="47"/>
      <c r="R299" s="47"/>
      <c r="S299" s="47"/>
      <c r="T299" s="95"/>
      <c r="AT299" s="24" t="s">
        <v>295</v>
      </c>
      <c r="AU299" s="24" t="s">
        <v>87</v>
      </c>
    </row>
    <row r="300" spans="2:51" s="13" customFormat="1" ht="13.5">
      <c r="B300" s="275"/>
      <c r="C300" s="276"/>
      <c r="D300" s="233" t="s">
        <v>322</v>
      </c>
      <c r="E300" s="277" t="s">
        <v>23</v>
      </c>
      <c r="F300" s="278" t="s">
        <v>2516</v>
      </c>
      <c r="G300" s="276"/>
      <c r="H300" s="277" t="s">
        <v>23</v>
      </c>
      <c r="I300" s="279"/>
      <c r="J300" s="276"/>
      <c r="K300" s="276"/>
      <c r="L300" s="280"/>
      <c r="M300" s="281"/>
      <c r="N300" s="282"/>
      <c r="O300" s="282"/>
      <c r="P300" s="282"/>
      <c r="Q300" s="282"/>
      <c r="R300" s="282"/>
      <c r="S300" s="282"/>
      <c r="T300" s="283"/>
      <c r="AT300" s="284" t="s">
        <v>322</v>
      </c>
      <c r="AU300" s="284" t="s">
        <v>87</v>
      </c>
      <c r="AV300" s="13" t="s">
        <v>84</v>
      </c>
      <c r="AW300" s="13" t="s">
        <v>39</v>
      </c>
      <c r="AX300" s="13" t="s">
        <v>76</v>
      </c>
      <c r="AY300" s="284" t="s">
        <v>170</v>
      </c>
    </row>
    <row r="301" spans="2:51" s="13" customFormat="1" ht="13.5">
      <c r="B301" s="275"/>
      <c r="C301" s="276"/>
      <c r="D301" s="233" t="s">
        <v>322</v>
      </c>
      <c r="E301" s="277" t="s">
        <v>23</v>
      </c>
      <c r="F301" s="278" t="s">
        <v>2517</v>
      </c>
      <c r="G301" s="276"/>
      <c r="H301" s="277" t="s">
        <v>23</v>
      </c>
      <c r="I301" s="279"/>
      <c r="J301" s="276"/>
      <c r="K301" s="276"/>
      <c r="L301" s="280"/>
      <c r="M301" s="281"/>
      <c r="N301" s="282"/>
      <c r="O301" s="282"/>
      <c r="P301" s="282"/>
      <c r="Q301" s="282"/>
      <c r="R301" s="282"/>
      <c r="S301" s="282"/>
      <c r="T301" s="283"/>
      <c r="AT301" s="284" t="s">
        <v>322</v>
      </c>
      <c r="AU301" s="284" t="s">
        <v>87</v>
      </c>
      <c r="AV301" s="13" t="s">
        <v>84</v>
      </c>
      <c r="AW301" s="13" t="s">
        <v>39</v>
      </c>
      <c r="AX301" s="13" t="s">
        <v>76</v>
      </c>
      <c r="AY301" s="284" t="s">
        <v>170</v>
      </c>
    </row>
    <row r="302" spans="2:51" s="11" customFormat="1" ht="13.5">
      <c r="B302" s="240"/>
      <c r="C302" s="241"/>
      <c r="D302" s="233" t="s">
        <v>322</v>
      </c>
      <c r="E302" s="242" t="s">
        <v>23</v>
      </c>
      <c r="F302" s="243" t="s">
        <v>2929</v>
      </c>
      <c r="G302" s="241"/>
      <c r="H302" s="244">
        <v>4634</v>
      </c>
      <c r="I302" s="245"/>
      <c r="J302" s="241"/>
      <c r="K302" s="241"/>
      <c r="L302" s="246"/>
      <c r="M302" s="247"/>
      <c r="N302" s="248"/>
      <c r="O302" s="248"/>
      <c r="P302" s="248"/>
      <c r="Q302" s="248"/>
      <c r="R302" s="248"/>
      <c r="S302" s="248"/>
      <c r="T302" s="249"/>
      <c r="AT302" s="250" t="s">
        <v>322</v>
      </c>
      <c r="AU302" s="250" t="s">
        <v>87</v>
      </c>
      <c r="AV302" s="11" t="s">
        <v>87</v>
      </c>
      <c r="AW302" s="11" t="s">
        <v>39</v>
      </c>
      <c r="AX302" s="11" t="s">
        <v>76</v>
      </c>
      <c r="AY302" s="250" t="s">
        <v>170</v>
      </c>
    </row>
    <row r="303" spans="2:51" s="13" customFormat="1" ht="13.5">
      <c r="B303" s="275"/>
      <c r="C303" s="276"/>
      <c r="D303" s="233" t="s">
        <v>322</v>
      </c>
      <c r="E303" s="277" t="s">
        <v>23</v>
      </c>
      <c r="F303" s="278" t="s">
        <v>2934</v>
      </c>
      <c r="G303" s="276"/>
      <c r="H303" s="277" t="s">
        <v>23</v>
      </c>
      <c r="I303" s="279"/>
      <c r="J303" s="276"/>
      <c r="K303" s="276"/>
      <c r="L303" s="280"/>
      <c r="M303" s="281"/>
      <c r="N303" s="282"/>
      <c r="O303" s="282"/>
      <c r="P303" s="282"/>
      <c r="Q303" s="282"/>
      <c r="R303" s="282"/>
      <c r="S303" s="282"/>
      <c r="T303" s="283"/>
      <c r="AT303" s="284" t="s">
        <v>322</v>
      </c>
      <c r="AU303" s="284" t="s">
        <v>87</v>
      </c>
      <c r="AV303" s="13" t="s">
        <v>84</v>
      </c>
      <c r="AW303" s="13" t="s">
        <v>39</v>
      </c>
      <c r="AX303" s="13" t="s">
        <v>76</v>
      </c>
      <c r="AY303" s="284" t="s">
        <v>170</v>
      </c>
    </row>
    <row r="304" spans="2:51" s="11" customFormat="1" ht="13.5">
      <c r="B304" s="240"/>
      <c r="C304" s="241"/>
      <c r="D304" s="233" t="s">
        <v>322</v>
      </c>
      <c r="E304" s="242" t="s">
        <v>23</v>
      </c>
      <c r="F304" s="243" t="s">
        <v>2935</v>
      </c>
      <c r="G304" s="241"/>
      <c r="H304" s="244">
        <v>-70.322</v>
      </c>
      <c r="I304" s="245"/>
      <c r="J304" s="241"/>
      <c r="K304" s="241"/>
      <c r="L304" s="246"/>
      <c r="M304" s="247"/>
      <c r="N304" s="248"/>
      <c r="O304" s="248"/>
      <c r="P304" s="248"/>
      <c r="Q304" s="248"/>
      <c r="R304" s="248"/>
      <c r="S304" s="248"/>
      <c r="T304" s="249"/>
      <c r="AT304" s="250" t="s">
        <v>322</v>
      </c>
      <c r="AU304" s="250" t="s">
        <v>87</v>
      </c>
      <c r="AV304" s="11" t="s">
        <v>87</v>
      </c>
      <c r="AW304" s="11" t="s">
        <v>39</v>
      </c>
      <c r="AX304" s="11" t="s">
        <v>76</v>
      </c>
      <c r="AY304" s="250" t="s">
        <v>170</v>
      </c>
    </row>
    <row r="305" spans="2:51" s="11" customFormat="1" ht="13.5">
      <c r="B305" s="240"/>
      <c r="C305" s="241"/>
      <c r="D305" s="233" t="s">
        <v>322</v>
      </c>
      <c r="E305" s="242" t="s">
        <v>23</v>
      </c>
      <c r="F305" s="243" t="s">
        <v>2936</v>
      </c>
      <c r="G305" s="241"/>
      <c r="H305" s="244">
        <v>-20.832</v>
      </c>
      <c r="I305" s="245"/>
      <c r="J305" s="241"/>
      <c r="K305" s="241"/>
      <c r="L305" s="246"/>
      <c r="M305" s="247"/>
      <c r="N305" s="248"/>
      <c r="O305" s="248"/>
      <c r="P305" s="248"/>
      <c r="Q305" s="248"/>
      <c r="R305" s="248"/>
      <c r="S305" s="248"/>
      <c r="T305" s="249"/>
      <c r="AT305" s="250" t="s">
        <v>322</v>
      </c>
      <c r="AU305" s="250" t="s">
        <v>87</v>
      </c>
      <c r="AV305" s="11" t="s">
        <v>87</v>
      </c>
      <c r="AW305" s="11" t="s">
        <v>39</v>
      </c>
      <c r="AX305" s="11" t="s">
        <v>76</v>
      </c>
      <c r="AY305" s="250" t="s">
        <v>170</v>
      </c>
    </row>
    <row r="306" spans="2:51" s="11" customFormat="1" ht="13.5">
      <c r="B306" s="240"/>
      <c r="C306" s="241"/>
      <c r="D306" s="233" t="s">
        <v>322</v>
      </c>
      <c r="E306" s="242" t="s">
        <v>23</v>
      </c>
      <c r="F306" s="243" t="s">
        <v>2937</v>
      </c>
      <c r="G306" s="241"/>
      <c r="H306" s="244">
        <v>-1432.341</v>
      </c>
      <c r="I306" s="245"/>
      <c r="J306" s="241"/>
      <c r="K306" s="241"/>
      <c r="L306" s="246"/>
      <c r="M306" s="247"/>
      <c r="N306" s="248"/>
      <c r="O306" s="248"/>
      <c r="P306" s="248"/>
      <c r="Q306" s="248"/>
      <c r="R306" s="248"/>
      <c r="S306" s="248"/>
      <c r="T306" s="249"/>
      <c r="AT306" s="250" t="s">
        <v>322</v>
      </c>
      <c r="AU306" s="250" t="s">
        <v>87</v>
      </c>
      <c r="AV306" s="11" t="s">
        <v>87</v>
      </c>
      <c r="AW306" s="11" t="s">
        <v>39</v>
      </c>
      <c r="AX306" s="11" t="s">
        <v>76</v>
      </c>
      <c r="AY306" s="250" t="s">
        <v>170</v>
      </c>
    </row>
    <row r="307" spans="2:51" s="11" customFormat="1" ht="13.5">
      <c r="B307" s="240"/>
      <c r="C307" s="241"/>
      <c r="D307" s="233" t="s">
        <v>322</v>
      </c>
      <c r="E307" s="242" t="s">
        <v>23</v>
      </c>
      <c r="F307" s="243" t="s">
        <v>2938</v>
      </c>
      <c r="G307" s="241"/>
      <c r="H307" s="244">
        <v>-933.012</v>
      </c>
      <c r="I307" s="245"/>
      <c r="J307" s="241"/>
      <c r="K307" s="241"/>
      <c r="L307" s="246"/>
      <c r="M307" s="247"/>
      <c r="N307" s="248"/>
      <c r="O307" s="248"/>
      <c r="P307" s="248"/>
      <c r="Q307" s="248"/>
      <c r="R307" s="248"/>
      <c r="S307" s="248"/>
      <c r="T307" s="249"/>
      <c r="AT307" s="250" t="s">
        <v>322</v>
      </c>
      <c r="AU307" s="250" t="s">
        <v>87</v>
      </c>
      <c r="AV307" s="11" t="s">
        <v>87</v>
      </c>
      <c r="AW307" s="11" t="s">
        <v>39</v>
      </c>
      <c r="AX307" s="11" t="s">
        <v>76</v>
      </c>
      <c r="AY307" s="250" t="s">
        <v>170</v>
      </c>
    </row>
    <row r="308" spans="2:51" s="13" customFormat="1" ht="13.5">
      <c r="B308" s="275"/>
      <c r="C308" s="276"/>
      <c r="D308" s="233" t="s">
        <v>322</v>
      </c>
      <c r="E308" s="277" t="s">
        <v>23</v>
      </c>
      <c r="F308" s="278" t="s">
        <v>2522</v>
      </c>
      <c r="G308" s="276"/>
      <c r="H308" s="277" t="s">
        <v>23</v>
      </c>
      <c r="I308" s="279"/>
      <c r="J308" s="276"/>
      <c r="K308" s="276"/>
      <c r="L308" s="280"/>
      <c r="M308" s="281"/>
      <c r="N308" s="282"/>
      <c r="O308" s="282"/>
      <c r="P308" s="282"/>
      <c r="Q308" s="282"/>
      <c r="R308" s="282"/>
      <c r="S308" s="282"/>
      <c r="T308" s="283"/>
      <c r="AT308" s="284" t="s">
        <v>322</v>
      </c>
      <c r="AU308" s="284" t="s">
        <v>87</v>
      </c>
      <c r="AV308" s="13" t="s">
        <v>84</v>
      </c>
      <c r="AW308" s="13" t="s">
        <v>39</v>
      </c>
      <c r="AX308" s="13" t="s">
        <v>76</v>
      </c>
      <c r="AY308" s="284" t="s">
        <v>170</v>
      </c>
    </row>
    <row r="309" spans="2:51" s="11" customFormat="1" ht="13.5">
      <c r="B309" s="240"/>
      <c r="C309" s="241"/>
      <c r="D309" s="233" t="s">
        <v>322</v>
      </c>
      <c r="E309" s="242" t="s">
        <v>23</v>
      </c>
      <c r="F309" s="243" t="s">
        <v>2939</v>
      </c>
      <c r="G309" s="241"/>
      <c r="H309" s="244">
        <v>-18.384</v>
      </c>
      <c r="I309" s="245"/>
      <c r="J309" s="241"/>
      <c r="K309" s="241"/>
      <c r="L309" s="246"/>
      <c r="M309" s="247"/>
      <c r="N309" s="248"/>
      <c r="O309" s="248"/>
      <c r="P309" s="248"/>
      <c r="Q309" s="248"/>
      <c r="R309" s="248"/>
      <c r="S309" s="248"/>
      <c r="T309" s="249"/>
      <c r="AT309" s="250" t="s">
        <v>322</v>
      </c>
      <c r="AU309" s="250" t="s">
        <v>87</v>
      </c>
      <c r="AV309" s="11" t="s">
        <v>87</v>
      </c>
      <c r="AW309" s="11" t="s">
        <v>39</v>
      </c>
      <c r="AX309" s="11" t="s">
        <v>76</v>
      </c>
      <c r="AY309" s="250" t="s">
        <v>170</v>
      </c>
    </row>
    <row r="310" spans="2:51" s="11" customFormat="1" ht="13.5">
      <c r="B310" s="240"/>
      <c r="C310" s="241"/>
      <c r="D310" s="233" t="s">
        <v>322</v>
      </c>
      <c r="E310" s="242" t="s">
        <v>23</v>
      </c>
      <c r="F310" s="243" t="s">
        <v>2940</v>
      </c>
      <c r="G310" s="241"/>
      <c r="H310" s="244">
        <v>-37.548</v>
      </c>
      <c r="I310" s="245"/>
      <c r="J310" s="241"/>
      <c r="K310" s="241"/>
      <c r="L310" s="246"/>
      <c r="M310" s="247"/>
      <c r="N310" s="248"/>
      <c r="O310" s="248"/>
      <c r="P310" s="248"/>
      <c r="Q310" s="248"/>
      <c r="R310" s="248"/>
      <c r="S310" s="248"/>
      <c r="T310" s="249"/>
      <c r="AT310" s="250" t="s">
        <v>322</v>
      </c>
      <c r="AU310" s="250" t="s">
        <v>87</v>
      </c>
      <c r="AV310" s="11" t="s">
        <v>87</v>
      </c>
      <c r="AW310" s="11" t="s">
        <v>39</v>
      </c>
      <c r="AX310" s="11" t="s">
        <v>76</v>
      </c>
      <c r="AY310" s="250" t="s">
        <v>170</v>
      </c>
    </row>
    <row r="311" spans="2:51" s="11" customFormat="1" ht="13.5">
      <c r="B311" s="240"/>
      <c r="C311" s="241"/>
      <c r="D311" s="233" t="s">
        <v>322</v>
      </c>
      <c r="E311" s="242" t="s">
        <v>23</v>
      </c>
      <c r="F311" s="243" t="s">
        <v>2941</v>
      </c>
      <c r="G311" s="241"/>
      <c r="H311" s="244">
        <v>-20.65</v>
      </c>
      <c r="I311" s="245"/>
      <c r="J311" s="241"/>
      <c r="K311" s="241"/>
      <c r="L311" s="246"/>
      <c r="M311" s="247"/>
      <c r="N311" s="248"/>
      <c r="O311" s="248"/>
      <c r="P311" s="248"/>
      <c r="Q311" s="248"/>
      <c r="R311" s="248"/>
      <c r="S311" s="248"/>
      <c r="T311" s="249"/>
      <c r="AT311" s="250" t="s">
        <v>322</v>
      </c>
      <c r="AU311" s="250" t="s">
        <v>87</v>
      </c>
      <c r="AV311" s="11" t="s">
        <v>87</v>
      </c>
      <c r="AW311" s="11" t="s">
        <v>39</v>
      </c>
      <c r="AX311" s="11" t="s">
        <v>76</v>
      </c>
      <c r="AY311" s="250" t="s">
        <v>170</v>
      </c>
    </row>
    <row r="312" spans="2:51" s="11" customFormat="1" ht="13.5">
      <c r="B312" s="240"/>
      <c r="C312" s="241"/>
      <c r="D312" s="233" t="s">
        <v>322</v>
      </c>
      <c r="E312" s="242" t="s">
        <v>23</v>
      </c>
      <c r="F312" s="243" t="s">
        <v>2942</v>
      </c>
      <c r="G312" s="241"/>
      <c r="H312" s="244">
        <v>-219.96</v>
      </c>
      <c r="I312" s="245"/>
      <c r="J312" s="241"/>
      <c r="K312" s="241"/>
      <c r="L312" s="246"/>
      <c r="M312" s="247"/>
      <c r="N312" s="248"/>
      <c r="O312" s="248"/>
      <c r="P312" s="248"/>
      <c r="Q312" s="248"/>
      <c r="R312" s="248"/>
      <c r="S312" s="248"/>
      <c r="T312" s="249"/>
      <c r="AT312" s="250" t="s">
        <v>322</v>
      </c>
      <c r="AU312" s="250" t="s">
        <v>87</v>
      </c>
      <c r="AV312" s="11" t="s">
        <v>87</v>
      </c>
      <c r="AW312" s="11" t="s">
        <v>39</v>
      </c>
      <c r="AX312" s="11" t="s">
        <v>76</v>
      </c>
      <c r="AY312" s="250" t="s">
        <v>170</v>
      </c>
    </row>
    <row r="313" spans="2:51" s="11" customFormat="1" ht="13.5">
      <c r="B313" s="240"/>
      <c r="C313" s="241"/>
      <c r="D313" s="233" t="s">
        <v>322</v>
      </c>
      <c r="E313" s="242" t="s">
        <v>23</v>
      </c>
      <c r="F313" s="243" t="s">
        <v>2943</v>
      </c>
      <c r="G313" s="241"/>
      <c r="H313" s="244">
        <v>396.305</v>
      </c>
      <c r="I313" s="245"/>
      <c r="J313" s="241"/>
      <c r="K313" s="241"/>
      <c r="L313" s="246"/>
      <c r="M313" s="247"/>
      <c r="N313" s="248"/>
      <c r="O313" s="248"/>
      <c r="P313" s="248"/>
      <c r="Q313" s="248"/>
      <c r="R313" s="248"/>
      <c r="S313" s="248"/>
      <c r="T313" s="249"/>
      <c r="AT313" s="250" t="s">
        <v>322</v>
      </c>
      <c r="AU313" s="250" t="s">
        <v>87</v>
      </c>
      <c r="AV313" s="11" t="s">
        <v>87</v>
      </c>
      <c r="AW313" s="11" t="s">
        <v>39</v>
      </c>
      <c r="AX313" s="11" t="s">
        <v>76</v>
      </c>
      <c r="AY313" s="250" t="s">
        <v>170</v>
      </c>
    </row>
    <row r="314" spans="2:51" s="12" customFormat="1" ht="13.5">
      <c r="B314" s="251"/>
      <c r="C314" s="252"/>
      <c r="D314" s="233" t="s">
        <v>322</v>
      </c>
      <c r="E314" s="253" t="s">
        <v>23</v>
      </c>
      <c r="F314" s="254" t="s">
        <v>392</v>
      </c>
      <c r="G314" s="252"/>
      <c r="H314" s="255">
        <v>2277.256</v>
      </c>
      <c r="I314" s="256"/>
      <c r="J314" s="252"/>
      <c r="K314" s="252"/>
      <c r="L314" s="257"/>
      <c r="M314" s="258"/>
      <c r="N314" s="259"/>
      <c r="O314" s="259"/>
      <c r="P314" s="259"/>
      <c r="Q314" s="259"/>
      <c r="R314" s="259"/>
      <c r="S314" s="259"/>
      <c r="T314" s="260"/>
      <c r="AT314" s="261" t="s">
        <v>322</v>
      </c>
      <c r="AU314" s="261" t="s">
        <v>87</v>
      </c>
      <c r="AV314" s="12" t="s">
        <v>194</v>
      </c>
      <c r="AW314" s="12" t="s">
        <v>39</v>
      </c>
      <c r="AX314" s="12" t="s">
        <v>76</v>
      </c>
      <c r="AY314" s="261" t="s">
        <v>170</v>
      </c>
    </row>
    <row r="315" spans="2:51" s="11" customFormat="1" ht="13.5">
      <c r="B315" s="240"/>
      <c r="C315" s="241"/>
      <c r="D315" s="233" t="s">
        <v>322</v>
      </c>
      <c r="E315" s="242" t="s">
        <v>23</v>
      </c>
      <c r="F315" s="243" t="s">
        <v>2944</v>
      </c>
      <c r="G315" s="241"/>
      <c r="H315" s="244">
        <v>2280</v>
      </c>
      <c r="I315" s="245"/>
      <c r="J315" s="241"/>
      <c r="K315" s="241"/>
      <c r="L315" s="246"/>
      <c r="M315" s="247"/>
      <c r="N315" s="248"/>
      <c r="O315" s="248"/>
      <c r="P315" s="248"/>
      <c r="Q315" s="248"/>
      <c r="R315" s="248"/>
      <c r="S315" s="248"/>
      <c r="T315" s="249"/>
      <c r="AT315" s="250" t="s">
        <v>322</v>
      </c>
      <c r="AU315" s="250" t="s">
        <v>87</v>
      </c>
      <c r="AV315" s="11" t="s">
        <v>87</v>
      </c>
      <c r="AW315" s="11" t="s">
        <v>39</v>
      </c>
      <c r="AX315" s="11" t="s">
        <v>84</v>
      </c>
      <c r="AY315" s="250" t="s">
        <v>170</v>
      </c>
    </row>
    <row r="316" spans="2:65" s="1" customFormat="1" ht="16.5" customHeight="1">
      <c r="B316" s="46"/>
      <c r="C316" s="262" t="s">
        <v>479</v>
      </c>
      <c r="D316" s="262" t="s">
        <v>858</v>
      </c>
      <c r="E316" s="263" t="s">
        <v>2524</v>
      </c>
      <c r="F316" s="264" t="s">
        <v>2525</v>
      </c>
      <c r="G316" s="265" t="s">
        <v>395</v>
      </c>
      <c r="H316" s="266">
        <v>4560</v>
      </c>
      <c r="I316" s="267"/>
      <c r="J316" s="268">
        <f>ROUND(I316*H316,2)</f>
        <v>0</v>
      </c>
      <c r="K316" s="264" t="s">
        <v>180</v>
      </c>
      <c r="L316" s="269"/>
      <c r="M316" s="270" t="s">
        <v>23</v>
      </c>
      <c r="N316" s="271" t="s">
        <v>47</v>
      </c>
      <c r="O316" s="47"/>
      <c r="P316" s="230">
        <f>O316*H316</f>
        <v>0</v>
      </c>
      <c r="Q316" s="230">
        <v>0</v>
      </c>
      <c r="R316" s="230">
        <f>Q316*H316</f>
        <v>0</v>
      </c>
      <c r="S316" s="230">
        <v>0</v>
      </c>
      <c r="T316" s="231">
        <f>S316*H316</f>
        <v>0</v>
      </c>
      <c r="AR316" s="24" t="s">
        <v>211</v>
      </c>
      <c r="AT316" s="24" t="s">
        <v>858</v>
      </c>
      <c r="AU316" s="24" t="s">
        <v>87</v>
      </c>
      <c r="AY316" s="24" t="s">
        <v>170</v>
      </c>
      <c r="BE316" s="232">
        <f>IF(N316="základní",J316,0)</f>
        <v>0</v>
      </c>
      <c r="BF316" s="232">
        <f>IF(N316="snížená",J316,0)</f>
        <v>0</v>
      </c>
      <c r="BG316" s="232">
        <f>IF(N316="zákl. přenesená",J316,0)</f>
        <v>0</v>
      </c>
      <c r="BH316" s="232">
        <f>IF(N316="sníž. přenesená",J316,0)</f>
        <v>0</v>
      </c>
      <c r="BI316" s="232">
        <f>IF(N316="nulová",J316,0)</f>
        <v>0</v>
      </c>
      <c r="BJ316" s="24" t="s">
        <v>84</v>
      </c>
      <c r="BK316" s="232">
        <f>ROUND(I316*H316,2)</f>
        <v>0</v>
      </c>
      <c r="BL316" s="24" t="s">
        <v>194</v>
      </c>
      <c r="BM316" s="24" t="s">
        <v>2945</v>
      </c>
    </row>
    <row r="317" spans="2:47" s="1" customFormat="1" ht="13.5">
      <c r="B317" s="46"/>
      <c r="C317" s="74"/>
      <c r="D317" s="233" t="s">
        <v>183</v>
      </c>
      <c r="E317" s="74"/>
      <c r="F317" s="234" t="s">
        <v>2525</v>
      </c>
      <c r="G317" s="74"/>
      <c r="H317" s="74"/>
      <c r="I317" s="191"/>
      <c r="J317" s="74"/>
      <c r="K317" s="74"/>
      <c r="L317" s="72"/>
      <c r="M317" s="235"/>
      <c r="N317" s="47"/>
      <c r="O317" s="47"/>
      <c r="P317" s="47"/>
      <c r="Q317" s="47"/>
      <c r="R317" s="47"/>
      <c r="S317" s="47"/>
      <c r="T317" s="95"/>
      <c r="AT317" s="24" t="s">
        <v>183</v>
      </c>
      <c r="AU317" s="24" t="s">
        <v>87</v>
      </c>
    </row>
    <row r="318" spans="2:47" s="1" customFormat="1" ht="13.5">
      <c r="B318" s="46"/>
      <c r="C318" s="74"/>
      <c r="D318" s="233" t="s">
        <v>184</v>
      </c>
      <c r="E318" s="74"/>
      <c r="F318" s="236" t="s">
        <v>2527</v>
      </c>
      <c r="G318" s="74"/>
      <c r="H318" s="74"/>
      <c r="I318" s="191"/>
      <c r="J318" s="74"/>
      <c r="K318" s="74"/>
      <c r="L318" s="72"/>
      <c r="M318" s="235"/>
      <c r="N318" s="47"/>
      <c r="O318" s="47"/>
      <c r="P318" s="47"/>
      <c r="Q318" s="47"/>
      <c r="R318" s="47"/>
      <c r="S318" s="47"/>
      <c r="T318" s="95"/>
      <c r="AT318" s="24" t="s">
        <v>184</v>
      </c>
      <c r="AU318" s="24" t="s">
        <v>87</v>
      </c>
    </row>
    <row r="319" spans="2:51" s="13" customFormat="1" ht="13.5">
      <c r="B319" s="275"/>
      <c r="C319" s="276"/>
      <c r="D319" s="233" t="s">
        <v>322</v>
      </c>
      <c r="E319" s="277" t="s">
        <v>23</v>
      </c>
      <c r="F319" s="278" t="s">
        <v>2528</v>
      </c>
      <c r="G319" s="276"/>
      <c r="H319" s="277" t="s">
        <v>23</v>
      </c>
      <c r="I319" s="279"/>
      <c r="J319" s="276"/>
      <c r="K319" s="276"/>
      <c r="L319" s="280"/>
      <c r="M319" s="281"/>
      <c r="N319" s="282"/>
      <c r="O319" s="282"/>
      <c r="P319" s="282"/>
      <c r="Q319" s="282"/>
      <c r="R319" s="282"/>
      <c r="S319" s="282"/>
      <c r="T319" s="283"/>
      <c r="AT319" s="284" t="s">
        <v>322</v>
      </c>
      <c r="AU319" s="284" t="s">
        <v>87</v>
      </c>
      <c r="AV319" s="13" t="s">
        <v>84</v>
      </c>
      <c r="AW319" s="13" t="s">
        <v>39</v>
      </c>
      <c r="AX319" s="13" t="s">
        <v>76</v>
      </c>
      <c r="AY319" s="284" t="s">
        <v>170</v>
      </c>
    </row>
    <row r="320" spans="2:51" s="11" customFormat="1" ht="13.5">
      <c r="B320" s="240"/>
      <c r="C320" s="241"/>
      <c r="D320" s="233" t="s">
        <v>322</v>
      </c>
      <c r="E320" s="242" t="s">
        <v>23</v>
      </c>
      <c r="F320" s="243" t="s">
        <v>2946</v>
      </c>
      <c r="G320" s="241"/>
      <c r="H320" s="244">
        <v>4560</v>
      </c>
      <c r="I320" s="245"/>
      <c r="J320" s="241"/>
      <c r="K320" s="241"/>
      <c r="L320" s="246"/>
      <c r="M320" s="247"/>
      <c r="N320" s="248"/>
      <c r="O320" s="248"/>
      <c r="P320" s="248"/>
      <c r="Q320" s="248"/>
      <c r="R320" s="248"/>
      <c r="S320" s="248"/>
      <c r="T320" s="249"/>
      <c r="AT320" s="250" t="s">
        <v>322</v>
      </c>
      <c r="AU320" s="250" t="s">
        <v>87</v>
      </c>
      <c r="AV320" s="11" t="s">
        <v>87</v>
      </c>
      <c r="AW320" s="11" t="s">
        <v>39</v>
      </c>
      <c r="AX320" s="11" t="s">
        <v>84</v>
      </c>
      <c r="AY320" s="250" t="s">
        <v>170</v>
      </c>
    </row>
    <row r="321" spans="2:65" s="1" customFormat="1" ht="16.5" customHeight="1">
      <c r="B321" s="46"/>
      <c r="C321" s="221" t="s">
        <v>486</v>
      </c>
      <c r="D321" s="221" t="s">
        <v>176</v>
      </c>
      <c r="E321" s="222" t="s">
        <v>416</v>
      </c>
      <c r="F321" s="223" t="s">
        <v>417</v>
      </c>
      <c r="G321" s="224" t="s">
        <v>292</v>
      </c>
      <c r="H321" s="225">
        <v>1451</v>
      </c>
      <c r="I321" s="226"/>
      <c r="J321" s="227">
        <f>ROUND(I321*H321,2)</f>
        <v>0</v>
      </c>
      <c r="K321" s="223" t="s">
        <v>180</v>
      </c>
      <c r="L321" s="72"/>
      <c r="M321" s="228" t="s">
        <v>23</v>
      </c>
      <c r="N321" s="229" t="s">
        <v>47</v>
      </c>
      <c r="O321" s="47"/>
      <c r="P321" s="230">
        <f>O321*H321</f>
        <v>0</v>
      </c>
      <c r="Q321" s="230">
        <v>0</v>
      </c>
      <c r="R321" s="230">
        <f>Q321*H321</f>
        <v>0</v>
      </c>
      <c r="S321" s="230">
        <v>0</v>
      </c>
      <c r="T321" s="231">
        <f>S321*H321</f>
        <v>0</v>
      </c>
      <c r="AR321" s="24" t="s">
        <v>194</v>
      </c>
      <c r="AT321" s="24" t="s">
        <v>176</v>
      </c>
      <c r="AU321" s="24" t="s">
        <v>87</v>
      </c>
      <c r="AY321" s="24" t="s">
        <v>170</v>
      </c>
      <c r="BE321" s="232">
        <f>IF(N321="základní",J321,0)</f>
        <v>0</v>
      </c>
      <c r="BF321" s="232">
        <f>IF(N321="snížená",J321,0)</f>
        <v>0</v>
      </c>
      <c r="BG321" s="232">
        <f>IF(N321="zákl. přenesená",J321,0)</f>
        <v>0</v>
      </c>
      <c r="BH321" s="232">
        <f>IF(N321="sníž. přenesená",J321,0)</f>
        <v>0</v>
      </c>
      <c r="BI321" s="232">
        <f>IF(N321="nulová",J321,0)</f>
        <v>0</v>
      </c>
      <c r="BJ321" s="24" t="s">
        <v>84</v>
      </c>
      <c r="BK321" s="232">
        <f>ROUND(I321*H321,2)</f>
        <v>0</v>
      </c>
      <c r="BL321" s="24" t="s">
        <v>194</v>
      </c>
      <c r="BM321" s="24" t="s">
        <v>2947</v>
      </c>
    </row>
    <row r="322" spans="2:47" s="1" customFormat="1" ht="13.5">
      <c r="B322" s="46"/>
      <c r="C322" s="74"/>
      <c r="D322" s="233" t="s">
        <v>183</v>
      </c>
      <c r="E322" s="74"/>
      <c r="F322" s="234" t="s">
        <v>419</v>
      </c>
      <c r="G322" s="74"/>
      <c r="H322" s="74"/>
      <c r="I322" s="191"/>
      <c r="J322" s="74"/>
      <c r="K322" s="74"/>
      <c r="L322" s="72"/>
      <c r="M322" s="235"/>
      <c r="N322" s="47"/>
      <c r="O322" s="47"/>
      <c r="P322" s="47"/>
      <c r="Q322" s="47"/>
      <c r="R322" s="47"/>
      <c r="S322" s="47"/>
      <c r="T322" s="95"/>
      <c r="AT322" s="24" t="s">
        <v>183</v>
      </c>
      <c r="AU322" s="24" t="s">
        <v>87</v>
      </c>
    </row>
    <row r="323" spans="2:47" s="1" customFormat="1" ht="13.5">
      <c r="B323" s="46"/>
      <c r="C323" s="74"/>
      <c r="D323" s="233" t="s">
        <v>295</v>
      </c>
      <c r="E323" s="74"/>
      <c r="F323" s="236" t="s">
        <v>420</v>
      </c>
      <c r="G323" s="74"/>
      <c r="H323" s="74"/>
      <c r="I323" s="191"/>
      <c r="J323" s="74"/>
      <c r="K323" s="74"/>
      <c r="L323" s="72"/>
      <c r="M323" s="235"/>
      <c r="N323" s="47"/>
      <c r="O323" s="47"/>
      <c r="P323" s="47"/>
      <c r="Q323" s="47"/>
      <c r="R323" s="47"/>
      <c r="S323" s="47"/>
      <c r="T323" s="95"/>
      <c r="AT323" s="24" t="s">
        <v>295</v>
      </c>
      <c r="AU323" s="24" t="s">
        <v>87</v>
      </c>
    </row>
    <row r="324" spans="2:51" s="11" customFormat="1" ht="13.5">
      <c r="B324" s="240"/>
      <c r="C324" s="241"/>
      <c r="D324" s="233" t="s">
        <v>322</v>
      </c>
      <c r="E324" s="242" t="s">
        <v>23</v>
      </c>
      <c r="F324" s="243" t="s">
        <v>2948</v>
      </c>
      <c r="G324" s="241"/>
      <c r="H324" s="244">
        <v>48.433</v>
      </c>
      <c r="I324" s="245"/>
      <c r="J324" s="241"/>
      <c r="K324" s="241"/>
      <c r="L324" s="246"/>
      <c r="M324" s="247"/>
      <c r="N324" s="248"/>
      <c r="O324" s="248"/>
      <c r="P324" s="248"/>
      <c r="Q324" s="248"/>
      <c r="R324" s="248"/>
      <c r="S324" s="248"/>
      <c r="T324" s="249"/>
      <c r="AT324" s="250" t="s">
        <v>322</v>
      </c>
      <c r="AU324" s="250" t="s">
        <v>87</v>
      </c>
      <c r="AV324" s="11" t="s">
        <v>87</v>
      </c>
      <c r="AW324" s="11" t="s">
        <v>39</v>
      </c>
      <c r="AX324" s="11" t="s">
        <v>76</v>
      </c>
      <c r="AY324" s="250" t="s">
        <v>170</v>
      </c>
    </row>
    <row r="325" spans="2:51" s="11" customFormat="1" ht="13.5">
      <c r="B325" s="240"/>
      <c r="C325" s="241"/>
      <c r="D325" s="233" t="s">
        <v>322</v>
      </c>
      <c r="E325" s="242" t="s">
        <v>23</v>
      </c>
      <c r="F325" s="243" t="s">
        <v>2949</v>
      </c>
      <c r="G325" s="241"/>
      <c r="H325" s="244">
        <v>13.485</v>
      </c>
      <c r="I325" s="245"/>
      <c r="J325" s="241"/>
      <c r="K325" s="241"/>
      <c r="L325" s="246"/>
      <c r="M325" s="247"/>
      <c r="N325" s="248"/>
      <c r="O325" s="248"/>
      <c r="P325" s="248"/>
      <c r="Q325" s="248"/>
      <c r="R325" s="248"/>
      <c r="S325" s="248"/>
      <c r="T325" s="249"/>
      <c r="AT325" s="250" t="s">
        <v>322</v>
      </c>
      <c r="AU325" s="250" t="s">
        <v>87</v>
      </c>
      <c r="AV325" s="11" t="s">
        <v>87</v>
      </c>
      <c r="AW325" s="11" t="s">
        <v>39</v>
      </c>
      <c r="AX325" s="11" t="s">
        <v>76</v>
      </c>
      <c r="AY325" s="250" t="s">
        <v>170</v>
      </c>
    </row>
    <row r="326" spans="2:51" s="11" customFormat="1" ht="13.5">
      <c r="B326" s="240"/>
      <c r="C326" s="241"/>
      <c r="D326" s="233" t="s">
        <v>322</v>
      </c>
      <c r="E326" s="242" t="s">
        <v>23</v>
      </c>
      <c r="F326" s="243" t="s">
        <v>2950</v>
      </c>
      <c r="G326" s="241"/>
      <c r="H326" s="244">
        <v>849.068</v>
      </c>
      <c r="I326" s="245"/>
      <c r="J326" s="241"/>
      <c r="K326" s="241"/>
      <c r="L326" s="246"/>
      <c r="M326" s="247"/>
      <c r="N326" s="248"/>
      <c r="O326" s="248"/>
      <c r="P326" s="248"/>
      <c r="Q326" s="248"/>
      <c r="R326" s="248"/>
      <c r="S326" s="248"/>
      <c r="T326" s="249"/>
      <c r="AT326" s="250" t="s">
        <v>322</v>
      </c>
      <c r="AU326" s="250" t="s">
        <v>87</v>
      </c>
      <c r="AV326" s="11" t="s">
        <v>87</v>
      </c>
      <c r="AW326" s="11" t="s">
        <v>39</v>
      </c>
      <c r="AX326" s="11" t="s">
        <v>76</v>
      </c>
      <c r="AY326" s="250" t="s">
        <v>170</v>
      </c>
    </row>
    <row r="327" spans="2:51" s="11" customFormat="1" ht="13.5">
      <c r="B327" s="240"/>
      <c r="C327" s="241"/>
      <c r="D327" s="233" t="s">
        <v>322</v>
      </c>
      <c r="E327" s="242" t="s">
        <v>23</v>
      </c>
      <c r="F327" s="243" t="s">
        <v>2951</v>
      </c>
      <c r="G327" s="241"/>
      <c r="H327" s="244">
        <v>539.856</v>
      </c>
      <c r="I327" s="245"/>
      <c r="J327" s="241"/>
      <c r="K327" s="241"/>
      <c r="L327" s="246"/>
      <c r="M327" s="247"/>
      <c r="N327" s="248"/>
      <c r="O327" s="248"/>
      <c r="P327" s="248"/>
      <c r="Q327" s="248"/>
      <c r="R327" s="248"/>
      <c r="S327" s="248"/>
      <c r="T327" s="249"/>
      <c r="AT327" s="250" t="s">
        <v>322</v>
      </c>
      <c r="AU327" s="250" t="s">
        <v>87</v>
      </c>
      <c r="AV327" s="11" t="s">
        <v>87</v>
      </c>
      <c r="AW327" s="11" t="s">
        <v>39</v>
      </c>
      <c r="AX327" s="11" t="s">
        <v>76</v>
      </c>
      <c r="AY327" s="250" t="s">
        <v>170</v>
      </c>
    </row>
    <row r="328" spans="2:51" s="12" customFormat="1" ht="13.5">
      <c r="B328" s="251"/>
      <c r="C328" s="252"/>
      <c r="D328" s="233" t="s">
        <v>322</v>
      </c>
      <c r="E328" s="253" t="s">
        <v>23</v>
      </c>
      <c r="F328" s="254" t="s">
        <v>392</v>
      </c>
      <c r="G328" s="252"/>
      <c r="H328" s="255">
        <v>1450.842</v>
      </c>
      <c r="I328" s="256"/>
      <c r="J328" s="252"/>
      <c r="K328" s="252"/>
      <c r="L328" s="257"/>
      <c r="M328" s="258"/>
      <c r="N328" s="259"/>
      <c r="O328" s="259"/>
      <c r="P328" s="259"/>
      <c r="Q328" s="259"/>
      <c r="R328" s="259"/>
      <c r="S328" s="259"/>
      <c r="T328" s="260"/>
      <c r="AT328" s="261" t="s">
        <v>322</v>
      </c>
      <c r="AU328" s="261" t="s">
        <v>87</v>
      </c>
      <c r="AV328" s="12" t="s">
        <v>194</v>
      </c>
      <c r="AW328" s="12" t="s">
        <v>39</v>
      </c>
      <c r="AX328" s="12" t="s">
        <v>76</v>
      </c>
      <c r="AY328" s="261" t="s">
        <v>170</v>
      </c>
    </row>
    <row r="329" spans="2:51" s="11" customFormat="1" ht="13.5">
      <c r="B329" s="240"/>
      <c r="C329" s="241"/>
      <c r="D329" s="233" t="s">
        <v>322</v>
      </c>
      <c r="E329" s="242" t="s">
        <v>23</v>
      </c>
      <c r="F329" s="243" t="s">
        <v>2952</v>
      </c>
      <c r="G329" s="241"/>
      <c r="H329" s="244">
        <v>1451</v>
      </c>
      <c r="I329" s="245"/>
      <c r="J329" s="241"/>
      <c r="K329" s="241"/>
      <c r="L329" s="246"/>
      <c r="M329" s="247"/>
      <c r="N329" s="248"/>
      <c r="O329" s="248"/>
      <c r="P329" s="248"/>
      <c r="Q329" s="248"/>
      <c r="R329" s="248"/>
      <c r="S329" s="248"/>
      <c r="T329" s="249"/>
      <c r="AT329" s="250" t="s">
        <v>322</v>
      </c>
      <c r="AU329" s="250" t="s">
        <v>87</v>
      </c>
      <c r="AV329" s="11" t="s">
        <v>87</v>
      </c>
      <c r="AW329" s="11" t="s">
        <v>39</v>
      </c>
      <c r="AX329" s="11" t="s">
        <v>84</v>
      </c>
      <c r="AY329" s="250" t="s">
        <v>170</v>
      </c>
    </row>
    <row r="330" spans="2:65" s="1" customFormat="1" ht="16.5" customHeight="1">
      <c r="B330" s="46"/>
      <c r="C330" s="262" t="s">
        <v>492</v>
      </c>
      <c r="D330" s="262" t="s">
        <v>858</v>
      </c>
      <c r="E330" s="263" t="s">
        <v>2533</v>
      </c>
      <c r="F330" s="264" t="s">
        <v>2534</v>
      </c>
      <c r="G330" s="265" t="s">
        <v>395</v>
      </c>
      <c r="H330" s="266">
        <v>2902</v>
      </c>
      <c r="I330" s="267"/>
      <c r="J330" s="268">
        <f>ROUND(I330*H330,2)</f>
        <v>0</v>
      </c>
      <c r="K330" s="264" t="s">
        <v>180</v>
      </c>
      <c r="L330" s="269"/>
      <c r="M330" s="270" t="s">
        <v>23</v>
      </c>
      <c r="N330" s="271" t="s">
        <v>47</v>
      </c>
      <c r="O330" s="47"/>
      <c r="P330" s="230">
        <f>O330*H330</f>
        <v>0</v>
      </c>
      <c r="Q330" s="230">
        <v>0</v>
      </c>
      <c r="R330" s="230">
        <f>Q330*H330</f>
        <v>0</v>
      </c>
      <c r="S330" s="230">
        <v>0</v>
      </c>
      <c r="T330" s="231">
        <f>S330*H330</f>
        <v>0</v>
      </c>
      <c r="AR330" s="24" t="s">
        <v>211</v>
      </c>
      <c r="AT330" s="24" t="s">
        <v>858</v>
      </c>
      <c r="AU330" s="24" t="s">
        <v>87</v>
      </c>
      <c r="AY330" s="24" t="s">
        <v>170</v>
      </c>
      <c r="BE330" s="232">
        <f>IF(N330="základní",J330,0)</f>
        <v>0</v>
      </c>
      <c r="BF330" s="232">
        <f>IF(N330="snížená",J330,0)</f>
        <v>0</v>
      </c>
      <c r="BG330" s="232">
        <f>IF(N330="zákl. přenesená",J330,0)</f>
        <v>0</v>
      </c>
      <c r="BH330" s="232">
        <f>IF(N330="sníž. přenesená",J330,0)</f>
        <v>0</v>
      </c>
      <c r="BI330" s="232">
        <f>IF(N330="nulová",J330,0)</f>
        <v>0</v>
      </c>
      <c r="BJ330" s="24" t="s">
        <v>84</v>
      </c>
      <c r="BK330" s="232">
        <f>ROUND(I330*H330,2)</f>
        <v>0</v>
      </c>
      <c r="BL330" s="24" t="s">
        <v>194</v>
      </c>
      <c r="BM330" s="24" t="s">
        <v>2953</v>
      </c>
    </row>
    <row r="331" spans="2:47" s="1" customFormat="1" ht="13.5">
      <c r="B331" s="46"/>
      <c r="C331" s="74"/>
      <c r="D331" s="233" t="s">
        <v>183</v>
      </c>
      <c r="E331" s="74"/>
      <c r="F331" s="234" t="s">
        <v>2534</v>
      </c>
      <c r="G331" s="74"/>
      <c r="H331" s="74"/>
      <c r="I331" s="191"/>
      <c r="J331" s="74"/>
      <c r="K331" s="74"/>
      <c r="L331" s="72"/>
      <c r="M331" s="235"/>
      <c r="N331" s="47"/>
      <c r="O331" s="47"/>
      <c r="P331" s="47"/>
      <c r="Q331" s="47"/>
      <c r="R331" s="47"/>
      <c r="S331" s="47"/>
      <c r="T331" s="95"/>
      <c r="AT331" s="24" t="s">
        <v>183</v>
      </c>
      <c r="AU331" s="24" t="s">
        <v>87</v>
      </c>
    </row>
    <row r="332" spans="2:47" s="1" customFormat="1" ht="13.5">
      <c r="B332" s="46"/>
      <c r="C332" s="74"/>
      <c r="D332" s="233" t="s">
        <v>184</v>
      </c>
      <c r="E332" s="74"/>
      <c r="F332" s="236" t="s">
        <v>2527</v>
      </c>
      <c r="G332" s="74"/>
      <c r="H332" s="74"/>
      <c r="I332" s="191"/>
      <c r="J332" s="74"/>
      <c r="K332" s="74"/>
      <c r="L332" s="72"/>
      <c r="M332" s="235"/>
      <c r="N332" s="47"/>
      <c r="O332" s="47"/>
      <c r="P332" s="47"/>
      <c r="Q332" s="47"/>
      <c r="R332" s="47"/>
      <c r="S332" s="47"/>
      <c r="T332" s="95"/>
      <c r="AT332" s="24" t="s">
        <v>184</v>
      </c>
      <c r="AU332" s="24" t="s">
        <v>87</v>
      </c>
    </row>
    <row r="333" spans="2:51" s="13" customFormat="1" ht="13.5">
      <c r="B333" s="275"/>
      <c r="C333" s="276"/>
      <c r="D333" s="233" t="s">
        <v>322</v>
      </c>
      <c r="E333" s="277" t="s">
        <v>23</v>
      </c>
      <c r="F333" s="278" t="s">
        <v>2536</v>
      </c>
      <c r="G333" s="276"/>
      <c r="H333" s="277" t="s">
        <v>23</v>
      </c>
      <c r="I333" s="279"/>
      <c r="J333" s="276"/>
      <c r="K333" s="276"/>
      <c r="L333" s="280"/>
      <c r="M333" s="281"/>
      <c r="N333" s="282"/>
      <c r="O333" s="282"/>
      <c r="P333" s="282"/>
      <c r="Q333" s="282"/>
      <c r="R333" s="282"/>
      <c r="S333" s="282"/>
      <c r="T333" s="283"/>
      <c r="AT333" s="284" t="s">
        <v>322</v>
      </c>
      <c r="AU333" s="284" t="s">
        <v>87</v>
      </c>
      <c r="AV333" s="13" t="s">
        <v>84</v>
      </c>
      <c r="AW333" s="13" t="s">
        <v>39</v>
      </c>
      <c r="AX333" s="13" t="s">
        <v>76</v>
      </c>
      <c r="AY333" s="284" t="s">
        <v>170</v>
      </c>
    </row>
    <row r="334" spans="2:51" s="11" customFormat="1" ht="13.5">
      <c r="B334" s="240"/>
      <c r="C334" s="241"/>
      <c r="D334" s="233" t="s">
        <v>322</v>
      </c>
      <c r="E334" s="242" t="s">
        <v>23</v>
      </c>
      <c r="F334" s="243" t="s">
        <v>2954</v>
      </c>
      <c r="G334" s="241"/>
      <c r="H334" s="244">
        <v>2902</v>
      </c>
      <c r="I334" s="245"/>
      <c r="J334" s="241"/>
      <c r="K334" s="241"/>
      <c r="L334" s="246"/>
      <c r="M334" s="247"/>
      <c r="N334" s="248"/>
      <c r="O334" s="248"/>
      <c r="P334" s="248"/>
      <c r="Q334" s="248"/>
      <c r="R334" s="248"/>
      <c r="S334" s="248"/>
      <c r="T334" s="249"/>
      <c r="AT334" s="250" t="s">
        <v>322</v>
      </c>
      <c r="AU334" s="250" t="s">
        <v>87</v>
      </c>
      <c r="AV334" s="11" t="s">
        <v>87</v>
      </c>
      <c r="AW334" s="11" t="s">
        <v>39</v>
      </c>
      <c r="AX334" s="11" t="s">
        <v>84</v>
      </c>
      <c r="AY334" s="250" t="s">
        <v>170</v>
      </c>
    </row>
    <row r="335" spans="2:65" s="1" customFormat="1" ht="25.5" customHeight="1">
      <c r="B335" s="46"/>
      <c r="C335" s="221" t="s">
        <v>499</v>
      </c>
      <c r="D335" s="221" t="s">
        <v>176</v>
      </c>
      <c r="E335" s="222" t="s">
        <v>2955</v>
      </c>
      <c r="F335" s="223" t="s">
        <v>2956</v>
      </c>
      <c r="G335" s="224" t="s">
        <v>219</v>
      </c>
      <c r="H335" s="225">
        <v>30</v>
      </c>
      <c r="I335" s="226"/>
      <c r="J335" s="227">
        <f>ROUND(I335*H335,2)</f>
        <v>0</v>
      </c>
      <c r="K335" s="223" t="s">
        <v>180</v>
      </c>
      <c r="L335" s="72"/>
      <c r="M335" s="228" t="s">
        <v>23</v>
      </c>
      <c r="N335" s="229" t="s">
        <v>47</v>
      </c>
      <c r="O335" s="47"/>
      <c r="P335" s="230">
        <f>O335*H335</f>
        <v>0</v>
      </c>
      <c r="Q335" s="230">
        <v>0</v>
      </c>
      <c r="R335" s="230">
        <f>Q335*H335</f>
        <v>0</v>
      </c>
      <c r="S335" s="230">
        <v>0</v>
      </c>
      <c r="T335" s="231">
        <f>S335*H335</f>
        <v>0</v>
      </c>
      <c r="AR335" s="24" t="s">
        <v>194</v>
      </c>
      <c r="AT335" s="24" t="s">
        <v>176</v>
      </c>
      <c r="AU335" s="24" t="s">
        <v>87</v>
      </c>
      <c r="AY335" s="24" t="s">
        <v>170</v>
      </c>
      <c r="BE335" s="232">
        <f>IF(N335="základní",J335,0)</f>
        <v>0</v>
      </c>
      <c r="BF335" s="232">
        <f>IF(N335="snížená",J335,0)</f>
        <v>0</v>
      </c>
      <c r="BG335" s="232">
        <f>IF(N335="zákl. přenesená",J335,0)</f>
        <v>0</v>
      </c>
      <c r="BH335" s="232">
        <f>IF(N335="sníž. přenesená",J335,0)</f>
        <v>0</v>
      </c>
      <c r="BI335" s="232">
        <f>IF(N335="nulová",J335,0)</f>
        <v>0</v>
      </c>
      <c r="BJ335" s="24" t="s">
        <v>84</v>
      </c>
      <c r="BK335" s="232">
        <f>ROUND(I335*H335,2)</f>
        <v>0</v>
      </c>
      <c r="BL335" s="24" t="s">
        <v>194</v>
      </c>
      <c r="BM335" s="24" t="s">
        <v>2957</v>
      </c>
    </row>
    <row r="336" spans="2:47" s="1" customFormat="1" ht="13.5">
      <c r="B336" s="46"/>
      <c r="C336" s="74"/>
      <c r="D336" s="233" t="s">
        <v>183</v>
      </c>
      <c r="E336" s="74"/>
      <c r="F336" s="234" t="s">
        <v>2958</v>
      </c>
      <c r="G336" s="74"/>
      <c r="H336" s="74"/>
      <c r="I336" s="191"/>
      <c r="J336" s="74"/>
      <c r="K336" s="74"/>
      <c r="L336" s="72"/>
      <c r="M336" s="235"/>
      <c r="N336" s="47"/>
      <c r="O336" s="47"/>
      <c r="P336" s="47"/>
      <c r="Q336" s="47"/>
      <c r="R336" s="47"/>
      <c r="S336" s="47"/>
      <c r="T336" s="95"/>
      <c r="AT336" s="24" t="s">
        <v>183</v>
      </c>
      <c r="AU336" s="24" t="s">
        <v>87</v>
      </c>
    </row>
    <row r="337" spans="2:47" s="1" customFormat="1" ht="13.5">
      <c r="B337" s="46"/>
      <c r="C337" s="74"/>
      <c r="D337" s="233" t="s">
        <v>295</v>
      </c>
      <c r="E337" s="74"/>
      <c r="F337" s="236" t="s">
        <v>1117</v>
      </c>
      <c r="G337" s="74"/>
      <c r="H337" s="74"/>
      <c r="I337" s="191"/>
      <c r="J337" s="74"/>
      <c r="K337" s="74"/>
      <c r="L337" s="72"/>
      <c r="M337" s="235"/>
      <c r="N337" s="47"/>
      <c r="O337" s="47"/>
      <c r="P337" s="47"/>
      <c r="Q337" s="47"/>
      <c r="R337" s="47"/>
      <c r="S337" s="47"/>
      <c r="T337" s="95"/>
      <c r="AT337" s="24" t="s">
        <v>295</v>
      </c>
      <c r="AU337" s="24" t="s">
        <v>87</v>
      </c>
    </row>
    <row r="338" spans="2:65" s="1" customFormat="1" ht="25.5" customHeight="1">
      <c r="B338" s="46"/>
      <c r="C338" s="221" t="s">
        <v>506</v>
      </c>
      <c r="D338" s="221" t="s">
        <v>176</v>
      </c>
      <c r="E338" s="222" t="s">
        <v>2959</v>
      </c>
      <c r="F338" s="223" t="s">
        <v>2960</v>
      </c>
      <c r="G338" s="224" t="s">
        <v>219</v>
      </c>
      <c r="H338" s="225">
        <v>30</v>
      </c>
      <c r="I338" s="226"/>
      <c r="J338" s="227">
        <f>ROUND(I338*H338,2)</f>
        <v>0</v>
      </c>
      <c r="K338" s="223" t="s">
        <v>23</v>
      </c>
      <c r="L338" s="72"/>
      <c r="M338" s="228" t="s">
        <v>23</v>
      </c>
      <c r="N338" s="229" t="s">
        <v>47</v>
      </c>
      <c r="O338" s="47"/>
      <c r="P338" s="230">
        <f>O338*H338</f>
        <v>0</v>
      </c>
      <c r="Q338" s="230">
        <v>0</v>
      </c>
      <c r="R338" s="230">
        <f>Q338*H338</f>
        <v>0</v>
      </c>
      <c r="S338" s="230">
        <v>0</v>
      </c>
      <c r="T338" s="231">
        <f>S338*H338</f>
        <v>0</v>
      </c>
      <c r="AR338" s="24" t="s">
        <v>194</v>
      </c>
      <c r="AT338" s="24" t="s">
        <v>176</v>
      </c>
      <c r="AU338" s="24" t="s">
        <v>87</v>
      </c>
      <c r="AY338" s="24" t="s">
        <v>170</v>
      </c>
      <c r="BE338" s="232">
        <f>IF(N338="základní",J338,0)</f>
        <v>0</v>
      </c>
      <c r="BF338" s="232">
        <f>IF(N338="snížená",J338,0)</f>
        <v>0</v>
      </c>
      <c r="BG338" s="232">
        <f>IF(N338="zákl. přenesená",J338,0)</f>
        <v>0</v>
      </c>
      <c r="BH338" s="232">
        <f>IF(N338="sníž. přenesená",J338,0)</f>
        <v>0</v>
      </c>
      <c r="BI338" s="232">
        <f>IF(N338="nulová",J338,0)</f>
        <v>0</v>
      </c>
      <c r="BJ338" s="24" t="s">
        <v>84</v>
      </c>
      <c r="BK338" s="232">
        <f>ROUND(I338*H338,2)</f>
        <v>0</v>
      </c>
      <c r="BL338" s="24" t="s">
        <v>194</v>
      </c>
      <c r="BM338" s="24" t="s">
        <v>2961</v>
      </c>
    </row>
    <row r="339" spans="2:47" s="1" customFormat="1" ht="13.5">
      <c r="B339" s="46"/>
      <c r="C339" s="74"/>
      <c r="D339" s="233" t="s">
        <v>183</v>
      </c>
      <c r="E339" s="74"/>
      <c r="F339" s="234" t="s">
        <v>2960</v>
      </c>
      <c r="G339" s="74"/>
      <c r="H339" s="74"/>
      <c r="I339" s="191"/>
      <c r="J339" s="74"/>
      <c r="K339" s="74"/>
      <c r="L339" s="72"/>
      <c r="M339" s="235"/>
      <c r="N339" s="47"/>
      <c r="O339" s="47"/>
      <c r="P339" s="47"/>
      <c r="Q339" s="47"/>
      <c r="R339" s="47"/>
      <c r="S339" s="47"/>
      <c r="T339" s="95"/>
      <c r="AT339" s="24" t="s">
        <v>183</v>
      </c>
      <c r="AU339" s="24" t="s">
        <v>87</v>
      </c>
    </row>
    <row r="340" spans="2:65" s="1" customFormat="1" ht="16.5" customHeight="1">
      <c r="B340" s="46"/>
      <c r="C340" s="262" t="s">
        <v>513</v>
      </c>
      <c r="D340" s="262" t="s">
        <v>858</v>
      </c>
      <c r="E340" s="263" t="s">
        <v>1352</v>
      </c>
      <c r="F340" s="264" t="s">
        <v>1353</v>
      </c>
      <c r="G340" s="265" t="s">
        <v>1354</v>
      </c>
      <c r="H340" s="266">
        <v>0.788</v>
      </c>
      <c r="I340" s="267"/>
      <c r="J340" s="268">
        <f>ROUND(I340*H340,2)</f>
        <v>0</v>
      </c>
      <c r="K340" s="264" t="s">
        <v>180</v>
      </c>
      <c r="L340" s="269"/>
      <c r="M340" s="270" t="s">
        <v>23</v>
      </c>
      <c r="N340" s="271" t="s">
        <v>47</v>
      </c>
      <c r="O340" s="47"/>
      <c r="P340" s="230">
        <f>O340*H340</f>
        <v>0</v>
      </c>
      <c r="Q340" s="230">
        <v>0.001</v>
      </c>
      <c r="R340" s="230">
        <f>Q340*H340</f>
        <v>0.0007880000000000001</v>
      </c>
      <c r="S340" s="230">
        <v>0</v>
      </c>
      <c r="T340" s="231">
        <f>S340*H340</f>
        <v>0</v>
      </c>
      <c r="AR340" s="24" t="s">
        <v>211</v>
      </c>
      <c r="AT340" s="24" t="s">
        <v>858</v>
      </c>
      <c r="AU340" s="24" t="s">
        <v>87</v>
      </c>
      <c r="AY340" s="24" t="s">
        <v>170</v>
      </c>
      <c r="BE340" s="232">
        <f>IF(N340="základní",J340,0)</f>
        <v>0</v>
      </c>
      <c r="BF340" s="232">
        <f>IF(N340="snížená",J340,0)</f>
        <v>0</v>
      </c>
      <c r="BG340" s="232">
        <f>IF(N340="zákl. přenesená",J340,0)</f>
        <v>0</v>
      </c>
      <c r="BH340" s="232">
        <f>IF(N340="sníž. přenesená",J340,0)</f>
        <v>0</v>
      </c>
      <c r="BI340" s="232">
        <f>IF(N340="nulová",J340,0)</f>
        <v>0</v>
      </c>
      <c r="BJ340" s="24" t="s">
        <v>84</v>
      </c>
      <c r="BK340" s="232">
        <f>ROUND(I340*H340,2)</f>
        <v>0</v>
      </c>
      <c r="BL340" s="24" t="s">
        <v>194</v>
      </c>
      <c r="BM340" s="24" t="s">
        <v>2962</v>
      </c>
    </row>
    <row r="341" spans="2:47" s="1" customFormat="1" ht="13.5">
      <c r="B341" s="46"/>
      <c r="C341" s="74"/>
      <c r="D341" s="233" t="s">
        <v>183</v>
      </c>
      <c r="E341" s="74"/>
      <c r="F341" s="234" t="s">
        <v>1353</v>
      </c>
      <c r="G341" s="74"/>
      <c r="H341" s="74"/>
      <c r="I341" s="191"/>
      <c r="J341" s="74"/>
      <c r="K341" s="74"/>
      <c r="L341" s="72"/>
      <c r="M341" s="235"/>
      <c r="N341" s="47"/>
      <c r="O341" s="47"/>
      <c r="P341" s="47"/>
      <c r="Q341" s="47"/>
      <c r="R341" s="47"/>
      <c r="S341" s="47"/>
      <c r="T341" s="95"/>
      <c r="AT341" s="24" t="s">
        <v>183</v>
      </c>
      <c r="AU341" s="24" t="s">
        <v>87</v>
      </c>
    </row>
    <row r="342" spans="2:51" s="11" customFormat="1" ht="13.5">
      <c r="B342" s="240"/>
      <c r="C342" s="241"/>
      <c r="D342" s="233" t="s">
        <v>322</v>
      </c>
      <c r="E342" s="242" t="s">
        <v>23</v>
      </c>
      <c r="F342" s="243" t="s">
        <v>2963</v>
      </c>
      <c r="G342" s="241"/>
      <c r="H342" s="244">
        <v>0.788</v>
      </c>
      <c r="I342" s="245"/>
      <c r="J342" s="241"/>
      <c r="K342" s="241"/>
      <c r="L342" s="246"/>
      <c r="M342" s="247"/>
      <c r="N342" s="248"/>
      <c r="O342" s="248"/>
      <c r="P342" s="248"/>
      <c r="Q342" s="248"/>
      <c r="R342" s="248"/>
      <c r="S342" s="248"/>
      <c r="T342" s="249"/>
      <c r="AT342" s="250" t="s">
        <v>322</v>
      </c>
      <c r="AU342" s="250" t="s">
        <v>87</v>
      </c>
      <c r="AV342" s="11" t="s">
        <v>87</v>
      </c>
      <c r="AW342" s="11" t="s">
        <v>39</v>
      </c>
      <c r="AX342" s="11" t="s">
        <v>84</v>
      </c>
      <c r="AY342" s="250" t="s">
        <v>170</v>
      </c>
    </row>
    <row r="343" spans="2:63" s="10" customFormat="1" ht="29.85" customHeight="1">
      <c r="B343" s="205"/>
      <c r="C343" s="206"/>
      <c r="D343" s="207" t="s">
        <v>75</v>
      </c>
      <c r="E343" s="219" t="s">
        <v>87</v>
      </c>
      <c r="F343" s="219" t="s">
        <v>431</v>
      </c>
      <c r="G343" s="206"/>
      <c r="H343" s="206"/>
      <c r="I343" s="209"/>
      <c r="J343" s="220">
        <f>BK343</f>
        <v>0</v>
      </c>
      <c r="K343" s="206"/>
      <c r="L343" s="211"/>
      <c r="M343" s="212"/>
      <c r="N343" s="213"/>
      <c r="O343" s="213"/>
      <c r="P343" s="214">
        <f>SUM(P344:P346)</f>
        <v>0</v>
      </c>
      <c r="Q343" s="213"/>
      <c r="R343" s="214">
        <f>SUM(R344:R346)</f>
        <v>144.71000352000001</v>
      </c>
      <c r="S343" s="213"/>
      <c r="T343" s="215">
        <f>SUM(T344:T346)</f>
        <v>0</v>
      </c>
      <c r="AR343" s="216" t="s">
        <v>84</v>
      </c>
      <c r="AT343" s="217" t="s">
        <v>75</v>
      </c>
      <c r="AU343" s="217" t="s">
        <v>84</v>
      </c>
      <c r="AY343" s="216" t="s">
        <v>170</v>
      </c>
      <c r="BK343" s="218">
        <f>SUM(BK344:BK346)</f>
        <v>0</v>
      </c>
    </row>
    <row r="344" spans="2:65" s="1" customFormat="1" ht="25.5" customHeight="1">
      <c r="B344" s="46"/>
      <c r="C344" s="221" t="s">
        <v>520</v>
      </c>
      <c r="D344" s="221" t="s">
        <v>176</v>
      </c>
      <c r="E344" s="222" t="s">
        <v>2538</v>
      </c>
      <c r="F344" s="223" t="s">
        <v>2539</v>
      </c>
      <c r="G344" s="224" t="s">
        <v>340</v>
      </c>
      <c r="H344" s="225">
        <v>638.7</v>
      </c>
      <c r="I344" s="226"/>
      <c r="J344" s="227">
        <f>ROUND(I344*H344,2)</f>
        <v>0</v>
      </c>
      <c r="K344" s="223" t="s">
        <v>180</v>
      </c>
      <c r="L344" s="72"/>
      <c r="M344" s="228" t="s">
        <v>23</v>
      </c>
      <c r="N344" s="229" t="s">
        <v>47</v>
      </c>
      <c r="O344" s="47"/>
      <c r="P344" s="230">
        <f>O344*H344</f>
        <v>0</v>
      </c>
      <c r="Q344" s="230">
        <v>0.2265696</v>
      </c>
      <c r="R344" s="230">
        <f>Q344*H344</f>
        <v>144.71000352000001</v>
      </c>
      <c r="S344" s="230">
        <v>0</v>
      </c>
      <c r="T344" s="231">
        <f>S344*H344</f>
        <v>0</v>
      </c>
      <c r="AR344" s="24" t="s">
        <v>194</v>
      </c>
      <c r="AT344" s="24" t="s">
        <v>176</v>
      </c>
      <c r="AU344" s="24" t="s">
        <v>87</v>
      </c>
      <c r="AY344" s="24" t="s">
        <v>170</v>
      </c>
      <c r="BE344" s="232">
        <f>IF(N344="základní",J344,0)</f>
        <v>0</v>
      </c>
      <c r="BF344" s="232">
        <f>IF(N344="snížená",J344,0)</f>
        <v>0</v>
      </c>
      <c r="BG344" s="232">
        <f>IF(N344="zákl. přenesená",J344,0)</f>
        <v>0</v>
      </c>
      <c r="BH344" s="232">
        <f>IF(N344="sníž. přenesená",J344,0)</f>
        <v>0</v>
      </c>
      <c r="BI344" s="232">
        <f>IF(N344="nulová",J344,0)</f>
        <v>0</v>
      </c>
      <c r="BJ344" s="24" t="s">
        <v>84</v>
      </c>
      <c r="BK344" s="232">
        <f>ROUND(I344*H344,2)</f>
        <v>0</v>
      </c>
      <c r="BL344" s="24" t="s">
        <v>194</v>
      </c>
      <c r="BM344" s="24" t="s">
        <v>2964</v>
      </c>
    </row>
    <row r="345" spans="2:47" s="1" customFormat="1" ht="13.5">
      <c r="B345" s="46"/>
      <c r="C345" s="74"/>
      <c r="D345" s="233" t="s">
        <v>183</v>
      </c>
      <c r="E345" s="74"/>
      <c r="F345" s="234" t="s">
        <v>2541</v>
      </c>
      <c r="G345" s="74"/>
      <c r="H345" s="74"/>
      <c r="I345" s="191"/>
      <c r="J345" s="74"/>
      <c r="K345" s="74"/>
      <c r="L345" s="72"/>
      <c r="M345" s="235"/>
      <c r="N345" s="47"/>
      <c r="O345" s="47"/>
      <c r="P345" s="47"/>
      <c r="Q345" s="47"/>
      <c r="R345" s="47"/>
      <c r="S345" s="47"/>
      <c r="T345" s="95"/>
      <c r="AT345" s="24" t="s">
        <v>183</v>
      </c>
      <c r="AU345" s="24" t="s">
        <v>87</v>
      </c>
    </row>
    <row r="346" spans="2:51" s="11" customFormat="1" ht="13.5">
      <c r="B346" s="240"/>
      <c r="C346" s="241"/>
      <c r="D346" s="233" t="s">
        <v>322</v>
      </c>
      <c r="E346" s="242" t="s">
        <v>23</v>
      </c>
      <c r="F346" s="243" t="s">
        <v>2965</v>
      </c>
      <c r="G346" s="241"/>
      <c r="H346" s="244">
        <v>638.7</v>
      </c>
      <c r="I346" s="245"/>
      <c r="J346" s="241"/>
      <c r="K346" s="241"/>
      <c r="L346" s="246"/>
      <c r="M346" s="247"/>
      <c r="N346" s="248"/>
      <c r="O346" s="248"/>
      <c r="P346" s="248"/>
      <c r="Q346" s="248"/>
      <c r="R346" s="248"/>
      <c r="S346" s="248"/>
      <c r="T346" s="249"/>
      <c r="AT346" s="250" t="s">
        <v>322</v>
      </c>
      <c r="AU346" s="250" t="s">
        <v>87</v>
      </c>
      <c r="AV346" s="11" t="s">
        <v>87</v>
      </c>
      <c r="AW346" s="11" t="s">
        <v>39</v>
      </c>
      <c r="AX346" s="11" t="s">
        <v>84</v>
      </c>
      <c r="AY346" s="250" t="s">
        <v>170</v>
      </c>
    </row>
    <row r="347" spans="2:63" s="10" customFormat="1" ht="29.85" customHeight="1">
      <c r="B347" s="205"/>
      <c r="C347" s="206"/>
      <c r="D347" s="207" t="s">
        <v>75</v>
      </c>
      <c r="E347" s="219" t="s">
        <v>189</v>
      </c>
      <c r="F347" s="219" t="s">
        <v>2542</v>
      </c>
      <c r="G347" s="206"/>
      <c r="H347" s="206"/>
      <c r="I347" s="209"/>
      <c r="J347" s="220">
        <f>BK347</f>
        <v>0</v>
      </c>
      <c r="K347" s="206"/>
      <c r="L347" s="211"/>
      <c r="M347" s="212"/>
      <c r="N347" s="213"/>
      <c r="O347" s="213"/>
      <c r="P347" s="214">
        <f>SUM(P348:P415)</f>
        <v>0</v>
      </c>
      <c r="Q347" s="213"/>
      <c r="R347" s="214">
        <f>SUM(R348:R415)</f>
        <v>0</v>
      </c>
      <c r="S347" s="213"/>
      <c r="T347" s="215">
        <f>SUM(T348:T415)</f>
        <v>1745.374</v>
      </c>
      <c r="AR347" s="216" t="s">
        <v>84</v>
      </c>
      <c r="AT347" s="217" t="s">
        <v>75</v>
      </c>
      <c r="AU347" s="217" t="s">
        <v>84</v>
      </c>
      <c r="AY347" s="216" t="s">
        <v>170</v>
      </c>
      <c r="BK347" s="218">
        <f>SUM(BK348:BK415)</f>
        <v>0</v>
      </c>
    </row>
    <row r="348" spans="2:65" s="1" customFormat="1" ht="16.5" customHeight="1">
      <c r="B348" s="46"/>
      <c r="C348" s="221" t="s">
        <v>526</v>
      </c>
      <c r="D348" s="221" t="s">
        <v>176</v>
      </c>
      <c r="E348" s="222" t="s">
        <v>2966</v>
      </c>
      <c r="F348" s="223" t="s">
        <v>2967</v>
      </c>
      <c r="G348" s="224" t="s">
        <v>292</v>
      </c>
      <c r="H348" s="225">
        <v>33.874</v>
      </c>
      <c r="I348" s="226"/>
      <c r="J348" s="227">
        <f>ROUND(I348*H348,2)</f>
        <v>0</v>
      </c>
      <c r="K348" s="223" t="s">
        <v>23</v>
      </c>
      <c r="L348" s="72"/>
      <c r="M348" s="228" t="s">
        <v>23</v>
      </c>
      <c r="N348" s="229" t="s">
        <v>47</v>
      </c>
      <c r="O348" s="47"/>
      <c r="P348" s="230">
        <f>O348*H348</f>
        <v>0</v>
      </c>
      <c r="Q348" s="230">
        <v>0</v>
      </c>
      <c r="R348" s="230">
        <f>Q348*H348</f>
        <v>0</v>
      </c>
      <c r="S348" s="230">
        <v>0</v>
      </c>
      <c r="T348" s="231">
        <f>S348*H348</f>
        <v>0</v>
      </c>
      <c r="AR348" s="24" t="s">
        <v>194</v>
      </c>
      <c r="AT348" s="24" t="s">
        <v>176</v>
      </c>
      <c r="AU348" s="24" t="s">
        <v>87</v>
      </c>
      <c r="AY348" s="24" t="s">
        <v>170</v>
      </c>
      <c r="BE348" s="232">
        <f>IF(N348="základní",J348,0)</f>
        <v>0</v>
      </c>
      <c r="BF348" s="232">
        <f>IF(N348="snížená",J348,0)</f>
        <v>0</v>
      </c>
      <c r="BG348" s="232">
        <f>IF(N348="zákl. přenesená",J348,0)</f>
        <v>0</v>
      </c>
      <c r="BH348" s="232">
        <f>IF(N348="sníž. přenesená",J348,0)</f>
        <v>0</v>
      </c>
      <c r="BI348" s="232">
        <f>IF(N348="nulová",J348,0)</f>
        <v>0</v>
      </c>
      <c r="BJ348" s="24" t="s">
        <v>84</v>
      </c>
      <c r="BK348" s="232">
        <f>ROUND(I348*H348,2)</f>
        <v>0</v>
      </c>
      <c r="BL348" s="24" t="s">
        <v>194</v>
      </c>
      <c r="BM348" s="24" t="s">
        <v>2968</v>
      </c>
    </row>
    <row r="349" spans="2:47" s="1" customFormat="1" ht="13.5">
      <c r="B349" s="46"/>
      <c r="C349" s="74"/>
      <c r="D349" s="233" t="s">
        <v>183</v>
      </c>
      <c r="E349" s="74"/>
      <c r="F349" s="234" t="s">
        <v>2969</v>
      </c>
      <c r="G349" s="74"/>
      <c r="H349" s="74"/>
      <c r="I349" s="191"/>
      <c r="J349" s="74"/>
      <c r="K349" s="74"/>
      <c r="L349" s="72"/>
      <c r="M349" s="235"/>
      <c r="N349" s="47"/>
      <c r="O349" s="47"/>
      <c r="P349" s="47"/>
      <c r="Q349" s="47"/>
      <c r="R349" s="47"/>
      <c r="S349" s="47"/>
      <c r="T349" s="95"/>
      <c r="AT349" s="24" t="s">
        <v>183</v>
      </c>
      <c r="AU349" s="24" t="s">
        <v>87</v>
      </c>
    </row>
    <row r="350" spans="2:47" s="1" customFormat="1" ht="13.5">
      <c r="B350" s="46"/>
      <c r="C350" s="74"/>
      <c r="D350" s="233" t="s">
        <v>295</v>
      </c>
      <c r="E350" s="74"/>
      <c r="F350" s="236" t="s">
        <v>2970</v>
      </c>
      <c r="G350" s="74"/>
      <c r="H350" s="74"/>
      <c r="I350" s="191"/>
      <c r="J350" s="74"/>
      <c r="K350" s="74"/>
      <c r="L350" s="72"/>
      <c r="M350" s="235"/>
      <c r="N350" s="47"/>
      <c r="O350" s="47"/>
      <c r="P350" s="47"/>
      <c r="Q350" s="47"/>
      <c r="R350" s="47"/>
      <c r="S350" s="47"/>
      <c r="T350" s="95"/>
      <c r="AT350" s="24" t="s">
        <v>295</v>
      </c>
      <c r="AU350" s="24" t="s">
        <v>87</v>
      </c>
    </row>
    <row r="351" spans="2:47" s="1" customFormat="1" ht="13.5">
      <c r="B351" s="46"/>
      <c r="C351" s="74"/>
      <c r="D351" s="233" t="s">
        <v>184</v>
      </c>
      <c r="E351" s="74"/>
      <c r="F351" s="236" t="s">
        <v>2971</v>
      </c>
      <c r="G351" s="74"/>
      <c r="H351" s="74"/>
      <c r="I351" s="191"/>
      <c r="J351" s="74"/>
      <c r="K351" s="74"/>
      <c r="L351" s="72"/>
      <c r="M351" s="235"/>
      <c r="N351" s="47"/>
      <c r="O351" s="47"/>
      <c r="P351" s="47"/>
      <c r="Q351" s="47"/>
      <c r="R351" s="47"/>
      <c r="S351" s="47"/>
      <c r="T351" s="95"/>
      <c r="AT351" s="24" t="s">
        <v>184</v>
      </c>
      <c r="AU351" s="24" t="s">
        <v>87</v>
      </c>
    </row>
    <row r="352" spans="2:51" s="13" customFormat="1" ht="13.5">
      <c r="B352" s="275"/>
      <c r="C352" s="276"/>
      <c r="D352" s="233" t="s">
        <v>322</v>
      </c>
      <c r="E352" s="277" t="s">
        <v>23</v>
      </c>
      <c r="F352" s="278" t="s">
        <v>2972</v>
      </c>
      <c r="G352" s="276"/>
      <c r="H352" s="277" t="s">
        <v>23</v>
      </c>
      <c r="I352" s="279"/>
      <c r="J352" s="276"/>
      <c r="K352" s="276"/>
      <c r="L352" s="280"/>
      <c r="M352" s="281"/>
      <c r="N352" s="282"/>
      <c r="O352" s="282"/>
      <c r="P352" s="282"/>
      <c r="Q352" s="282"/>
      <c r="R352" s="282"/>
      <c r="S352" s="282"/>
      <c r="T352" s="283"/>
      <c r="AT352" s="284" t="s">
        <v>322</v>
      </c>
      <c r="AU352" s="284" t="s">
        <v>87</v>
      </c>
      <c r="AV352" s="13" t="s">
        <v>84</v>
      </c>
      <c r="AW352" s="13" t="s">
        <v>39</v>
      </c>
      <c r="AX352" s="13" t="s">
        <v>76</v>
      </c>
      <c r="AY352" s="284" t="s">
        <v>170</v>
      </c>
    </row>
    <row r="353" spans="2:51" s="11" customFormat="1" ht="13.5">
      <c r="B353" s="240"/>
      <c r="C353" s="241"/>
      <c r="D353" s="233" t="s">
        <v>322</v>
      </c>
      <c r="E353" s="242" t="s">
        <v>23</v>
      </c>
      <c r="F353" s="243" t="s">
        <v>2973</v>
      </c>
      <c r="G353" s="241"/>
      <c r="H353" s="244">
        <v>1.326</v>
      </c>
      <c r="I353" s="245"/>
      <c r="J353" s="241"/>
      <c r="K353" s="241"/>
      <c r="L353" s="246"/>
      <c r="M353" s="247"/>
      <c r="N353" s="248"/>
      <c r="O353" s="248"/>
      <c r="P353" s="248"/>
      <c r="Q353" s="248"/>
      <c r="R353" s="248"/>
      <c r="S353" s="248"/>
      <c r="T353" s="249"/>
      <c r="AT353" s="250" t="s">
        <v>322</v>
      </c>
      <c r="AU353" s="250" t="s">
        <v>87</v>
      </c>
      <c r="AV353" s="11" t="s">
        <v>87</v>
      </c>
      <c r="AW353" s="11" t="s">
        <v>39</v>
      </c>
      <c r="AX353" s="11" t="s">
        <v>76</v>
      </c>
      <c r="AY353" s="250" t="s">
        <v>170</v>
      </c>
    </row>
    <row r="354" spans="2:51" s="11" customFormat="1" ht="13.5">
      <c r="B354" s="240"/>
      <c r="C354" s="241"/>
      <c r="D354" s="233" t="s">
        <v>322</v>
      </c>
      <c r="E354" s="242" t="s">
        <v>23</v>
      </c>
      <c r="F354" s="243" t="s">
        <v>2974</v>
      </c>
      <c r="G354" s="241"/>
      <c r="H354" s="244">
        <v>0.813</v>
      </c>
      <c r="I354" s="245"/>
      <c r="J354" s="241"/>
      <c r="K354" s="241"/>
      <c r="L354" s="246"/>
      <c r="M354" s="247"/>
      <c r="N354" s="248"/>
      <c r="O354" s="248"/>
      <c r="P354" s="248"/>
      <c r="Q354" s="248"/>
      <c r="R354" s="248"/>
      <c r="S354" s="248"/>
      <c r="T354" s="249"/>
      <c r="AT354" s="250" t="s">
        <v>322</v>
      </c>
      <c r="AU354" s="250" t="s">
        <v>87</v>
      </c>
      <c r="AV354" s="11" t="s">
        <v>87</v>
      </c>
      <c r="AW354" s="11" t="s">
        <v>39</v>
      </c>
      <c r="AX354" s="11" t="s">
        <v>76</v>
      </c>
      <c r="AY354" s="250" t="s">
        <v>170</v>
      </c>
    </row>
    <row r="355" spans="2:51" s="11" customFormat="1" ht="13.5">
      <c r="B355" s="240"/>
      <c r="C355" s="241"/>
      <c r="D355" s="233" t="s">
        <v>322</v>
      </c>
      <c r="E355" s="242" t="s">
        <v>23</v>
      </c>
      <c r="F355" s="243" t="s">
        <v>2975</v>
      </c>
      <c r="G355" s="241"/>
      <c r="H355" s="244">
        <v>0.46</v>
      </c>
      <c r="I355" s="245"/>
      <c r="J355" s="241"/>
      <c r="K355" s="241"/>
      <c r="L355" s="246"/>
      <c r="M355" s="247"/>
      <c r="N355" s="248"/>
      <c r="O355" s="248"/>
      <c r="P355" s="248"/>
      <c r="Q355" s="248"/>
      <c r="R355" s="248"/>
      <c r="S355" s="248"/>
      <c r="T355" s="249"/>
      <c r="AT355" s="250" t="s">
        <v>322</v>
      </c>
      <c r="AU355" s="250" t="s">
        <v>87</v>
      </c>
      <c r="AV355" s="11" t="s">
        <v>87</v>
      </c>
      <c r="AW355" s="11" t="s">
        <v>39</v>
      </c>
      <c r="AX355" s="11" t="s">
        <v>76</v>
      </c>
      <c r="AY355" s="250" t="s">
        <v>170</v>
      </c>
    </row>
    <row r="356" spans="2:51" s="14" customFormat="1" ht="13.5">
      <c r="B356" s="285"/>
      <c r="C356" s="286"/>
      <c r="D356" s="233" t="s">
        <v>322</v>
      </c>
      <c r="E356" s="287" t="s">
        <v>23</v>
      </c>
      <c r="F356" s="288" t="s">
        <v>2772</v>
      </c>
      <c r="G356" s="286"/>
      <c r="H356" s="289">
        <v>2.599</v>
      </c>
      <c r="I356" s="290"/>
      <c r="J356" s="286"/>
      <c r="K356" s="286"/>
      <c r="L356" s="291"/>
      <c r="M356" s="292"/>
      <c r="N356" s="293"/>
      <c r="O356" s="293"/>
      <c r="P356" s="293"/>
      <c r="Q356" s="293"/>
      <c r="R356" s="293"/>
      <c r="S356" s="293"/>
      <c r="T356" s="294"/>
      <c r="AT356" s="295" t="s">
        <v>322</v>
      </c>
      <c r="AU356" s="295" t="s">
        <v>87</v>
      </c>
      <c r="AV356" s="14" t="s">
        <v>189</v>
      </c>
      <c r="AW356" s="14" t="s">
        <v>39</v>
      </c>
      <c r="AX356" s="14" t="s">
        <v>76</v>
      </c>
      <c r="AY356" s="295" t="s">
        <v>170</v>
      </c>
    </row>
    <row r="357" spans="2:51" s="13" customFormat="1" ht="13.5">
      <c r="B357" s="275"/>
      <c r="C357" s="276"/>
      <c r="D357" s="233" t="s">
        <v>322</v>
      </c>
      <c r="E357" s="277" t="s">
        <v>23</v>
      </c>
      <c r="F357" s="278" t="s">
        <v>2855</v>
      </c>
      <c r="G357" s="276"/>
      <c r="H357" s="277" t="s">
        <v>23</v>
      </c>
      <c r="I357" s="279"/>
      <c r="J357" s="276"/>
      <c r="K357" s="276"/>
      <c r="L357" s="280"/>
      <c r="M357" s="281"/>
      <c r="N357" s="282"/>
      <c r="O357" s="282"/>
      <c r="P357" s="282"/>
      <c r="Q357" s="282"/>
      <c r="R357" s="282"/>
      <c r="S357" s="282"/>
      <c r="T357" s="283"/>
      <c r="AT357" s="284" t="s">
        <v>322</v>
      </c>
      <c r="AU357" s="284" t="s">
        <v>87</v>
      </c>
      <c r="AV357" s="13" t="s">
        <v>84</v>
      </c>
      <c r="AW357" s="13" t="s">
        <v>39</v>
      </c>
      <c r="AX357" s="13" t="s">
        <v>76</v>
      </c>
      <c r="AY357" s="284" t="s">
        <v>170</v>
      </c>
    </row>
    <row r="358" spans="2:51" s="11" customFormat="1" ht="13.5">
      <c r="B358" s="240"/>
      <c r="C358" s="241"/>
      <c r="D358" s="233" t="s">
        <v>322</v>
      </c>
      <c r="E358" s="242" t="s">
        <v>23</v>
      </c>
      <c r="F358" s="243" t="s">
        <v>2976</v>
      </c>
      <c r="G358" s="241"/>
      <c r="H358" s="244">
        <v>14.04</v>
      </c>
      <c r="I358" s="245"/>
      <c r="J358" s="241"/>
      <c r="K358" s="241"/>
      <c r="L358" s="246"/>
      <c r="M358" s="247"/>
      <c r="N358" s="248"/>
      <c r="O358" s="248"/>
      <c r="P358" s="248"/>
      <c r="Q358" s="248"/>
      <c r="R358" s="248"/>
      <c r="S358" s="248"/>
      <c r="T358" s="249"/>
      <c r="AT358" s="250" t="s">
        <v>322</v>
      </c>
      <c r="AU358" s="250" t="s">
        <v>87</v>
      </c>
      <c r="AV358" s="11" t="s">
        <v>87</v>
      </c>
      <c r="AW358" s="11" t="s">
        <v>39</v>
      </c>
      <c r="AX358" s="11" t="s">
        <v>76</v>
      </c>
      <c r="AY358" s="250" t="s">
        <v>170</v>
      </c>
    </row>
    <row r="359" spans="2:51" s="11" customFormat="1" ht="13.5">
      <c r="B359" s="240"/>
      <c r="C359" s="241"/>
      <c r="D359" s="233" t="s">
        <v>322</v>
      </c>
      <c r="E359" s="242" t="s">
        <v>23</v>
      </c>
      <c r="F359" s="243" t="s">
        <v>2977</v>
      </c>
      <c r="G359" s="241"/>
      <c r="H359" s="244">
        <v>16.29</v>
      </c>
      <c r="I359" s="245"/>
      <c r="J359" s="241"/>
      <c r="K359" s="241"/>
      <c r="L359" s="246"/>
      <c r="M359" s="247"/>
      <c r="N359" s="248"/>
      <c r="O359" s="248"/>
      <c r="P359" s="248"/>
      <c r="Q359" s="248"/>
      <c r="R359" s="248"/>
      <c r="S359" s="248"/>
      <c r="T359" s="249"/>
      <c r="AT359" s="250" t="s">
        <v>322</v>
      </c>
      <c r="AU359" s="250" t="s">
        <v>87</v>
      </c>
      <c r="AV359" s="11" t="s">
        <v>87</v>
      </c>
      <c r="AW359" s="11" t="s">
        <v>39</v>
      </c>
      <c r="AX359" s="11" t="s">
        <v>76</v>
      </c>
      <c r="AY359" s="250" t="s">
        <v>170</v>
      </c>
    </row>
    <row r="360" spans="2:51" s="11" customFormat="1" ht="13.5">
      <c r="B360" s="240"/>
      <c r="C360" s="241"/>
      <c r="D360" s="233" t="s">
        <v>322</v>
      </c>
      <c r="E360" s="242" t="s">
        <v>23</v>
      </c>
      <c r="F360" s="243" t="s">
        <v>2978</v>
      </c>
      <c r="G360" s="241"/>
      <c r="H360" s="244">
        <v>0.945</v>
      </c>
      <c r="I360" s="245"/>
      <c r="J360" s="241"/>
      <c r="K360" s="241"/>
      <c r="L360" s="246"/>
      <c r="M360" s="247"/>
      <c r="N360" s="248"/>
      <c r="O360" s="248"/>
      <c r="P360" s="248"/>
      <c r="Q360" s="248"/>
      <c r="R360" s="248"/>
      <c r="S360" s="248"/>
      <c r="T360" s="249"/>
      <c r="AT360" s="250" t="s">
        <v>322</v>
      </c>
      <c r="AU360" s="250" t="s">
        <v>87</v>
      </c>
      <c r="AV360" s="11" t="s">
        <v>87</v>
      </c>
      <c r="AW360" s="11" t="s">
        <v>39</v>
      </c>
      <c r="AX360" s="11" t="s">
        <v>76</v>
      </c>
      <c r="AY360" s="250" t="s">
        <v>170</v>
      </c>
    </row>
    <row r="361" spans="2:51" s="14" customFormat="1" ht="13.5">
      <c r="B361" s="285"/>
      <c r="C361" s="286"/>
      <c r="D361" s="233" t="s">
        <v>322</v>
      </c>
      <c r="E361" s="287" t="s">
        <v>23</v>
      </c>
      <c r="F361" s="288" t="s">
        <v>2772</v>
      </c>
      <c r="G361" s="286"/>
      <c r="H361" s="289">
        <v>31.275</v>
      </c>
      <c r="I361" s="290"/>
      <c r="J361" s="286"/>
      <c r="K361" s="286"/>
      <c r="L361" s="291"/>
      <c r="M361" s="292"/>
      <c r="N361" s="293"/>
      <c r="O361" s="293"/>
      <c r="P361" s="293"/>
      <c r="Q361" s="293"/>
      <c r="R361" s="293"/>
      <c r="S361" s="293"/>
      <c r="T361" s="294"/>
      <c r="AT361" s="295" t="s">
        <v>322</v>
      </c>
      <c r="AU361" s="295" t="s">
        <v>87</v>
      </c>
      <c r="AV361" s="14" t="s">
        <v>189</v>
      </c>
      <c r="AW361" s="14" t="s">
        <v>39</v>
      </c>
      <c r="AX361" s="14" t="s">
        <v>76</v>
      </c>
      <c r="AY361" s="295" t="s">
        <v>170</v>
      </c>
    </row>
    <row r="362" spans="2:51" s="12" customFormat="1" ht="13.5">
      <c r="B362" s="251"/>
      <c r="C362" s="252"/>
      <c r="D362" s="233" t="s">
        <v>322</v>
      </c>
      <c r="E362" s="253" t="s">
        <v>23</v>
      </c>
      <c r="F362" s="254" t="s">
        <v>392</v>
      </c>
      <c r="G362" s="252"/>
      <c r="H362" s="255">
        <v>33.874</v>
      </c>
      <c r="I362" s="256"/>
      <c r="J362" s="252"/>
      <c r="K362" s="252"/>
      <c r="L362" s="257"/>
      <c r="M362" s="258"/>
      <c r="N362" s="259"/>
      <c r="O362" s="259"/>
      <c r="P362" s="259"/>
      <c r="Q362" s="259"/>
      <c r="R362" s="259"/>
      <c r="S362" s="259"/>
      <c r="T362" s="260"/>
      <c r="AT362" s="261" t="s">
        <v>322</v>
      </c>
      <c r="AU362" s="261" t="s">
        <v>87</v>
      </c>
      <c r="AV362" s="12" t="s">
        <v>194</v>
      </c>
      <c r="AW362" s="12" t="s">
        <v>39</v>
      </c>
      <c r="AX362" s="12" t="s">
        <v>84</v>
      </c>
      <c r="AY362" s="261" t="s">
        <v>170</v>
      </c>
    </row>
    <row r="363" spans="2:65" s="1" customFormat="1" ht="16.5" customHeight="1">
      <c r="B363" s="46"/>
      <c r="C363" s="221" t="s">
        <v>533</v>
      </c>
      <c r="D363" s="221" t="s">
        <v>176</v>
      </c>
      <c r="E363" s="222" t="s">
        <v>2979</v>
      </c>
      <c r="F363" s="223" t="s">
        <v>2980</v>
      </c>
      <c r="G363" s="224" t="s">
        <v>292</v>
      </c>
      <c r="H363" s="225">
        <v>33.874</v>
      </c>
      <c r="I363" s="226"/>
      <c r="J363" s="227">
        <f>ROUND(I363*H363,2)</f>
        <v>0</v>
      </c>
      <c r="K363" s="223" t="s">
        <v>180</v>
      </c>
      <c r="L363" s="72"/>
      <c r="M363" s="228" t="s">
        <v>23</v>
      </c>
      <c r="N363" s="229" t="s">
        <v>47</v>
      </c>
      <c r="O363" s="47"/>
      <c r="P363" s="230">
        <f>O363*H363</f>
        <v>0</v>
      </c>
      <c r="Q363" s="230">
        <v>0</v>
      </c>
      <c r="R363" s="230">
        <f>Q363*H363</f>
        <v>0</v>
      </c>
      <c r="S363" s="230">
        <v>0</v>
      </c>
      <c r="T363" s="231">
        <f>S363*H363</f>
        <v>0</v>
      </c>
      <c r="AR363" s="24" t="s">
        <v>194</v>
      </c>
      <c r="AT363" s="24" t="s">
        <v>176</v>
      </c>
      <c r="AU363" s="24" t="s">
        <v>87</v>
      </c>
      <c r="AY363" s="24" t="s">
        <v>170</v>
      </c>
      <c r="BE363" s="232">
        <f>IF(N363="základní",J363,0)</f>
        <v>0</v>
      </c>
      <c r="BF363" s="232">
        <f>IF(N363="snížená",J363,0)</f>
        <v>0</v>
      </c>
      <c r="BG363" s="232">
        <f>IF(N363="zákl. přenesená",J363,0)</f>
        <v>0</v>
      </c>
      <c r="BH363" s="232">
        <f>IF(N363="sníž. přenesená",J363,0)</f>
        <v>0</v>
      </c>
      <c r="BI363" s="232">
        <f>IF(N363="nulová",J363,0)</f>
        <v>0</v>
      </c>
      <c r="BJ363" s="24" t="s">
        <v>84</v>
      </c>
      <c r="BK363" s="232">
        <f>ROUND(I363*H363,2)</f>
        <v>0</v>
      </c>
      <c r="BL363" s="24" t="s">
        <v>194</v>
      </c>
      <c r="BM363" s="24" t="s">
        <v>2981</v>
      </c>
    </row>
    <row r="364" spans="2:47" s="1" customFormat="1" ht="13.5">
      <c r="B364" s="46"/>
      <c r="C364" s="74"/>
      <c r="D364" s="233" t="s">
        <v>183</v>
      </c>
      <c r="E364" s="74"/>
      <c r="F364" s="234" t="s">
        <v>2982</v>
      </c>
      <c r="G364" s="74"/>
      <c r="H364" s="74"/>
      <c r="I364" s="191"/>
      <c r="J364" s="74"/>
      <c r="K364" s="74"/>
      <c r="L364" s="72"/>
      <c r="M364" s="235"/>
      <c r="N364" s="47"/>
      <c r="O364" s="47"/>
      <c r="P364" s="47"/>
      <c r="Q364" s="47"/>
      <c r="R364" s="47"/>
      <c r="S364" s="47"/>
      <c r="T364" s="95"/>
      <c r="AT364" s="24" t="s">
        <v>183</v>
      </c>
      <c r="AU364" s="24" t="s">
        <v>87</v>
      </c>
    </row>
    <row r="365" spans="2:47" s="1" customFormat="1" ht="13.5">
      <c r="B365" s="46"/>
      <c r="C365" s="74"/>
      <c r="D365" s="233" t="s">
        <v>295</v>
      </c>
      <c r="E365" s="74"/>
      <c r="F365" s="236" t="s">
        <v>2970</v>
      </c>
      <c r="G365" s="74"/>
      <c r="H365" s="74"/>
      <c r="I365" s="191"/>
      <c r="J365" s="74"/>
      <c r="K365" s="74"/>
      <c r="L365" s="72"/>
      <c r="M365" s="235"/>
      <c r="N365" s="47"/>
      <c r="O365" s="47"/>
      <c r="P365" s="47"/>
      <c r="Q365" s="47"/>
      <c r="R365" s="47"/>
      <c r="S365" s="47"/>
      <c r="T365" s="95"/>
      <c r="AT365" s="24" t="s">
        <v>295</v>
      </c>
      <c r="AU365" s="24" t="s">
        <v>87</v>
      </c>
    </row>
    <row r="366" spans="2:65" s="1" customFormat="1" ht="25.5" customHeight="1">
      <c r="B366" s="46"/>
      <c r="C366" s="221" t="s">
        <v>538</v>
      </c>
      <c r="D366" s="221" t="s">
        <v>176</v>
      </c>
      <c r="E366" s="222" t="s">
        <v>2983</v>
      </c>
      <c r="F366" s="223" t="s">
        <v>2984</v>
      </c>
      <c r="G366" s="224" t="s">
        <v>219</v>
      </c>
      <c r="H366" s="225">
        <v>62.97</v>
      </c>
      <c r="I366" s="226"/>
      <c r="J366" s="227">
        <f>ROUND(I366*H366,2)</f>
        <v>0</v>
      </c>
      <c r="K366" s="223" t="s">
        <v>23</v>
      </c>
      <c r="L366" s="72"/>
      <c r="M366" s="228" t="s">
        <v>23</v>
      </c>
      <c r="N366" s="229" t="s">
        <v>47</v>
      </c>
      <c r="O366" s="47"/>
      <c r="P366" s="230">
        <f>O366*H366</f>
        <v>0</v>
      </c>
      <c r="Q366" s="230">
        <v>0</v>
      </c>
      <c r="R366" s="230">
        <f>Q366*H366</f>
        <v>0</v>
      </c>
      <c r="S366" s="230">
        <v>0</v>
      </c>
      <c r="T366" s="231">
        <f>S366*H366</f>
        <v>0</v>
      </c>
      <c r="AR366" s="24" t="s">
        <v>194</v>
      </c>
      <c r="AT366" s="24" t="s">
        <v>176</v>
      </c>
      <c r="AU366" s="24" t="s">
        <v>87</v>
      </c>
      <c r="AY366" s="24" t="s">
        <v>170</v>
      </c>
      <c r="BE366" s="232">
        <f>IF(N366="základní",J366,0)</f>
        <v>0</v>
      </c>
      <c r="BF366" s="232">
        <f>IF(N366="snížená",J366,0)</f>
        <v>0</v>
      </c>
      <c r="BG366" s="232">
        <f>IF(N366="zákl. přenesená",J366,0)</f>
        <v>0</v>
      </c>
      <c r="BH366" s="232">
        <f>IF(N366="sníž. přenesená",J366,0)</f>
        <v>0</v>
      </c>
      <c r="BI366" s="232">
        <f>IF(N366="nulová",J366,0)</f>
        <v>0</v>
      </c>
      <c r="BJ366" s="24" t="s">
        <v>84</v>
      </c>
      <c r="BK366" s="232">
        <f>ROUND(I366*H366,2)</f>
        <v>0</v>
      </c>
      <c r="BL366" s="24" t="s">
        <v>194</v>
      </c>
      <c r="BM366" s="24" t="s">
        <v>2985</v>
      </c>
    </row>
    <row r="367" spans="2:47" s="1" customFormat="1" ht="13.5">
      <c r="B367" s="46"/>
      <c r="C367" s="74"/>
      <c r="D367" s="233" t="s">
        <v>183</v>
      </c>
      <c r="E367" s="74"/>
      <c r="F367" s="234" t="s">
        <v>2984</v>
      </c>
      <c r="G367" s="74"/>
      <c r="H367" s="74"/>
      <c r="I367" s="191"/>
      <c r="J367" s="74"/>
      <c r="K367" s="74"/>
      <c r="L367" s="72"/>
      <c r="M367" s="235"/>
      <c r="N367" s="47"/>
      <c r="O367" s="47"/>
      <c r="P367" s="47"/>
      <c r="Q367" s="47"/>
      <c r="R367" s="47"/>
      <c r="S367" s="47"/>
      <c r="T367" s="95"/>
      <c r="AT367" s="24" t="s">
        <v>183</v>
      </c>
      <c r="AU367" s="24" t="s">
        <v>87</v>
      </c>
    </row>
    <row r="368" spans="2:51" s="13" customFormat="1" ht="13.5">
      <c r="B368" s="275"/>
      <c r="C368" s="276"/>
      <c r="D368" s="233" t="s">
        <v>322</v>
      </c>
      <c r="E368" s="277" t="s">
        <v>23</v>
      </c>
      <c r="F368" s="278" t="s">
        <v>2855</v>
      </c>
      <c r="G368" s="276"/>
      <c r="H368" s="277" t="s">
        <v>23</v>
      </c>
      <c r="I368" s="279"/>
      <c r="J368" s="276"/>
      <c r="K368" s="276"/>
      <c r="L368" s="280"/>
      <c r="M368" s="281"/>
      <c r="N368" s="282"/>
      <c r="O368" s="282"/>
      <c r="P368" s="282"/>
      <c r="Q368" s="282"/>
      <c r="R368" s="282"/>
      <c r="S368" s="282"/>
      <c r="T368" s="283"/>
      <c r="AT368" s="284" t="s">
        <v>322</v>
      </c>
      <c r="AU368" s="284" t="s">
        <v>87</v>
      </c>
      <c r="AV368" s="13" t="s">
        <v>84</v>
      </c>
      <c r="AW368" s="13" t="s">
        <v>39</v>
      </c>
      <c r="AX368" s="13" t="s">
        <v>76</v>
      </c>
      <c r="AY368" s="284" t="s">
        <v>170</v>
      </c>
    </row>
    <row r="369" spans="2:51" s="11" customFormat="1" ht="13.5">
      <c r="B369" s="240"/>
      <c r="C369" s="241"/>
      <c r="D369" s="233" t="s">
        <v>322</v>
      </c>
      <c r="E369" s="242" t="s">
        <v>23</v>
      </c>
      <c r="F369" s="243" t="s">
        <v>2986</v>
      </c>
      <c r="G369" s="241"/>
      <c r="H369" s="244">
        <v>56.25</v>
      </c>
      <c r="I369" s="245"/>
      <c r="J369" s="241"/>
      <c r="K369" s="241"/>
      <c r="L369" s="246"/>
      <c r="M369" s="247"/>
      <c r="N369" s="248"/>
      <c r="O369" s="248"/>
      <c r="P369" s="248"/>
      <c r="Q369" s="248"/>
      <c r="R369" s="248"/>
      <c r="S369" s="248"/>
      <c r="T369" s="249"/>
      <c r="AT369" s="250" t="s">
        <v>322</v>
      </c>
      <c r="AU369" s="250" t="s">
        <v>87</v>
      </c>
      <c r="AV369" s="11" t="s">
        <v>87</v>
      </c>
      <c r="AW369" s="11" t="s">
        <v>39</v>
      </c>
      <c r="AX369" s="11" t="s">
        <v>76</v>
      </c>
      <c r="AY369" s="250" t="s">
        <v>170</v>
      </c>
    </row>
    <row r="370" spans="2:51" s="13" customFormat="1" ht="13.5">
      <c r="B370" s="275"/>
      <c r="C370" s="276"/>
      <c r="D370" s="233" t="s">
        <v>322</v>
      </c>
      <c r="E370" s="277" t="s">
        <v>23</v>
      </c>
      <c r="F370" s="278" t="s">
        <v>2972</v>
      </c>
      <c r="G370" s="276"/>
      <c r="H370" s="277" t="s">
        <v>23</v>
      </c>
      <c r="I370" s="279"/>
      <c r="J370" s="276"/>
      <c r="K370" s="276"/>
      <c r="L370" s="280"/>
      <c r="M370" s="281"/>
      <c r="N370" s="282"/>
      <c r="O370" s="282"/>
      <c r="P370" s="282"/>
      <c r="Q370" s="282"/>
      <c r="R370" s="282"/>
      <c r="S370" s="282"/>
      <c r="T370" s="283"/>
      <c r="AT370" s="284" t="s">
        <v>322</v>
      </c>
      <c r="AU370" s="284" t="s">
        <v>87</v>
      </c>
      <c r="AV370" s="13" t="s">
        <v>84</v>
      </c>
      <c r="AW370" s="13" t="s">
        <v>39</v>
      </c>
      <c r="AX370" s="13" t="s">
        <v>76</v>
      </c>
      <c r="AY370" s="284" t="s">
        <v>170</v>
      </c>
    </row>
    <row r="371" spans="2:51" s="11" customFormat="1" ht="13.5">
      <c r="B371" s="240"/>
      <c r="C371" s="241"/>
      <c r="D371" s="233" t="s">
        <v>322</v>
      </c>
      <c r="E371" s="242" t="s">
        <v>23</v>
      </c>
      <c r="F371" s="243" t="s">
        <v>2987</v>
      </c>
      <c r="G371" s="241"/>
      <c r="H371" s="244">
        <v>6.72</v>
      </c>
      <c r="I371" s="245"/>
      <c r="J371" s="241"/>
      <c r="K371" s="241"/>
      <c r="L371" s="246"/>
      <c r="M371" s="247"/>
      <c r="N371" s="248"/>
      <c r="O371" s="248"/>
      <c r="P371" s="248"/>
      <c r="Q371" s="248"/>
      <c r="R371" s="248"/>
      <c r="S371" s="248"/>
      <c r="T371" s="249"/>
      <c r="AT371" s="250" t="s">
        <v>322</v>
      </c>
      <c r="AU371" s="250" t="s">
        <v>87</v>
      </c>
      <c r="AV371" s="11" t="s">
        <v>87</v>
      </c>
      <c r="AW371" s="11" t="s">
        <v>39</v>
      </c>
      <c r="AX371" s="11" t="s">
        <v>76</v>
      </c>
      <c r="AY371" s="250" t="s">
        <v>170</v>
      </c>
    </row>
    <row r="372" spans="2:51" s="12" customFormat="1" ht="13.5">
      <c r="B372" s="251"/>
      <c r="C372" s="252"/>
      <c r="D372" s="233" t="s">
        <v>322</v>
      </c>
      <c r="E372" s="253" t="s">
        <v>23</v>
      </c>
      <c r="F372" s="254" t="s">
        <v>392</v>
      </c>
      <c r="G372" s="252"/>
      <c r="H372" s="255">
        <v>62.97</v>
      </c>
      <c r="I372" s="256"/>
      <c r="J372" s="252"/>
      <c r="K372" s="252"/>
      <c r="L372" s="257"/>
      <c r="M372" s="258"/>
      <c r="N372" s="259"/>
      <c r="O372" s="259"/>
      <c r="P372" s="259"/>
      <c r="Q372" s="259"/>
      <c r="R372" s="259"/>
      <c r="S372" s="259"/>
      <c r="T372" s="260"/>
      <c r="AT372" s="261" t="s">
        <v>322</v>
      </c>
      <c r="AU372" s="261" t="s">
        <v>87</v>
      </c>
      <c r="AV372" s="12" t="s">
        <v>194</v>
      </c>
      <c r="AW372" s="12" t="s">
        <v>39</v>
      </c>
      <c r="AX372" s="12" t="s">
        <v>84</v>
      </c>
      <c r="AY372" s="261" t="s">
        <v>170</v>
      </c>
    </row>
    <row r="373" spans="2:65" s="1" customFormat="1" ht="25.5" customHeight="1">
      <c r="B373" s="46"/>
      <c r="C373" s="221" t="s">
        <v>544</v>
      </c>
      <c r="D373" s="221" t="s">
        <v>176</v>
      </c>
      <c r="E373" s="222" t="s">
        <v>2543</v>
      </c>
      <c r="F373" s="223" t="s">
        <v>2544</v>
      </c>
      <c r="G373" s="224" t="s">
        <v>292</v>
      </c>
      <c r="H373" s="225">
        <v>720.91</v>
      </c>
      <c r="I373" s="226"/>
      <c r="J373" s="227">
        <f>ROUND(I373*H373,2)</f>
        <v>0</v>
      </c>
      <c r="K373" s="223" t="s">
        <v>180</v>
      </c>
      <c r="L373" s="72"/>
      <c r="M373" s="228" t="s">
        <v>23</v>
      </c>
      <c r="N373" s="229" t="s">
        <v>47</v>
      </c>
      <c r="O373" s="47"/>
      <c r="P373" s="230">
        <f>O373*H373</f>
        <v>0</v>
      </c>
      <c r="Q373" s="230">
        <v>0</v>
      </c>
      <c r="R373" s="230">
        <f>Q373*H373</f>
        <v>0</v>
      </c>
      <c r="S373" s="230">
        <v>2.2</v>
      </c>
      <c r="T373" s="231">
        <f>S373*H373</f>
        <v>1586.002</v>
      </c>
      <c r="AR373" s="24" t="s">
        <v>194</v>
      </c>
      <c r="AT373" s="24" t="s">
        <v>176</v>
      </c>
      <c r="AU373" s="24" t="s">
        <v>87</v>
      </c>
      <c r="AY373" s="24" t="s">
        <v>170</v>
      </c>
      <c r="BE373" s="232">
        <f>IF(N373="základní",J373,0)</f>
        <v>0</v>
      </c>
      <c r="BF373" s="232">
        <f>IF(N373="snížená",J373,0)</f>
        <v>0</v>
      </c>
      <c r="BG373" s="232">
        <f>IF(N373="zákl. přenesená",J373,0)</f>
        <v>0</v>
      </c>
      <c r="BH373" s="232">
        <f>IF(N373="sníž. přenesená",J373,0)</f>
        <v>0</v>
      </c>
      <c r="BI373" s="232">
        <f>IF(N373="nulová",J373,0)</f>
        <v>0</v>
      </c>
      <c r="BJ373" s="24" t="s">
        <v>84</v>
      </c>
      <c r="BK373" s="232">
        <f>ROUND(I373*H373,2)</f>
        <v>0</v>
      </c>
      <c r="BL373" s="24" t="s">
        <v>194</v>
      </c>
      <c r="BM373" s="24" t="s">
        <v>2988</v>
      </c>
    </row>
    <row r="374" spans="2:47" s="1" customFormat="1" ht="13.5">
      <c r="B374" s="46"/>
      <c r="C374" s="74"/>
      <c r="D374" s="233" t="s">
        <v>183</v>
      </c>
      <c r="E374" s="74"/>
      <c r="F374" s="234" t="s">
        <v>2546</v>
      </c>
      <c r="G374" s="74"/>
      <c r="H374" s="74"/>
      <c r="I374" s="191"/>
      <c r="J374" s="74"/>
      <c r="K374" s="74"/>
      <c r="L374" s="72"/>
      <c r="M374" s="235"/>
      <c r="N374" s="47"/>
      <c r="O374" s="47"/>
      <c r="P374" s="47"/>
      <c r="Q374" s="47"/>
      <c r="R374" s="47"/>
      <c r="S374" s="47"/>
      <c r="T374" s="95"/>
      <c r="AT374" s="24" t="s">
        <v>183</v>
      </c>
      <c r="AU374" s="24" t="s">
        <v>87</v>
      </c>
    </row>
    <row r="375" spans="2:47" s="1" customFormat="1" ht="13.5">
      <c r="B375" s="46"/>
      <c r="C375" s="74"/>
      <c r="D375" s="233" t="s">
        <v>184</v>
      </c>
      <c r="E375" s="74"/>
      <c r="F375" s="236" t="s">
        <v>2989</v>
      </c>
      <c r="G375" s="74"/>
      <c r="H375" s="74"/>
      <c r="I375" s="191"/>
      <c r="J375" s="74"/>
      <c r="K375" s="74"/>
      <c r="L375" s="72"/>
      <c r="M375" s="235"/>
      <c r="N375" s="47"/>
      <c r="O375" s="47"/>
      <c r="P375" s="47"/>
      <c r="Q375" s="47"/>
      <c r="R375" s="47"/>
      <c r="S375" s="47"/>
      <c r="T375" s="95"/>
      <c r="AT375" s="24" t="s">
        <v>184</v>
      </c>
      <c r="AU375" s="24" t="s">
        <v>87</v>
      </c>
    </row>
    <row r="376" spans="2:51" s="13" customFormat="1" ht="13.5">
      <c r="B376" s="275"/>
      <c r="C376" s="276"/>
      <c r="D376" s="233" t="s">
        <v>322</v>
      </c>
      <c r="E376" s="277" t="s">
        <v>23</v>
      </c>
      <c r="F376" s="278" t="s">
        <v>2547</v>
      </c>
      <c r="G376" s="276"/>
      <c r="H376" s="277" t="s">
        <v>23</v>
      </c>
      <c r="I376" s="279"/>
      <c r="J376" s="276"/>
      <c r="K376" s="276"/>
      <c r="L376" s="280"/>
      <c r="M376" s="281"/>
      <c r="N376" s="282"/>
      <c r="O376" s="282"/>
      <c r="P376" s="282"/>
      <c r="Q376" s="282"/>
      <c r="R376" s="282"/>
      <c r="S376" s="282"/>
      <c r="T376" s="283"/>
      <c r="AT376" s="284" t="s">
        <v>322</v>
      </c>
      <c r="AU376" s="284" t="s">
        <v>87</v>
      </c>
      <c r="AV376" s="13" t="s">
        <v>84</v>
      </c>
      <c r="AW376" s="13" t="s">
        <v>39</v>
      </c>
      <c r="AX376" s="13" t="s">
        <v>76</v>
      </c>
      <c r="AY376" s="284" t="s">
        <v>170</v>
      </c>
    </row>
    <row r="377" spans="2:51" s="11" customFormat="1" ht="13.5">
      <c r="B377" s="240"/>
      <c r="C377" s="241"/>
      <c r="D377" s="233" t="s">
        <v>322</v>
      </c>
      <c r="E377" s="242" t="s">
        <v>23</v>
      </c>
      <c r="F377" s="243" t="s">
        <v>2990</v>
      </c>
      <c r="G377" s="241"/>
      <c r="H377" s="244">
        <v>269.625</v>
      </c>
      <c r="I377" s="245"/>
      <c r="J377" s="241"/>
      <c r="K377" s="241"/>
      <c r="L377" s="246"/>
      <c r="M377" s="247"/>
      <c r="N377" s="248"/>
      <c r="O377" s="248"/>
      <c r="P377" s="248"/>
      <c r="Q377" s="248"/>
      <c r="R377" s="248"/>
      <c r="S377" s="248"/>
      <c r="T377" s="249"/>
      <c r="AT377" s="250" t="s">
        <v>322</v>
      </c>
      <c r="AU377" s="250" t="s">
        <v>87</v>
      </c>
      <c r="AV377" s="11" t="s">
        <v>87</v>
      </c>
      <c r="AW377" s="11" t="s">
        <v>39</v>
      </c>
      <c r="AX377" s="11" t="s">
        <v>76</v>
      </c>
      <c r="AY377" s="250" t="s">
        <v>170</v>
      </c>
    </row>
    <row r="378" spans="2:51" s="11" customFormat="1" ht="13.5">
      <c r="B378" s="240"/>
      <c r="C378" s="241"/>
      <c r="D378" s="233" t="s">
        <v>322</v>
      </c>
      <c r="E378" s="242" t="s">
        <v>23</v>
      </c>
      <c r="F378" s="243" t="s">
        <v>2991</v>
      </c>
      <c r="G378" s="241"/>
      <c r="H378" s="244">
        <v>319.6</v>
      </c>
      <c r="I378" s="245"/>
      <c r="J378" s="241"/>
      <c r="K378" s="241"/>
      <c r="L378" s="246"/>
      <c r="M378" s="247"/>
      <c r="N378" s="248"/>
      <c r="O378" s="248"/>
      <c r="P378" s="248"/>
      <c r="Q378" s="248"/>
      <c r="R378" s="248"/>
      <c r="S378" s="248"/>
      <c r="T378" s="249"/>
      <c r="AT378" s="250" t="s">
        <v>322</v>
      </c>
      <c r="AU378" s="250" t="s">
        <v>87</v>
      </c>
      <c r="AV378" s="11" t="s">
        <v>87</v>
      </c>
      <c r="AW378" s="11" t="s">
        <v>39</v>
      </c>
      <c r="AX378" s="11" t="s">
        <v>76</v>
      </c>
      <c r="AY378" s="250" t="s">
        <v>170</v>
      </c>
    </row>
    <row r="379" spans="2:51" s="11" customFormat="1" ht="13.5">
      <c r="B379" s="240"/>
      <c r="C379" s="241"/>
      <c r="D379" s="233" t="s">
        <v>322</v>
      </c>
      <c r="E379" s="242" t="s">
        <v>23</v>
      </c>
      <c r="F379" s="243" t="s">
        <v>2992</v>
      </c>
      <c r="G379" s="241"/>
      <c r="H379" s="244">
        <v>3.726</v>
      </c>
      <c r="I379" s="245"/>
      <c r="J379" s="241"/>
      <c r="K379" s="241"/>
      <c r="L379" s="246"/>
      <c r="M379" s="247"/>
      <c r="N379" s="248"/>
      <c r="O379" s="248"/>
      <c r="P379" s="248"/>
      <c r="Q379" s="248"/>
      <c r="R379" s="248"/>
      <c r="S379" s="248"/>
      <c r="T379" s="249"/>
      <c r="AT379" s="250" t="s">
        <v>322</v>
      </c>
      <c r="AU379" s="250" t="s">
        <v>87</v>
      </c>
      <c r="AV379" s="11" t="s">
        <v>87</v>
      </c>
      <c r="AW379" s="11" t="s">
        <v>39</v>
      </c>
      <c r="AX379" s="11" t="s">
        <v>76</v>
      </c>
      <c r="AY379" s="250" t="s">
        <v>170</v>
      </c>
    </row>
    <row r="380" spans="2:51" s="11" customFormat="1" ht="13.5">
      <c r="B380" s="240"/>
      <c r="C380" s="241"/>
      <c r="D380" s="233" t="s">
        <v>322</v>
      </c>
      <c r="E380" s="242" t="s">
        <v>23</v>
      </c>
      <c r="F380" s="243" t="s">
        <v>2993</v>
      </c>
      <c r="G380" s="241"/>
      <c r="H380" s="244">
        <v>7.973</v>
      </c>
      <c r="I380" s="245"/>
      <c r="J380" s="241"/>
      <c r="K380" s="241"/>
      <c r="L380" s="246"/>
      <c r="M380" s="247"/>
      <c r="N380" s="248"/>
      <c r="O380" s="248"/>
      <c r="P380" s="248"/>
      <c r="Q380" s="248"/>
      <c r="R380" s="248"/>
      <c r="S380" s="248"/>
      <c r="T380" s="249"/>
      <c r="AT380" s="250" t="s">
        <v>322</v>
      </c>
      <c r="AU380" s="250" t="s">
        <v>87</v>
      </c>
      <c r="AV380" s="11" t="s">
        <v>87</v>
      </c>
      <c r="AW380" s="11" t="s">
        <v>39</v>
      </c>
      <c r="AX380" s="11" t="s">
        <v>76</v>
      </c>
      <c r="AY380" s="250" t="s">
        <v>170</v>
      </c>
    </row>
    <row r="381" spans="2:51" s="13" customFormat="1" ht="13.5">
      <c r="B381" s="275"/>
      <c r="C381" s="276"/>
      <c r="D381" s="233" t="s">
        <v>322</v>
      </c>
      <c r="E381" s="277" t="s">
        <v>23</v>
      </c>
      <c r="F381" s="278" t="s">
        <v>2994</v>
      </c>
      <c r="G381" s="276"/>
      <c r="H381" s="277" t="s">
        <v>23</v>
      </c>
      <c r="I381" s="279"/>
      <c r="J381" s="276"/>
      <c r="K381" s="276"/>
      <c r="L381" s="280"/>
      <c r="M381" s="281"/>
      <c r="N381" s="282"/>
      <c r="O381" s="282"/>
      <c r="P381" s="282"/>
      <c r="Q381" s="282"/>
      <c r="R381" s="282"/>
      <c r="S381" s="282"/>
      <c r="T381" s="283"/>
      <c r="AT381" s="284" t="s">
        <v>322</v>
      </c>
      <c r="AU381" s="284" t="s">
        <v>87</v>
      </c>
      <c r="AV381" s="13" t="s">
        <v>84</v>
      </c>
      <c r="AW381" s="13" t="s">
        <v>39</v>
      </c>
      <c r="AX381" s="13" t="s">
        <v>76</v>
      </c>
      <c r="AY381" s="284" t="s">
        <v>170</v>
      </c>
    </row>
    <row r="382" spans="2:51" s="11" customFormat="1" ht="13.5">
      <c r="B382" s="240"/>
      <c r="C382" s="241"/>
      <c r="D382" s="233" t="s">
        <v>322</v>
      </c>
      <c r="E382" s="242" t="s">
        <v>23</v>
      </c>
      <c r="F382" s="243" t="s">
        <v>2995</v>
      </c>
      <c r="G382" s="241"/>
      <c r="H382" s="244">
        <v>11.664</v>
      </c>
      <c r="I382" s="245"/>
      <c r="J382" s="241"/>
      <c r="K382" s="241"/>
      <c r="L382" s="246"/>
      <c r="M382" s="247"/>
      <c r="N382" s="248"/>
      <c r="O382" s="248"/>
      <c r="P382" s="248"/>
      <c r="Q382" s="248"/>
      <c r="R382" s="248"/>
      <c r="S382" s="248"/>
      <c r="T382" s="249"/>
      <c r="AT382" s="250" t="s">
        <v>322</v>
      </c>
      <c r="AU382" s="250" t="s">
        <v>87</v>
      </c>
      <c r="AV382" s="11" t="s">
        <v>87</v>
      </c>
      <c r="AW382" s="11" t="s">
        <v>39</v>
      </c>
      <c r="AX382" s="11" t="s">
        <v>76</v>
      </c>
      <c r="AY382" s="250" t="s">
        <v>170</v>
      </c>
    </row>
    <row r="383" spans="2:51" s="11" customFormat="1" ht="13.5">
      <c r="B383" s="240"/>
      <c r="C383" s="241"/>
      <c r="D383" s="233" t="s">
        <v>322</v>
      </c>
      <c r="E383" s="242" t="s">
        <v>23</v>
      </c>
      <c r="F383" s="243" t="s">
        <v>2996</v>
      </c>
      <c r="G383" s="241"/>
      <c r="H383" s="244">
        <v>59.292</v>
      </c>
      <c r="I383" s="245"/>
      <c r="J383" s="241"/>
      <c r="K383" s="241"/>
      <c r="L383" s="246"/>
      <c r="M383" s="247"/>
      <c r="N383" s="248"/>
      <c r="O383" s="248"/>
      <c r="P383" s="248"/>
      <c r="Q383" s="248"/>
      <c r="R383" s="248"/>
      <c r="S383" s="248"/>
      <c r="T383" s="249"/>
      <c r="AT383" s="250" t="s">
        <v>322</v>
      </c>
      <c r="AU383" s="250" t="s">
        <v>87</v>
      </c>
      <c r="AV383" s="11" t="s">
        <v>87</v>
      </c>
      <c r="AW383" s="11" t="s">
        <v>39</v>
      </c>
      <c r="AX383" s="11" t="s">
        <v>76</v>
      </c>
      <c r="AY383" s="250" t="s">
        <v>170</v>
      </c>
    </row>
    <row r="384" spans="2:51" s="13" customFormat="1" ht="13.5">
      <c r="B384" s="275"/>
      <c r="C384" s="276"/>
      <c r="D384" s="233" t="s">
        <v>322</v>
      </c>
      <c r="E384" s="277" t="s">
        <v>23</v>
      </c>
      <c r="F384" s="278" t="s">
        <v>2997</v>
      </c>
      <c r="G384" s="276"/>
      <c r="H384" s="277" t="s">
        <v>23</v>
      </c>
      <c r="I384" s="279"/>
      <c r="J384" s="276"/>
      <c r="K384" s="276"/>
      <c r="L384" s="280"/>
      <c r="M384" s="281"/>
      <c r="N384" s="282"/>
      <c r="O384" s="282"/>
      <c r="P384" s="282"/>
      <c r="Q384" s="282"/>
      <c r="R384" s="282"/>
      <c r="S384" s="282"/>
      <c r="T384" s="283"/>
      <c r="AT384" s="284" t="s">
        <v>322</v>
      </c>
      <c r="AU384" s="284" t="s">
        <v>87</v>
      </c>
      <c r="AV384" s="13" t="s">
        <v>84</v>
      </c>
      <c r="AW384" s="13" t="s">
        <v>39</v>
      </c>
      <c r="AX384" s="13" t="s">
        <v>76</v>
      </c>
      <c r="AY384" s="284" t="s">
        <v>170</v>
      </c>
    </row>
    <row r="385" spans="2:51" s="11" customFormat="1" ht="13.5">
      <c r="B385" s="240"/>
      <c r="C385" s="241"/>
      <c r="D385" s="233" t="s">
        <v>322</v>
      </c>
      <c r="E385" s="242" t="s">
        <v>23</v>
      </c>
      <c r="F385" s="243" t="s">
        <v>2998</v>
      </c>
      <c r="G385" s="241"/>
      <c r="H385" s="244">
        <v>1</v>
      </c>
      <c r="I385" s="245"/>
      <c r="J385" s="241"/>
      <c r="K385" s="241"/>
      <c r="L385" s="246"/>
      <c r="M385" s="247"/>
      <c r="N385" s="248"/>
      <c r="O385" s="248"/>
      <c r="P385" s="248"/>
      <c r="Q385" s="248"/>
      <c r="R385" s="248"/>
      <c r="S385" s="248"/>
      <c r="T385" s="249"/>
      <c r="AT385" s="250" t="s">
        <v>322</v>
      </c>
      <c r="AU385" s="250" t="s">
        <v>87</v>
      </c>
      <c r="AV385" s="11" t="s">
        <v>87</v>
      </c>
      <c r="AW385" s="11" t="s">
        <v>39</v>
      </c>
      <c r="AX385" s="11" t="s">
        <v>76</v>
      </c>
      <c r="AY385" s="250" t="s">
        <v>170</v>
      </c>
    </row>
    <row r="386" spans="2:51" s="13" customFormat="1" ht="13.5">
      <c r="B386" s="275"/>
      <c r="C386" s="276"/>
      <c r="D386" s="233" t="s">
        <v>322</v>
      </c>
      <c r="E386" s="277" t="s">
        <v>23</v>
      </c>
      <c r="F386" s="278" t="s">
        <v>2999</v>
      </c>
      <c r="G386" s="276"/>
      <c r="H386" s="277" t="s">
        <v>23</v>
      </c>
      <c r="I386" s="279"/>
      <c r="J386" s="276"/>
      <c r="K386" s="276"/>
      <c r="L386" s="280"/>
      <c r="M386" s="281"/>
      <c r="N386" s="282"/>
      <c r="O386" s="282"/>
      <c r="P386" s="282"/>
      <c r="Q386" s="282"/>
      <c r="R386" s="282"/>
      <c r="S386" s="282"/>
      <c r="T386" s="283"/>
      <c r="AT386" s="284" t="s">
        <v>322</v>
      </c>
      <c r="AU386" s="284" t="s">
        <v>87</v>
      </c>
      <c r="AV386" s="13" t="s">
        <v>84</v>
      </c>
      <c r="AW386" s="13" t="s">
        <v>39</v>
      </c>
      <c r="AX386" s="13" t="s">
        <v>76</v>
      </c>
      <c r="AY386" s="284" t="s">
        <v>170</v>
      </c>
    </row>
    <row r="387" spans="2:51" s="11" customFormat="1" ht="13.5">
      <c r="B387" s="240"/>
      <c r="C387" s="241"/>
      <c r="D387" s="233" t="s">
        <v>322</v>
      </c>
      <c r="E387" s="242" t="s">
        <v>23</v>
      </c>
      <c r="F387" s="243" t="s">
        <v>3000</v>
      </c>
      <c r="G387" s="241"/>
      <c r="H387" s="244">
        <v>10.83</v>
      </c>
      <c r="I387" s="245"/>
      <c r="J387" s="241"/>
      <c r="K387" s="241"/>
      <c r="L387" s="246"/>
      <c r="M387" s="247"/>
      <c r="N387" s="248"/>
      <c r="O387" s="248"/>
      <c r="P387" s="248"/>
      <c r="Q387" s="248"/>
      <c r="R387" s="248"/>
      <c r="S387" s="248"/>
      <c r="T387" s="249"/>
      <c r="AT387" s="250" t="s">
        <v>322</v>
      </c>
      <c r="AU387" s="250" t="s">
        <v>87</v>
      </c>
      <c r="AV387" s="11" t="s">
        <v>87</v>
      </c>
      <c r="AW387" s="11" t="s">
        <v>39</v>
      </c>
      <c r="AX387" s="11" t="s">
        <v>76</v>
      </c>
      <c r="AY387" s="250" t="s">
        <v>170</v>
      </c>
    </row>
    <row r="388" spans="2:51" s="11" customFormat="1" ht="13.5">
      <c r="B388" s="240"/>
      <c r="C388" s="241"/>
      <c r="D388" s="233" t="s">
        <v>322</v>
      </c>
      <c r="E388" s="242" t="s">
        <v>23</v>
      </c>
      <c r="F388" s="243" t="s">
        <v>3001</v>
      </c>
      <c r="G388" s="241"/>
      <c r="H388" s="244">
        <v>30.15</v>
      </c>
      <c r="I388" s="245"/>
      <c r="J388" s="241"/>
      <c r="K388" s="241"/>
      <c r="L388" s="246"/>
      <c r="M388" s="247"/>
      <c r="N388" s="248"/>
      <c r="O388" s="248"/>
      <c r="P388" s="248"/>
      <c r="Q388" s="248"/>
      <c r="R388" s="248"/>
      <c r="S388" s="248"/>
      <c r="T388" s="249"/>
      <c r="AT388" s="250" t="s">
        <v>322</v>
      </c>
      <c r="AU388" s="250" t="s">
        <v>87</v>
      </c>
      <c r="AV388" s="11" t="s">
        <v>87</v>
      </c>
      <c r="AW388" s="11" t="s">
        <v>39</v>
      </c>
      <c r="AX388" s="11" t="s">
        <v>76</v>
      </c>
      <c r="AY388" s="250" t="s">
        <v>170</v>
      </c>
    </row>
    <row r="389" spans="2:51" s="11" customFormat="1" ht="13.5">
      <c r="B389" s="240"/>
      <c r="C389" s="241"/>
      <c r="D389" s="233" t="s">
        <v>322</v>
      </c>
      <c r="E389" s="242" t="s">
        <v>23</v>
      </c>
      <c r="F389" s="243" t="s">
        <v>3002</v>
      </c>
      <c r="G389" s="241"/>
      <c r="H389" s="244">
        <v>4.05</v>
      </c>
      <c r="I389" s="245"/>
      <c r="J389" s="241"/>
      <c r="K389" s="241"/>
      <c r="L389" s="246"/>
      <c r="M389" s="247"/>
      <c r="N389" s="248"/>
      <c r="O389" s="248"/>
      <c r="P389" s="248"/>
      <c r="Q389" s="248"/>
      <c r="R389" s="248"/>
      <c r="S389" s="248"/>
      <c r="T389" s="249"/>
      <c r="AT389" s="250" t="s">
        <v>322</v>
      </c>
      <c r="AU389" s="250" t="s">
        <v>87</v>
      </c>
      <c r="AV389" s="11" t="s">
        <v>87</v>
      </c>
      <c r="AW389" s="11" t="s">
        <v>39</v>
      </c>
      <c r="AX389" s="11" t="s">
        <v>76</v>
      </c>
      <c r="AY389" s="250" t="s">
        <v>170</v>
      </c>
    </row>
    <row r="390" spans="2:51" s="11" customFormat="1" ht="13.5">
      <c r="B390" s="240"/>
      <c r="C390" s="241"/>
      <c r="D390" s="233" t="s">
        <v>322</v>
      </c>
      <c r="E390" s="242" t="s">
        <v>23</v>
      </c>
      <c r="F390" s="243" t="s">
        <v>3003</v>
      </c>
      <c r="G390" s="241"/>
      <c r="H390" s="244">
        <v>3</v>
      </c>
      <c r="I390" s="245"/>
      <c r="J390" s="241"/>
      <c r="K390" s="241"/>
      <c r="L390" s="246"/>
      <c r="M390" s="247"/>
      <c r="N390" s="248"/>
      <c r="O390" s="248"/>
      <c r="P390" s="248"/>
      <c r="Q390" s="248"/>
      <c r="R390" s="248"/>
      <c r="S390" s="248"/>
      <c r="T390" s="249"/>
      <c r="AT390" s="250" t="s">
        <v>322</v>
      </c>
      <c r="AU390" s="250" t="s">
        <v>87</v>
      </c>
      <c r="AV390" s="11" t="s">
        <v>87</v>
      </c>
      <c r="AW390" s="11" t="s">
        <v>39</v>
      </c>
      <c r="AX390" s="11" t="s">
        <v>76</v>
      </c>
      <c r="AY390" s="250" t="s">
        <v>170</v>
      </c>
    </row>
    <row r="391" spans="2:51" s="12" customFormat="1" ht="13.5">
      <c r="B391" s="251"/>
      <c r="C391" s="252"/>
      <c r="D391" s="233" t="s">
        <v>322</v>
      </c>
      <c r="E391" s="253" t="s">
        <v>23</v>
      </c>
      <c r="F391" s="254" t="s">
        <v>392</v>
      </c>
      <c r="G391" s="252"/>
      <c r="H391" s="255">
        <v>720.91</v>
      </c>
      <c r="I391" s="256"/>
      <c r="J391" s="252"/>
      <c r="K391" s="252"/>
      <c r="L391" s="257"/>
      <c r="M391" s="258"/>
      <c r="N391" s="259"/>
      <c r="O391" s="259"/>
      <c r="P391" s="259"/>
      <c r="Q391" s="259"/>
      <c r="R391" s="259"/>
      <c r="S391" s="259"/>
      <c r="T391" s="260"/>
      <c r="AT391" s="261" t="s">
        <v>322</v>
      </c>
      <c r="AU391" s="261" t="s">
        <v>87</v>
      </c>
      <c r="AV391" s="12" t="s">
        <v>194</v>
      </c>
      <c r="AW391" s="12" t="s">
        <v>39</v>
      </c>
      <c r="AX391" s="12" t="s">
        <v>84</v>
      </c>
      <c r="AY391" s="261" t="s">
        <v>170</v>
      </c>
    </row>
    <row r="392" spans="2:65" s="1" customFormat="1" ht="25.5" customHeight="1">
      <c r="B392" s="46"/>
      <c r="C392" s="221" t="s">
        <v>551</v>
      </c>
      <c r="D392" s="221" t="s">
        <v>176</v>
      </c>
      <c r="E392" s="222" t="s">
        <v>3004</v>
      </c>
      <c r="F392" s="223" t="s">
        <v>3005</v>
      </c>
      <c r="G392" s="224" t="s">
        <v>292</v>
      </c>
      <c r="H392" s="225">
        <v>66.405</v>
      </c>
      <c r="I392" s="226"/>
      <c r="J392" s="227">
        <f>ROUND(I392*H392,2)</f>
        <v>0</v>
      </c>
      <c r="K392" s="223" t="s">
        <v>180</v>
      </c>
      <c r="L392" s="72"/>
      <c r="M392" s="228" t="s">
        <v>23</v>
      </c>
      <c r="N392" s="229" t="s">
        <v>47</v>
      </c>
      <c r="O392" s="47"/>
      <c r="P392" s="230">
        <f>O392*H392</f>
        <v>0</v>
      </c>
      <c r="Q392" s="230">
        <v>0</v>
      </c>
      <c r="R392" s="230">
        <f>Q392*H392</f>
        <v>0</v>
      </c>
      <c r="S392" s="230">
        <v>2.4</v>
      </c>
      <c r="T392" s="231">
        <f>S392*H392</f>
        <v>159.37199999999999</v>
      </c>
      <c r="AR392" s="24" t="s">
        <v>194</v>
      </c>
      <c r="AT392" s="24" t="s">
        <v>176</v>
      </c>
      <c r="AU392" s="24" t="s">
        <v>87</v>
      </c>
      <c r="AY392" s="24" t="s">
        <v>170</v>
      </c>
      <c r="BE392" s="232">
        <f>IF(N392="základní",J392,0)</f>
        <v>0</v>
      </c>
      <c r="BF392" s="232">
        <f>IF(N392="snížená",J392,0)</f>
        <v>0</v>
      </c>
      <c r="BG392" s="232">
        <f>IF(N392="zákl. přenesená",J392,0)</f>
        <v>0</v>
      </c>
      <c r="BH392" s="232">
        <f>IF(N392="sníž. přenesená",J392,0)</f>
        <v>0</v>
      </c>
      <c r="BI392" s="232">
        <f>IF(N392="nulová",J392,0)</f>
        <v>0</v>
      </c>
      <c r="BJ392" s="24" t="s">
        <v>84</v>
      </c>
      <c r="BK392" s="232">
        <f>ROUND(I392*H392,2)</f>
        <v>0</v>
      </c>
      <c r="BL392" s="24" t="s">
        <v>194</v>
      </c>
      <c r="BM392" s="24" t="s">
        <v>3006</v>
      </c>
    </row>
    <row r="393" spans="2:47" s="1" customFormat="1" ht="13.5">
      <c r="B393" s="46"/>
      <c r="C393" s="74"/>
      <c r="D393" s="233" t="s">
        <v>183</v>
      </c>
      <c r="E393" s="74"/>
      <c r="F393" s="234" t="s">
        <v>3007</v>
      </c>
      <c r="G393" s="74"/>
      <c r="H393" s="74"/>
      <c r="I393" s="191"/>
      <c r="J393" s="74"/>
      <c r="K393" s="74"/>
      <c r="L393" s="72"/>
      <c r="M393" s="235"/>
      <c r="N393" s="47"/>
      <c r="O393" s="47"/>
      <c r="P393" s="47"/>
      <c r="Q393" s="47"/>
      <c r="R393" s="47"/>
      <c r="S393" s="47"/>
      <c r="T393" s="95"/>
      <c r="AT393" s="24" t="s">
        <v>183</v>
      </c>
      <c r="AU393" s="24" t="s">
        <v>87</v>
      </c>
    </row>
    <row r="394" spans="2:51" s="13" customFormat="1" ht="13.5">
      <c r="B394" s="275"/>
      <c r="C394" s="276"/>
      <c r="D394" s="233" t="s">
        <v>322</v>
      </c>
      <c r="E394" s="277" t="s">
        <v>23</v>
      </c>
      <c r="F394" s="278" t="s">
        <v>2855</v>
      </c>
      <c r="G394" s="276"/>
      <c r="H394" s="277" t="s">
        <v>23</v>
      </c>
      <c r="I394" s="279"/>
      <c r="J394" s="276"/>
      <c r="K394" s="276"/>
      <c r="L394" s="280"/>
      <c r="M394" s="281"/>
      <c r="N394" s="282"/>
      <c r="O394" s="282"/>
      <c r="P394" s="282"/>
      <c r="Q394" s="282"/>
      <c r="R394" s="282"/>
      <c r="S394" s="282"/>
      <c r="T394" s="283"/>
      <c r="AT394" s="284" t="s">
        <v>322</v>
      </c>
      <c r="AU394" s="284" t="s">
        <v>87</v>
      </c>
      <c r="AV394" s="13" t="s">
        <v>84</v>
      </c>
      <c r="AW394" s="13" t="s">
        <v>39</v>
      </c>
      <c r="AX394" s="13" t="s">
        <v>76</v>
      </c>
      <c r="AY394" s="284" t="s">
        <v>170</v>
      </c>
    </row>
    <row r="395" spans="2:51" s="11" customFormat="1" ht="13.5">
      <c r="B395" s="240"/>
      <c r="C395" s="241"/>
      <c r="D395" s="233" t="s">
        <v>322</v>
      </c>
      <c r="E395" s="242" t="s">
        <v>23</v>
      </c>
      <c r="F395" s="243" t="s">
        <v>3008</v>
      </c>
      <c r="G395" s="241"/>
      <c r="H395" s="244">
        <v>27.075</v>
      </c>
      <c r="I395" s="245"/>
      <c r="J395" s="241"/>
      <c r="K395" s="241"/>
      <c r="L395" s="246"/>
      <c r="M395" s="247"/>
      <c r="N395" s="248"/>
      <c r="O395" s="248"/>
      <c r="P395" s="248"/>
      <c r="Q395" s="248"/>
      <c r="R395" s="248"/>
      <c r="S395" s="248"/>
      <c r="T395" s="249"/>
      <c r="AT395" s="250" t="s">
        <v>322</v>
      </c>
      <c r="AU395" s="250" t="s">
        <v>87</v>
      </c>
      <c r="AV395" s="11" t="s">
        <v>87</v>
      </c>
      <c r="AW395" s="11" t="s">
        <v>39</v>
      </c>
      <c r="AX395" s="11" t="s">
        <v>76</v>
      </c>
      <c r="AY395" s="250" t="s">
        <v>170</v>
      </c>
    </row>
    <row r="396" spans="2:51" s="11" customFormat="1" ht="13.5">
      <c r="B396" s="240"/>
      <c r="C396" s="241"/>
      <c r="D396" s="233" t="s">
        <v>322</v>
      </c>
      <c r="E396" s="242" t="s">
        <v>23</v>
      </c>
      <c r="F396" s="243" t="s">
        <v>3009</v>
      </c>
      <c r="G396" s="241"/>
      <c r="H396" s="244">
        <v>14.85</v>
      </c>
      <c r="I396" s="245"/>
      <c r="J396" s="241"/>
      <c r="K396" s="241"/>
      <c r="L396" s="246"/>
      <c r="M396" s="247"/>
      <c r="N396" s="248"/>
      <c r="O396" s="248"/>
      <c r="P396" s="248"/>
      <c r="Q396" s="248"/>
      <c r="R396" s="248"/>
      <c r="S396" s="248"/>
      <c r="T396" s="249"/>
      <c r="AT396" s="250" t="s">
        <v>322</v>
      </c>
      <c r="AU396" s="250" t="s">
        <v>87</v>
      </c>
      <c r="AV396" s="11" t="s">
        <v>87</v>
      </c>
      <c r="AW396" s="11" t="s">
        <v>39</v>
      </c>
      <c r="AX396" s="11" t="s">
        <v>76</v>
      </c>
      <c r="AY396" s="250" t="s">
        <v>170</v>
      </c>
    </row>
    <row r="397" spans="2:51" s="11" customFormat="1" ht="13.5">
      <c r="B397" s="240"/>
      <c r="C397" s="241"/>
      <c r="D397" s="233" t="s">
        <v>322</v>
      </c>
      <c r="E397" s="242" t="s">
        <v>23</v>
      </c>
      <c r="F397" s="243" t="s">
        <v>3010</v>
      </c>
      <c r="G397" s="241"/>
      <c r="H397" s="244">
        <v>18</v>
      </c>
      <c r="I397" s="245"/>
      <c r="J397" s="241"/>
      <c r="K397" s="241"/>
      <c r="L397" s="246"/>
      <c r="M397" s="247"/>
      <c r="N397" s="248"/>
      <c r="O397" s="248"/>
      <c r="P397" s="248"/>
      <c r="Q397" s="248"/>
      <c r="R397" s="248"/>
      <c r="S397" s="248"/>
      <c r="T397" s="249"/>
      <c r="AT397" s="250" t="s">
        <v>322</v>
      </c>
      <c r="AU397" s="250" t="s">
        <v>87</v>
      </c>
      <c r="AV397" s="11" t="s">
        <v>87</v>
      </c>
      <c r="AW397" s="11" t="s">
        <v>39</v>
      </c>
      <c r="AX397" s="11" t="s">
        <v>76</v>
      </c>
      <c r="AY397" s="250" t="s">
        <v>170</v>
      </c>
    </row>
    <row r="398" spans="2:51" s="13" customFormat="1" ht="13.5">
      <c r="B398" s="275"/>
      <c r="C398" s="276"/>
      <c r="D398" s="233" t="s">
        <v>322</v>
      </c>
      <c r="E398" s="277" t="s">
        <v>23</v>
      </c>
      <c r="F398" s="278" t="s">
        <v>3011</v>
      </c>
      <c r="G398" s="276"/>
      <c r="H398" s="277" t="s">
        <v>23</v>
      </c>
      <c r="I398" s="279"/>
      <c r="J398" s="276"/>
      <c r="K398" s="276"/>
      <c r="L398" s="280"/>
      <c r="M398" s="281"/>
      <c r="N398" s="282"/>
      <c r="O398" s="282"/>
      <c r="P398" s="282"/>
      <c r="Q398" s="282"/>
      <c r="R398" s="282"/>
      <c r="S398" s="282"/>
      <c r="T398" s="283"/>
      <c r="AT398" s="284" t="s">
        <v>322</v>
      </c>
      <c r="AU398" s="284" t="s">
        <v>87</v>
      </c>
      <c r="AV398" s="13" t="s">
        <v>84</v>
      </c>
      <c r="AW398" s="13" t="s">
        <v>39</v>
      </c>
      <c r="AX398" s="13" t="s">
        <v>76</v>
      </c>
      <c r="AY398" s="284" t="s">
        <v>170</v>
      </c>
    </row>
    <row r="399" spans="2:51" s="11" customFormat="1" ht="13.5">
      <c r="B399" s="240"/>
      <c r="C399" s="241"/>
      <c r="D399" s="233" t="s">
        <v>322</v>
      </c>
      <c r="E399" s="242" t="s">
        <v>23</v>
      </c>
      <c r="F399" s="243" t="s">
        <v>3012</v>
      </c>
      <c r="G399" s="241"/>
      <c r="H399" s="244">
        <v>6.48</v>
      </c>
      <c r="I399" s="245"/>
      <c r="J399" s="241"/>
      <c r="K399" s="241"/>
      <c r="L399" s="246"/>
      <c r="M399" s="247"/>
      <c r="N399" s="248"/>
      <c r="O399" s="248"/>
      <c r="P399" s="248"/>
      <c r="Q399" s="248"/>
      <c r="R399" s="248"/>
      <c r="S399" s="248"/>
      <c r="T399" s="249"/>
      <c r="AT399" s="250" t="s">
        <v>322</v>
      </c>
      <c r="AU399" s="250" t="s">
        <v>87</v>
      </c>
      <c r="AV399" s="11" t="s">
        <v>87</v>
      </c>
      <c r="AW399" s="11" t="s">
        <v>39</v>
      </c>
      <c r="AX399" s="11" t="s">
        <v>76</v>
      </c>
      <c r="AY399" s="250" t="s">
        <v>170</v>
      </c>
    </row>
    <row r="400" spans="2:51" s="12" customFormat="1" ht="13.5">
      <c r="B400" s="251"/>
      <c r="C400" s="252"/>
      <c r="D400" s="233" t="s">
        <v>322</v>
      </c>
      <c r="E400" s="253" t="s">
        <v>23</v>
      </c>
      <c r="F400" s="254" t="s">
        <v>392</v>
      </c>
      <c r="G400" s="252"/>
      <c r="H400" s="255">
        <v>66.405</v>
      </c>
      <c r="I400" s="256"/>
      <c r="J400" s="252"/>
      <c r="K400" s="252"/>
      <c r="L400" s="257"/>
      <c r="M400" s="258"/>
      <c r="N400" s="259"/>
      <c r="O400" s="259"/>
      <c r="P400" s="259"/>
      <c r="Q400" s="259"/>
      <c r="R400" s="259"/>
      <c r="S400" s="259"/>
      <c r="T400" s="260"/>
      <c r="AT400" s="261" t="s">
        <v>322</v>
      </c>
      <c r="AU400" s="261" t="s">
        <v>87</v>
      </c>
      <c r="AV400" s="12" t="s">
        <v>194</v>
      </c>
      <c r="AW400" s="12" t="s">
        <v>39</v>
      </c>
      <c r="AX400" s="12" t="s">
        <v>84</v>
      </c>
      <c r="AY400" s="261" t="s">
        <v>170</v>
      </c>
    </row>
    <row r="401" spans="2:65" s="1" customFormat="1" ht="16.5" customHeight="1">
      <c r="B401" s="46"/>
      <c r="C401" s="221" t="s">
        <v>557</v>
      </c>
      <c r="D401" s="221" t="s">
        <v>176</v>
      </c>
      <c r="E401" s="222" t="s">
        <v>2552</v>
      </c>
      <c r="F401" s="223" t="s">
        <v>2553</v>
      </c>
      <c r="G401" s="224" t="s">
        <v>292</v>
      </c>
      <c r="H401" s="225">
        <v>1.97</v>
      </c>
      <c r="I401" s="226"/>
      <c r="J401" s="227">
        <f>ROUND(I401*H401,2)</f>
        <v>0</v>
      </c>
      <c r="K401" s="223" t="s">
        <v>23</v>
      </c>
      <c r="L401" s="72"/>
      <c r="M401" s="228" t="s">
        <v>23</v>
      </c>
      <c r="N401" s="229" t="s">
        <v>47</v>
      </c>
      <c r="O401" s="47"/>
      <c r="P401" s="230">
        <f>O401*H401</f>
        <v>0</v>
      </c>
      <c r="Q401" s="230">
        <v>0</v>
      </c>
      <c r="R401" s="230">
        <f>Q401*H401</f>
        <v>0</v>
      </c>
      <c r="S401" s="230">
        <v>0</v>
      </c>
      <c r="T401" s="231">
        <f>S401*H401</f>
        <v>0</v>
      </c>
      <c r="AR401" s="24" t="s">
        <v>194</v>
      </c>
      <c r="AT401" s="24" t="s">
        <v>176</v>
      </c>
      <c r="AU401" s="24" t="s">
        <v>87</v>
      </c>
      <c r="AY401" s="24" t="s">
        <v>170</v>
      </c>
      <c r="BE401" s="232">
        <f>IF(N401="základní",J401,0)</f>
        <v>0</v>
      </c>
      <c r="BF401" s="232">
        <f>IF(N401="snížená",J401,0)</f>
        <v>0</v>
      </c>
      <c r="BG401" s="232">
        <f>IF(N401="zákl. přenesená",J401,0)</f>
        <v>0</v>
      </c>
      <c r="BH401" s="232">
        <f>IF(N401="sníž. přenesená",J401,0)</f>
        <v>0</v>
      </c>
      <c r="BI401" s="232">
        <f>IF(N401="nulová",J401,0)</f>
        <v>0</v>
      </c>
      <c r="BJ401" s="24" t="s">
        <v>84</v>
      </c>
      <c r="BK401" s="232">
        <f>ROUND(I401*H401,2)</f>
        <v>0</v>
      </c>
      <c r="BL401" s="24" t="s">
        <v>194</v>
      </c>
      <c r="BM401" s="24" t="s">
        <v>3013</v>
      </c>
    </row>
    <row r="402" spans="2:47" s="1" customFormat="1" ht="13.5">
      <c r="B402" s="46"/>
      <c r="C402" s="74"/>
      <c r="D402" s="233" t="s">
        <v>183</v>
      </c>
      <c r="E402" s="74"/>
      <c r="F402" s="234" t="s">
        <v>2553</v>
      </c>
      <c r="G402" s="74"/>
      <c r="H402" s="74"/>
      <c r="I402" s="191"/>
      <c r="J402" s="74"/>
      <c r="K402" s="74"/>
      <c r="L402" s="72"/>
      <c r="M402" s="235"/>
      <c r="N402" s="47"/>
      <c r="O402" s="47"/>
      <c r="P402" s="47"/>
      <c r="Q402" s="47"/>
      <c r="R402" s="47"/>
      <c r="S402" s="47"/>
      <c r="T402" s="95"/>
      <c r="AT402" s="24" t="s">
        <v>183</v>
      </c>
      <c r="AU402" s="24" t="s">
        <v>87</v>
      </c>
    </row>
    <row r="403" spans="2:51" s="13" customFormat="1" ht="13.5">
      <c r="B403" s="275"/>
      <c r="C403" s="276"/>
      <c r="D403" s="233" t="s">
        <v>322</v>
      </c>
      <c r="E403" s="277" t="s">
        <v>23</v>
      </c>
      <c r="F403" s="278" t="s">
        <v>3014</v>
      </c>
      <c r="G403" s="276"/>
      <c r="H403" s="277" t="s">
        <v>23</v>
      </c>
      <c r="I403" s="279"/>
      <c r="J403" s="276"/>
      <c r="K403" s="276"/>
      <c r="L403" s="280"/>
      <c r="M403" s="281"/>
      <c r="N403" s="282"/>
      <c r="O403" s="282"/>
      <c r="P403" s="282"/>
      <c r="Q403" s="282"/>
      <c r="R403" s="282"/>
      <c r="S403" s="282"/>
      <c r="T403" s="283"/>
      <c r="AT403" s="284" t="s">
        <v>322</v>
      </c>
      <c r="AU403" s="284" t="s">
        <v>87</v>
      </c>
      <c r="AV403" s="13" t="s">
        <v>84</v>
      </c>
      <c r="AW403" s="13" t="s">
        <v>39</v>
      </c>
      <c r="AX403" s="13" t="s">
        <v>76</v>
      </c>
      <c r="AY403" s="284" t="s">
        <v>170</v>
      </c>
    </row>
    <row r="404" spans="2:51" s="11" customFormat="1" ht="13.5">
      <c r="B404" s="240"/>
      <c r="C404" s="241"/>
      <c r="D404" s="233" t="s">
        <v>322</v>
      </c>
      <c r="E404" s="242" t="s">
        <v>23</v>
      </c>
      <c r="F404" s="243" t="s">
        <v>3015</v>
      </c>
      <c r="G404" s="241"/>
      <c r="H404" s="244">
        <v>1.33</v>
      </c>
      <c r="I404" s="245"/>
      <c r="J404" s="241"/>
      <c r="K404" s="241"/>
      <c r="L404" s="246"/>
      <c r="M404" s="247"/>
      <c r="N404" s="248"/>
      <c r="O404" s="248"/>
      <c r="P404" s="248"/>
      <c r="Q404" s="248"/>
      <c r="R404" s="248"/>
      <c r="S404" s="248"/>
      <c r="T404" s="249"/>
      <c r="AT404" s="250" t="s">
        <v>322</v>
      </c>
      <c r="AU404" s="250" t="s">
        <v>87</v>
      </c>
      <c r="AV404" s="11" t="s">
        <v>87</v>
      </c>
      <c r="AW404" s="11" t="s">
        <v>39</v>
      </c>
      <c r="AX404" s="11" t="s">
        <v>76</v>
      </c>
      <c r="AY404" s="250" t="s">
        <v>170</v>
      </c>
    </row>
    <row r="405" spans="2:51" s="13" customFormat="1" ht="13.5">
      <c r="B405" s="275"/>
      <c r="C405" s="276"/>
      <c r="D405" s="233" t="s">
        <v>322</v>
      </c>
      <c r="E405" s="277" t="s">
        <v>23</v>
      </c>
      <c r="F405" s="278" t="s">
        <v>3016</v>
      </c>
      <c r="G405" s="276"/>
      <c r="H405" s="277" t="s">
        <v>23</v>
      </c>
      <c r="I405" s="279"/>
      <c r="J405" s="276"/>
      <c r="K405" s="276"/>
      <c r="L405" s="280"/>
      <c r="M405" s="281"/>
      <c r="N405" s="282"/>
      <c r="O405" s="282"/>
      <c r="P405" s="282"/>
      <c r="Q405" s="282"/>
      <c r="R405" s="282"/>
      <c r="S405" s="282"/>
      <c r="T405" s="283"/>
      <c r="AT405" s="284" t="s">
        <v>322</v>
      </c>
      <c r="AU405" s="284" t="s">
        <v>87</v>
      </c>
      <c r="AV405" s="13" t="s">
        <v>84</v>
      </c>
      <c r="AW405" s="13" t="s">
        <v>39</v>
      </c>
      <c r="AX405" s="13" t="s">
        <v>76</v>
      </c>
      <c r="AY405" s="284" t="s">
        <v>170</v>
      </c>
    </row>
    <row r="406" spans="2:51" s="11" customFormat="1" ht="13.5">
      <c r="B406" s="240"/>
      <c r="C406" s="241"/>
      <c r="D406" s="233" t="s">
        <v>322</v>
      </c>
      <c r="E406" s="242" t="s">
        <v>23</v>
      </c>
      <c r="F406" s="243" t="s">
        <v>3017</v>
      </c>
      <c r="G406" s="241"/>
      <c r="H406" s="244">
        <v>0.64</v>
      </c>
      <c r="I406" s="245"/>
      <c r="J406" s="241"/>
      <c r="K406" s="241"/>
      <c r="L406" s="246"/>
      <c r="M406" s="247"/>
      <c r="N406" s="248"/>
      <c r="O406" s="248"/>
      <c r="P406" s="248"/>
      <c r="Q406" s="248"/>
      <c r="R406" s="248"/>
      <c r="S406" s="248"/>
      <c r="T406" s="249"/>
      <c r="AT406" s="250" t="s">
        <v>322</v>
      </c>
      <c r="AU406" s="250" t="s">
        <v>87</v>
      </c>
      <c r="AV406" s="11" t="s">
        <v>87</v>
      </c>
      <c r="AW406" s="11" t="s">
        <v>39</v>
      </c>
      <c r="AX406" s="11" t="s">
        <v>76</v>
      </c>
      <c r="AY406" s="250" t="s">
        <v>170</v>
      </c>
    </row>
    <row r="407" spans="2:51" s="12" customFormat="1" ht="13.5">
      <c r="B407" s="251"/>
      <c r="C407" s="252"/>
      <c r="D407" s="233" t="s">
        <v>322</v>
      </c>
      <c r="E407" s="253" t="s">
        <v>23</v>
      </c>
      <c r="F407" s="254" t="s">
        <v>392</v>
      </c>
      <c r="G407" s="252"/>
      <c r="H407" s="255">
        <v>1.97</v>
      </c>
      <c r="I407" s="256"/>
      <c r="J407" s="252"/>
      <c r="K407" s="252"/>
      <c r="L407" s="257"/>
      <c r="M407" s="258"/>
      <c r="N407" s="259"/>
      <c r="O407" s="259"/>
      <c r="P407" s="259"/>
      <c r="Q407" s="259"/>
      <c r="R407" s="259"/>
      <c r="S407" s="259"/>
      <c r="T407" s="260"/>
      <c r="AT407" s="261" t="s">
        <v>322</v>
      </c>
      <c r="AU407" s="261" t="s">
        <v>87</v>
      </c>
      <c r="AV407" s="12" t="s">
        <v>194</v>
      </c>
      <c r="AW407" s="12" t="s">
        <v>39</v>
      </c>
      <c r="AX407" s="12" t="s">
        <v>84</v>
      </c>
      <c r="AY407" s="261" t="s">
        <v>170</v>
      </c>
    </row>
    <row r="408" spans="2:65" s="1" customFormat="1" ht="16.5" customHeight="1">
      <c r="B408" s="46"/>
      <c r="C408" s="221" t="s">
        <v>563</v>
      </c>
      <c r="D408" s="221" t="s">
        <v>176</v>
      </c>
      <c r="E408" s="222" t="s">
        <v>2557</v>
      </c>
      <c r="F408" s="223" t="s">
        <v>2558</v>
      </c>
      <c r="G408" s="224" t="s">
        <v>340</v>
      </c>
      <c r="H408" s="225">
        <v>638.7</v>
      </c>
      <c r="I408" s="226"/>
      <c r="J408" s="227">
        <f>ROUND(I408*H408,2)</f>
        <v>0</v>
      </c>
      <c r="K408" s="223" t="s">
        <v>180</v>
      </c>
      <c r="L408" s="72"/>
      <c r="M408" s="228" t="s">
        <v>23</v>
      </c>
      <c r="N408" s="229" t="s">
        <v>47</v>
      </c>
      <c r="O408" s="47"/>
      <c r="P408" s="230">
        <f>O408*H408</f>
        <v>0</v>
      </c>
      <c r="Q408" s="230">
        <v>0</v>
      </c>
      <c r="R408" s="230">
        <f>Q408*H408</f>
        <v>0</v>
      </c>
      <c r="S408" s="230">
        <v>0</v>
      </c>
      <c r="T408" s="231">
        <f>S408*H408</f>
        <v>0</v>
      </c>
      <c r="AR408" s="24" t="s">
        <v>194</v>
      </c>
      <c r="AT408" s="24" t="s">
        <v>176</v>
      </c>
      <c r="AU408" s="24" t="s">
        <v>87</v>
      </c>
      <c r="AY408" s="24" t="s">
        <v>170</v>
      </c>
      <c r="BE408" s="232">
        <f>IF(N408="základní",J408,0)</f>
        <v>0</v>
      </c>
      <c r="BF408" s="232">
        <f>IF(N408="snížená",J408,0)</f>
        <v>0</v>
      </c>
      <c r="BG408" s="232">
        <f>IF(N408="zákl. přenesená",J408,0)</f>
        <v>0</v>
      </c>
      <c r="BH408" s="232">
        <f>IF(N408="sníž. přenesená",J408,0)</f>
        <v>0</v>
      </c>
      <c r="BI408" s="232">
        <f>IF(N408="nulová",J408,0)</f>
        <v>0</v>
      </c>
      <c r="BJ408" s="24" t="s">
        <v>84</v>
      </c>
      <c r="BK408" s="232">
        <f>ROUND(I408*H408,2)</f>
        <v>0</v>
      </c>
      <c r="BL408" s="24" t="s">
        <v>194</v>
      </c>
      <c r="BM408" s="24" t="s">
        <v>3018</v>
      </c>
    </row>
    <row r="409" spans="2:47" s="1" customFormat="1" ht="13.5">
      <c r="B409" s="46"/>
      <c r="C409" s="74"/>
      <c r="D409" s="233" t="s">
        <v>183</v>
      </c>
      <c r="E409" s="74"/>
      <c r="F409" s="234" t="s">
        <v>2560</v>
      </c>
      <c r="G409" s="74"/>
      <c r="H409" s="74"/>
      <c r="I409" s="191"/>
      <c r="J409" s="74"/>
      <c r="K409" s="74"/>
      <c r="L409" s="72"/>
      <c r="M409" s="235"/>
      <c r="N409" s="47"/>
      <c r="O409" s="47"/>
      <c r="P409" s="47"/>
      <c r="Q409" s="47"/>
      <c r="R409" s="47"/>
      <c r="S409" s="47"/>
      <c r="T409" s="95"/>
      <c r="AT409" s="24" t="s">
        <v>183</v>
      </c>
      <c r="AU409" s="24" t="s">
        <v>87</v>
      </c>
    </row>
    <row r="410" spans="2:47" s="1" customFormat="1" ht="13.5">
      <c r="B410" s="46"/>
      <c r="C410" s="74"/>
      <c r="D410" s="233" t="s">
        <v>295</v>
      </c>
      <c r="E410" s="74"/>
      <c r="F410" s="236" t="s">
        <v>2561</v>
      </c>
      <c r="G410" s="74"/>
      <c r="H410" s="74"/>
      <c r="I410" s="191"/>
      <c r="J410" s="74"/>
      <c r="K410" s="74"/>
      <c r="L410" s="72"/>
      <c r="M410" s="235"/>
      <c r="N410" s="47"/>
      <c r="O410" s="47"/>
      <c r="P410" s="47"/>
      <c r="Q410" s="47"/>
      <c r="R410" s="47"/>
      <c r="S410" s="47"/>
      <c r="T410" s="95"/>
      <c r="AT410" s="24" t="s">
        <v>295</v>
      </c>
      <c r="AU410" s="24" t="s">
        <v>87</v>
      </c>
    </row>
    <row r="411" spans="2:51" s="11" customFormat="1" ht="13.5">
      <c r="B411" s="240"/>
      <c r="C411" s="241"/>
      <c r="D411" s="233" t="s">
        <v>322</v>
      </c>
      <c r="E411" s="242" t="s">
        <v>23</v>
      </c>
      <c r="F411" s="243" t="s">
        <v>2965</v>
      </c>
      <c r="G411" s="241"/>
      <c r="H411" s="244">
        <v>638.7</v>
      </c>
      <c r="I411" s="245"/>
      <c r="J411" s="241"/>
      <c r="K411" s="241"/>
      <c r="L411" s="246"/>
      <c r="M411" s="247"/>
      <c r="N411" s="248"/>
      <c r="O411" s="248"/>
      <c r="P411" s="248"/>
      <c r="Q411" s="248"/>
      <c r="R411" s="248"/>
      <c r="S411" s="248"/>
      <c r="T411" s="249"/>
      <c r="AT411" s="250" t="s">
        <v>322</v>
      </c>
      <c r="AU411" s="250" t="s">
        <v>87</v>
      </c>
      <c r="AV411" s="11" t="s">
        <v>87</v>
      </c>
      <c r="AW411" s="11" t="s">
        <v>39</v>
      </c>
      <c r="AX411" s="11" t="s">
        <v>84</v>
      </c>
      <c r="AY411" s="250" t="s">
        <v>170</v>
      </c>
    </row>
    <row r="412" spans="2:65" s="1" customFormat="1" ht="16.5" customHeight="1">
      <c r="B412" s="46"/>
      <c r="C412" s="221" t="s">
        <v>568</v>
      </c>
      <c r="D412" s="221" t="s">
        <v>176</v>
      </c>
      <c r="E412" s="222" t="s">
        <v>2562</v>
      </c>
      <c r="F412" s="223" t="s">
        <v>2563</v>
      </c>
      <c r="G412" s="224" t="s">
        <v>340</v>
      </c>
      <c r="H412" s="225">
        <v>638.7</v>
      </c>
      <c r="I412" s="226"/>
      <c r="J412" s="227">
        <f>ROUND(I412*H412,2)</f>
        <v>0</v>
      </c>
      <c r="K412" s="223" t="s">
        <v>180</v>
      </c>
      <c r="L412" s="72"/>
      <c r="M412" s="228" t="s">
        <v>23</v>
      </c>
      <c r="N412" s="229" t="s">
        <v>47</v>
      </c>
      <c r="O412" s="47"/>
      <c r="P412" s="230">
        <f>O412*H412</f>
        <v>0</v>
      </c>
      <c r="Q412" s="230">
        <v>0</v>
      </c>
      <c r="R412" s="230">
        <f>Q412*H412</f>
        <v>0</v>
      </c>
      <c r="S412" s="230">
        <v>0</v>
      </c>
      <c r="T412" s="231">
        <f>S412*H412</f>
        <v>0</v>
      </c>
      <c r="AR412" s="24" t="s">
        <v>194</v>
      </c>
      <c r="AT412" s="24" t="s">
        <v>176</v>
      </c>
      <c r="AU412" s="24" t="s">
        <v>87</v>
      </c>
      <c r="AY412" s="24" t="s">
        <v>170</v>
      </c>
      <c r="BE412" s="232">
        <f>IF(N412="základní",J412,0)</f>
        <v>0</v>
      </c>
      <c r="BF412" s="232">
        <f>IF(N412="snížená",J412,0)</f>
        <v>0</v>
      </c>
      <c r="BG412" s="232">
        <f>IF(N412="zákl. přenesená",J412,0)</f>
        <v>0</v>
      </c>
      <c r="BH412" s="232">
        <f>IF(N412="sníž. přenesená",J412,0)</f>
        <v>0</v>
      </c>
      <c r="BI412" s="232">
        <f>IF(N412="nulová",J412,0)</f>
        <v>0</v>
      </c>
      <c r="BJ412" s="24" t="s">
        <v>84</v>
      </c>
      <c r="BK412" s="232">
        <f>ROUND(I412*H412,2)</f>
        <v>0</v>
      </c>
      <c r="BL412" s="24" t="s">
        <v>194</v>
      </c>
      <c r="BM412" s="24" t="s">
        <v>3019</v>
      </c>
    </row>
    <row r="413" spans="2:47" s="1" customFormat="1" ht="13.5">
      <c r="B413" s="46"/>
      <c r="C413" s="74"/>
      <c r="D413" s="233" t="s">
        <v>183</v>
      </c>
      <c r="E413" s="74"/>
      <c r="F413" s="234" t="s">
        <v>2565</v>
      </c>
      <c r="G413" s="74"/>
      <c r="H413" s="74"/>
      <c r="I413" s="191"/>
      <c r="J413" s="74"/>
      <c r="K413" s="74"/>
      <c r="L413" s="72"/>
      <c r="M413" s="235"/>
      <c r="N413" s="47"/>
      <c r="O413" s="47"/>
      <c r="P413" s="47"/>
      <c r="Q413" s="47"/>
      <c r="R413" s="47"/>
      <c r="S413" s="47"/>
      <c r="T413" s="95"/>
      <c r="AT413" s="24" t="s">
        <v>183</v>
      </c>
      <c r="AU413" s="24" t="s">
        <v>87</v>
      </c>
    </row>
    <row r="414" spans="2:47" s="1" customFormat="1" ht="13.5">
      <c r="B414" s="46"/>
      <c r="C414" s="74"/>
      <c r="D414" s="233" t="s">
        <v>295</v>
      </c>
      <c r="E414" s="74"/>
      <c r="F414" s="236" t="s">
        <v>2566</v>
      </c>
      <c r="G414" s="74"/>
      <c r="H414" s="74"/>
      <c r="I414" s="191"/>
      <c r="J414" s="74"/>
      <c r="K414" s="74"/>
      <c r="L414" s="72"/>
      <c r="M414" s="235"/>
      <c r="N414" s="47"/>
      <c r="O414" s="47"/>
      <c r="P414" s="47"/>
      <c r="Q414" s="47"/>
      <c r="R414" s="47"/>
      <c r="S414" s="47"/>
      <c r="T414" s="95"/>
      <c r="AT414" s="24" t="s">
        <v>295</v>
      </c>
      <c r="AU414" s="24" t="s">
        <v>87</v>
      </c>
    </row>
    <row r="415" spans="2:51" s="11" customFormat="1" ht="13.5">
      <c r="B415" s="240"/>
      <c r="C415" s="241"/>
      <c r="D415" s="233" t="s">
        <v>322</v>
      </c>
      <c r="E415" s="242" t="s">
        <v>23</v>
      </c>
      <c r="F415" s="243" t="s">
        <v>2965</v>
      </c>
      <c r="G415" s="241"/>
      <c r="H415" s="244">
        <v>638.7</v>
      </c>
      <c r="I415" s="245"/>
      <c r="J415" s="241"/>
      <c r="K415" s="241"/>
      <c r="L415" s="246"/>
      <c r="M415" s="247"/>
      <c r="N415" s="248"/>
      <c r="O415" s="248"/>
      <c r="P415" s="248"/>
      <c r="Q415" s="248"/>
      <c r="R415" s="248"/>
      <c r="S415" s="248"/>
      <c r="T415" s="249"/>
      <c r="AT415" s="250" t="s">
        <v>322</v>
      </c>
      <c r="AU415" s="250" t="s">
        <v>87</v>
      </c>
      <c r="AV415" s="11" t="s">
        <v>87</v>
      </c>
      <c r="AW415" s="11" t="s">
        <v>39</v>
      </c>
      <c r="AX415" s="11" t="s">
        <v>84</v>
      </c>
      <c r="AY415" s="250" t="s">
        <v>170</v>
      </c>
    </row>
    <row r="416" spans="2:63" s="10" customFormat="1" ht="29.85" customHeight="1">
      <c r="B416" s="205"/>
      <c r="C416" s="206"/>
      <c r="D416" s="207" t="s">
        <v>75</v>
      </c>
      <c r="E416" s="219" t="s">
        <v>194</v>
      </c>
      <c r="F416" s="219" t="s">
        <v>437</v>
      </c>
      <c r="G416" s="206"/>
      <c r="H416" s="206"/>
      <c r="I416" s="209"/>
      <c r="J416" s="220">
        <f>BK416</f>
        <v>0</v>
      </c>
      <c r="K416" s="206"/>
      <c r="L416" s="211"/>
      <c r="M416" s="212"/>
      <c r="N416" s="213"/>
      <c r="O416" s="213"/>
      <c r="P416" s="214">
        <f>SUM(P417:P473)</f>
        <v>0</v>
      </c>
      <c r="Q416" s="213"/>
      <c r="R416" s="214">
        <f>SUM(R417:R473)</f>
        <v>386.73832358920004</v>
      </c>
      <c r="S416" s="213"/>
      <c r="T416" s="215">
        <f>SUM(T417:T473)</f>
        <v>0</v>
      </c>
      <c r="AR416" s="216" t="s">
        <v>84</v>
      </c>
      <c r="AT416" s="217" t="s">
        <v>75</v>
      </c>
      <c r="AU416" s="217" t="s">
        <v>84</v>
      </c>
      <c r="AY416" s="216" t="s">
        <v>170</v>
      </c>
      <c r="BK416" s="218">
        <f>SUM(BK417:BK473)</f>
        <v>0</v>
      </c>
    </row>
    <row r="417" spans="2:65" s="1" customFormat="1" ht="25.5" customHeight="1">
      <c r="B417" s="46"/>
      <c r="C417" s="221" t="s">
        <v>573</v>
      </c>
      <c r="D417" s="221" t="s">
        <v>176</v>
      </c>
      <c r="E417" s="222" t="s">
        <v>3020</v>
      </c>
      <c r="F417" s="223" t="s">
        <v>3021</v>
      </c>
      <c r="G417" s="224" t="s">
        <v>340</v>
      </c>
      <c r="H417" s="225">
        <v>212.9</v>
      </c>
      <c r="I417" s="226"/>
      <c r="J417" s="227">
        <f>ROUND(I417*H417,2)</f>
        <v>0</v>
      </c>
      <c r="K417" s="223" t="s">
        <v>23</v>
      </c>
      <c r="L417" s="72"/>
      <c r="M417" s="228" t="s">
        <v>23</v>
      </c>
      <c r="N417" s="229" t="s">
        <v>47</v>
      </c>
      <c r="O417" s="47"/>
      <c r="P417" s="230">
        <f>O417*H417</f>
        <v>0</v>
      </c>
      <c r="Q417" s="230">
        <v>0</v>
      </c>
      <c r="R417" s="230">
        <f>Q417*H417</f>
        <v>0</v>
      </c>
      <c r="S417" s="230">
        <v>0</v>
      </c>
      <c r="T417" s="231">
        <f>S417*H417</f>
        <v>0</v>
      </c>
      <c r="AR417" s="24" t="s">
        <v>194</v>
      </c>
      <c r="AT417" s="24" t="s">
        <v>176</v>
      </c>
      <c r="AU417" s="24" t="s">
        <v>87</v>
      </c>
      <c r="AY417" s="24" t="s">
        <v>170</v>
      </c>
      <c r="BE417" s="232">
        <f>IF(N417="základní",J417,0)</f>
        <v>0</v>
      </c>
      <c r="BF417" s="232">
        <f>IF(N417="snížená",J417,0)</f>
        <v>0</v>
      </c>
      <c r="BG417" s="232">
        <f>IF(N417="zákl. přenesená",J417,0)</f>
        <v>0</v>
      </c>
      <c r="BH417" s="232">
        <f>IF(N417="sníž. přenesená",J417,0)</f>
        <v>0</v>
      </c>
      <c r="BI417" s="232">
        <f>IF(N417="nulová",J417,0)</f>
        <v>0</v>
      </c>
      <c r="BJ417" s="24" t="s">
        <v>84</v>
      </c>
      <c r="BK417" s="232">
        <f>ROUND(I417*H417,2)</f>
        <v>0</v>
      </c>
      <c r="BL417" s="24" t="s">
        <v>194</v>
      </c>
      <c r="BM417" s="24" t="s">
        <v>3022</v>
      </c>
    </row>
    <row r="418" spans="2:47" s="1" customFormat="1" ht="13.5">
      <c r="B418" s="46"/>
      <c r="C418" s="74"/>
      <c r="D418" s="233" t="s">
        <v>183</v>
      </c>
      <c r="E418" s="74"/>
      <c r="F418" s="234" t="s">
        <v>3021</v>
      </c>
      <c r="G418" s="74"/>
      <c r="H418" s="74"/>
      <c r="I418" s="191"/>
      <c r="J418" s="74"/>
      <c r="K418" s="74"/>
      <c r="L418" s="72"/>
      <c r="M418" s="235"/>
      <c r="N418" s="47"/>
      <c r="O418" s="47"/>
      <c r="P418" s="47"/>
      <c r="Q418" s="47"/>
      <c r="R418" s="47"/>
      <c r="S418" s="47"/>
      <c r="T418" s="95"/>
      <c r="AT418" s="24" t="s">
        <v>183</v>
      </c>
      <c r="AU418" s="24" t="s">
        <v>87</v>
      </c>
    </row>
    <row r="419" spans="2:51" s="13" customFormat="1" ht="13.5">
      <c r="B419" s="275"/>
      <c r="C419" s="276"/>
      <c r="D419" s="233" t="s">
        <v>322</v>
      </c>
      <c r="E419" s="277" t="s">
        <v>23</v>
      </c>
      <c r="F419" s="278" t="s">
        <v>3023</v>
      </c>
      <c r="G419" s="276"/>
      <c r="H419" s="277" t="s">
        <v>23</v>
      </c>
      <c r="I419" s="279"/>
      <c r="J419" s="276"/>
      <c r="K419" s="276"/>
      <c r="L419" s="280"/>
      <c r="M419" s="281"/>
      <c r="N419" s="282"/>
      <c r="O419" s="282"/>
      <c r="P419" s="282"/>
      <c r="Q419" s="282"/>
      <c r="R419" s="282"/>
      <c r="S419" s="282"/>
      <c r="T419" s="283"/>
      <c r="AT419" s="284" t="s">
        <v>322</v>
      </c>
      <c r="AU419" s="284" t="s">
        <v>87</v>
      </c>
      <c r="AV419" s="13" t="s">
        <v>84</v>
      </c>
      <c r="AW419" s="13" t="s">
        <v>39</v>
      </c>
      <c r="AX419" s="13" t="s">
        <v>76</v>
      </c>
      <c r="AY419" s="284" t="s">
        <v>170</v>
      </c>
    </row>
    <row r="420" spans="2:51" s="13" customFormat="1" ht="13.5">
      <c r="B420" s="275"/>
      <c r="C420" s="276"/>
      <c r="D420" s="233" t="s">
        <v>322</v>
      </c>
      <c r="E420" s="277" t="s">
        <v>23</v>
      </c>
      <c r="F420" s="278" t="s">
        <v>3024</v>
      </c>
      <c r="G420" s="276"/>
      <c r="H420" s="277" t="s">
        <v>23</v>
      </c>
      <c r="I420" s="279"/>
      <c r="J420" s="276"/>
      <c r="K420" s="276"/>
      <c r="L420" s="280"/>
      <c r="M420" s="281"/>
      <c r="N420" s="282"/>
      <c r="O420" s="282"/>
      <c r="P420" s="282"/>
      <c r="Q420" s="282"/>
      <c r="R420" s="282"/>
      <c r="S420" s="282"/>
      <c r="T420" s="283"/>
      <c r="AT420" s="284" t="s">
        <v>322</v>
      </c>
      <c r="AU420" s="284" t="s">
        <v>87</v>
      </c>
      <c r="AV420" s="13" t="s">
        <v>84</v>
      </c>
      <c r="AW420" s="13" t="s">
        <v>39</v>
      </c>
      <c r="AX420" s="13" t="s">
        <v>76</v>
      </c>
      <c r="AY420" s="284" t="s">
        <v>170</v>
      </c>
    </row>
    <row r="421" spans="2:51" s="13" customFormat="1" ht="13.5">
      <c r="B421" s="275"/>
      <c r="C421" s="276"/>
      <c r="D421" s="233" t="s">
        <v>322</v>
      </c>
      <c r="E421" s="277" t="s">
        <v>23</v>
      </c>
      <c r="F421" s="278" t="s">
        <v>3025</v>
      </c>
      <c r="G421" s="276"/>
      <c r="H421" s="277" t="s">
        <v>23</v>
      </c>
      <c r="I421" s="279"/>
      <c r="J421" s="276"/>
      <c r="K421" s="276"/>
      <c r="L421" s="280"/>
      <c r="M421" s="281"/>
      <c r="N421" s="282"/>
      <c r="O421" s="282"/>
      <c r="P421" s="282"/>
      <c r="Q421" s="282"/>
      <c r="R421" s="282"/>
      <c r="S421" s="282"/>
      <c r="T421" s="283"/>
      <c r="AT421" s="284" t="s">
        <v>322</v>
      </c>
      <c r="AU421" s="284" t="s">
        <v>87</v>
      </c>
      <c r="AV421" s="13" t="s">
        <v>84</v>
      </c>
      <c r="AW421" s="13" t="s">
        <v>39</v>
      </c>
      <c r="AX421" s="13" t="s">
        <v>76</v>
      </c>
      <c r="AY421" s="284" t="s">
        <v>170</v>
      </c>
    </row>
    <row r="422" spans="2:51" s="11" customFormat="1" ht="13.5">
      <c r="B422" s="240"/>
      <c r="C422" s="241"/>
      <c r="D422" s="233" t="s">
        <v>322</v>
      </c>
      <c r="E422" s="242" t="s">
        <v>23</v>
      </c>
      <c r="F422" s="243" t="s">
        <v>3026</v>
      </c>
      <c r="G422" s="241"/>
      <c r="H422" s="244">
        <v>212.9</v>
      </c>
      <c r="I422" s="245"/>
      <c r="J422" s="241"/>
      <c r="K422" s="241"/>
      <c r="L422" s="246"/>
      <c r="M422" s="247"/>
      <c r="N422" s="248"/>
      <c r="O422" s="248"/>
      <c r="P422" s="248"/>
      <c r="Q422" s="248"/>
      <c r="R422" s="248"/>
      <c r="S422" s="248"/>
      <c r="T422" s="249"/>
      <c r="AT422" s="250" t="s">
        <v>322</v>
      </c>
      <c r="AU422" s="250" t="s">
        <v>87</v>
      </c>
      <c r="AV422" s="11" t="s">
        <v>87</v>
      </c>
      <c r="AW422" s="11" t="s">
        <v>39</v>
      </c>
      <c r="AX422" s="11" t="s">
        <v>84</v>
      </c>
      <c r="AY422" s="250" t="s">
        <v>170</v>
      </c>
    </row>
    <row r="423" spans="2:65" s="1" customFormat="1" ht="16.5" customHeight="1">
      <c r="B423" s="46"/>
      <c r="C423" s="221" t="s">
        <v>578</v>
      </c>
      <c r="D423" s="221" t="s">
        <v>176</v>
      </c>
      <c r="E423" s="222" t="s">
        <v>2567</v>
      </c>
      <c r="F423" s="223" t="s">
        <v>2568</v>
      </c>
      <c r="G423" s="224" t="s">
        <v>292</v>
      </c>
      <c r="H423" s="225">
        <v>204.459</v>
      </c>
      <c r="I423" s="226"/>
      <c r="J423" s="227">
        <f>ROUND(I423*H423,2)</f>
        <v>0</v>
      </c>
      <c r="K423" s="223" t="s">
        <v>180</v>
      </c>
      <c r="L423" s="72"/>
      <c r="M423" s="228" t="s">
        <v>23</v>
      </c>
      <c r="N423" s="229" t="s">
        <v>47</v>
      </c>
      <c r="O423" s="47"/>
      <c r="P423" s="230">
        <f>O423*H423</f>
        <v>0</v>
      </c>
      <c r="Q423" s="230">
        <v>1.89077</v>
      </c>
      <c r="R423" s="230">
        <f>Q423*H423</f>
        <v>386.58494343</v>
      </c>
      <c r="S423" s="230">
        <v>0</v>
      </c>
      <c r="T423" s="231">
        <f>S423*H423</f>
        <v>0</v>
      </c>
      <c r="AR423" s="24" t="s">
        <v>194</v>
      </c>
      <c r="AT423" s="24" t="s">
        <v>176</v>
      </c>
      <c r="AU423" s="24" t="s">
        <v>87</v>
      </c>
      <c r="AY423" s="24" t="s">
        <v>170</v>
      </c>
      <c r="BE423" s="232">
        <f>IF(N423="základní",J423,0)</f>
        <v>0</v>
      </c>
      <c r="BF423" s="232">
        <f>IF(N423="snížená",J423,0)</f>
        <v>0</v>
      </c>
      <c r="BG423" s="232">
        <f>IF(N423="zákl. přenesená",J423,0)</f>
        <v>0</v>
      </c>
      <c r="BH423" s="232">
        <f>IF(N423="sníž. přenesená",J423,0)</f>
        <v>0</v>
      </c>
      <c r="BI423" s="232">
        <f>IF(N423="nulová",J423,0)</f>
        <v>0</v>
      </c>
      <c r="BJ423" s="24" t="s">
        <v>84</v>
      </c>
      <c r="BK423" s="232">
        <f>ROUND(I423*H423,2)</f>
        <v>0</v>
      </c>
      <c r="BL423" s="24" t="s">
        <v>194</v>
      </c>
      <c r="BM423" s="24" t="s">
        <v>3027</v>
      </c>
    </row>
    <row r="424" spans="2:47" s="1" customFormat="1" ht="13.5">
      <c r="B424" s="46"/>
      <c r="C424" s="74"/>
      <c r="D424" s="233" t="s">
        <v>183</v>
      </c>
      <c r="E424" s="74"/>
      <c r="F424" s="234" t="s">
        <v>2570</v>
      </c>
      <c r="G424" s="74"/>
      <c r="H424" s="74"/>
      <c r="I424" s="191"/>
      <c r="J424" s="74"/>
      <c r="K424" s="74"/>
      <c r="L424" s="72"/>
      <c r="M424" s="235"/>
      <c r="N424" s="47"/>
      <c r="O424" s="47"/>
      <c r="P424" s="47"/>
      <c r="Q424" s="47"/>
      <c r="R424" s="47"/>
      <c r="S424" s="47"/>
      <c r="T424" s="95"/>
      <c r="AT424" s="24" t="s">
        <v>183</v>
      </c>
      <c r="AU424" s="24" t="s">
        <v>87</v>
      </c>
    </row>
    <row r="425" spans="2:47" s="1" customFormat="1" ht="13.5">
      <c r="B425" s="46"/>
      <c r="C425" s="74"/>
      <c r="D425" s="233" t="s">
        <v>295</v>
      </c>
      <c r="E425" s="74"/>
      <c r="F425" s="236" t="s">
        <v>2571</v>
      </c>
      <c r="G425" s="74"/>
      <c r="H425" s="74"/>
      <c r="I425" s="191"/>
      <c r="J425" s="74"/>
      <c r="K425" s="74"/>
      <c r="L425" s="72"/>
      <c r="M425" s="235"/>
      <c r="N425" s="47"/>
      <c r="O425" s="47"/>
      <c r="P425" s="47"/>
      <c r="Q425" s="47"/>
      <c r="R425" s="47"/>
      <c r="S425" s="47"/>
      <c r="T425" s="95"/>
      <c r="AT425" s="24" t="s">
        <v>295</v>
      </c>
      <c r="AU425" s="24" t="s">
        <v>87</v>
      </c>
    </row>
    <row r="426" spans="2:51" s="13" customFormat="1" ht="13.5">
      <c r="B426" s="275"/>
      <c r="C426" s="276"/>
      <c r="D426" s="233" t="s">
        <v>322</v>
      </c>
      <c r="E426" s="277" t="s">
        <v>23</v>
      </c>
      <c r="F426" s="278" t="s">
        <v>2855</v>
      </c>
      <c r="G426" s="276"/>
      <c r="H426" s="277" t="s">
        <v>23</v>
      </c>
      <c r="I426" s="279"/>
      <c r="J426" s="276"/>
      <c r="K426" s="276"/>
      <c r="L426" s="280"/>
      <c r="M426" s="281"/>
      <c r="N426" s="282"/>
      <c r="O426" s="282"/>
      <c r="P426" s="282"/>
      <c r="Q426" s="282"/>
      <c r="R426" s="282"/>
      <c r="S426" s="282"/>
      <c r="T426" s="283"/>
      <c r="AT426" s="284" t="s">
        <v>322</v>
      </c>
      <c r="AU426" s="284" t="s">
        <v>87</v>
      </c>
      <c r="AV426" s="13" t="s">
        <v>84</v>
      </c>
      <c r="AW426" s="13" t="s">
        <v>39</v>
      </c>
      <c r="AX426" s="13" t="s">
        <v>76</v>
      </c>
      <c r="AY426" s="284" t="s">
        <v>170</v>
      </c>
    </row>
    <row r="427" spans="2:51" s="11" customFormat="1" ht="13.5">
      <c r="B427" s="240"/>
      <c r="C427" s="241"/>
      <c r="D427" s="233" t="s">
        <v>322</v>
      </c>
      <c r="E427" s="242" t="s">
        <v>23</v>
      </c>
      <c r="F427" s="243" t="s">
        <v>3028</v>
      </c>
      <c r="G427" s="241"/>
      <c r="H427" s="244">
        <v>3.922</v>
      </c>
      <c r="I427" s="245"/>
      <c r="J427" s="241"/>
      <c r="K427" s="241"/>
      <c r="L427" s="246"/>
      <c r="M427" s="247"/>
      <c r="N427" s="248"/>
      <c r="O427" s="248"/>
      <c r="P427" s="248"/>
      <c r="Q427" s="248"/>
      <c r="R427" s="248"/>
      <c r="S427" s="248"/>
      <c r="T427" s="249"/>
      <c r="AT427" s="250" t="s">
        <v>322</v>
      </c>
      <c r="AU427" s="250" t="s">
        <v>87</v>
      </c>
      <c r="AV427" s="11" t="s">
        <v>87</v>
      </c>
      <c r="AW427" s="11" t="s">
        <v>39</v>
      </c>
      <c r="AX427" s="11" t="s">
        <v>76</v>
      </c>
      <c r="AY427" s="250" t="s">
        <v>170</v>
      </c>
    </row>
    <row r="428" spans="2:51" s="11" customFormat="1" ht="13.5">
      <c r="B428" s="240"/>
      <c r="C428" s="241"/>
      <c r="D428" s="233" t="s">
        <v>322</v>
      </c>
      <c r="E428" s="242" t="s">
        <v>23</v>
      </c>
      <c r="F428" s="243" t="s">
        <v>3029</v>
      </c>
      <c r="G428" s="241"/>
      <c r="H428" s="244">
        <v>2.279</v>
      </c>
      <c r="I428" s="245"/>
      <c r="J428" s="241"/>
      <c r="K428" s="241"/>
      <c r="L428" s="246"/>
      <c r="M428" s="247"/>
      <c r="N428" s="248"/>
      <c r="O428" s="248"/>
      <c r="P428" s="248"/>
      <c r="Q428" s="248"/>
      <c r="R428" s="248"/>
      <c r="S428" s="248"/>
      <c r="T428" s="249"/>
      <c r="AT428" s="250" t="s">
        <v>322</v>
      </c>
      <c r="AU428" s="250" t="s">
        <v>87</v>
      </c>
      <c r="AV428" s="11" t="s">
        <v>87</v>
      </c>
      <c r="AW428" s="11" t="s">
        <v>39</v>
      </c>
      <c r="AX428" s="11" t="s">
        <v>76</v>
      </c>
      <c r="AY428" s="250" t="s">
        <v>170</v>
      </c>
    </row>
    <row r="429" spans="2:51" s="13" customFormat="1" ht="13.5">
      <c r="B429" s="275"/>
      <c r="C429" s="276"/>
      <c r="D429" s="233" t="s">
        <v>322</v>
      </c>
      <c r="E429" s="277" t="s">
        <v>23</v>
      </c>
      <c r="F429" s="278" t="s">
        <v>2972</v>
      </c>
      <c r="G429" s="276"/>
      <c r="H429" s="277" t="s">
        <v>23</v>
      </c>
      <c r="I429" s="279"/>
      <c r="J429" s="276"/>
      <c r="K429" s="276"/>
      <c r="L429" s="280"/>
      <c r="M429" s="281"/>
      <c r="N429" s="282"/>
      <c r="O429" s="282"/>
      <c r="P429" s="282"/>
      <c r="Q429" s="282"/>
      <c r="R429" s="282"/>
      <c r="S429" s="282"/>
      <c r="T429" s="283"/>
      <c r="AT429" s="284" t="s">
        <v>322</v>
      </c>
      <c r="AU429" s="284" t="s">
        <v>87</v>
      </c>
      <c r="AV429" s="13" t="s">
        <v>84</v>
      </c>
      <c r="AW429" s="13" t="s">
        <v>39</v>
      </c>
      <c r="AX429" s="13" t="s">
        <v>76</v>
      </c>
      <c r="AY429" s="284" t="s">
        <v>170</v>
      </c>
    </row>
    <row r="430" spans="2:51" s="11" customFormat="1" ht="13.5">
      <c r="B430" s="240"/>
      <c r="C430" s="241"/>
      <c r="D430" s="233" t="s">
        <v>322</v>
      </c>
      <c r="E430" s="242" t="s">
        <v>23</v>
      </c>
      <c r="F430" s="243" t="s">
        <v>3030</v>
      </c>
      <c r="G430" s="241"/>
      <c r="H430" s="244">
        <v>1.98</v>
      </c>
      <c r="I430" s="245"/>
      <c r="J430" s="241"/>
      <c r="K430" s="241"/>
      <c r="L430" s="246"/>
      <c r="M430" s="247"/>
      <c r="N430" s="248"/>
      <c r="O430" s="248"/>
      <c r="P430" s="248"/>
      <c r="Q430" s="248"/>
      <c r="R430" s="248"/>
      <c r="S430" s="248"/>
      <c r="T430" s="249"/>
      <c r="AT430" s="250" t="s">
        <v>322</v>
      </c>
      <c r="AU430" s="250" t="s">
        <v>87</v>
      </c>
      <c r="AV430" s="11" t="s">
        <v>87</v>
      </c>
      <c r="AW430" s="11" t="s">
        <v>39</v>
      </c>
      <c r="AX430" s="11" t="s">
        <v>76</v>
      </c>
      <c r="AY430" s="250" t="s">
        <v>170</v>
      </c>
    </row>
    <row r="431" spans="2:51" s="13" customFormat="1" ht="13.5">
      <c r="B431" s="275"/>
      <c r="C431" s="276"/>
      <c r="D431" s="233" t="s">
        <v>322</v>
      </c>
      <c r="E431" s="277" t="s">
        <v>23</v>
      </c>
      <c r="F431" s="278" t="s">
        <v>2519</v>
      </c>
      <c r="G431" s="276"/>
      <c r="H431" s="277" t="s">
        <v>23</v>
      </c>
      <c r="I431" s="279"/>
      <c r="J431" s="276"/>
      <c r="K431" s="276"/>
      <c r="L431" s="280"/>
      <c r="M431" s="281"/>
      <c r="N431" s="282"/>
      <c r="O431" s="282"/>
      <c r="P431" s="282"/>
      <c r="Q431" s="282"/>
      <c r="R431" s="282"/>
      <c r="S431" s="282"/>
      <c r="T431" s="283"/>
      <c r="AT431" s="284" t="s">
        <v>322</v>
      </c>
      <c r="AU431" s="284" t="s">
        <v>87</v>
      </c>
      <c r="AV431" s="13" t="s">
        <v>84</v>
      </c>
      <c r="AW431" s="13" t="s">
        <v>39</v>
      </c>
      <c r="AX431" s="13" t="s">
        <v>76</v>
      </c>
      <c r="AY431" s="284" t="s">
        <v>170</v>
      </c>
    </row>
    <row r="432" spans="2:51" s="11" customFormat="1" ht="13.5">
      <c r="B432" s="240"/>
      <c r="C432" s="241"/>
      <c r="D432" s="233" t="s">
        <v>322</v>
      </c>
      <c r="E432" s="242" t="s">
        <v>23</v>
      </c>
      <c r="F432" s="243" t="s">
        <v>3031</v>
      </c>
      <c r="G432" s="241"/>
      <c r="H432" s="244">
        <v>65.138</v>
      </c>
      <c r="I432" s="245"/>
      <c r="J432" s="241"/>
      <c r="K432" s="241"/>
      <c r="L432" s="246"/>
      <c r="M432" s="247"/>
      <c r="N432" s="248"/>
      <c r="O432" s="248"/>
      <c r="P432" s="248"/>
      <c r="Q432" s="248"/>
      <c r="R432" s="248"/>
      <c r="S432" s="248"/>
      <c r="T432" s="249"/>
      <c r="AT432" s="250" t="s">
        <v>322</v>
      </c>
      <c r="AU432" s="250" t="s">
        <v>87</v>
      </c>
      <c r="AV432" s="11" t="s">
        <v>87</v>
      </c>
      <c r="AW432" s="11" t="s">
        <v>39</v>
      </c>
      <c r="AX432" s="11" t="s">
        <v>76</v>
      </c>
      <c r="AY432" s="250" t="s">
        <v>170</v>
      </c>
    </row>
    <row r="433" spans="2:51" s="11" customFormat="1" ht="13.5">
      <c r="B433" s="240"/>
      <c r="C433" s="241"/>
      <c r="D433" s="233" t="s">
        <v>322</v>
      </c>
      <c r="E433" s="242" t="s">
        <v>23</v>
      </c>
      <c r="F433" s="243" t="s">
        <v>3032</v>
      </c>
      <c r="G433" s="241"/>
      <c r="H433" s="244">
        <v>110.748</v>
      </c>
      <c r="I433" s="245"/>
      <c r="J433" s="241"/>
      <c r="K433" s="241"/>
      <c r="L433" s="246"/>
      <c r="M433" s="247"/>
      <c r="N433" s="248"/>
      <c r="O433" s="248"/>
      <c r="P433" s="248"/>
      <c r="Q433" s="248"/>
      <c r="R433" s="248"/>
      <c r="S433" s="248"/>
      <c r="T433" s="249"/>
      <c r="AT433" s="250" t="s">
        <v>322</v>
      </c>
      <c r="AU433" s="250" t="s">
        <v>87</v>
      </c>
      <c r="AV433" s="11" t="s">
        <v>87</v>
      </c>
      <c r="AW433" s="11" t="s">
        <v>39</v>
      </c>
      <c r="AX433" s="11" t="s">
        <v>76</v>
      </c>
      <c r="AY433" s="250" t="s">
        <v>170</v>
      </c>
    </row>
    <row r="434" spans="2:51" s="11" customFormat="1" ht="13.5">
      <c r="B434" s="240"/>
      <c r="C434" s="241"/>
      <c r="D434" s="233" t="s">
        <v>322</v>
      </c>
      <c r="E434" s="242" t="s">
        <v>23</v>
      </c>
      <c r="F434" s="243" t="s">
        <v>3033</v>
      </c>
      <c r="G434" s="241"/>
      <c r="H434" s="244">
        <v>2.17</v>
      </c>
      <c r="I434" s="245"/>
      <c r="J434" s="241"/>
      <c r="K434" s="241"/>
      <c r="L434" s="246"/>
      <c r="M434" s="247"/>
      <c r="N434" s="248"/>
      <c r="O434" s="248"/>
      <c r="P434" s="248"/>
      <c r="Q434" s="248"/>
      <c r="R434" s="248"/>
      <c r="S434" s="248"/>
      <c r="T434" s="249"/>
      <c r="AT434" s="250" t="s">
        <v>322</v>
      </c>
      <c r="AU434" s="250" t="s">
        <v>87</v>
      </c>
      <c r="AV434" s="11" t="s">
        <v>87</v>
      </c>
      <c r="AW434" s="11" t="s">
        <v>39</v>
      </c>
      <c r="AX434" s="11" t="s">
        <v>76</v>
      </c>
      <c r="AY434" s="250" t="s">
        <v>170</v>
      </c>
    </row>
    <row r="435" spans="2:51" s="11" customFormat="1" ht="13.5">
      <c r="B435" s="240"/>
      <c r="C435" s="241"/>
      <c r="D435" s="233" t="s">
        <v>322</v>
      </c>
      <c r="E435" s="242" t="s">
        <v>23</v>
      </c>
      <c r="F435" s="243" t="s">
        <v>3034</v>
      </c>
      <c r="G435" s="241"/>
      <c r="H435" s="244">
        <v>13.897</v>
      </c>
      <c r="I435" s="245"/>
      <c r="J435" s="241"/>
      <c r="K435" s="241"/>
      <c r="L435" s="246"/>
      <c r="M435" s="247"/>
      <c r="N435" s="248"/>
      <c r="O435" s="248"/>
      <c r="P435" s="248"/>
      <c r="Q435" s="248"/>
      <c r="R435" s="248"/>
      <c r="S435" s="248"/>
      <c r="T435" s="249"/>
      <c r="AT435" s="250" t="s">
        <v>322</v>
      </c>
      <c r="AU435" s="250" t="s">
        <v>87</v>
      </c>
      <c r="AV435" s="11" t="s">
        <v>87</v>
      </c>
      <c r="AW435" s="11" t="s">
        <v>39</v>
      </c>
      <c r="AX435" s="11" t="s">
        <v>76</v>
      </c>
      <c r="AY435" s="250" t="s">
        <v>170</v>
      </c>
    </row>
    <row r="436" spans="2:51" s="13" customFormat="1" ht="13.5">
      <c r="B436" s="275"/>
      <c r="C436" s="276"/>
      <c r="D436" s="233" t="s">
        <v>322</v>
      </c>
      <c r="E436" s="277" t="s">
        <v>23</v>
      </c>
      <c r="F436" s="278" t="s">
        <v>2522</v>
      </c>
      <c r="G436" s="276"/>
      <c r="H436" s="277" t="s">
        <v>23</v>
      </c>
      <c r="I436" s="279"/>
      <c r="J436" s="276"/>
      <c r="K436" s="276"/>
      <c r="L436" s="280"/>
      <c r="M436" s="281"/>
      <c r="N436" s="282"/>
      <c r="O436" s="282"/>
      <c r="P436" s="282"/>
      <c r="Q436" s="282"/>
      <c r="R436" s="282"/>
      <c r="S436" s="282"/>
      <c r="T436" s="283"/>
      <c r="AT436" s="284" t="s">
        <v>322</v>
      </c>
      <c r="AU436" s="284" t="s">
        <v>87</v>
      </c>
      <c r="AV436" s="13" t="s">
        <v>84</v>
      </c>
      <c r="AW436" s="13" t="s">
        <v>39</v>
      </c>
      <c r="AX436" s="13" t="s">
        <v>76</v>
      </c>
      <c r="AY436" s="284" t="s">
        <v>170</v>
      </c>
    </row>
    <row r="437" spans="2:51" s="11" customFormat="1" ht="13.5">
      <c r="B437" s="240"/>
      <c r="C437" s="241"/>
      <c r="D437" s="233" t="s">
        <v>322</v>
      </c>
      <c r="E437" s="242" t="s">
        <v>23</v>
      </c>
      <c r="F437" s="243" t="s">
        <v>3035</v>
      </c>
      <c r="G437" s="241"/>
      <c r="H437" s="244">
        <v>3.2</v>
      </c>
      <c r="I437" s="245"/>
      <c r="J437" s="241"/>
      <c r="K437" s="241"/>
      <c r="L437" s="246"/>
      <c r="M437" s="247"/>
      <c r="N437" s="248"/>
      <c r="O437" s="248"/>
      <c r="P437" s="248"/>
      <c r="Q437" s="248"/>
      <c r="R437" s="248"/>
      <c r="S437" s="248"/>
      <c r="T437" s="249"/>
      <c r="AT437" s="250" t="s">
        <v>322</v>
      </c>
      <c r="AU437" s="250" t="s">
        <v>87</v>
      </c>
      <c r="AV437" s="11" t="s">
        <v>87</v>
      </c>
      <c r="AW437" s="11" t="s">
        <v>39</v>
      </c>
      <c r="AX437" s="11" t="s">
        <v>76</v>
      </c>
      <c r="AY437" s="250" t="s">
        <v>170</v>
      </c>
    </row>
    <row r="438" spans="2:51" s="11" customFormat="1" ht="13.5">
      <c r="B438" s="240"/>
      <c r="C438" s="241"/>
      <c r="D438" s="233" t="s">
        <v>322</v>
      </c>
      <c r="E438" s="242" t="s">
        <v>23</v>
      </c>
      <c r="F438" s="243" t="s">
        <v>3036</v>
      </c>
      <c r="G438" s="241"/>
      <c r="H438" s="244">
        <v>1.125</v>
      </c>
      <c r="I438" s="245"/>
      <c r="J438" s="241"/>
      <c r="K438" s="241"/>
      <c r="L438" s="246"/>
      <c r="M438" s="247"/>
      <c r="N438" s="248"/>
      <c r="O438" s="248"/>
      <c r="P438" s="248"/>
      <c r="Q438" s="248"/>
      <c r="R438" s="248"/>
      <c r="S438" s="248"/>
      <c r="T438" s="249"/>
      <c r="AT438" s="250" t="s">
        <v>322</v>
      </c>
      <c r="AU438" s="250" t="s">
        <v>87</v>
      </c>
      <c r="AV438" s="11" t="s">
        <v>87</v>
      </c>
      <c r="AW438" s="11" t="s">
        <v>39</v>
      </c>
      <c r="AX438" s="11" t="s">
        <v>76</v>
      </c>
      <c r="AY438" s="250" t="s">
        <v>170</v>
      </c>
    </row>
    <row r="439" spans="2:51" s="12" customFormat="1" ht="13.5">
      <c r="B439" s="251"/>
      <c r="C439" s="252"/>
      <c r="D439" s="233" t="s">
        <v>322</v>
      </c>
      <c r="E439" s="253" t="s">
        <v>23</v>
      </c>
      <c r="F439" s="254" t="s">
        <v>392</v>
      </c>
      <c r="G439" s="252"/>
      <c r="H439" s="255">
        <v>204.459</v>
      </c>
      <c r="I439" s="256"/>
      <c r="J439" s="252"/>
      <c r="K439" s="252"/>
      <c r="L439" s="257"/>
      <c r="M439" s="258"/>
      <c r="N439" s="259"/>
      <c r="O439" s="259"/>
      <c r="P439" s="259"/>
      <c r="Q439" s="259"/>
      <c r="R439" s="259"/>
      <c r="S439" s="259"/>
      <c r="T439" s="260"/>
      <c r="AT439" s="261" t="s">
        <v>322</v>
      </c>
      <c r="AU439" s="261" t="s">
        <v>87</v>
      </c>
      <c r="AV439" s="12" t="s">
        <v>194</v>
      </c>
      <c r="AW439" s="12" t="s">
        <v>39</v>
      </c>
      <c r="AX439" s="12" t="s">
        <v>84</v>
      </c>
      <c r="AY439" s="261" t="s">
        <v>170</v>
      </c>
    </row>
    <row r="440" spans="2:65" s="1" customFormat="1" ht="16.5" customHeight="1">
      <c r="B440" s="46"/>
      <c r="C440" s="221" t="s">
        <v>584</v>
      </c>
      <c r="D440" s="221" t="s">
        <v>176</v>
      </c>
      <c r="E440" s="222" t="s">
        <v>439</v>
      </c>
      <c r="F440" s="223" t="s">
        <v>440</v>
      </c>
      <c r="G440" s="224" t="s">
        <v>292</v>
      </c>
      <c r="H440" s="225">
        <v>137.982</v>
      </c>
      <c r="I440" s="226"/>
      <c r="J440" s="227">
        <f>ROUND(I440*H440,2)</f>
        <v>0</v>
      </c>
      <c r="K440" s="223" t="s">
        <v>180</v>
      </c>
      <c r="L440" s="72"/>
      <c r="M440" s="228" t="s">
        <v>23</v>
      </c>
      <c r="N440" s="229" t="s">
        <v>47</v>
      </c>
      <c r="O440" s="47"/>
      <c r="P440" s="230">
        <f>O440*H440</f>
        <v>0</v>
      </c>
      <c r="Q440" s="230">
        <v>0</v>
      </c>
      <c r="R440" s="230">
        <f>Q440*H440</f>
        <v>0</v>
      </c>
      <c r="S440" s="230">
        <v>0</v>
      </c>
      <c r="T440" s="231">
        <f>S440*H440</f>
        <v>0</v>
      </c>
      <c r="AR440" s="24" t="s">
        <v>194</v>
      </c>
      <c r="AT440" s="24" t="s">
        <v>176</v>
      </c>
      <c r="AU440" s="24" t="s">
        <v>87</v>
      </c>
      <c r="AY440" s="24" t="s">
        <v>170</v>
      </c>
      <c r="BE440" s="232">
        <f>IF(N440="základní",J440,0)</f>
        <v>0</v>
      </c>
      <c r="BF440" s="232">
        <f>IF(N440="snížená",J440,0)</f>
        <v>0</v>
      </c>
      <c r="BG440" s="232">
        <f>IF(N440="zákl. přenesená",J440,0)</f>
        <v>0</v>
      </c>
      <c r="BH440" s="232">
        <f>IF(N440="sníž. přenesená",J440,0)</f>
        <v>0</v>
      </c>
      <c r="BI440" s="232">
        <f>IF(N440="nulová",J440,0)</f>
        <v>0</v>
      </c>
      <c r="BJ440" s="24" t="s">
        <v>84</v>
      </c>
      <c r="BK440" s="232">
        <f>ROUND(I440*H440,2)</f>
        <v>0</v>
      </c>
      <c r="BL440" s="24" t="s">
        <v>194</v>
      </c>
      <c r="BM440" s="24" t="s">
        <v>3037</v>
      </c>
    </row>
    <row r="441" spans="2:47" s="1" customFormat="1" ht="13.5">
      <c r="B441" s="46"/>
      <c r="C441" s="74"/>
      <c r="D441" s="233" t="s">
        <v>183</v>
      </c>
      <c r="E441" s="74"/>
      <c r="F441" s="234" t="s">
        <v>442</v>
      </c>
      <c r="G441" s="74"/>
      <c r="H441" s="74"/>
      <c r="I441" s="191"/>
      <c r="J441" s="74"/>
      <c r="K441" s="74"/>
      <c r="L441" s="72"/>
      <c r="M441" s="235"/>
      <c r="N441" s="47"/>
      <c r="O441" s="47"/>
      <c r="P441" s="47"/>
      <c r="Q441" s="47"/>
      <c r="R441" s="47"/>
      <c r="S441" s="47"/>
      <c r="T441" s="95"/>
      <c r="AT441" s="24" t="s">
        <v>183</v>
      </c>
      <c r="AU441" s="24" t="s">
        <v>87</v>
      </c>
    </row>
    <row r="442" spans="2:47" s="1" customFormat="1" ht="13.5">
      <c r="B442" s="46"/>
      <c r="C442" s="74"/>
      <c r="D442" s="233" t="s">
        <v>295</v>
      </c>
      <c r="E442" s="74"/>
      <c r="F442" s="236" t="s">
        <v>443</v>
      </c>
      <c r="G442" s="74"/>
      <c r="H442" s="74"/>
      <c r="I442" s="191"/>
      <c r="J442" s="74"/>
      <c r="K442" s="74"/>
      <c r="L442" s="72"/>
      <c r="M442" s="235"/>
      <c r="N442" s="47"/>
      <c r="O442" s="47"/>
      <c r="P442" s="47"/>
      <c r="Q442" s="47"/>
      <c r="R442" s="47"/>
      <c r="S442" s="47"/>
      <c r="T442" s="95"/>
      <c r="AT442" s="24" t="s">
        <v>295</v>
      </c>
      <c r="AU442" s="24" t="s">
        <v>87</v>
      </c>
    </row>
    <row r="443" spans="2:51" s="13" customFormat="1" ht="13.5">
      <c r="B443" s="275"/>
      <c r="C443" s="276"/>
      <c r="D443" s="233" t="s">
        <v>322</v>
      </c>
      <c r="E443" s="277" t="s">
        <v>23</v>
      </c>
      <c r="F443" s="278" t="s">
        <v>2855</v>
      </c>
      <c r="G443" s="276"/>
      <c r="H443" s="277" t="s">
        <v>23</v>
      </c>
      <c r="I443" s="279"/>
      <c r="J443" s="276"/>
      <c r="K443" s="276"/>
      <c r="L443" s="280"/>
      <c r="M443" s="281"/>
      <c r="N443" s="282"/>
      <c r="O443" s="282"/>
      <c r="P443" s="282"/>
      <c r="Q443" s="282"/>
      <c r="R443" s="282"/>
      <c r="S443" s="282"/>
      <c r="T443" s="283"/>
      <c r="AT443" s="284" t="s">
        <v>322</v>
      </c>
      <c r="AU443" s="284" t="s">
        <v>87</v>
      </c>
      <c r="AV443" s="13" t="s">
        <v>84</v>
      </c>
      <c r="AW443" s="13" t="s">
        <v>39</v>
      </c>
      <c r="AX443" s="13" t="s">
        <v>76</v>
      </c>
      <c r="AY443" s="284" t="s">
        <v>170</v>
      </c>
    </row>
    <row r="444" spans="2:51" s="11" customFormat="1" ht="13.5">
      <c r="B444" s="240"/>
      <c r="C444" s="241"/>
      <c r="D444" s="233" t="s">
        <v>322</v>
      </c>
      <c r="E444" s="242" t="s">
        <v>23</v>
      </c>
      <c r="F444" s="243" t="s">
        <v>3038</v>
      </c>
      <c r="G444" s="241"/>
      <c r="H444" s="244">
        <v>7.261</v>
      </c>
      <c r="I444" s="245"/>
      <c r="J444" s="241"/>
      <c r="K444" s="241"/>
      <c r="L444" s="246"/>
      <c r="M444" s="247"/>
      <c r="N444" s="248"/>
      <c r="O444" s="248"/>
      <c r="P444" s="248"/>
      <c r="Q444" s="248"/>
      <c r="R444" s="248"/>
      <c r="S444" s="248"/>
      <c r="T444" s="249"/>
      <c r="AT444" s="250" t="s">
        <v>322</v>
      </c>
      <c r="AU444" s="250" t="s">
        <v>87</v>
      </c>
      <c r="AV444" s="11" t="s">
        <v>87</v>
      </c>
      <c r="AW444" s="11" t="s">
        <v>39</v>
      </c>
      <c r="AX444" s="11" t="s">
        <v>76</v>
      </c>
      <c r="AY444" s="250" t="s">
        <v>170</v>
      </c>
    </row>
    <row r="445" spans="2:51" s="11" customFormat="1" ht="13.5">
      <c r="B445" s="240"/>
      <c r="C445" s="241"/>
      <c r="D445" s="233" t="s">
        <v>322</v>
      </c>
      <c r="E445" s="242" t="s">
        <v>23</v>
      </c>
      <c r="F445" s="243" t="s">
        <v>3039</v>
      </c>
      <c r="G445" s="241"/>
      <c r="H445" s="244">
        <v>11.844</v>
      </c>
      <c r="I445" s="245"/>
      <c r="J445" s="241"/>
      <c r="K445" s="241"/>
      <c r="L445" s="246"/>
      <c r="M445" s="247"/>
      <c r="N445" s="248"/>
      <c r="O445" s="248"/>
      <c r="P445" s="248"/>
      <c r="Q445" s="248"/>
      <c r="R445" s="248"/>
      <c r="S445" s="248"/>
      <c r="T445" s="249"/>
      <c r="AT445" s="250" t="s">
        <v>322</v>
      </c>
      <c r="AU445" s="250" t="s">
        <v>87</v>
      </c>
      <c r="AV445" s="11" t="s">
        <v>87</v>
      </c>
      <c r="AW445" s="11" t="s">
        <v>39</v>
      </c>
      <c r="AX445" s="11" t="s">
        <v>76</v>
      </c>
      <c r="AY445" s="250" t="s">
        <v>170</v>
      </c>
    </row>
    <row r="446" spans="2:51" s="13" customFormat="1" ht="13.5">
      <c r="B446" s="275"/>
      <c r="C446" s="276"/>
      <c r="D446" s="233" t="s">
        <v>322</v>
      </c>
      <c r="E446" s="277" t="s">
        <v>23</v>
      </c>
      <c r="F446" s="278" t="s">
        <v>2972</v>
      </c>
      <c r="G446" s="276"/>
      <c r="H446" s="277" t="s">
        <v>23</v>
      </c>
      <c r="I446" s="279"/>
      <c r="J446" s="276"/>
      <c r="K446" s="276"/>
      <c r="L446" s="280"/>
      <c r="M446" s="281"/>
      <c r="N446" s="282"/>
      <c r="O446" s="282"/>
      <c r="P446" s="282"/>
      <c r="Q446" s="282"/>
      <c r="R446" s="282"/>
      <c r="S446" s="282"/>
      <c r="T446" s="283"/>
      <c r="AT446" s="284" t="s">
        <v>322</v>
      </c>
      <c r="AU446" s="284" t="s">
        <v>87</v>
      </c>
      <c r="AV446" s="13" t="s">
        <v>84</v>
      </c>
      <c r="AW446" s="13" t="s">
        <v>39</v>
      </c>
      <c r="AX446" s="13" t="s">
        <v>76</v>
      </c>
      <c r="AY446" s="284" t="s">
        <v>170</v>
      </c>
    </row>
    <row r="447" spans="2:51" s="11" customFormat="1" ht="13.5">
      <c r="B447" s="240"/>
      <c r="C447" s="241"/>
      <c r="D447" s="233" t="s">
        <v>322</v>
      </c>
      <c r="E447" s="242" t="s">
        <v>23</v>
      </c>
      <c r="F447" s="243" t="s">
        <v>3040</v>
      </c>
      <c r="G447" s="241"/>
      <c r="H447" s="244">
        <v>1.32</v>
      </c>
      <c r="I447" s="245"/>
      <c r="J447" s="241"/>
      <c r="K447" s="241"/>
      <c r="L447" s="246"/>
      <c r="M447" s="247"/>
      <c r="N447" s="248"/>
      <c r="O447" s="248"/>
      <c r="P447" s="248"/>
      <c r="Q447" s="248"/>
      <c r="R447" s="248"/>
      <c r="S447" s="248"/>
      <c r="T447" s="249"/>
      <c r="AT447" s="250" t="s">
        <v>322</v>
      </c>
      <c r="AU447" s="250" t="s">
        <v>87</v>
      </c>
      <c r="AV447" s="11" t="s">
        <v>87</v>
      </c>
      <c r="AW447" s="11" t="s">
        <v>39</v>
      </c>
      <c r="AX447" s="11" t="s">
        <v>76</v>
      </c>
      <c r="AY447" s="250" t="s">
        <v>170</v>
      </c>
    </row>
    <row r="448" spans="2:51" s="13" customFormat="1" ht="13.5">
      <c r="B448" s="275"/>
      <c r="C448" s="276"/>
      <c r="D448" s="233" t="s">
        <v>322</v>
      </c>
      <c r="E448" s="277" t="s">
        <v>23</v>
      </c>
      <c r="F448" s="278" t="s">
        <v>3041</v>
      </c>
      <c r="G448" s="276"/>
      <c r="H448" s="277" t="s">
        <v>23</v>
      </c>
      <c r="I448" s="279"/>
      <c r="J448" s="276"/>
      <c r="K448" s="276"/>
      <c r="L448" s="280"/>
      <c r="M448" s="281"/>
      <c r="N448" s="282"/>
      <c r="O448" s="282"/>
      <c r="P448" s="282"/>
      <c r="Q448" s="282"/>
      <c r="R448" s="282"/>
      <c r="S448" s="282"/>
      <c r="T448" s="283"/>
      <c r="AT448" s="284" t="s">
        <v>322</v>
      </c>
      <c r="AU448" s="284" t="s">
        <v>87</v>
      </c>
      <c r="AV448" s="13" t="s">
        <v>84</v>
      </c>
      <c r="AW448" s="13" t="s">
        <v>39</v>
      </c>
      <c r="AX448" s="13" t="s">
        <v>76</v>
      </c>
      <c r="AY448" s="284" t="s">
        <v>170</v>
      </c>
    </row>
    <row r="449" spans="2:51" s="11" customFormat="1" ht="13.5">
      <c r="B449" s="240"/>
      <c r="C449" s="241"/>
      <c r="D449" s="233" t="s">
        <v>322</v>
      </c>
      <c r="E449" s="242" t="s">
        <v>23</v>
      </c>
      <c r="F449" s="243" t="s">
        <v>3042</v>
      </c>
      <c r="G449" s="241"/>
      <c r="H449" s="244">
        <v>0.3</v>
      </c>
      <c r="I449" s="245"/>
      <c r="J449" s="241"/>
      <c r="K449" s="241"/>
      <c r="L449" s="246"/>
      <c r="M449" s="247"/>
      <c r="N449" s="248"/>
      <c r="O449" s="248"/>
      <c r="P449" s="248"/>
      <c r="Q449" s="248"/>
      <c r="R449" s="248"/>
      <c r="S449" s="248"/>
      <c r="T449" s="249"/>
      <c r="AT449" s="250" t="s">
        <v>322</v>
      </c>
      <c r="AU449" s="250" t="s">
        <v>87</v>
      </c>
      <c r="AV449" s="11" t="s">
        <v>87</v>
      </c>
      <c r="AW449" s="11" t="s">
        <v>39</v>
      </c>
      <c r="AX449" s="11" t="s">
        <v>76</v>
      </c>
      <c r="AY449" s="250" t="s">
        <v>170</v>
      </c>
    </row>
    <row r="450" spans="2:51" s="13" customFormat="1" ht="13.5">
      <c r="B450" s="275"/>
      <c r="C450" s="276"/>
      <c r="D450" s="233" t="s">
        <v>322</v>
      </c>
      <c r="E450" s="277" t="s">
        <v>23</v>
      </c>
      <c r="F450" s="278" t="s">
        <v>3043</v>
      </c>
      <c r="G450" s="276"/>
      <c r="H450" s="277" t="s">
        <v>23</v>
      </c>
      <c r="I450" s="279"/>
      <c r="J450" s="276"/>
      <c r="K450" s="276"/>
      <c r="L450" s="280"/>
      <c r="M450" s="281"/>
      <c r="N450" s="282"/>
      <c r="O450" s="282"/>
      <c r="P450" s="282"/>
      <c r="Q450" s="282"/>
      <c r="R450" s="282"/>
      <c r="S450" s="282"/>
      <c r="T450" s="283"/>
      <c r="AT450" s="284" t="s">
        <v>322</v>
      </c>
      <c r="AU450" s="284" t="s">
        <v>87</v>
      </c>
      <c r="AV450" s="13" t="s">
        <v>84</v>
      </c>
      <c r="AW450" s="13" t="s">
        <v>39</v>
      </c>
      <c r="AX450" s="13" t="s">
        <v>76</v>
      </c>
      <c r="AY450" s="284" t="s">
        <v>170</v>
      </c>
    </row>
    <row r="451" spans="2:51" s="11" customFormat="1" ht="13.5">
      <c r="B451" s="240"/>
      <c r="C451" s="241"/>
      <c r="D451" s="233" t="s">
        <v>322</v>
      </c>
      <c r="E451" s="242" t="s">
        <v>23</v>
      </c>
      <c r="F451" s="243" t="s">
        <v>3044</v>
      </c>
      <c r="G451" s="241"/>
      <c r="H451" s="244">
        <v>43.425</v>
      </c>
      <c r="I451" s="245"/>
      <c r="J451" s="241"/>
      <c r="K451" s="241"/>
      <c r="L451" s="246"/>
      <c r="M451" s="247"/>
      <c r="N451" s="248"/>
      <c r="O451" s="248"/>
      <c r="P451" s="248"/>
      <c r="Q451" s="248"/>
      <c r="R451" s="248"/>
      <c r="S451" s="248"/>
      <c r="T451" s="249"/>
      <c r="AT451" s="250" t="s">
        <v>322</v>
      </c>
      <c r="AU451" s="250" t="s">
        <v>87</v>
      </c>
      <c r="AV451" s="11" t="s">
        <v>87</v>
      </c>
      <c r="AW451" s="11" t="s">
        <v>39</v>
      </c>
      <c r="AX451" s="11" t="s">
        <v>76</v>
      </c>
      <c r="AY451" s="250" t="s">
        <v>170</v>
      </c>
    </row>
    <row r="452" spans="2:51" s="11" customFormat="1" ht="13.5">
      <c r="B452" s="240"/>
      <c r="C452" s="241"/>
      <c r="D452" s="233" t="s">
        <v>322</v>
      </c>
      <c r="E452" s="242" t="s">
        <v>23</v>
      </c>
      <c r="F452" s="243" t="s">
        <v>3045</v>
      </c>
      <c r="G452" s="241"/>
      <c r="H452" s="244">
        <v>73.832</v>
      </c>
      <c r="I452" s="245"/>
      <c r="J452" s="241"/>
      <c r="K452" s="241"/>
      <c r="L452" s="246"/>
      <c r="M452" s="247"/>
      <c r="N452" s="248"/>
      <c r="O452" s="248"/>
      <c r="P452" s="248"/>
      <c r="Q452" s="248"/>
      <c r="R452" s="248"/>
      <c r="S452" s="248"/>
      <c r="T452" s="249"/>
      <c r="AT452" s="250" t="s">
        <v>322</v>
      </c>
      <c r="AU452" s="250" t="s">
        <v>87</v>
      </c>
      <c r="AV452" s="11" t="s">
        <v>87</v>
      </c>
      <c r="AW452" s="11" t="s">
        <v>39</v>
      </c>
      <c r="AX452" s="11" t="s">
        <v>76</v>
      </c>
      <c r="AY452" s="250" t="s">
        <v>170</v>
      </c>
    </row>
    <row r="453" spans="2:51" s="12" customFormat="1" ht="13.5">
      <c r="B453" s="251"/>
      <c r="C453" s="252"/>
      <c r="D453" s="233" t="s">
        <v>322</v>
      </c>
      <c r="E453" s="253" t="s">
        <v>23</v>
      </c>
      <c r="F453" s="254" t="s">
        <v>392</v>
      </c>
      <c r="G453" s="252"/>
      <c r="H453" s="255">
        <v>137.982</v>
      </c>
      <c r="I453" s="256"/>
      <c r="J453" s="252"/>
      <c r="K453" s="252"/>
      <c r="L453" s="257"/>
      <c r="M453" s="258"/>
      <c r="N453" s="259"/>
      <c r="O453" s="259"/>
      <c r="P453" s="259"/>
      <c r="Q453" s="259"/>
      <c r="R453" s="259"/>
      <c r="S453" s="259"/>
      <c r="T453" s="260"/>
      <c r="AT453" s="261" t="s">
        <v>322</v>
      </c>
      <c r="AU453" s="261" t="s">
        <v>87</v>
      </c>
      <c r="AV453" s="12" t="s">
        <v>194</v>
      </c>
      <c r="AW453" s="12" t="s">
        <v>39</v>
      </c>
      <c r="AX453" s="12" t="s">
        <v>84</v>
      </c>
      <c r="AY453" s="261" t="s">
        <v>170</v>
      </c>
    </row>
    <row r="454" spans="2:65" s="1" customFormat="1" ht="16.5" customHeight="1">
      <c r="B454" s="46"/>
      <c r="C454" s="221" t="s">
        <v>589</v>
      </c>
      <c r="D454" s="221" t="s">
        <v>176</v>
      </c>
      <c r="E454" s="222" t="s">
        <v>2580</v>
      </c>
      <c r="F454" s="223" t="s">
        <v>2581</v>
      </c>
      <c r="G454" s="224" t="s">
        <v>292</v>
      </c>
      <c r="H454" s="225">
        <v>104.445</v>
      </c>
      <c r="I454" s="226"/>
      <c r="J454" s="227">
        <f>ROUND(I454*H454,2)</f>
        <v>0</v>
      </c>
      <c r="K454" s="223" t="s">
        <v>180</v>
      </c>
      <c r="L454" s="72"/>
      <c r="M454" s="228" t="s">
        <v>23</v>
      </c>
      <c r="N454" s="229" t="s">
        <v>47</v>
      </c>
      <c r="O454" s="47"/>
      <c r="P454" s="230">
        <f>O454*H454</f>
        <v>0</v>
      </c>
      <c r="Q454" s="230">
        <v>0</v>
      </c>
      <c r="R454" s="230">
        <f>Q454*H454</f>
        <v>0</v>
      </c>
      <c r="S454" s="230">
        <v>0</v>
      </c>
      <c r="T454" s="231">
        <f>S454*H454</f>
        <v>0</v>
      </c>
      <c r="AR454" s="24" t="s">
        <v>194</v>
      </c>
      <c r="AT454" s="24" t="s">
        <v>176</v>
      </c>
      <c r="AU454" s="24" t="s">
        <v>87</v>
      </c>
      <c r="AY454" s="24" t="s">
        <v>170</v>
      </c>
      <c r="BE454" s="232">
        <f>IF(N454="základní",J454,0)</f>
        <v>0</v>
      </c>
      <c r="BF454" s="232">
        <f>IF(N454="snížená",J454,0)</f>
        <v>0</v>
      </c>
      <c r="BG454" s="232">
        <f>IF(N454="zákl. přenesená",J454,0)</f>
        <v>0</v>
      </c>
      <c r="BH454" s="232">
        <f>IF(N454="sníž. přenesená",J454,0)</f>
        <v>0</v>
      </c>
      <c r="BI454" s="232">
        <f>IF(N454="nulová",J454,0)</f>
        <v>0</v>
      </c>
      <c r="BJ454" s="24" t="s">
        <v>84</v>
      </c>
      <c r="BK454" s="232">
        <f>ROUND(I454*H454,2)</f>
        <v>0</v>
      </c>
      <c r="BL454" s="24" t="s">
        <v>194</v>
      </c>
      <c r="BM454" s="24" t="s">
        <v>3046</v>
      </c>
    </row>
    <row r="455" spans="2:47" s="1" customFormat="1" ht="13.5">
      <c r="B455" s="46"/>
      <c r="C455" s="74"/>
      <c r="D455" s="233" t="s">
        <v>183</v>
      </c>
      <c r="E455" s="74"/>
      <c r="F455" s="234" t="s">
        <v>2583</v>
      </c>
      <c r="G455" s="74"/>
      <c r="H455" s="74"/>
      <c r="I455" s="191"/>
      <c r="J455" s="74"/>
      <c r="K455" s="74"/>
      <c r="L455" s="72"/>
      <c r="M455" s="235"/>
      <c r="N455" s="47"/>
      <c r="O455" s="47"/>
      <c r="P455" s="47"/>
      <c r="Q455" s="47"/>
      <c r="R455" s="47"/>
      <c r="S455" s="47"/>
      <c r="T455" s="95"/>
      <c r="AT455" s="24" t="s">
        <v>183</v>
      </c>
      <c r="AU455" s="24" t="s">
        <v>87</v>
      </c>
    </row>
    <row r="456" spans="2:47" s="1" customFormat="1" ht="13.5">
      <c r="B456" s="46"/>
      <c r="C456" s="74"/>
      <c r="D456" s="233" t="s">
        <v>295</v>
      </c>
      <c r="E456" s="74"/>
      <c r="F456" s="236" t="s">
        <v>443</v>
      </c>
      <c r="G456" s="74"/>
      <c r="H456" s="74"/>
      <c r="I456" s="191"/>
      <c r="J456" s="74"/>
      <c r="K456" s="74"/>
      <c r="L456" s="72"/>
      <c r="M456" s="235"/>
      <c r="N456" s="47"/>
      <c r="O456" s="47"/>
      <c r="P456" s="47"/>
      <c r="Q456" s="47"/>
      <c r="R456" s="47"/>
      <c r="S456" s="47"/>
      <c r="T456" s="95"/>
      <c r="AT456" s="24" t="s">
        <v>295</v>
      </c>
      <c r="AU456" s="24" t="s">
        <v>87</v>
      </c>
    </row>
    <row r="457" spans="2:51" s="13" customFormat="1" ht="13.5">
      <c r="B457" s="275"/>
      <c r="C457" s="276"/>
      <c r="D457" s="233" t="s">
        <v>322</v>
      </c>
      <c r="E457" s="277" t="s">
        <v>23</v>
      </c>
      <c r="F457" s="278" t="s">
        <v>3047</v>
      </c>
      <c r="G457" s="276"/>
      <c r="H457" s="277" t="s">
        <v>23</v>
      </c>
      <c r="I457" s="279"/>
      <c r="J457" s="276"/>
      <c r="K457" s="276"/>
      <c r="L457" s="280"/>
      <c r="M457" s="281"/>
      <c r="N457" s="282"/>
      <c r="O457" s="282"/>
      <c r="P457" s="282"/>
      <c r="Q457" s="282"/>
      <c r="R457" s="282"/>
      <c r="S457" s="282"/>
      <c r="T457" s="283"/>
      <c r="AT457" s="284" t="s">
        <v>322</v>
      </c>
      <c r="AU457" s="284" t="s">
        <v>87</v>
      </c>
      <c r="AV457" s="13" t="s">
        <v>84</v>
      </c>
      <c r="AW457" s="13" t="s">
        <v>39</v>
      </c>
      <c r="AX457" s="13" t="s">
        <v>76</v>
      </c>
      <c r="AY457" s="284" t="s">
        <v>170</v>
      </c>
    </row>
    <row r="458" spans="2:51" s="13" customFormat="1" ht="13.5">
      <c r="B458" s="275"/>
      <c r="C458" s="276"/>
      <c r="D458" s="233" t="s">
        <v>322</v>
      </c>
      <c r="E458" s="277" t="s">
        <v>23</v>
      </c>
      <c r="F458" s="278" t="s">
        <v>3048</v>
      </c>
      <c r="G458" s="276"/>
      <c r="H458" s="277" t="s">
        <v>23</v>
      </c>
      <c r="I458" s="279"/>
      <c r="J458" s="276"/>
      <c r="K458" s="276"/>
      <c r="L458" s="280"/>
      <c r="M458" s="281"/>
      <c r="N458" s="282"/>
      <c r="O458" s="282"/>
      <c r="P458" s="282"/>
      <c r="Q458" s="282"/>
      <c r="R458" s="282"/>
      <c r="S458" s="282"/>
      <c r="T458" s="283"/>
      <c r="AT458" s="284" t="s">
        <v>322</v>
      </c>
      <c r="AU458" s="284" t="s">
        <v>87</v>
      </c>
      <c r="AV458" s="13" t="s">
        <v>84</v>
      </c>
      <c r="AW458" s="13" t="s">
        <v>39</v>
      </c>
      <c r="AX458" s="13" t="s">
        <v>76</v>
      </c>
      <c r="AY458" s="284" t="s">
        <v>170</v>
      </c>
    </row>
    <row r="459" spans="2:51" s="11" customFormat="1" ht="13.5">
      <c r="B459" s="240"/>
      <c r="C459" s="241"/>
      <c r="D459" s="233" t="s">
        <v>322</v>
      </c>
      <c r="E459" s="242" t="s">
        <v>23</v>
      </c>
      <c r="F459" s="243" t="s">
        <v>3049</v>
      </c>
      <c r="G459" s="241"/>
      <c r="H459" s="244">
        <v>2.635</v>
      </c>
      <c r="I459" s="245"/>
      <c r="J459" s="241"/>
      <c r="K459" s="241"/>
      <c r="L459" s="246"/>
      <c r="M459" s="247"/>
      <c r="N459" s="248"/>
      <c r="O459" s="248"/>
      <c r="P459" s="248"/>
      <c r="Q459" s="248"/>
      <c r="R459" s="248"/>
      <c r="S459" s="248"/>
      <c r="T459" s="249"/>
      <c r="AT459" s="250" t="s">
        <v>322</v>
      </c>
      <c r="AU459" s="250" t="s">
        <v>87</v>
      </c>
      <c r="AV459" s="11" t="s">
        <v>87</v>
      </c>
      <c r="AW459" s="11" t="s">
        <v>39</v>
      </c>
      <c r="AX459" s="11" t="s">
        <v>76</v>
      </c>
      <c r="AY459" s="250" t="s">
        <v>170</v>
      </c>
    </row>
    <row r="460" spans="2:51" s="13" customFormat="1" ht="13.5">
      <c r="B460" s="275"/>
      <c r="C460" s="276"/>
      <c r="D460" s="233" t="s">
        <v>322</v>
      </c>
      <c r="E460" s="277" t="s">
        <v>23</v>
      </c>
      <c r="F460" s="278" t="s">
        <v>2574</v>
      </c>
      <c r="G460" s="276"/>
      <c r="H460" s="277" t="s">
        <v>23</v>
      </c>
      <c r="I460" s="279"/>
      <c r="J460" s="276"/>
      <c r="K460" s="276"/>
      <c r="L460" s="280"/>
      <c r="M460" s="281"/>
      <c r="N460" s="282"/>
      <c r="O460" s="282"/>
      <c r="P460" s="282"/>
      <c r="Q460" s="282"/>
      <c r="R460" s="282"/>
      <c r="S460" s="282"/>
      <c r="T460" s="283"/>
      <c r="AT460" s="284" t="s">
        <v>322</v>
      </c>
      <c r="AU460" s="284" t="s">
        <v>87</v>
      </c>
      <c r="AV460" s="13" t="s">
        <v>84</v>
      </c>
      <c r="AW460" s="13" t="s">
        <v>39</v>
      </c>
      <c r="AX460" s="13" t="s">
        <v>76</v>
      </c>
      <c r="AY460" s="284" t="s">
        <v>170</v>
      </c>
    </row>
    <row r="461" spans="2:51" s="11" customFormat="1" ht="13.5">
      <c r="B461" s="240"/>
      <c r="C461" s="241"/>
      <c r="D461" s="233" t="s">
        <v>322</v>
      </c>
      <c r="E461" s="242" t="s">
        <v>23</v>
      </c>
      <c r="F461" s="243" t="s">
        <v>3050</v>
      </c>
      <c r="G461" s="241"/>
      <c r="H461" s="244">
        <v>7.548</v>
      </c>
      <c r="I461" s="245"/>
      <c r="J461" s="241"/>
      <c r="K461" s="241"/>
      <c r="L461" s="246"/>
      <c r="M461" s="247"/>
      <c r="N461" s="248"/>
      <c r="O461" s="248"/>
      <c r="P461" s="248"/>
      <c r="Q461" s="248"/>
      <c r="R461" s="248"/>
      <c r="S461" s="248"/>
      <c r="T461" s="249"/>
      <c r="AT461" s="250" t="s">
        <v>322</v>
      </c>
      <c r="AU461" s="250" t="s">
        <v>87</v>
      </c>
      <c r="AV461" s="11" t="s">
        <v>87</v>
      </c>
      <c r="AW461" s="11" t="s">
        <v>39</v>
      </c>
      <c r="AX461" s="11" t="s">
        <v>76</v>
      </c>
      <c r="AY461" s="250" t="s">
        <v>170</v>
      </c>
    </row>
    <row r="462" spans="2:51" s="13" customFormat="1" ht="13.5">
      <c r="B462" s="275"/>
      <c r="C462" s="276"/>
      <c r="D462" s="233" t="s">
        <v>322</v>
      </c>
      <c r="E462" s="277" t="s">
        <v>23</v>
      </c>
      <c r="F462" s="278" t="s">
        <v>3051</v>
      </c>
      <c r="G462" s="276"/>
      <c r="H462" s="277" t="s">
        <v>23</v>
      </c>
      <c r="I462" s="279"/>
      <c r="J462" s="276"/>
      <c r="K462" s="276"/>
      <c r="L462" s="280"/>
      <c r="M462" s="281"/>
      <c r="N462" s="282"/>
      <c r="O462" s="282"/>
      <c r="P462" s="282"/>
      <c r="Q462" s="282"/>
      <c r="R462" s="282"/>
      <c r="S462" s="282"/>
      <c r="T462" s="283"/>
      <c r="AT462" s="284" t="s">
        <v>322</v>
      </c>
      <c r="AU462" s="284" t="s">
        <v>87</v>
      </c>
      <c r="AV462" s="13" t="s">
        <v>84</v>
      </c>
      <c r="AW462" s="13" t="s">
        <v>39</v>
      </c>
      <c r="AX462" s="13" t="s">
        <v>76</v>
      </c>
      <c r="AY462" s="284" t="s">
        <v>170</v>
      </c>
    </row>
    <row r="463" spans="2:51" s="11" customFormat="1" ht="13.5">
      <c r="B463" s="240"/>
      <c r="C463" s="241"/>
      <c r="D463" s="233" t="s">
        <v>322</v>
      </c>
      <c r="E463" s="242" t="s">
        <v>23</v>
      </c>
      <c r="F463" s="243" t="s">
        <v>3052</v>
      </c>
      <c r="G463" s="241"/>
      <c r="H463" s="244">
        <v>4.4</v>
      </c>
      <c r="I463" s="245"/>
      <c r="J463" s="241"/>
      <c r="K463" s="241"/>
      <c r="L463" s="246"/>
      <c r="M463" s="247"/>
      <c r="N463" s="248"/>
      <c r="O463" s="248"/>
      <c r="P463" s="248"/>
      <c r="Q463" s="248"/>
      <c r="R463" s="248"/>
      <c r="S463" s="248"/>
      <c r="T463" s="249"/>
      <c r="AT463" s="250" t="s">
        <v>322</v>
      </c>
      <c r="AU463" s="250" t="s">
        <v>87</v>
      </c>
      <c r="AV463" s="11" t="s">
        <v>87</v>
      </c>
      <c r="AW463" s="11" t="s">
        <v>39</v>
      </c>
      <c r="AX463" s="11" t="s">
        <v>76</v>
      </c>
      <c r="AY463" s="250" t="s">
        <v>170</v>
      </c>
    </row>
    <row r="464" spans="2:51" s="13" customFormat="1" ht="13.5">
      <c r="B464" s="275"/>
      <c r="C464" s="276"/>
      <c r="D464" s="233" t="s">
        <v>322</v>
      </c>
      <c r="E464" s="277" t="s">
        <v>23</v>
      </c>
      <c r="F464" s="278" t="s">
        <v>3053</v>
      </c>
      <c r="G464" s="276"/>
      <c r="H464" s="277" t="s">
        <v>23</v>
      </c>
      <c r="I464" s="279"/>
      <c r="J464" s="276"/>
      <c r="K464" s="276"/>
      <c r="L464" s="280"/>
      <c r="M464" s="281"/>
      <c r="N464" s="282"/>
      <c r="O464" s="282"/>
      <c r="P464" s="282"/>
      <c r="Q464" s="282"/>
      <c r="R464" s="282"/>
      <c r="S464" s="282"/>
      <c r="T464" s="283"/>
      <c r="AT464" s="284" t="s">
        <v>322</v>
      </c>
      <c r="AU464" s="284" t="s">
        <v>87</v>
      </c>
      <c r="AV464" s="13" t="s">
        <v>84</v>
      </c>
      <c r="AW464" s="13" t="s">
        <v>39</v>
      </c>
      <c r="AX464" s="13" t="s">
        <v>76</v>
      </c>
      <c r="AY464" s="284" t="s">
        <v>170</v>
      </c>
    </row>
    <row r="465" spans="2:51" s="11" customFormat="1" ht="13.5">
      <c r="B465" s="240"/>
      <c r="C465" s="241"/>
      <c r="D465" s="233" t="s">
        <v>322</v>
      </c>
      <c r="E465" s="242" t="s">
        <v>23</v>
      </c>
      <c r="F465" s="243" t="s">
        <v>3054</v>
      </c>
      <c r="G465" s="241"/>
      <c r="H465" s="244">
        <v>89.862</v>
      </c>
      <c r="I465" s="245"/>
      <c r="J465" s="241"/>
      <c r="K465" s="241"/>
      <c r="L465" s="246"/>
      <c r="M465" s="247"/>
      <c r="N465" s="248"/>
      <c r="O465" s="248"/>
      <c r="P465" s="248"/>
      <c r="Q465" s="248"/>
      <c r="R465" s="248"/>
      <c r="S465" s="248"/>
      <c r="T465" s="249"/>
      <c r="AT465" s="250" t="s">
        <v>322</v>
      </c>
      <c r="AU465" s="250" t="s">
        <v>87</v>
      </c>
      <c r="AV465" s="11" t="s">
        <v>87</v>
      </c>
      <c r="AW465" s="11" t="s">
        <v>39</v>
      </c>
      <c r="AX465" s="11" t="s">
        <v>76</v>
      </c>
      <c r="AY465" s="250" t="s">
        <v>170</v>
      </c>
    </row>
    <row r="466" spans="2:51" s="12" customFormat="1" ht="13.5">
      <c r="B466" s="251"/>
      <c r="C466" s="252"/>
      <c r="D466" s="233" t="s">
        <v>322</v>
      </c>
      <c r="E466" s="253" t="s">
        <v>23</v>
      </c>
      <c r="F466" s="254" t="s">
        <v>392</v>
      </c>
      <c r="G466" s="252"/>
      <c r="H466" s="255">
        <v>104.445</v>
      </c>
      <c r="I466" s="256"/>
      <c r="J466" s="252"/>
      <c r="K466" s="252"/>
      <c r="L466" s="257"/>
      <c r="M466" s="258"/>
      <c r="N466" s="259"/>
      <c r="O466" s="259"/>
      <c r="P466" s="259"/>
      <c r="Q466" s="259"/>
      <c r="R466" s="259"/>
      <c r="S466" s="259"/>
      <c r="T466" s="260"/>
      <c r="AT466" s="261" t="s">
        <v>322</v>
      </c>
      <c r="AU466" s="261" t="s">
        <v>87</v>
      </c>
      <c r="AV466" s="12" t="s">
        <v>194</v>
      </c>
      <c r="AW466" s="12" t="s">
        <v>39</v>
      </c>
      <c r="AX466" s="12" t="s">
        <v>84</v>
      </c>
      <c r="AY466" s="261" t="s">
        <v>170</v>
      </c>
    </row>
    <row r="467" spans="2:65" s="1" customFormat="1" ht="16.5" customHeight="1">
      <c r="B467" s="46"/>
      <c r="C467" s="221" t="s">
        <v>597</v>
      </c>
      <c r="D467" s="221" t="s">
        <v>176</v>
      </c>
      <c r="E467" s="222" t="s">
        <v>2586</v>
      </c>
      <c r="F467" s="223" t="s">
        <v>2587</v>
      </c>
      <c r="G467" s="224" t="s">
        <v>219</v>
      </c>
      <c r="H467" s="225">
        <v>24.28</v>
      </c>
      <c r="I467" s="226"/>
      <c r="J467" s="227">
        <f>ROUND(I467*H467,2)</f>
        <v>0</v>
      </c>
      <c r="K467" s="223" t="s">
        <v>180</v>
      </c>
      <c r="L467" s="72"/>
      <c r="M467" s="228" t="s">
        <v>23</v>
      </c>
      <c r="N467" s="229" t="s">
        <v>47</v>
      </c>
      <c r="O467" s="47"/>
      <c r="P467" s="230">
        <f>O467*H467</f>
        <v>0</v>
      </c>
      <c r="Q467" s="230">
        <v>0.00631714</v>
      </c>
      <c r="R467" s="230">
        <f>Q467*H467</f>
        <v>0.1533801592</v>
      </c>
      <c r="S467" s="230">
        <v>0</v>
      </c>
      <c r="T467" s="231">
        <f>S467*H467</f>
        <v>0</v>
      </c>
      <c r="AR467" s="24" t="s">
        <v>194</v>
      </c>
      <c r="AT467" s="24" t="s">
        <v>176</v>
      </c>
      <c r="AU467" s="24" t="s">
        <v>87</v>
      </c>
      <c r="AY467" s="24" t="s">
        <v>170</v>
      </c>
      <c r="BE467" s="232">
        <f>IF(N467="základní",J467,0)</f>
        <v>0</v>
      </c>
      <c r="BF467" s="232">
        <f>IF(N467="snížená",J467,0)</f>
        <v>0</v>
      </c>
      <c r="BG467" s="232">
        <f>IF(N467="zákl. přenesená",J467,0)</f>
        <v>0</v>
      </c>
      <c r="BH467" s="232">
        <f>IF(N467="sníž. přenesená",J467,0)</f>
        <v>0</v>
      </c>
      <c r="BI467" s="232">
        <f>IF(N467="nulová",J467,0)</f>
        <v>0</v>
      </c>
      <c r="BJ467" s="24" t="s">
        <v>84</v>
      </c>
      <c r="BK467" s="232">
        <f>ROUND(I467*H467,2)</f>
        <v>0</v>
      </c>
      <c r="BL467" s="24" t="s">
        <v>194</v>
      </c>
      <c r="BM467" s="24" t="s">
        <v>3055</v>
      </c>
    </row>
    <row r="468" spans="2:47" s="1" customFormat="1" ht="13.5">
      <c r="B468" s="46"/>
      <c r="C468" s="74"/>
      <c r="D468" s="233" t="s">
        <v>183</v>
      </c>
      <c r="E468" s="74"/>
      <c r="F468" s="234" t="s">
        <v>2589</v>
      </c>
      <c r="G468" s="74"/>
      <c r="H468" s="74"/>
      <c r="I468" s="191"/>
      <c r="J468" s="74"/>
      <c r="K468" s="74"/>
      <c r="L468" s="72"/>
      <c r="M468" s="235"/>
      <c r="N468" s="47"/>
      <c r="O468" s="47"/>
      <c r="P468" s="47"/>
      <c r="Q468" s="47"/>
      <c r="R468" s="47"/>
      <c r="S468" s="47"/>
      <c r="T468" s="95"/>
      <c r="AT468" s="24" t="s">
        <v>183</v>
      </c>
      <c r="AU468" s="24" t="s">
        <v>87</v>
      </c>
    </row>
    <row r="469" spans="2:51" s="11" customFormat="1" ht="13.5">
      <c r="B469" s="240"/>
      <c r="C469" s="241"/>
      <c r="D469" s="233" t="s">
        <v>322</v>
      </c>
      <c r="E469" s="242" t="s">
        <v>23</v>
      </c>
      <c r="F469" s="243" t="s">
        <v>3056</v>
      </c>
      <c r="G469" s="241"/>
      <c r="H469" s="244">
        <v>15.68</v>
      </c>
      <c r="I469" s="245"/>
      <c r="J469" s="241"/>
      <c r="K469" s="241"/>
      <c r="L469" s="246"/>
      <c r="M469" s="247"/>
      <c r="N469" s="248"/>
      <c r="O469" s="248"/>
      <c r="P469" s="248"/>
      <c r="Q469" s="248"/>
      <c r="R469" s="248"/>
      <c r="S469" s="248"/>
      <c r="T469" s="249"/>
      <c r="AT469" s="250" t="s">
        <v>322</v>
      </c>
      <c r="AU469" s="250" t="s">
        <v>87</v>
      </c>
      <c r="AV469" s="11" t="s">
        <v>87</v>
      </c>
      <c r="AW469" s="11" t="s">
        <v>39</v>
      </c>
      <c r="AX469" s="11" t="s">
        <v>76</v>
      </c>
      <c r="AY469" s="250" t="s">
        <v>170</v>
      </c>
    </row>
    <row r="470" spans="2:51" s="11" customFormat="1" ht="13.5">
      <c r="B470" s="240"/>
      <c r="C470" s="241"/>
      <c r="D470" s="233" t="s">
        <v>322</v>
      </c>
      <c r="E470" s="242" t="s">
        <v>23</v>
      </c>
      <c r="F470" s="243" t="s">
        <v>3057</v>
      </c>
      <c r="G470" s="241"/>
      <c r="H470" s="244">
        <v>2.52</v>
      </c>
      <c r="I470" s="245"/>
      <c r="J470" s="241"/>
      <c r="K470" s="241"/>
      <c r="L470" s="246"/>
      <c r="M470" s="247"/>
      <c r="N470" s="248"/>
      <c r="O470" s="248"/>
      <c r="P470" s="248"/>
      <c r="Q470" s="248"/>
      <c r="R470" s="248"/>
      <c r="S470" s="248"/>
      <c r="T470" s="249"/>
      <c r="AT470" s="250" t="s">
        <v>322</v>
      </c>
      <c r="AU470" s="250" t="s">
        <v>87</v>
      </c>
      <c r="AV470" s="11" t="s">
        <v>87</v>
      </c>
      <c r="AW470" s="11" t="s">
        <v>39</v>
      </c>
      <c r="AX470" s="11" t="s">
        <v>76</v>
      </c>
      <c r="AY470" s="250" t="s">
        <v>170</v>
      </c>
    </row>
    <row r="471" spans="2:51" s="11" customFormat="1" ht="13.5">
      <c r="B471" s="240"/>
      <c r="C471" s="241"/>
      <c r="D471" s="233" t="s">
        <v>322</v>
      </c>
      <c r="E471" s="242" t="s">
        <v>23</v>
      </c>
      <c r="F471" s="243" t="s">
        <v>3058</v>
      </c>
      <c r="G471" s="241"/>
      <c r="H471" s="244">
        <v>4.4</v>
      </c>
      <c r="I471" s="245"/>
      <c r="J471" s="241"/>
      <c r="K471" s="241"/>
      <c r="L471" s="246"/>
      <c r="M471" s="247"/>
      <c r="N471" s="248"/>
      <c r="O471" s="248"/>
      <c r="P471" s="248"/>
      <c r="Q471" s="248"/>
      <c r="R471" s="248"/>
      <c r="S471" s="248"/>
      <c r="T471" s="249"/>
      <c r="AT471" s="250" t="s">
        <v>322</v>
      </c>
      <c r="AU471" s="250" t="s">
        <v>87</v>
      </c>
      <c r="AV471" s="11" t="s">
        <v>87</v>
      </c>
      <c r="AW471" s="11" t="s">
        <v>39</v>
      </c>
      <c r="AX471" s="11" t="s">
        <v>76</v>
      </c>
      <c r="AY471" s="250" t="s">
        <v>170</v>
      </c>
    </row>
    <row r="472" spans="2:51" s="11" customFormat="1" ht="13.5">
      <c r="B472" s="240"/>
      <c r="C472" s="241"/>
      <c r="D472" s="233" t="s">
        <v>322</v>
      </c>
      <c r="E472" s="242" t="s">
        <v>23</v>
      </c>
      <c r="F472" s="243" t="s">
        <v>3059</v>
      </c>
      <c r="G472" s="241"/>
      <c r="H472" s="244">
        <v>1.68</v>
      </c>
      <c r="I472" s="245"/>
      <c r="J472" s="241"/>
      <c r="K472" s="241"/>
      <c r="L472" s="246"/>
      <c r="M472" s="247"/>
      <c r="N472" s="248"/>
      <c r="O472" s="248"/>
      <c r="P472" s="248"/>
      <c r="Q472" s="248"/>
      <c r="R472" s="248"/>
      <c r="S472" s="248"/>
      <c r="T472" s="249"/>
      <c r="AT472" s="250" t="s">
        <v>322</v>
      </c>
      <c r="AU472" s="250" t="s">
        <v>87</v>
      </c>
      <c r="AV472" s="11" t="s">
        <v>87</v>
      </c>
      <c r="AW472" s="11" t="s">
        <v>39</v>
      </c>
      <c r="AX472" s="11" t="s">
        <v>76</v>
      </c>
      <c r="AY472" s="250" t="s">
        <v>170</v>
      </c>
    </row>
    <row r="473" spans="2:51" s="12" customFormat="1" ht="13.5">
      <c r="B473" s="251"/>
      <c r="C473" s="252"/>
      <c r="D473" s="233" t="s">
        <v>322</v>
      </c>
      <c r="E473" s="253" t="s">
        <v>23</v>
      </c>
      <c r="F473" s="254" t="s">
        <v>392</v>
      </c>
      <c r="G473" s="252"/>
      <c r="H473" s="255">
        <v>24.28</v>
      </c>
      <c r="I473" s="256"/>
      <c r="J473" s="252"/>
      <c r="K473" s="252"/>
      <c r="L473" s="257"/>
      <c r="M473" s="258"/>
      <c r="N473" s="259"/>
      <c r="O473" s="259"/>
      <c r="P473" s="259"/>
      <c r="Q473" s="259"/>
      <c r="R473" s="259"/>
      <c r="S473" s="259"/>
      <c r="T473" s="260"/>
      <c r="AT473" s="261" t="s">
        <v>322</v>
      </c>
      <c r="AU473" s="261" t="s">
        <v>87</v>
      </c>
      <c r="AV473" s="12" t="s">
        <v>194</v>
      </c>
      <c r="AW473" s="12" t="s">
        <v>39</v>
      </c>
      <c r="AX473" s="12" t="s">
        <v>84</v>
      </c>
      <c r="AY473" s="261" t="s">
        <v>170</v>
      </c>
    </row>
    <row r="474" spans="2:63" s="10" customFormat="1" ht="29.85" customHeight="1">
      <c r="B474" s="205"/>
      <c r="C474" s="206"/>
      <c r="D474" s="207" t="s">
        <v>75</v>
      </c>
      <c r="E474" s="219" t="s">
        <v>173</v>
      </c>
      <c r="F474" s="219" t="s">
        <v>453</v>
      </c>
      <c r="G474" s="206"/>
      <c r="H474" s="206"/>
      <c r="I474" s="209"/>
      <c r="J474" s="220">
        <f>BK474</f>
        <v>0</v>
      </c>
      <c r="K474" s="206"/>
      <c r="L474" s="211"/>
      <c r="M474" s="212"/>
      <c r="N474" s="213"/>
      <c r="O474" s="213"/>
      <c r="P474" s="214">
        <f>SUM(P475:P527)</f>
        <v>0</v>
      </c>
      <c r="Q474" s="213"/>
      <c r="R474" s="214">
        <f>SUM(R475:R527)</f>
        <v>0</v>
      </c>
      <c r="S474" s="213"/>
      <c r="T474" s="215">
        <f>SUM(T475:T527)</f>
        <v>0</v>
      </c>
      <c r="AR474" s="216" t="s">
        <v>84</v>
      </c>
      <c r="AT474" s="217" t="s">
        <v>75</v>
      </c>
      <c r="AU474" s="217" t="s">
        <v>84</v>
      </c>
      <c r="AY474" s="216" t="s">
        <v>170</v>
      </c>
      <c r="BK474" s="218">
        <f>SUM(BK475:BK527)</f>
        <v>0</v>
      </c>
    </row>
    <row r="475" spans="2:65" s="1" customFormat="1" ht="16.5" customHeight="1">
      <c r="B475" s="46"/>
      <c r="C475" s="221" t="s">
        <v>604</v>
      </c>
      <c r="D475" s="221" t="s">
        <v>176</v>
      </c>
      <c r="E475" s="222" t="s">
        <v>467</v>
      </c>
      <c r="F475" s="223" t="s">
        <v>468</v>
      </c>
      <c r="G475" s="224" t="s">
        <v>219</v>
      </c>
      <c r="H475" s="225">
        <v>116</v>
      </c>
      <c r="I475" s="226"/>
      <c r="J475" s="227">
        <f>ROUND(I475*H475,2)</f>
        <v>0</v>
      </c>
      <c r="K475" s="223" t="s">
        <v>180</v>
      </c>
      <c r="L475" s="72"/>
      <c r="M475" s="228" t="s">
        <v>23</v>
      </c>
      <c r="N475" s="229" t="s">
        <v>47</v>
      </c>
      <c r="O475" s="47"/>
      <c r="P475" s="230">
        <f>O475*H475</f>
        <v>0</v>
      </c>
      <c r="Q475" s="230">
        <v>0</v>
      </c>
      <c r="R475" s="230">
        <f>Q475*H475</f>
        <v>0</v>
      </c>
      <c r="S475" s="230">
        <v>0</v>
      </c>
      <c r="T475" s="231">
        <f>S475*H475</f>
        <v>0</v>
      </c>
      <c r="AR475" s="24" t="s">
        <v>194</v>
      </c>
      <c r="AT475" s="24" t="s">
        <v>176</v>
      </c>
      <c r="AU475" s="24" t="s">
        <v>87</v>
      </c>
      <c r="AY475" s="24" t="s">
        <v>170</v>
      </c>
      <c r="BE475" s="232">
        <f>IF(N475="základní",J475,0)</f>
        <v>0</v>
      </c>
      <c r="BF475" s="232">
        <f>IF(N475="snížená",J475,0)</f>
        <v>0</v>
      </c>
      <c r="BG475" s="232">
        <f>IF(N475="zákl. přenesená",J475,0)</f>
        <v>0</v>
      </c>
      <c r="BH475" s="232">
        <f>IF(N475="sníž. přenesená",J475,0)</f>
        <v>0</v>
      </c>
      <c r="BI475" s="232">
        <f>IF(N475="nulová",J475,0)</f>
        <v>0</v>
      </c>
      <c r="BJ475" s="24" t="s">
        <v>84</v>
      </c>
      <c r="BK475" s="232">
        <f>ROUND(I475*H475,2)</f>
        <v>0</v>
      </c>
      <c r="BL475" s="24" t="s">
        <v>194</v>
      </c>
      <c r="BM475" s="24" t="s">
        <v>3060</v>
      </c>
    </row>
    <row r="476" spans="2:47" s="1" customFormat="1" ht="13.5">
      <c r="B476" s="46"/>
      <c r="C476" s="74"/>
      <c r="D476" s="233" t="s">
        <v>183</v>
      </c>
      <c r="E476" s="74"/>
      <c r="F476" s="234" t="s">
        <v>470</v>
      </c>
      <c r="G476" s="74"/>
      <c r="H476" s="74"/>
      <c r="I476" s="191"/>
      <c r="J476" s="74"/>
      <c r="K476" s="74"/>
      <c r="L476" s="72"/>
      <c r="M476" s="235"/>
      <c r="N476" s="47"/>
      <c r="O476" s="47"/>
      <c r="P476" s="47"/>
      <c r="Q476" s="47"/>
      <c r="R476" s="47"/>
      <c r="S476" s="47"/>
      <c r="T476" s="95"/>
      <c r="AT476" s="24" t="s">
        <v>183</v>
      </c>
      <c r="AU476" s="24" t="s">
        <v>87</v>
      </c>
    </row>
    <row r="477" spans="2:51" s="13" customFormat="1" ht="13.5">
      <c r="B477" s="275"/>
      <c r="C477" s="276"/>
      <c r="D477" s="233" t="s">
        <v>322</v>
      </c>
      <c r="E477" s="277" t="s">
        <v>23</v>
      </c>
      <c r="F477" s="278" t="s">
        <v>3061</v>
      </c>
      <c r="G477" s="276"/>
      <c r="H477" s="277" t="s">
        <v>23</v>
      </c>
      <c r="I477" s="279"/>
      <c r="J477" s="276"/>
      <c r="K477" s="276"/>
      <c r="L477" s="280"/>
      <c r="M477" s="281"/>
      <c r="N477" s="282"/>
      <c r="O477" s="282"/>
      <c r="P477" s="282"/>
      <c r="Q477" s="282"/>
      <c r="R477" s="282"/>
      <c r="S477" s="282"/>
      <c r="T477" s="283"/>
      <c r="AT477" s="284" t="s">
        <v>322</v>
      </c>
      <c r="AU477" s="284" t="s">
        <v>87</v>
      </c>
      <c r="AV477" s="13" t="s">
        <v>84</v>
      </c>
      <c r="AW477" s="13" t="s">
        <v>39</v>
      </c>
      <c r="AX477" s="13" t="s">
        <v>76</v>
      </c>
      <c r="AY477" s="284" t="s">
        <v>170</v>
      </c>
    </row>
    <row r="478" spans="2:51" s="13" customFormat="1" ht="13.5">
      <c r="B478" s="275"/>
      <c r="C478" s="276"/>
      <c r="D478" s="233" t="s">
        <v>322</v>
      </c>
      <c r="E478" s="277" t="s">
        <v>23</v>
      </c>
      <c r="F478" s="278" t="s">
        <v>2766</v>
      </c>
      <c r="G478" s="276"/>
      <c r="H478" s="277" t="s">
        <v>23</v>
      </c>
      <c r="I478" s="279"/>
      <c r="J478" s="276"/>
      <c r="K478" s="276"/>
      <c r="L478" s="280"/>
      <c r="M478" s="281"/>
      <c r="N478" s="282"/>
      <c r="O478" s="282"/>
      <c r="P478" s="282"/>
      <c r="Q478" s="282"/>
      <c r="R478" s="282"/>
      <c r="S478" s="282"/>
      <c r="T478" s="283"/>
      <c r="AT478" s="284" t="s">
        <v>322</v>
      </c>
      <c r="AU478" s="284" t="s">
        <v>87</v>
      </c>
      <c r="AV478" s="13" t="s">
        <v>84</v>
      </c>
      <c r="AW478" s="13" t="s">
        <v>39</v>
      </c>
      <c r="AX478" s="13" t="s">
        <v>76</v>
      </c>
      <c r="AY478" s="284" t="s">
        <v>170</v>
      </c>
    </row>
    <row r="479" spans="2:51" s="11" customFormat="1" ht="13.5">
      <c r="B479" s="240"/>
      <c r="C479" s="241"/>
      <c r="D479" s="233" t="s">
        <v>322</v>
      </c>
      <c r="E479" s="242" t="s">
        <v>23</v>
      </c>
      <c r="F479" s="243" t="s">
        <v>3062</v>
      </c>
      <c r="G479" s="241"/>
      <c r="H479" s="244">
        <v>4</v>
      </c>
      <c r="I479" s="245"/>
      <c r="J479" s="241"/>
      <c r="K479" s="241"/>
      <c r="L479" s="246"/>
      <c r="M479" s="247"/>
      <c r="N479" s="248"/>
      <c r="O479" s="248"/>
      <c r="P479" s="248"/>
      <c r="Q479" s="248"/>
      <c r="R479" s="248"/>
      <c r="S479" s="248"/>
      <c r="T479" s="249"/>
      <c r="AT479" s="250" t="s">
        <v>322</v>
      </c>
      <c r="AU479" s="250" t="s">
        <v>87</v>
      </c>
      <c r="AV479" s="11" t="s">
        <v>87</v>
      </c>
      <c r="AW479" s="11" t="s">
        <v>39</v>
      </c>
      <c r="AX479" s="11" t="s">
        <v>76</v>
      </c>
      <c r="AY479" s="250" t="s">
        <v>170</v>
      </c>
    </row>
    <row r="480" spans="2:51" s="11" customFormat="1" ht="13.5">
      <c r="B480" s="240"/>
      <c r="C480" s="241"/>
      <c r="D480" s="233" t="s">
        <v>322</v>
      </c>
      <c r="E480" s="242" t="s">
        <v>23</v>
      </c>
      <c r="F480" s="243" t="s">
        <v>3063</v>
      </c>
      <c r="G480" s="241"/>
      <c r="H480" s="244">
        <v>9.5</v>
      </c>
      <c r="I480" s="245"/>
      <c r="J480" s="241"/>
      <c r="K480" s="241"/>
      <c r="L480" s="246"/>
      <c r="M480" s="247"/>
      <c r="N480" s="248"/>
      <c r="O480" s="248"/>
      <c r="P480" s="248"/>
      <c r="Q480" s="248"/>
      <c r="R480" s="248"/>
      <c r="S480" s="248"/>
      <c r="T480" s="249"/>
      <c r="AT480" s="250" t="s">
        <v>322</v>
      </c>
      <c r="AU480" s="250" t="s">
        <v>87</v>
      </c>
      <c r="AV480" s="11" t="s">
        <v>87</v>
      </c>
      <c r="AW480" s="11" t="s">
        <v>39</v>
      </c>
      <c r="AX480" s="11" t="s">
        <v>76</v>
      </c>
      <c r="AY480" s="250" t="s">
        <v>170</v>
      </c>
    </row>
    <row r="481" spans="2:51" s="11" customFormat="1" ht="13.5">
      <c r="B481" s="240"/>
      <c r="C481" s="241"/>
      <c r="D481" s="233" t="s">
        <v>322</v>
      </c>
      <c r="E481" s="242" t="s">
        <v>23</v>
      </c>
      <c r="F481" s="243" t="s">
        <v>3064</v>
      </c>
      <c r="G481" s="241"/>
      <c r="H481" s="244">
        <v>11.5</v>
      </c>
      <c r="I481" s="245"/>
      <c r="J481" s="241"/>
      <c r="K481" s="241"/>
      <c r="L481" s="246"/>
      <c r="M481" s="247"/>
      <c r="N481" s="248"/>
      <c r="O481" s="248"/>
      <c r="P481" s="248"/>
      <c r="Q481" s="248"/>
      <c r="R481" s="248"/>
      <c r="S481" s="248"/>
      <c r="T481" s="249"/>
      <c r="AT481" s="250" t="s">
        <v>322</v>
      </c>
      <c r="AU481" s="250" t="s">
        <v>87</v>
      </c>
      <c r="AV481" s="11" t="s">
        <v>87</v>
      </c>
      <c r="AW481" s="11" t="s">
        <v>39</v>
      </c>
      <c r="AX481" s="11" t="s">
        <v>76</v>
      </c>
      <c r="AY481" s="250" t="s">
        <v>170</v>
      </c>
    </row>
    <row r="482" spans="2:51" s="11" customFormat="1" ht="13.5">
      <c r="B482" s="240"/>
      <c r="C482" s="241"/>
      <c r="D482" s="233" t="s">
        <v>322</v>
      </c>
      <c r="E482" s="242" t="s">
        <v>23</v>
      </c>
      <c r="F482" s="243" t="s">
        <v>3065</v>
      </c>
      <c r="G482" s="241"/>
      <c r="H482" s="244">
        <v>8</v>
      </c>
      <c r="I482" s="245"/>
      <c r="J482" s="241"/>
      <c r="K482" s="241"/>
      <c r="L482" s="246"/>
      <c r="M482" s="247"/>
      <c r="N482" s="248"/>
      <c r="O482" s="248"/>
      <c r="P482" s="248"/>
      <c r="Q482" s="248"/>
      <c r="R482" s="248"/>
      <c r="S482" s="248"/>
      <c r="T482" s="249"/>
      <c r="AT482" s="250" t="s">
        <v>322</v>
      </c>
      <c r="AU482" s="250" t="s">
        <v>87</v>
      </c>
      <c r="AV482" s="11" t="s">
        <v>87</v>
      </c>
      <c r="AW482" s="11" t="s">
        <v>39</v>
      </c>
      <c r="AX482" s="11" t="s">
        <v>76</v>
      </c>
      <c r="AY482" s="250" t="s">
        <v>170</v>
      </c>
    </row>
    <row r="483" spans="2:51" s="14" customFormat="1" ht="13.5">
      <c r="B483" s="285"/>
      <c r="C483" s="286"/>
      <c r="D483" s="233" t="s">
        <v>322</v>
      </c>
      <c r="E483" s="287" t="s">
        <v>23</v>
      </c>
      <c r="F483" s="288" t="s">
        <v>2772</v>
      </c>
      <c r="G483" s="286"/>
      <c r="H483" s="289">
        <v>33</v>
      </c>
      <c r="I483" s="290"/>
      <c r="J483" s="286"/>
      <c r="K483" s="286"/>
      <c r="L483" s="291"/>
      <c r="M483" s="292"/>
      <c r="N483" s="293"/>
      <c r="O483" s="293"/>
      <c r="P483" s="293"/>
      <c r="Q483" s="293"/>
      <c r="R483" s="293"/>
      <c r="S483" s="293"/>
      <c r="T483" s="294"/>
      <c r="AT483" s="295" t="s">
        <v>322</v>
      </c>
      <c r="AU483" s="295" t="s">
        <v>87</v>
      </c>
      <c r="AV483" s="14" t="s">
        <v>189</v>
      </c>
      <c r="AW483" s="14" t="s">
        <v>39</v>
      </c>
      <c r="AX483" s="14" t="s">
        <v>76</v>
      </c>
      <c r="AY483" s="295" t="s">
        <v>170</v>
      </c>
    </row>
    <row r="484" spans="2:51" s="13" customFormat="1" ht="13.5">
      <c r="B484" s="275"/>
      <c r="C484" s="276"/>
      <c r="D484" s="233" t="s">
        <v>322</v>
      </c>
      <c r="E484" s="277" t="s">
        <v>23</v>
      </c>
      <c r="F484" s="278" t="s">
        <v>2773</v>
      </c>
      <c r="G484" s="276"/>
      <c r="H484" s="277" t="s">
        <v>23</v>
      </c>
      <c r="I484" s="279"/>
      <c r="J484" s="276"/>
      <c r="K484" s="276"/>
      <c r="L484" s="280"/>
      <c r="M484" s="281"/>
      <c r="N484" s="282"/>
      <c r="O484" s="282"/>
      <c r="P484" s="282"/>
      <c r="Q484" s="282"/>
      <c r="R484" s="282"/>
      <c r="S484" s="282"/>
      <c r="T484" s="283"/>
      <c r="AT484" s="284" t="s">
        <v>322</v>
      </c>
      <c r="AU484" s="284" t="s">
        <v>87</v>
      </c>
      <c r="AV484" s="13" t="s">
        <v>84</v>
      </c>
      <c r="AW484" s="13" t="s">
        <v>39</v>
      </c>
      <c r="AX484" s="13" t="s">
        <v>76</v>
      </c>
      <c r="AY484" s="284" t="s">
        <v>170</v>
      </c>
    </row>
    <row r="485" spans="2:51" s="11" customFormat="1" ht="13.5">
      <c r="B485" s="240"/>
      <c r="C485" s="241"/>
      <c r="D485" s="233" t="s">
        <v>322</v>
      </c>
      <c r="E485" s="242" t="s">
        <v>23</v>
      </c>
      <c r="F485" s="243" t="s">
        <v>3066</v>
      </c>
      <c r="G485" s="241"/>
      <c r="H485" s="244">
        <v>3.5</v>
      </c>
      <c r="I485" s="245"/>
      <c r="J485" s="241"/>
      <c r="K485" s="241"/>
      <c r="L485" s="246"/>
      <c r="M485" s="247"/>
      <c r="N485" s="248"/>
      <c r="O485" s="248"/>
      <c r="P485" s="248"/>
      <c r="Q485" s="248"/>
      <c r="R485" s="248"/>
      <c r="S485" s="248"/>
      <c r="T485" s="249"/>
      <c r="AT485" s="250" t="s">
        <v>322</v>
      </c>
      <c r="AU485" s="250" t="s">
        <v>87</v>
      </c>
      <c r="AV485" s="11" t="s">
        <v>87</v>
      </c>
      <c r="AW485" s="11" t="s">
        <v>39</v>
      </c>
      <c r="AX485" s="11" t="s">
        <v>76</v>
      </c>
      <c r="AY485" s="250" t="s">
        <v>170</v>
      </c>
    </row>
    <row r="486" spans="2:51" s="11" customFormat="1" ht="13.5">
      <c r="B486" s="240"/>
      <c r="C486" s="241"/>
      <c r="D486" s="233" t="s">
        <v>322</v>
      </c>
      <c r="E486" s="242" t="s">
        <v>23</v>
      </c>
      <c r="F486" s="243" t="s">
        <v>3067</v>
      </c>
      <c r="G486" s="241"/>
      <c r="H486" s="244">
        <v>79.5</v>
      </c>
      <c r="I486" s="245"/>
      <c r="J486" s="241"/>
      <c r="K486" s="241"/>
      <c r="L486" s="246"/>
      <c r="M486" s="247"/>
      <c r="N486" s="248"/>
      <c r="O486" s="248"/>
      <c r="P486" s="248"/>
      <c r="Q486" s="248"/>
      <c r="R486" s="248"/>
      <c r="S486" s="248"/>
      <c r="T486" s="249"/>
      <c r="AT486" s="250" t="s">
        <v>322</v>
      </c>
      <c r="AU486" s="250" t="s">
        <v>87</v>
      </c>
      <c r="AV486" s="11" t="s">
        <v>87</v>
      </c>
      <c r="AW486" s="11" t="s">
        <v>39</v>
      </c>
      <c r="AX486" s="11" t="s">
        <v>76</v>
      </c>
      <c r="AY486" s="250" t="s">
        <v>170</v>
      </c>
    </row>
    <row r="487" spans="2:51" s="14" customFormat="1" ht="13.5">
      <c r="B487" s="285"/>
      <c r="C487" s="286"/>
      <c r="D487" s="233" t="s">
        <v>322</v>
      </c>
      <c r="E487" s="287" t="s">
        <v>23</v>
      </c>
      <c r="F487" s="288" t="s">
        <v>2772</v>
      </c>
      <c r="G487" s="286"/>
      <c r="H487" s="289">
        <v>83</v>
      </c>
      <c r="I487" s="290"/>
      <c r="J487" s="286"/>
      <c r="K487" s="286"/>
      <c r="L487" s="291"/>
      <c r="M487" s="292"/>
      <c r="N487" s="293"/>
      <c r="O487" s="293"/>
      <c r="P487" s="293"/>
      <c r="Q487" s="293"/>
      <c r="R487" s="293"/>
      <c r="S487" s="293"/>
      <c r="T487" s="294"/>
      <c r="AT487" s="295" t="s">
        <v>322</v>
      </c>
      <c r="AU487" s="295" t="s">
        <v>87</v>
      </c>
      <c r="AV487" s="14" t="s">
        <v>189</v>
      </c>
      <c r="AW487" s="14" t="s">
        <v>39</v>
      </c>
      <c r="AX487" s="14" t="s">
        <v>76</v>
      </c>
      <c r="AY487" s="295" t="s">
        <v>170</v>
      </c>
    </row>
    <row r="488" spans="2:51" s="12" customFormat="1" ht="13.5">
      <c r="B488" s="251"/>
      <c r="C488" s="252"/>
      <c r="D488" s="233" t="s">
        <v>322</v>
      </c>
      <c r="E488" s="253" t="s">
        <v>23</v>
      </c>
      <c r="F488" s="254" t="s">
        <v>392</v>
      </c>
      <c r="G488" s="252"/>
      <c r="H488" s="255">
        <v>116</v>
      </c>
      <c r="I488" s="256"/>
      <c r="J488" s="252"/>
      <c r="K488" s="252"/>
      <c r="L488" s="257"/>
      <c r="M488" s="258"/>
      <c r="N488" s="259"/>
      <c r="O488" s="259"/>
      <c r="P488" s="259"/>
      <c r="Q488" s="259"/>
      <c r="R488" s="259"/>
      <c r="S488" s="259"/>
      <c r="T488" s="260"/>
      <c r="AT488" s="261" t="s">
        <v>322</v>
      </c>
      <c r="AU488" s="261" t="s">
        <v>87</v>
      </c>
      <c r="AV488" s="12" t="s">
        <v>194</v>
      </c>
      <c r="AW488" s="12" t="s">
        <v>39</v>
      </c>
      <c r="AX488" s="12" t="s">
        <v>84</v>
      </c>
      <c r="AY488" s="261" t="s">
        <v>170</v>
      </c>
    </row>
    <row r="489" spans="2:65" s="1" customFormat="1" ht="16.5" customHeight="1">
      <c r="B489" s="46"/>
      <c r="C489" s="221" t="s">
        <v>612</v>
      </c>
      <c r="D489" s="221" t="s">
        <v>176</v>
      </c>
      <c r="E489" s="222" t="s">
        <v>473</v>
      </c>
      <c r="F489" s="223" t="s">
        <v>474</v>
      </c>
      <c r="G489" s="224" t="s">
        <v>219</v>
      </c>
      <c r="H489" s="225">
        <v>116</v>
      </c>
      <c r="I489" s="226"/>
      <c r="J489" s="227">
        <f>ROUND(I489*H489,2)</f>
        <v>0</v>
      </c>
      <c r="K489" s="223" t="s">
        <v>180</v>
      </c>
      <c r="L489" s="72"/>
      <c r="M489" s="228" t="s">
        <v>23</v>
      </c>
      <c r="N489" s="229" t="s">
        <v>47</v>
      </c>
      <c r="O489" s="47"/>
      <c r="P489" s="230">
        <f>O489*H489</f>
        <v>0</v>
      </c>
      <c r="Q489" s="230">
        <v>0</v>
      </c>
      <c r="R489" s="230">
        <f>Q489*H489</f>
        <v>0</v>
      </c>
      <c r="S489" s="230">
        <v>0</v>
      </c>
      <c r="T489" s="231">
        <f>S489*H489</f>
        <v>0</v>
      </c>
      <c r="AR489" s="24" t="s">
        <v>194</v>
      </c>
      <c r="AT489" s="24" t="s">
        <v>176</v>
      </c>
      <c r="AU489" s="24" t="s">
        <v>87</v>
      </c>
      <c r="AY489" s="24" t="s">
        <v>170</v>
      </c>
      <c r="BE489" s="232">
        <f>IF(N489="základní",J489,0)</f>
        <v>0</v>
      </c>
      <c r="BF489" s="232">
        <f>IF(N489="snížená",J489,0)</f>
        <v>0</v>
      </c>
      <c r="BG489" s="232">
        <f>IF(N489="zákl. přenesená",J489,0)</f>
        <v>0</v>
      </c>
      <c r="BH489" s="232">
        <f>IF(N489="sníž. přenesená",J489,0)</f>
        <v>0</v>
      </c>
      <c r="BI489" s="232">
        <f>IF(N489="nulová",J489,0)</f>
        <v>0</v>
      </c>
      <c r="BJ489" s="24" t="s">
        <v>84</v>
      </c>
      <c r="BK489" s="232">
        <f>ROUND(I489*H489,2)</f>
        <v>0</v>
      </c>
      <c r="BL489" s="24" t="s">
        <v>194</v>
      </c>
      <c r="BM489" s="24" t="s">
        <v>3068</v>
      </c>
    </row>
    <row r="490" spans="2:47" s="1" customFormat="1" ht="13.5">
      <c r="B490" s="46"/>
      <c r="C490" s="74"/>
      <c r="D490" s="233" t="s">
        <v>183</v>
      </c>
      <c r="E490" s="74"/>
      <c r="F490" s="234" t="s">
        <v>476</v>
      </c>
      <c r="G490" s="74"/>
      <c r="H490" s="74"/>
      <c r="I490" s="191"/>
      <c r="J490" s="74"/>
      <c r="K490" s="74"/>
      <c r="L490" s="72"/>
      <c r="M490" s="235"/>
      <c r="N490" s="47"/>
      <c r="O490" s="47"/>
      <c r="P490" s="47"/>
      <c r="Q490" s="47"/>
      <c r="R490" s="47"/>
      <c r="S490" s="47"/>
      <c r="T490" s="95"/>
      <c r="AT490" s="24" t="s">
        <v>183</v>
      </c>
      <c r="AU490" s="24" t="s">
        <v>87</v>
      </c>
    </row>
    <row r="491" spans="2:47" s="1" customFormat="1" ht="13.5">
      <c r="B491" s="46"/>
      <c r="C491" s="74"/>
      <c r="D491" s="233" t="s">
        <v>295</v>
      </c>
      <c r="E491" s="74"/>
      <c r="F491" s="236" t="s">
        <v>477</v>
      </c>
      <c r="G491" s="74"/>
      <c r="H491" s="74"/>
      <c r="I491" s="191"/>
      <c r="J491" s="74"/>
      <c r="K491" s="74"/>
      <c r="L491" s="72"/>
      <c r="M491" s="235"/>
      <c r="N491" s="47"/>
      <c r="O491" s="47"/>
      <c r="P491" s="47"/>
      <c r="Q491" s="47"/>
      <c r="R491" s="47"/>
      <c r="S491" s="47"/>
      <c r="T491" s="95"/>
      <c r="AT491" s="24" t="s">
        <v>295</v>
      </c>
      <c r="AU491" s="24" t="s">
        <v>87</v>
      </c>
    </row>
    <row r="492" spans="2:51" s="13" customFormat="1" ht="13.5">
      <c r="B492" s="275"/>
      <c r="C492" s="276"/>
      <c r="D492" s="233" t="s">
        <v>322</v>
      </c>
      <c r="E492" s="277" t="s">
        <v>23</v>
      </c>
      <c r="F492" s="278" t="s">
        <v>3061</v>
      </c>
      <c r="G492" s="276"/>
      <c r="H492" s="277" t="s">
        <v>23</v>
      </c>
      <c r="I492" s="279"/>
      <c r="J492" s="276"/>
      <c r="K492" s="276"/>
      <c r="L492" s="280"/>
      <c r="M492" s="281"/>
      <c r="N492" s="282"/>
      <c r="O492" s="282"/>
      <c r="P492" s="282"/>
      <c r="Q492" s="282"/>
      <c r="R492" s="282"/>
      <c r="S492" s="282"/>
      <c r="T492" s="283"/>
      <c r="AT492" s="284" t="s">
        <v>322</v>
      </c>
      <c r="AU492" s="284" t="s">
        <v>87</v>
      </c>
      <c r="AV492" s="13" t="s">
        <v>84</v>
      </c>
      <c r="AW492" s="13" t="s">
        <v>39</v>
      </c>
      <c r="AX492" s="13" t="s">
        <v>76</v>
      </c>
      <c r="AY492" s="284" t="s">
        <v>170</v>
      </c>
    </row>
    <row r="493" spans="2:51" s="11" customFormat="1" ht="13.5">
      <c r="B493" s="240"/>
      <c r="C493" s="241"/>
      <c r="D493" s="233" t="s">
        <v>322</v>
      </c>
      <c r="E493" s="242" t="s">
        <v>23</v>
      </c>
      <c r="F493" s="243" t="s">
        <v>3069</v>
      </c>
      <c r="G493" s="241"/>
      <c r="H493" s="244">
        <v>33</v>
      </c>
      <c r="I493" s="245"/>
      <c r="J493" s="241"/>
      <c r="K493" s="241"/>
      <c r="L493" s="246"/>
      <c r="M493" s="247"/>
      <c r="N493" s="248"/>
      <c r="O493" s="248"/>
      <c r="P493" s="248"/>
      <c r="Q493" s="248"/>
      <c r="R493" s="248"/>
      <c r="S493" s="248"/>
      <c r="T493" s="249"/>
      <c r="AT493" s="250" t="s">
        <v>322</v>
      </c>
      <c r="AU493" s="250" t="s">
        <v>87</v>
      </c>
      <c r="AV493" s="11" t="s">
        <v>87</v>
      </c>
      <c r="AW493" s="11" t="s">
        <v>39</v>
      </c>
      <c r="AX493" s="11" t="s">
        <v>76</v>
      </c>
      <c r="AY493" s="250" t="s">
        <v>170</v>
      </c>
    </row>
    <row r="494" spans="2:51" s="11" customFormat="1" ht="13.5">
      <c r="B494" s="240"/>
      <c r="C494" s="241"/>
      <c r="D494" s="233" t="s">
        <v>322</v>
      </c>
      <c r="E494" s="242" t="s">
        <v>23</v>
      </c>
      <c r="F494" s="243" t="s">
        <v>3070</v>
      </c>
      <c r="G494" s="241"/>
      <c r="H494" s="244">
        <v>83</v>
      </c>
      <c r="I494" s="245"/>
      <c r="J494" s="241"/>
      <c r="K494" s="241"/>
      <c r="L494" s="246"/>
      <c r="M494" s="247"/>
      <c r="N494" s="248"/>
      <c r="O494" s="248"/>
      <c r="P494" s="248"/>
      <c r="Q494" s="248"/>
      <c r="R494" s="248"/>
      <c r="S494" s="248"/>
      <c r="T494" s="249"/>
      <c r="AT494" s="250" t="s">
        <v>322</v>
      </c>
      <c r="AU494" s="250" t="s">
        <v>87</v>
      </c>
      <c r="AV494" s="11" t="s">
        <v>87</v>
      </c>
      <c r="AW494" s="11" t="s">
        <v>39</v>
      </c>
      <c r="AX494" s="11" t="s">
        <v>76</v>
      </c>
      <c r="AY494" s="250" t="s">
        <v>170</v>
      </c>
    </row>
    <row r="495" spans="2:51" s="12" customFormat="1" ht="13.5">
      <c r="B495" s="251"/>
      <c r="C495" s="252"/>
      <c r="D495" s="233" t="s">
        <v>322</v>
      </c>
      <c r="E495" s="253" t="s">
        <v>23</v>
      </c>
      <c r="F495" s="254" t="s">
        <v>392</v>
      </c>
      <c r="G495" s="252"/>
      <c r="H495" s="255">
        <v>116</v>
      </c>
      <c r="I495" s="256"/>
      <c r="J495" s="252"/>
      <c r="K495" s="252"/>
      <c r="L495" s="257"/>
      <c r="M495" s="258"/>
      <c r="N495" s="259"/>
      <c r="O495" s="259"/>
      <c r="P495" s="259"/>
      <c r="Q495" s="259"/>
      <c r="R495" s="259"/>
      <c r="S495" s="259"/>
      <c r="T495" s="260"/>
      <c r="AT495" s="261" t="s">
        <v>322</v>
      </c>
      <c r="AU495" s="261" t="s">
        <v>87</v>
      </c>
      <c r="AV495" s="12" t="s">
        <v>194</v>
      </c>
      <c r="AW495" s="12" t="s">
        <v>39</v>
      </c>
      <c r="AX495" s="12" t="s">
        <v>84</v>
      </c>
      <c r="AY495" s="261" t="s">
        <v>170</v>
      </c>
    </row>
    <row r="496" spans="2:65" s="1" customFormat="1" ht="16.5" customHeight="1">
      <c r="B496" s="46"/>
      <c r="C496" s="221" t="s">
        <v>618</v>
      </c>
      <c r="D496" s="221" t="s">
        <v>176</v>
      </c>
      <c r="E496" s="222" t="s">
        <v>2592</v>
      </c>
      <c r="F496" s="223" t="s">
        <v>2593</v>
      </c>
      <c r="G496" s="224" t="s">
        <v>219</v>
      </c>
      <c r="H496" s="225">
        <v>1325</v>
      </c>
      <c r="I496" s="226"/>
      <c r="J496" s="227">
        <f>ROUND(I496*H496,2)</f>
        <v>0</v>
      </c>
      <c r="K496" s="223" t="s">
        <v>23</v>
      </c>
      <c r="L496" s="72"/>
      <c r="M496" s="228" t="s">
        <v>23</v>
      </c>
      <c r="N496" s="229" t="s">
        <v>47</v>
      </c>
      <c r="O496" s="47"/>
      <c r="P496" s="230">
        <f>O496*H496</f>
        <v>0</v>
      </c>
      <c r="Q496" s="230">
        <v>0</v>
      </c>
      <c r="R496" s="230">
        <f>Q496*H496</f>
        <v>0</v>
      </c>
      <c r="S496" s="230">
        <v>0</v>
      </c>
      <c r="T496" s="231">
        <f>S496*H496</f>
        <v>0</v>
      </c>
      <c r="AR496" s="24" t="s">
        <v>194</v>
      </c>
      <c r="AT496" s="24" t="s">
        <v>176</v>
      </c>
      <c r="AU496" s="24" t="s">
        <v>87</v>
      </c>
      <c r="AY496" s="24" t="s">
        <v>170</v>
      </c>
      <c r="BE496" s="232">
        <f>IF(N496="základní",J496,0)</f>
        <v>0</v>
      </c>
      <c r="BF496" s="232">
        <f>IF(N496="snížená",J496,0)</f>
        <v>0</v>
      </c>
      <c r="BG496" s="232">
        <f>IF(N496="zákl. přenesená",J496,0)</f>
        <v>0</v>
      </c>
      <c r="BH496" s="232">
        <f>IF(N496="sníž. přenesená",J496,0)</f>
        <v>0</v>
      </c>
      <c r="BI496" s="232">
        <f>IF(N496="nulová",J496,0)</f>
        <v>0</v>
      </c>
      <c r="BJ496" s="24" t="s">
        <v>84</v>
      </c>
      <c r="BK496" s="232">
        <f>ROUND(I496*H496,2)</f>
        <v>0</v>
      </c>
      <c r="BL496" s="24" t="s">
        <v>194</v>
      </c>
      <c r="BM496" s="24" t="s">
        <v>3071</v>
      </c>
    </row>
    <row r="497" spans="2:47" s="1" customFormat="1" ht="13.5">
      <c r="B497" s="46"/>
      <c r="C497" s="74"/>
      <c r="D497" s="233" t="s">
        <v>183</v>
      </c>
      <c r="E497" s="74"/>
      <c r="F497" s="234" t="s">
        <v>2595</v>
      </c>
      <c r="G497" s="74"/>
      <c r="H497" s="74"/>
      <c r="I497" s="191"/>
      <c r="J497" s="74"/>
      <c r="K497" s="74"/>
      <c r="L497" s="72"/>
      <c r="M497" s="235"/>
      <c r="N497" s="47"/>
      <c r="O497" s="47"/>
      <c r="P497" s="47"/>
      <c r="Q497" s="47"/>
      <c r="R497" s="47"/>
      <c r="S497" s="47"/>
      <c r="T497" s="95"/>
      <c r="AT497" s="24" t="s">
        <v>183</v>
      </c>
      <c r="AU497" s="24" t="s">
        <v>87</v>
      </c>
    </row>
    <row r="498" spans="2:51" s="13" customFormat="1" ht="13.5">
      <c r="B498" s="275"/>
      <c r="C498" s="276"/>
      <c r="D498" s="233" t="s">
        <v>322</v>
      </c>
      <c r="E498" s="277" t="s">
        <v>23</v>
      </c>
      <c r="F498" s="278" t="s">
        <v>2596</v>
      </c>
      <c r="G498" s="276"/>
      <c r="H498" s="277" t="s">
        <v>23</v>
      </c>
      <c r="I498" s="279"/>
      <c r="J498" s="276"/>
      <c r="K498" s="276"/>
      <c r="L498" s="280"/>
      <c r="M498" s="281"/>
      <c r="N498" s="282"/>
      <c r="O498" s="282"/>
      <c r="P498" s="282"/>
      <c r="Q498" s="282"/>
      <c r="R498" s="282"/>
      <c r="S498" s="282"/>
      <c r="T498" s="283"/>
      <c r="AT498" s="284" t="s">
        <v>322</v>
      </c>
      <c r="AU498" s="284" t="s">
        <v>87</v>
      </c>
      <c r="AV498" s="13" t="s">
        <v>84</v>
      </c>
      <c r="AW498" s="13" t="s">
        <v>39</v>
      </c>
      <c r="AX498" s="13" t="s">
        <v>76</v>
      </c>
      <c r="AY498" s="284" t="s">
        <v>170</v>
      </c>
    </row>
    <row r="499" spans="2:51" s="13" customFormat="1" ht="13.5">
      <c r="B499" s="275"/>
      <c r="C499" s="276"/>
      <c r="D499" s="233" t="s">
        <v>322</v>
      </c>
      <c r="E499" s="277" t="s">
        <v>23</v>
      </c>
      <c r="F499" s="278" t="s">
        <v>3072</v>
      </c>
      <c r="G499" s="276"/>
      <c r="H499" s="277" t="s">
        <v>23</v>
      </c>
      <c r="I499" s="279"/>
      <c r="J499" s="276"/>
      <c r="K499" s="276"/>
      <c r="L499" s="280"/>
      <c r="M499" s="281"/>
      <c r="N499" s="282"/>
      <c r="O499" s="282"/>
      <c r="P499" s="282"/>
      <c r="Q499" s="282"/>
      <c r="R499" s="282"/>
      <c r="S499" s="282"/>
      <c r="T499" s="283"/>
      <c r="AT499" s="284" t="s">
        <v>322</v>
      </c>
      <c r="AU499" s="284" t="s">
        <v>87</v>
      </c>
      <c r="AV499" s="13" t="s">
        <v>84</v>
      </c>
      <c r="AW499" s="13" t="s">
        <v>39</v>
      </c>
      <c r="AX499" s="13" t="s">
        <v>76</v>
      </c>
      <c r="AY499" s="284" t="s">
        <v>170</v>
      </c>
    </row>
    <row r="500" spans="2:51" s="11" customFormat="1" ht="13.5">
      <c r="B500" s="240"/>
      <c r="C500" s="241"/>
      <c r="D500" s="233" t="s">
        <v>322</v>
      </c>
      <c r="E500" s="242" t="s">
        <v>23</v>
      </c>
      <c r="F500" s="243" t="s">
        <v>2760</v>
      </c>
      <c r="G500" s="241"/>
      <c r="H500" s="244">
        <v>1325</v>
      </c>
      <c r="I500" s="245"/>
      <c r="J500" s="241"/>
      <c r="K500" s="241"/>
      <c r="L500" s="246"/>
      <c r="M500" s="247"/>
      <c r="N500" s="248"/>
      <c r="O500" s="248"/>
      <c r="P500" s="248"/>
      <c r="Q500" s="248"/>
      <c r="R500" s="248"/>
      <c r="S500" s="248"/>
      <c r="T500" s="249"/>
      <c r="AT500" s="250" t="s">
        <v>322</v>
      </c>
      <c r="AU500" s="250" t="s">
        <v>87</v>
      </c>
      <c r="AV500" s="11" t="s">
        <v>87</v>
      </c>
      <c r="AW500" s="11" t="s">
        <v>39</v>
      </c>
      <c r="AX500" s="11" t="s">
        <v>84</v>
      </c>
      <c r="AY500" s="250" t="s">
        <v>170</v>
      </c>
    </row>
    <row r="501" spans="2:65" s="1" customFormat="1" ht="25.5" customHeight="1">
      <c r="B501" s="46"/>
      <c r="C501" s="221" t="s">
        <v>625</v>
      </c>
      <c r="D501" s="221" t="s">
        <v>176</v>
      </c>
      <c r="E501" s="222" t="s">
        <v>500</v>
      </c>
      <c r="F501" s="223" t="s">
        <v>501</v>
      </c>
      <c r="G501" s="224" t="s">
        <v>219</v>
      </c>
      <c r="H501" s="225">
        <v>116</v>
      </c>
      <c r="I501" s="226"/>
      <c r="J501" s="227">
        <f>ROUND(I501*H501,2)</f>
        <v>0</v>
      </c>
      <c r="K501" s="223" t="s">
        <v>180</v>
      </c>
      <c r="L501" s="72"/>
      <c r="M501" s="228" t="s">
        <v>23</v>
      </c>
      <c r="N501" s="229" t="s">
        <v>47</v>
      </c>
      <c r="O501" s="47"/>
      <c r="P501" s="230">
        <f>O501*H501</f>
        <v>0</v>
      </c>
      <c r="Q501" s="230">
        <v>0</v>
      </c>
      <c r="R501" s="230">
        <f>Q501*H501</f>
        <v>0</v>
      </c>
      <c r="S501" s="230">
        <v>0</v>
      </c>
      <c r="T501" s="231">
        <f>S501*H501</f>
        <v>0</v>
      </c>
      <c r="AR501" s="24" t="s">
        <v>194</v>
      </c>
      <c r="AT501" s="24" t="s">
        <v>176</v>
      </c>
      <c r="AU501" s="24" t="s">
        <v>87</v>
      </c>
      <c r="AY501" s="24" t="s">
        <v>170</v>
      </c>
      <c r="BE501" s="232">
        <f>IF(N501="základní",J501,0)</f>
        <v>0</v>
      </c>
      <c r="BF501" s="232">
        <f>IF(N501="snížená",J501,0)</f>
        <v>0</v>
      </c>
      <c r="BG501" s="232">
        <f>IF(N501="zákl. přenesená",J501,0)</f>
        <v>0</v>
      </c>
      <c r="BH501" s="232">
        <f>IF(N501="sníž. přenesená",J501,0)</f>
        <v>0</v>
      </c>
      <c r="BI501" s="232">
        <f>IF(N501="nulová",J501,0)</f>
        <v>0</v>
      </c>
      <c r="BJ501" s="24" t="s">
        <v>84</v>
      </c>
      <c r="BK501" s="232">
        <f>ROUND(I501*H501,2)</f>
        <v>0</v>
      </c>
      <c r="BL501" s="24" t="s">
        <v>194</v>
      </c>
      <c r="BM501" s="24" t="s">
        <v>3073</v>
      </c>
    </row>
    <row r="502" spans="2:47" s="1" customFormat="1" ht="13.5">
      <c r="B502" s="46"/>
      <c r="C502" s="74"/>
      <c r="D502" s="233" t="s">
        <v>183</v>
      </c>
      <c r="E502" s="74"/>
      <c r="F502" s="234" t="s">
        <v>503</v>
      </c>
      <c r="G502" s="74"/>
      <c r="H502" s="74"/>
      <c r="I502" s="191"/>
      <c r="J502" s="74"/>
      <c r="K502" s="74"/>
      <c r="L502" s="72"/>
      <c r="M502" s="235"/>
      <c r="N502" s="47"/>
      <c r="O502" s="47"/>
      <c r="P502" s="47"/>
      <c r="Q502" s="47"/>
      <c r="R502" s="47"/>
      <c r="S502" s="47"/>
      <c r="T502" s="95"/>
      <c r="AT502" s="24" t="s">
        <v>183</v>
      </c>
      <c r="AU502" s="24" t="s">
        <v>87</v>
      </c>
    </row>
    <row r="503" spans="2:47" s="1" customFormat="1" ht="13.5">
      <c r="B503" s="46"/>
      <c r="C503" s="74"/>
      <c r="D503" s="233" t="s">
        <v>295</v>
      </c>
      <c r="E503" s="74"/>
      <c r="F503" s="236" t="s">
        <v>504</v>
      </c>
      <c r="G503" s="74"/>
      <c r="H503" s="74"/>
      <c r="I503" s="191"/>
      <c r="J503" s="74"/>
      <c r="K503" s="74"/>
      <c r="L503" s="72"/>
      <c r="M503" s="235"/>
      <c r="N503" s="47"/>
      <c r="O503" s="47"/>
      <c r="P503" s="47"/>
      <c r="Q503" s="47"/>
      <c r="R503" s="47"/>
      <c r="S503" s="47"/>
      <c r="T503" s="95"/>
      <c r="AT503" s="24" t="s">
        <v>295</v>
      </c>
      <c r="AU503" s="24" t="s">
        <v>87</v>
      </c>
    </row>
    <row r="504" spans="2:47" s="1" customFormat="1" ht="13.5">
      <c r="B504" s="46"/>
      <c r="C504" s="74"/>
      <c r="D504" s="233" t="s">
        <v>184</v>
      </c>
      <c r="E504" s="74"/>
      <c r="F504" s="236" t="s">
        <v>3074</v>
      </c>
      <c r="G504" s="74"/>
      <c r="H504" s="74"/>
      <c r="I504" s="191"/>
      <c r="J504" s="74"/>
      <c r="K504" s="74"/>
      <c r="L504" s="72"/>
      <c r="M504" s="235"/>
      <c r="N504" s="47"/>
      <c r="O504" s="47"/>
      <c r="P504" s="47"/>
      <c r="Q504" s="47"/>
      <c r="R504" s="47"/>
      <c r="S504" s="47"/>
      <c r="T504" s="95"/>
      <c r="AT504" s="24" t="s">
        <v>184</v>
      </c>
      <c r="AU504" s="24" t="s">
        <v>87</v>
      </c>
    </row>
    <row r="505" spans="2:51" s="13" customFormat="1" ht="13.5">
      <c r="B505" s="275"/>
      <c r="C505" s="276"/>
      <c r="D505" s="233" t="s">
        <v>322</v>
      </c>
      <c r="E505" s="277" t="s">
        <v>23</v>
      </c>
      <c r="F505" s="278" t="s">
        <v>3061</v>
      </c>
      <c r="G505" s="276"/>
      <c r="H505" s="277" t="s">
        <v>23</v>
      </c>
      <c r="I505" s="279"/>
      <c r="J505" s="276"/>
      <c r="K505" s="276"/>
      <c r="L505" s="280"/>
      <c r="M505" s="281"/>
      <c r="N505" s="282"/>
      <c r="O505" s="282"/>
      <c r="P505" s="282"/>
      <c r="Q505" s="282"/>
      <c r="R505" s="282"/>
      <c r="S505" s="282"/>
      <c r="T505" s="283"/>
      <c r="AT505" s="284" t="s">
        <v>322</v>
      </c>
      <c r="AU505" s="284" t="s">
        <v>87</v>
      </c>
      <c r="AV505" s="13" t="s">
        <v>84</v>
      </c>
      <c r="AW505" s="13" t="s">
        <v>39</v>
      </c>
      <c r="AX505" s="13" t="s">
        <v>76</v>
      </c>
      <c r="AY505" s="284" t="s">
        <v>170</v>
      </c>
    </row>
    <row r="506" spans="2:51" s="11" customFormat="1" ht="13.5">
      <c r="B506" s="240"/>
      <c r="C506" s="241"/>
      <c r="D506" s="233" t="s">
        <v>322</v>
      </c>
      <c r="E506" s="242" t="s">
        <v>23</v>
      </c>
      <c r="F506" s="243" t="s">
        <v>3069</v>
      </c>
      <c r="G506" s="241"/>
      <c r="H506" s="244">
        <v>33</v>
      </c>
      <c r="I506" s="245"/>
      <c r="J506" s="241"/>
      <c r="K506" s="241"/>
      <c r="L506" s="246"/>
      <c r="M506" s="247"/>
      <c r="N506" s="248"/>
      <c r="O506" s="248"/>
      <c r="P506" s="248"/>
      <c r="Q506" s="248"/>
      <c r="R506" s="248"/>
      <c r="S506" s="248"/>
      <c r="T506" s="249"/>
      <c r="AT506" s="250" t="s">
        <v>322</v>
      </c>
      <c r="AU506" s="250" t="s">
        <v>87</v>
      </c>
      <c r="AV506" s="11" t="s">
        <v>87</v>
      </c>
      <c r="AW506" s="11" t="s">
        <v>39</v>
      </c>
      <c r="AX506" s="11" t="s">
        <v>76</v>
      </c>
      <c r="AY506" s="250" t="s">
        <v>170</v>
      </c>
    </row>
    <row r="507" spans="2:51" s="11" customFormat="1" ht="13.5">
      <c r="B507" s="240"/>
      <c r="C507" s="241"/>
      <c r="D507" s="233" t="s">
        <v>322</v>
      </c>
      <c r="E507" s="242" t="s">
        <v>23</v>
      </c>
      <c r="F507" s="243" t="s">
        <v>3070</v>
      </c>
      <c r="G507" s="241"/>
      <c r="H507" s="244">
        <v>83</v>
      </c>
      <c r="I507" s="245"/>
      <c r="J507" s="241"/>
      <c r="K507" s="241"/>
      <c r="L507" s="246"/>
      <c r="M507" s="247"/>
      <c r="N507" s="248"/>
      <c r="O507" s="248"/>
      <c r="P507" s="248"/>
      <c r="Q507" s="248"/>
      <c r="R507" s="248"/>
      <c r="S507" s="248"/>
      <c r="T507" s="249"/>
      <c r="AT507" s="250" t="s">
        <v>322</v>
      </c>
      <c r="AU507" s="250" t="s">
        <v>87</v>
      </c>
      <c r="AV507" s="11" t="s">
        <v>87</v>
      </c>
      <c r="AW507" s="11" t="s">
        <v>39</v>
      </c>
      <c r="AX507" s="11" t="s">
        <v>76</v>
      </c>
      <c r="AY507" s="250" t="s">
        <v>170</v>
      </c>
    </row>
    <row r="508" spans="2:51" s="12" customFormat="1" ht="13.5">
      <c r="B508" s="251"/>
      <c r="C508" s="252"/>
      <c r="D508" s="233" t="s">
        <v>322</v>
      </c>
      <c r="E508" s="253" t="s">
        <v>23</v>
      </c>
      <c r="F508" s="254" t="s">
        <v>392</v>
      </c>
      <c r="G508" s="252"/>
      <c r="H508" s="255">
        <v>116</v>
      </c>
      <c r="I508" s="256"/>
      <c r="J508" s="252"/>
      <c r="K508" s="252"/>
      <c r="L508" s="257"/>
      <c r="M508" s="258"/>
      <c r="N508" s="259"/>
      <c r="O508" s="259"/>
      <c r="P508" s="259"/>
      <c r="Q508" s="259"/>
      <c r="R508" s="259"/>
      <c r="S508" s="259"/>
      <c r="T508" s="260"/>
      <c r="AT508" s="261" t="s">
        <v>322</v>
      </c>
      <c r="AU508" s="261" t="s">
        <v>87</v>
      </c>
      <c r="AV508" s="12" t="s">
        <v>194</v>
      </c>
      <c r="AW508" s="12" t="s">
        <v>39</v>
      </c>
      <c r="AX508" s="12" t="s">
        <v>84</v>
      </c>
      <c r="AY508" s="261" t="s">
        <v>170</v>
      </c>
    </row>
    <row r="509" spans="2:65" s="1" customFormat="1" ht="16.5" customHeight="1">
      <c r="B509" s="46"/>
      <c r="C509" s="221" t="s">
        <v>631</v>
      </c>
      <c r="D509" s="221" t="s">
        <v>176</v>
      </c>
      <c r="E509" s="222" t="s">
        <v>487</v>
      </c>
      <c r="F509" s="223" t="s">
        <v>488</v>
      </c>
      <c r="G509" s="224" t="s">
        <v>219</v>
      </c>
      <c r="H509" s="225">
        <v>650</v>
      </c>
      <c r="I509" s="226"/>
      <c r="J509" s="227">
        <f>ROUND(I509*H509,2)</f>
        <v>0</v>
      </c>
      <c r="K509" s="223" t="s">
        <v>180</v>
      </c>
      <c r="L509" s="72"/>
      <c r="M509" s="228" t="s">
        <v>23</v>
      </c>
      <c r="N509" s="229" t="s">
        <v>47</v>
      </c>
      <c r="O509" s="47"/>
      <c r="P509" s="230">
        <f>O509*H509</f>
        <v>0</v>
      </c>
      <c r="Q509" s="230">
        <v>0</v>
      </c>
      <c r="R509" s="230">
        <f>Q509*H509</f>
        <v>0</v>
      </c>
      <c r="S509" s="230">
        <v>0</v>
      </c>
      <c r="T509" s="231">
        <f>S509*H509</f>
        <v>0</v>
      </c>
      <c r="AR509" s="24" t="s">
        <v>194</v>
      </c>
      <c r="AT509" s="24" t="s">
        <v>176</v>
      </c>
      <c r="AU509" s="24" t="s">
        <v>87</v>
      </c>
      <c r="AY509" s="24" t="s">
        <v>170</v>
      </c>
      <c r="BE509" s="232">
        <f>IF(N509="základní",J509,0)</f>
        <v>0</v>
      </c>
      <c r="BF509" s="232">
        <f>IF(N509="snížená",J509,0)</f>
        <v>0</v>
      </c>
      <c r="BG509" s="232">
        <f>IF(N509="zákl. přenesená",J509,0)</f>
        <v>0</v>
      </c>
      <c r="BH509" s="232">
        <f>IF(N509="sníž. přenesená",J509,0)</f>
        <v>0</v>
      </c>
      <c r="BI509" s="232">
        <f>IF(N509="nulová",J509,0)</f>
        <v>0</v>
      </c>
      <c r="BJ509" s="24" t="s">
        <v>84</v>
      </c>
      <c r="BK509" s="232">
        <f>ROUND(I509*H509,2)</f>
        <v>0</v>
      </c>
      <c r="BL509" s="24" t="s">
        <v>194</v>
      </c>
      <c r="BM509" s="24" t="s">
        <v>3075</v>
      </c>
    </row>
    <row r="510" spans="2:47" s="1" customFormat="1" ht="13.5">
      <c r="B510" s="46"/>
      <c r="C510" s="74"/>
      <c r="D510" s="233" t="s">
        <v>183</v>
      </c>
      <c r="E510" s="74"/>
      <c r="F510" s="234" t="s">
        <v>490</v>
      </c>
      <c r="G510" s="74"/>
      <c r="H510" s="74"/>
      <c r="I510" s="191"/>
      <c r="J510" s="74"/>
      <c r="K510" s="74"/>
      <c r="L510" s="72"/>
      <c r="M510" s="235"/>
      <c r="N510" s="47"/>
      <c r="O510" s="47"/>
      <c r="P510" s="47"/>
      <c r="Q510" s="47"/>
      <c r="R510" s="47"/>
      <c r="S510" s="47"/>
      <c r="T510" s="95"/>
      <c r="AT510" s="24" t="s">
        <v>183</v>
      </c>
      <c r="AU510" s="24" t="s">
        <v>87</v>
      </c>
    </row>
    <row r="511" spans="2:51" s="11" customFormat="1" ht="13.5">
      <c r="B511" s="240"/>
      <c r="C511" s="241"/>
      <c r="D511" s="233" t="s">
        <v>322</v>
      </c>
      <c r="E511" s="242" t="s">
        <v>23</v>
      </c>
      <c r="F511" s="243" t="s">
        <v>3076</v>
      </c>
      <c r="G511" s="241"/>
      <c r="H511" s="244">
        <v>650</v>
      </c>
      <c r="I511" s="245"/>
      <c r="J511" s="241"/>
      <c r="K511" s="241"/>
      <c r="L511" s="246"/>
      <c r="M511" s="247"/>
      <c r="N511" s="248"/>
      <c r="O511" s="248"/>
      <c r="P511" s="248"/>
      <c r="Q511" s="248"/>
      <c r="R511" s="248"/>
      <c r="S511" s="248"/>
      <c r="T511" s="249"/>
      <c r="AT511" s="250" t="s">
        <v>322</v>
      </c>
      <c r="AU511" s="250" t="s">
        <v>87</v>
      </c>
      <c r="AV511" s="11" t="s">
        <v>87</v>
      </c>
      <c r="AW511" s="11" t="s">
        <v>39</v>
      </c>
      <c r="AX511" s="11" t="s">
        <v>84</v>
      </c>
      <c r="AY511" s="250" t="s">
        <v>170</v>
      </c>
    </row>
    <row r="512" spans="2:65" s="1" customFormat="1" ht="25.5" customHeight="1">
      <c r="B512" s="46"/>
      <c r="C512" s="221" t="s">
        <v>637</v>
      </c>
      <c r="D512" s="221" t="s">
        <v>176</v>
      </c>
      <c r="E512" s="222" t="s">
        <v>3077</v>
      </c>
      <c r="F512" s="223" t="s">
        <v>3078</v>
      </c>
      <c r="G512" s="224" t="s">
        <v>219</v>
      </c>
      <c r="H512" s="225">
        <v>325</v>
      </c>
      <c r="I512" s="226"/>
      <c r="J512" s="227">
        <f>ROUND(I512*H512,2)</f>
        <v>0</v>
      </c>
      <c r="K512" s="223" t="s">
        <v>180</v>
      </c>
      <c r="L512" s="72"/>
      <c r="M512" s="228" t="s">
        <v>23</v>
      </c>
      <c r="N512" s="229" t="s">
        <v>47</v>
      </c>
      <c r="O512" s="47"/>
      <c r="P512" s="230">
        <f>O512*H512</f>
        <v>0</v>
      </c>
      <c r="Q512" s="230">
        <v>0</v>
      </c>
      <c r="R512" s="230">
        <f>Q512*H512</f>
        <v>0</v>
      </c>
      <c r="S512" s="230">
        <v>0</v>
      </c>
      <c r="T512" s="231">
        <f>S512*H512</f>
        <v>0</v>
      </c>
      <c r="AR512" s="24" t="s">
        <v>194</v>
      </c>
      <c r="AT512" s="24" t="s">
        <v>176</v>
      </c>
      <c r="AU512" s="24" t="s">
        <v>87</v>
      </c>
      <c r="AY512" s="24" t="s">
        <v>170</v>
      </c>
      <c r="BE512" s="232">
        <f>IF(N512="základní",J512,0)</f>
        <v>0</v>
      </c>
      <c r="BF512" s="232">
        <f>IF(N512="snížená",J512,0)</f>
        <v>0</v>
      </c>
      <c r="BG512" s="232">
        <f>IF(N512="zákl. přenesená",J512,0)</f>
        <v>0</v>
      </c>
      <c r="BH512" s="232">
        <f>IF(N512="sníž. přenesená",J512,0)</f>
        <v>0</v>
      </c>
      <c r="BI512" s="232">
        <f>IF(N512="nulová",J512,0)</f>
        <v>0</v>
      </c>
      <c r="BJ512" s="24" t="s">
        <v>84</v>
      </c>
      <c r="BK512" s="232">
        <f>ROUND(I512*H512,2)</f>
        <v>0</v>
      </c>
      <c r="BL512" s="24" t="s">
        <v>194</v>
      </c>
      <c r="BM512" s="24" t="s">
        <v>3079</v>
      </c>
    </row>
    <row r="513" spans="2:47" s="1" customFormat="1" ht="13.5">
      <c r="B513" s="46"/>
      <c r="C513" s="74"/>
      <c r="D513" s="233" t="s">
        <v>183</v>
      </c>
      <c r="E513" s="74"/>
      <c r="F513" s="234" t="s">
        <v>3080</v>
      </c>
      <c r="G513" s="74"/>
      <c r="H513" s="74"/>
      <c r="I513" s="191"/>
      <c r="J513" s="74"/>
      <c r="K513" s="74"/>
      <c r="L513" s="72"/>
      <c r="M513" s="235"/>
      <c r="N513" s="47"/>
      <c r="O513" s="47"/>
      <c r="P513" s="47"/>
      <c r="Q513" s="47"/>
      <c r="R513" s="47"/>
      <c r="S513" s="47"/>
      <c r="T513" s="95"/>
      <c r="AT513" s="24" t="s">
        <v>183</v>
      </c>
      <c r="AU513" s="24" t="s">
        <v>87</v>
      </c>
    </row>
    <row r="514" spans="2:47" s="1" customFormat="1" ht="13.5">
      <c r="B514" s="46"/>
      <c r="C514" s="74"/>
      <c r="D514" s="233" t="s">
        <v>295</v>
      </c>
      <c r="E514" s="74"/>
      <c r="F514" s="236" t="s">
        <v>497</v>
      </c>
      <c r="G514" s="74"/>
      <c r="H514" s="74"/>
      <c r="I514" s="191"/>
      <c r="J514" s="74"/>
      <c r="K514" s="74"/>
      <c r="L514" s="72"/>
      <c r="M514" s="235"/>
      <c r="N514" s="47"/>
      <c r="O514" s="47"/>
      <c r="P514" s="47"/>
      <c r="Q514" s="47"/>
      <c r="R514" s="47"/>
      <c r="S514" s="47"/>
      <c r="T514" s="95"/>
      <c r="AT514" s="24" t="s">
        <v>295</v>
      </c>
      <c r="AU514" s="24" t="s">
        <v>87</v>
      </c>
    </row>
    <row r="515" spans="2:47" s="1" customFormat="1" ht="13.5">
      <c r="B515" s="46"/>
      <c r="C515" s="74"/>
      <c r="D515" s="233" t="s">
        <v>184</v>
      </c>
      <c r="E515" s="74"/>
      <c r="F515" s="236" t="s">
        <v>3081</v>
      </c>
      <c r="G515" s="74"/>
      <c r="H515" s="74"/>
      <c r="I515" s="191"/>
      <c r="J515" s="74"/>
      <c r="K515" s="74"/>
      <c r="L515" s="72"/>
      <c r="M515" s="235"/>
      <c r="N515" s="47"/>
      <c r="O515" s="47"/>
      <c r="P515" s="47"/>
      <c r="Q515" s="47"/>
      <c r="R515" s="47"/>
      <c r="S515" s="47"/>
      <c r="T515" s="95"/>
      <c r="AT515" s="24" t="s">
        <v>184</v>
      </c>
      <c r="AU515" s="24" t="s">
        <v>87</v>
      </c>
    </row>
    <row r="516" spans="2:51" s="13" customFormat="1" ht="13.5">
      <c r="B516" s="275"/>
      <c r="C516" s="276"/>
      <c r="D516" s="233" t="s">
        <v>322</v>
      </c>
      <c r="E516" s="277" t="s">
        <v>23</v>
      </c>
      <c r="F516" s="278" t="s">
        <v>2765</v>
      </c>
      <c r="G516" s="276"/>
      <c r="H516" s="277" t="s">
        <v>23</v>
      </c>
      <c r="I516" s="279"/>
      <c r="J516" s="276"/>
      <c r="K516" s="276"/>
      <c r="L516" s="280"/>
      <c r="M516" s="281"/>
      <c r="N516" s="282"/>
      <c r="O516" s="282"/>
      <c r="P516" s="282"/>
      <c r="Q516" s="282"/>
      <c r="R516" s="282"/>
      <c r="S516" s="282"/>
      <c r="T516" s="283"/>
      <c r="AT516" s="284" t="s">
        <v>322</v>
      </c>
      <c r="AU516" s="284" t="s">
        <v>87</v>
      </c>
      <c r="AV516" s="13" t="s">
        <v>84</v>
      </c>
      <c r="AW516" s="13" t="s">
        <v>39</v>
      </c>
      <c r="AX516" s="13" t="s">
        <v>76</v>
      </c>
      <c r="AY516" s="284" t="s">
        <v>170</v>
      </c>
    </row>
    <row r="517" spans="2:51" s="11" customFormat="1" ht="13.5">
      <c r="B517" s="240"/>
      <c r="C517" s="241"/>
      <c r="D517" s="233" t="s">
        <v>322</v>
      </c>
      <c r="E517" s="242" t="s">
        <v>23</v>
      </c>
      <c r="F517" s="243" t="s">
        <v>2780</v>
      </c>
      <c r="G517" s="241"/>
      <c r="H517" s="244">
        <v>65</v>
      </c>
      <c r="I517" s="245"/>
      <c r="J517" s="241"/>
      <c r="K517" s="241"/>
      <c r="L517" s="246"/>
      <c r="M517" s="247"/>
      <c r="N517" s="248"/>
      <c r="O517" s="248"/>
      <c r="P517" s="248"/>
      <c r="Q517" s="248"/>
      <c r="R517" s="248"/>
      <c r="S517" s="248"/>
      <c r="T517" s="249"/>
      <c r="AT517" s="250" t="s">
        <v>322</v>
      </c>
      <c r="AU517" s="250" t="s">
        <v>87</v>
      </c>
      <c r="AV517" s="11" t="s">
        <v>87</v>
      </c>
      <c r="AW517" s="11" t="s">
        <v>39</v>
      </c>
      <c r="AX517" s="11" t="s">
        <v>76</v>
      </c>
      <c r="AY517" s="250" t="s">
        <v>170</v>
      </c>
    </row>
    <row r="518" spans="2:51" s="11" customFormat="1" ht="13.5">
      <c r="B518" s="240"/>
      <c r="C518" s="241"/>
      <c r="D518" s="233" t="s">
        <v>322</v>
      </c>
      <c r="E518" s="242" t="s">
        <v>23</v>
      </c>
      <c r="F518" s="243" t="s">
        <v>2781</v>
      </c>
      <c r="G518" s="241"/>
      <c r="H518" s="244">
        <v>260</v>
      </c>
      <c r="I518" s="245"/>
      <c r="J518" s="241"/>
      <c r="K518" s="241"/>
      <c r="L518" s="246"/>
      <c r="M518" s="247"/>
      <c r="N518" s="248"/>
      <c r="O518" s="248"/>
      <c r="P518" s="248"/>
      <c r="Q518" s="248"/>
      <c r="R518" s="248"/>
      <c r="S518" s="248"/>
      <c r="T518" s="249"/>
      <c r="AT518" s="250" t="s">
        <v>322</v>
      </c>
      <c r="AU518" s="250" t="s">
        <v>87</v>
      </c>
      <c r="AV518" s="11" t="s">
        <v>87</v>
      </c>
      <c r="AW518" s="11" t="s">
        <v>39</v>
      </c>
      <c r="AX518" s="11" t="s">
        <v>76</v>
      </c>
      <c r="AY518" s="250" t="s">
        <v>170</v>
      </c>
    </row>
    <row r="519" spans="2:51" s="12" customFormat="1" ht="13.5">
      <c r="B519" s="251"/>
      <c r="C519" s="252"/>
      <c r="D519" s="233" t="s">
        <v>322</v>
      </c>
      <c r="E519" s="253" t="s">
        <v>23</v>
      </c>
      <c r="F519" s="254" t="s">
        <v>392</v>
      </c>
      <c r="G519" s="252"/>
      <c r="H519" s="255">
        <v>325</v>
      </c>
      <c r="I519" s="256"/>
      <c r="J519" s="252"/>
      <c r="K519" s="252"/>
      <c r="L519" s="257"/>
      <c r="M519" s="258"/>
      <c r="N519" s="259"/>
      <c r="O519" s="259"/>
      <c r="P519" s="259"/>
      <c r="Q519" s="259"/>
      <c r="R519" s="259"/>
      <c r="S519" s="259"/>
      <c r="T519" s="260"/>
      <c r="AT519" s="261" t="s">
        <v>322</v>
      </c>
      <c r="AU519" s="261" t="s">
        <v>87</v>
      </c>
      <c r="AV519" s="12" t="s">
        <v>194</v>
      </c>
      <c r="AW519" s="12" t="s">
        <v>39</v>
      </c>
      <c r="AX519" s="12" t="s">
        <v>84</v>
      </c>
      <c r="AY519" s="261" t="s">
        <v>170</v>
      </c>
    </row>
    <row r="520" spans="2:65" s="1" customFormat="1" ht="25.5" customHeight="1">
      <c r="B520" s="46"/>
      <c r="C520" s="221" t="s">
        <v>643</v>
      </c>
      <c r="D520" s="221" t="s">
        <v>176</v>
      </c>
      <c r="E520" s="222" t="s">
        <v>507</v>
      </c>
      <c r="F520" s="223" t="s">
        <v>508</v>
      </c>
      <c r="G520" s="224" t="s">
        <v>219</v>
      </c>
      <c r="H520" s="225">
        <v>325</v>
      </c>
      <c r="I520" s="226"/>
      <c r="J520" s="227">
        <f>ROUND(I520*H520,2)</f>
        <v>0</v>
      </c>
      <c r="K520" s="223" t="s">
        <v>180</v>
      </c>
      <c r="L520" s="72"/>
      <c r="M520" s="228" t="s">
        <v>23</v>
      </c>
      <c r="N520" s="229" t="s">
        <v>47</v>
      </c>
      <c r="O520" s="47"/>
      <c r="P520" s="230">
        <f>O520*H520</f>
        <v>0</v>
      </c>
      <c r="Q520" s="230">
        <v>0</v>
      </c>
      <c r="R520" s="230">
        <f>Q520*H520</f>
        <v>0</v>
      </c>
      <c r="S520" s="230">
        <v>0</v>
      </c>
      <c r="T520" s="231">
        <f>S520*H520</f>
        <v>0</v>
      </c>
      <c r="AR520" s="24" t="s">
        <v>194</v>
      </c>
      <c r="AT520" s="24" t="s">
        <v>176</v>
      </c>
      <c r="AU520" s="24" t="s">
        <v>87</v>
      </c>
      <c r="AY520" s="24" t="s">
        <v>170</v>
      </c>
      <c r="BE520" s="232">
        <f>IF(N520="základní",J520,0)</f>
        <v>0</v>
      </c>
      <c r="BF520" s="232">
        <f>IF(N520="snížená",J520,0)</f>
        <v>0</v>
      </c>
      <c r="BG520" s="232">
        <f>IF(N520="zákl. přenesená",J520,0)</f>
        <v>0</v>
      </c>
      <c r="BH520" s="232">
        <f>IF(N520="sníž. přenesená",J520,0)</f>
        <v>0</v>
      </c>
      <c r="BI520" s="232">
        <f>IF(N520="nulová",J520,0)</f>
        <v>0</v>
      </c>
      <c r="BJ520" s="24" t="s">
        <v>84</v>
      </c>
      <c r="BK520" s="232">
        <f>ROUND(I520*H520,2)</f>
        <v>0</v>
      </c>
      <c r="BL520" s="24" t="s">
        <v>194</v>
      </c>
      <c r="BM520" s="24" t="s">
        <v>3082</v>
      </c>
    </row>
    <row r="521" spans="2:47" s="1" customFormat="1" ht="13.5">
      <c r="B521" s="46"/>
      <c r="C521" s="74"/>
      <c r="D521" s="233" t="s">
        <v>183</v>
      </c>
      <c r="E521" s="74"/>
      <c r="F521" s="234" t="s">
        <v>510</v>
      </c>
      <c r="G521" s="74"/>
      <c r="H521" s="74"/>
      <c r="I521" s="191"/>
      <c r="J521" s="74"/>
      <c r="K521" s="74"/>
      <c r="L521" s="72"/>
      <c r="M521" s="235"/>
      <c r="N521" s="47"/>
      <c r="O521" s="47"/>
      <c r="P521" s="47"/>
      <c r="Q521" s="47"/>
      <c r="R521" s="47"/>
      <c r="S521" s="47"/>
      <c r="T521" s="95"/>
      <c r="AT521" s="24" t="s">
        <v>183</v>
      </c>
      <c r="AU521" s="24" t="s">
        <v>87</v>
      </c>
    </row>
    <row r="522" spans="2:47" s="1" customFormat="1" ht="13.5">
      <c r="B522" s="46"/>
      <c r="C522" s="74"/>
      <c r="D522" s="233" t="s">
        <v>295</v>
      </c>
      <c r="E522" s="74"/>
      <c r="F522" s="236" t="s">
        <v>511</v>
      </c>
      <c r="G522" s="74"/>
      <c r="H522" s="74"/>
      <c r="I522" s="191"/>
      <c r="J522" s="74"/>
      <c r="K522" s="74"/>
      <c r="L522" s="72"/>
      <c r="M522" s="235"/>
      <c r="N522" s="47"/>
      <c r="O522" s="47"/>
      <c r="P522" s="47"/>
      <c r="Q522" s="47"/>
      <c r="R522" s="47"/>
      <c r="S522" s="47"/>
      <c r="T522" s="95"/>
      <c r="AT522" s="24" t="s">
        <v>295</v>
      </c>
      <c r="AU522" s="24" t="s">
        <v>87</v>
      </c>
    </row>
    <row r="523" spans="2:47" s="1" customFormat="1" ht="13.5">
      <c r="B523" s="46"/>
      <c r="C523" s="74"/>
      <c r="D523" s="233" t="s">
        <v>184</v>
      </c>
      <c r="E523" s="74"/>
      <c r="F523" s="236" t="s">
        <v>3083</v>
      </c>
      <c r="G523" s="74"/>
      <c r="H523" s="74"/>
      <c r="I523" s="191"/>
      <c r="J523" s="74"/>
      <c r="K523" s="74"/>
      <c r="L523" s="72"/>
      <c r="M523" s="235"/>
      <c r="N523" s="47"/>
      <c r="O523" s="47"/>
      <c r="P523" s="47"/>
      <c r="Q523" s="47"/>
      <c r="R523" s="47"/>
      <c r="S523" s="47"/>
      <c r="T523" s="95"/>
      <c r="AT523" s="24" t="s">
        <v>184</v>
      </c>
      <c r="AU523" s="24" t="s">
        <v>87</v>
      </c>
    </row>
    <row r="524" spans="2:51" s="13" customFormat="1" ht="13.5">
      <c r="B524" s="275"/>
      <c r="C524" s="276"/>
      <c r="D524" s="233" t="s">
        <v>322</v>
      </c>
      <c r="E524" s="277" t="s">
        <v>23</v>
      </c>
      <c r="F524" s="278" t="s">
        <v>2765</v>
      </c>
      <c r="G524" s="276"/>
      <c r="H524" s="277" t="s">
        <v>23</v>
      </c>
      <c r="I524" s="279"/>
      <c r="J524" s="276"/>
      <c r="K524" s="276"/>
      <c r="L524" s="280"/>
      <c r="M524" s="281"/>
      <c r="N524" s="282"/>
      <c r="O524" s="282"/>
      <c r="P524" s="282"/>
      <c r="Q524" s="282"/>
      <c r="R524" s="282"/>
      <c r="S524" s="282"/>
      <c r="T524" s="283"/>
      <c r="AT524" s="284" t="s">
        <v>322</v>
      </c>
      <c r="AU524" s="284" t="s">
        <v>87</v>
      </c>
      <c r="AV524" s="13" t="s">
        <v>84</v>
      </c>
      <c r="AW524" s="13" t="s">
        <v>39</v>
      </c>
      <c r="AX524" s="13" t="s">
        <v>76</v>
      </c>
      <c r="AY524" s="284" t="s">
        <v>170</v>
      </c>
    </row>
    <row r="525" spans="2:51" s="11" customFormat="1" ht="13.5">
      <c r="B525" s="240"/>
      <c r="C525" s="241"/>
      <c r="D525" s="233" t="s">
        <v>322</v>
      </c>
      <c r="E525" s="242" t="s">
        <v>23</v>
      </c>
      <c r="F525" s="243" t="s">
        <v>2780</v>
      </c>
      <c r="G525" s="241"/>
      <c r="H525" s="244">
        <v>65</v>
      </c>
      <c r="I525" s="245"/>
      <c r="J525" s="241"/>
      <c r="K525" s="241"/>
      <c r="L525" s="246"/>
      <c r="M525" s="247"/>
      <c r="N525" s="248"/>
      <c r="O525" s="248"/>
      <c r="P525" s="248"/>
      <c r="Q525" s="248"/>
      <c r="R525" s="248"/>
      <c r="S525" s="248"/>
      <c r="T525" s="249"/>
      <c r="AT525" s="250" t="s">
        <v>322</v>
      </c>
      <c r="AU525" s="250" t="s">
        <v>87</v>
      </c>
      <c r="AV525" s="11" t="s">
        <v>87</v>
      </c>
      <c r="AW525" s="11" t="s">
        <v>39</v>
      </c>
      <c r="AX525" s="11" t="s">
        <v>76</v>
      </c>
      <c r="AY525" s="250" t="s">
        <v>170</v>
      </c>
    </row>
    <row r="526" spans="2:51" s="11" customFormat="1" ht="13.5">
      <c r="B526" s="240"/>
      <c r="C526" s="241"/>
      <c r="D526" s="233" t="s">
        <v>322</v>
      </c>
      <c r="E526" s="242" t="s">
        <v>23</v>
      </c>
      <c r="F526" s="243" t="s">
        <v>2781</v>
      </c>
      <c r="G526" s="241"/>
      <c r="H526" s="244">
        <v>260</v>
      </c>
      <c r="I526" s="245"/>
      <c r="J526" s="241"/>
      <c r="K526" s="241"/>
      <c r="L526" s="246"/>
      <c r="M526" s="247"/>
      <c r="N526" s="248"/>
      <c r="O526" s="248"/>
      <c r="P526" s="248"/>
      <c r="Q526" s="248"/>
      <c r="R526" s="248"/>
      <c r="S526" s="248"/>
      <c r="T526" s="249"/>
      <c r="AT526" s="250" t="s">
        <v>322</v>
      </c>
      <c r="AU526" s="250" t="s">
        <v>87</v>
      </c>
      <c r="AV526" s="11" t="s">
        <v>87</v>
      </c>
      <c r="AW526" s="11" t="s">
        <v>39</v>
      </c>
      <c r="AX526" s="11" t="s">
        <v>76</v>
      </c>
      <c r="AY526" s="250" t="s">
        <v>170</v>
      </c>
    </row>
    <row r="527" spans="2:51" s="12" customFormat="1" ht="13.5">
      <c r="B527" s="251"/>
      <c r="C527" s="252"/>
      <c r="D527" s="233" t="s">
        <v>322</v>
      </c>
      <c r="E527" s="253" t="s">
        <v>23</v>
      </c>
      <c r="F527" s="254" t="s">
        <v>392</v>
      </c>
      <c r="G527" s="252"/>
      <c r="H527" s="255">
        <v>325</v>
      </c>
      <c r="I527" s="256"/>
      <c r="J527" s="252"/>
      <c r="K527" s="252"/>
      <c r="L527" s="257"/>
      <c r="M527" s="258"/>
      <c r="N527" s="259"/>
      <c r="O527" s="259"/>
      <c r="P527" s="259"/>
      <c r="Q527" s="259"/>
      <c r="R527" s="259"/>
      <c r="S527" s="259"/>
      <c r="T527" s="260"/>
      <c r="AT527" s="261" t="s">
        <v>322</v>
      </c>
      <c r="AU527" s="261" t="s">
        <v>87</v>
      </c>
      <c r="AV527" s="12" t="s">
        <v>194</v>
      </c>
      <c r="AW527" s="12" t="s">
        <v>39</v>
      </c>
      <c r="AX527" s="12" t="s">
        <v>84</v>
      </c>
      <c r="AY527" s="261" t="s">
        <v>170</v>
      </c>
    </row>
    <row r="528" spans="2:63" s="10" customFormat="1" ht="29.85" customHeight="1">
      <c r="B528" s="205"/>
      <c r="C528" s="206"/>
      <c r="D528" s="207" t="s">
        <v>75</v>
      </c>
      <c r="E528" s="219" t="s">
        <v>201</v>
      </c>
      <c r="F528" s="219" t="s">
        <v>3084</v>
      </c>
      <c r="G528" s="206"/>
      <c r="H528" s="206"/>
      <c r="I528" s="209"/>
      <c r="J528" s="220">
        <f>BK528</f>
        <v>0</v>
      </c>
      <c r="K528" s="206"/>
      <c r="L528" s="211"/>
      <c r="M528" s="212"/>
      <c r="N528" s="213"/>
      <c r="O528" s="213"/>
      <c r="P528" s="214">
        <f>SUM(P529:P577)</f>
        <v>0</v>
      </c>
      <c r="Q528" s="213"/>
      <c r="R528" s="214">
        <f>SUM(R529:R577)</f>
        <v>0</v>
      </c>
      <c r="S528" s="213"/>
      <c r="T528" s="215">
        <f>SUM(T529:T577)</f>
        <v>0</v>
      </c>
      <c r="AR528" s="216" t="s">
        <v>84</v>
      </c>
      <c r="AT528" s="217" t="s">
        <v>75</v>
      </c>
      <c r="AU528" s="217" t="s">
        <v>84</v>
      </c>
      <c r="AY528" s="216" t="s">
        <v>170</v>
      </c>
      <c r="BK528" s="218">
        <f>SUM(BK529:BK577)</f>
        <v>0</v>
      </c>
    </row>
    <row r="529" spans="2:65" s="1" customFormat="1" ht="16.5" customHeight="1">
      <c r="B529" s="46"/>
      <c r="C529" s="221" t="s">
        <v>650</v>
      </c>
      <c r="D529" s="221" t="s">
        <v>176</v>
      </c>
      <c r="E529" s="222" t="s">
        <v>3085</v>
      </c>
      <c r="F529" s="223" t="s">
        <v>3086</v>
      </c>
      <c r="G529" s="224" t="s">
        <v>304</v>
      </c>
      <c r="H529" s="225">
        <v>1</v>
      </c>
      <c r="I529" s="226"/>
      <c r="J529" s="227">
        <f>ROUND(I529*H529,2)</f>
        <v>0</v>
      </c>
      <c r="K529" s="223" t="s">
        <v>23</v>
      </c>
      <c r="L529" s="72"/>
      <c r="M529" s="228" t="s">
        <v>23</v>
      </c>
      <c r="N529" s="229" t="s">
        <v>47</v>
      </c>
      <c r="O529" s="47"/>
      <c r="P529" s="230">
        <f>O529*H529</f>
        <v>0</v>
      </c>
      <c r="Q529" s="230">
        <v>0</v>
      </c>
      <c r="R529" s="230">
        <f>Q529*H529</f>
        <v>0</v>
      </c>
      <c r="S529" s="230">
        <v>0</v>
      </c>
      <c r="T529" s="231">
        <f>S529*H529</f>
        <v>0</v>
      </c>
      <c r="AR529" s="24" t="s">
        <v>194</v>
      </c>
      <c r="AT529" s="24" t="s">
        <v>176</v>
      </c>
      <c r="AU529" s="24" t="s">
        <v>87</v>
      </c>
      <c r="AY529" s="24" t="s">
        <v>170</v>
      </c>
      <c r="BE529" s="232">
        <f>IF(N529="základní",J529,0)</f>
        <v>0</v>
      </c>
      <c r="BF529" s="232">
        <f>IF(N529="snížená",J529,0)</f>
        <v>0</v>
      </c>
      <c r="BG529" s="232">
        <f>IF(N529="zákl. přenesená",J529,0)</f>
        <v>0</v>
      </c>
      <c r="BH529" s="232">
        <f>IF(N529="sníž. přenesená",J529,0)</f>
        <v>0</v>
      </c>
      <c r="BI529" s="232">
        <f>IF(N529="nulová",J529,0)</f>
        <v>0</v>
      </c>
      <c r="BJ529" s="24" t="s">
        <v>84</v>
      </c>
      <c r="BK529" s="232">
        <f>ROUND(I529*H529,2)</f>
        <v>0</v>
      </c>
      <c r="BL529" s="24" t="s">
        <v>194</v>
      </c>
      <c r="BM529" s="24" t="s">
        <v>3087</v>
      </c>
    </row>
    <row r="530" spans="2:47" s="1" customFormat="1" ht="13.5">
      <c r="B530" s="46"/>
      <c r="C530" s="74"/>
      <c r="D530" s="233" t="s">
        <v>183</v>
      </c>
      <c r="E530" s="74"/>
      <c r="F530" s="234" t="s">
        <v>3086</v>
      </c>
      <c r="G530" s="74"/>
      <c r="H530" s="74"/>
      <c r="I530" s="191"/>
      <c r="J530" s="74"/>
      <c r="K530" s="74"/>
      <c r="L530" s="72"/>
      <c r="M530" s="235"/>
      <c r="N530" s="47"/>
      <c r="O530" s="47"/>
      <c r="P530" s="47"/>
      <c r="Q530" s="47"/>
      <c r="R530" s="47"/>
      <c r="S530" s="47"/>
      <c r="T530" s="95"/>
      <c r="AT530" s="24" t="s">
        <v>183</v>
      </c>
      <c r="AU530" s="24" t="s">
        <v>87</v>
      </c>
    </row>
    <row r="531" spans="2:51" s="13" customFormat="1" ht="13.5">
      <c r="B531" s="275"/>
      <c r="C531" s="276"/>
      <c r="D531" s="233" t="s">
        <v>322</v>
      </c>
      <c r="E531" s="277" t="s">
        <v>23</v>
      </c>
      <c r="F531" s="278" t="s">
        <v>3088</v>
      </c>
      <c r="G531" s="276"/>
      <c r="H531" s="277" t="s">
        <v>23</v>
      </c>
      <c r="I531" s="279"/>
      <c r="J531" s="276"/>
      <c r="K531" s="276"/>
      <c r="L531" s="280"/>
      <c r="M531" s="281"/>
      <c r="N531" s="282"/>
      <c r="O531" s="282"/>
      <c r="P531" s="282"/>
      <c r="Q531" s="282"/>
      <c r="R531" s="282"/>
      <c r="S531" s="282"/>
      <c r="T531" s="283"/>
      <c r="AT531" s="284" t="s">
        <v>322</v>
      </c>
      <c r="AU531" s="284" t="s">
        <v>87</v>
      </c>
      <c r="AV531" s="13" t="s">
        <v>84</v>
      </c>
      <c r="AW531" s="13" t="s">
        <v>39</v>
      </c>
      <c r="AX531" s="13" t="s">
        <v>76</v>
      </c>
      <c r="AY531" s="284" t="s">
        <v>170</v>
      </c>
    </row>
    <row r="532" spans="2:51" s="13" customFormat="1" ht="13.5">
      <c r="B532" s="275"/>
      <c r="C532" s="276"/>
      <c r="D532" s="233" t="s">
        <v>322</v>
      </c>
      <c r="E532" s="277" t="s">
        <v>23</v>
      </c>
      <c r="F532" s="278" t="s">
        <v>3089</v>
      </c>
      <c r="G532" s="276"/>
      <c r="H532" s="277" t="s">
        <v>23</v>
      </c>
      <c r="I532" s="279"/>
      <c r="J532" s="276"/>
      <c r="K532" s="276"/>
      <c r="L532" s="280"/>
      <c r="M532" s="281"/>
      <c r="N532" s="282"/>
      <c r="O532" s="282"/>
      <c r="P532" s="282"/>
      <c r="Q532" s="282"/>
      <c r="R532" s="282"/>
      <c r="S532" s="282"/>
      <c r="T532" s="283"/>
      <c r="AT532" s="284" t="s">
        <v>322</v>
      </c>
      <c r="AU532" s="284" t="s">
        <v>87</v>
      </c>
      <c r="AV532" s="13" t="s">
        <v>84</v>
      </c>
      <c r="AW532" s="13" t="s">
        <v>39</v>
      </c>
      <c r="AX532" s="13" t="s">
        <v>76</v>
      </c>
      <c r="AY532" s="284" t="s">
        <v>170</v>
      </c>
    </row>
    <row r="533" spans="2:51" s="13" customFormat="1" ht="13.5">
      <c r="B533" s="275"/>
      <c r="C533" s="276"/>
      <c r="D533" s="233" t="s">
        <v>322</v>
      </c>
      <c r="E533" s="277" t="s">
        <v>23</v>
      </c>
      <c r="F533" s="278" t="s">
        <v>3090</v>
      </c>
      <c r="G533" s="276"/>
      <c r="H533" s="277" t="s">
        <v>23</v>
      </c>
      <c r="I533" s="279"/>
      <c r="J533" s="276"/>
      <c r="K533" s="276"/>
      <c r="L533" s="280"/>
      <c r="M533" s="281"/>
      <c r="N533" s="282"/>
      <c r="O533" s="282"/>
      <c r="P533" s="282"/>
      <c r="Q533" s="282"/>
      <c r="R533" s="282"/>
      <c r="S533" s="282"/>
      <c r="T533" s="283"/>
      <c r="AT533" s="284" t="s">
        <v>322</v>
      </c>
      <c r="AU533" s="284" t="s">
        <v>87</v>
      </c>
      <c r="AV533" s="13" t="s">
        <v>84</v>
      </c>
      <c r="AW533" s="13" t="s">
        <v>39</v>
      </c>
      <c r="AX533" s="13" t="s">
        <v>76</v>
      </c>
      <c r="AY533" s="284" t="s">
        <v>170</v>
      </c>
    </row>
    <row r="534" spans="2:51" s="13" customFormat="1" ht="13.5">
      <c r="B534" s="275"/>
      <c r="C534" s="276"/>
      <c r="D534" s="233" t="s">
        <v>322</v>
      </c>
      <c r="E534" s="277" t="s">
        <v>23</v>
      </c>
      <c r="F534" s="278" t="s">
        <v>3091</v>
      </c>
      <c r="G534" s="276"/>
      <c r="H534" s="277" t="s">
        <v>23</v>
      </c>
      <c r="I534" s="279"/>
      <c r="J534" s="276"/>
      <c r="K534" s="276"/>
      <c r="L534" s="280"/>
      <c r="M534" s="281"/>
      <c r="N534" s="282"/>
      <c r="O534" s="282"/>
      <c r="P534" s="282"/>
      <c r="Q534" s="282"/>
      <c r="R534" s="282"/>
      <c r="S534" s="282"/>
      <c r="T534" s="283"/>
      <c r="AT534" s="284" t="s">
        <v>322</v>
      </c>
      <c r="AU534" s="284" t="s">
        <v>87</v>
      </c>
      <c r="AV534" s="13" t="s">
        <v>84</v>
      </c>
      <c r="AW534" s="13" t="s">
        <v>39</v>
      </c>
      <c r="AX534" s="13" t="s">
        <v>76</v>
      </c>
      <c r="AY534" s="284" t="s">
        <v>170</v>
      </c>
    </row>
    <row r="535" spans="2:51" s="13" customFormat="1" ht="13.5">
      <c r="B535" s="275"/>
      <c r="C535" s="276"/>
      <c r="D535" s="233" t="s">
        <v>322</v>
      </c>
      <c r="E535" s="277" t="s">
        <v>23</v>
      </c>
      <c r="F535" s="278" t="s">
        <v>3092</v>
      </c>
      <c r="G535" s="276"/>
      <c r="H535" s="277" t="s">
        <v>23</v>
      </c>
      <c r="I535" s="279"/>
      <c r="J535" s="276"/>
      <c r="K535" s="276"/>
      <c r="L535" s="280"/>
      <c r="M535" s="281"/>
      <c r="N535" s="282"/>
      <c r="O535" s="282"/>
      <c r="P535" s="282"/>
      <c r="Q535" s="282"/>
      <c r="R535" s="282"/>
      <c r="S535" s="282"/>
      <c r="T535" s="283"/>
      <c r="AT535" s="284" t="s">
        <v>322</v>
      </c>
      <c r="AU535" s="284" t="s">
        <v>87</v>
      </c>
      <c r="AV535" s="13" t="s">
        <v>84</v>
      </c>
      <c r="AW535" s="13" t="s">
        <v>39</v>
      </c>
      <c r="AX535" s="13" t="s">
        <v>76</v>
      </c>
      <c r="AY535" s="284" t="s">
        <v>170</v>
      </c>
    </row>
    <row r="536" spans="2:51" s="13" customFormat="1" ht="13.5">
      <c r="B536" s="275"/>
      <c r="C536" s="276"/>
      <c r="D536" s="233" t="s">
        <v>322</v>
      </c>
      <c r="E536" s="277" t="s">
        <v>23</v>
      </c>
      <c r="F536" s="278" t="s">
        <v>3093</v>
      </c>
      <c r="G536" s="276"/>
      <c r="H536" s="277" t="s">
        <v>23</v>
      </c>
      <c r="I536" s="279"/>
      <c r="J536" s="276"/>
      <c r="K536" s="276"/>
      <c r="L536" s="280"/>
      <c r="M536" s="281"/>
      <c r="N536" s="282"/>
      <c r="O536" s="282"/>
      <c r="P536" s="282"/>
      <c r="Q536" s="282"/>
      <c r="R536" s="282"/>
      <c r="S536" s="282"/>
      <c r="T536" s="283"/>
      <c r="AT536" s="284" t="s">
        <v>322</v>
      </c>
      <c r="AU536" s="284" t="s">
        <v>87</v>
      </c>
      <c r="AV536" s="13" t="s">
        <v>84</v>
      </c>
      <c r="AW536" s="13" t="s">
        <v>39</v>
      </c>
      <c r="AX536" s="13" t="s">
        <v>76</v>
      </c>
      <c r="AY536" s="284" t="s">
        <v>170</v>
      </c>
    </row>
    <row r="537" spans="2:51" s="13" customFormat="1" ht="13.5">
      <c r="B537" s="275"/>
      <c r="C537" s="276"/>
      <c r="D537" s="233" t="s">
        <v>322</v>
      </c>
      <c r="E537" s="277" t="s">
        <v>23</v>
      </c>
      <c r="F537" s="278" t="s">
        <v>3094</v>
      </c>
      <c r="G537" s="276"/>
      <c r="H537" s="277" t="s">
        <v>23</v>
      </c>
      <c r="I537" s="279"/>
      <c r="J537" s="276"/>
      <c r="K537" s="276"/>
      <c r="L537" s="280"/>
      <c r="M537" s="281"/>
      <c r="N537" s="282"/>
      <c r="O537" s="282"/>
      <c r="P537" s="282"/>
      <c r="Q537" s="282"/>
      <c r="R537" s="282"/>
      <c r="S537" s="282"/>
      <c r="T537" s="283"/>
      <c r="AT537" s="284" t="s">
        <v>322</v>
      </c>
      <c r="AU537" s="284" t="s">
        <v>87</v>
      </c>
      <c r="AV537" s="13" t="s">
        <v>84</v>
      </c>
      <c r="AW537" s="13" t="s">
        <v>39</v>
      </c>
      <c r="AX537" s="13" t="s">
        <v>76</v>
      </c>
      <c r="AY537" s="284" t="s">
        <v>170</v>
      </c>
    </row>
    <row r="538" spans="2:51" s="13" customFormat="1" ht="13.5">
      <c r="B538" s="275"/>
      <c r="C538" s="276"/>
      <c r="D538" s="233" t="s">
        <v>322</v>
      </c>
      <c r="E538" s="277" t="s">
        <v>23</v>
      </c>
      <c r="F538" s="278" t="s">
        <v>3095</v>
      </c>
      <c r="G538" s="276"/>
      <c r="H538" s="277" t="s">
        <v>23</v>
      </c>
      <c r="I538" s="279"/>
      <c r="J538" s="276"/>
      <c r="K538" s="276"/>
      <c r="L538" s="280"/>
      <c r="M538" s="281"/>
      <c r="N538" s="282"/>
      <c r="O538" s="282"/>
      <c r="P538" s="282"/>
      <c r="Q538" s="282"/>
      <c r="R538" s="282"/>
      <c r="S538" s="282"/>
      <c r="T538" s="283"/>
      <c r="AT538" s="284" t="s">
        <v>322</v>
      </c>
      <c r="AU538" s="284" t="s">
        <v>87</v>
      </c>
      <c r="AV538" s="13" t="s">
        <v>84</v>
      </c>
      <c r="AW538" s="13" t="s">
        <v>39</v>
      </c>
      <c r="AX538" s="13" t="s">
        <v>76</v>
      </c>
      <c r="AY538" s="284" t="s">
        <v>170</v>
      </c>
    </row>
    <row r="539" spans="2:51" s="13" customFormat="1" ht="13.5">
      <c r="B539" s="275"/>
      <c r="C539" s="276"/>
      <c r="D539" s="233" t="s">
        <v>322</v>
      </c>
      <c r="E539" s="277" t="s">
        <v>23</v>
      </c>
      <c r="F539" s="278" t="s">
        <v>3091</v>
      </c>
      <c r="G539" s="276"/>
      <c r="H539" s="277" t="s">
        <v>23</v>
      </c>
      <c r="I539" s="279"/>
      <c r="J539" s="276"/>
      <c r="K539" s="276"/>
      <c r="L539" s="280"/>
      <c r="M539" s="281"/>
      <c r="N539" s="282"/>
      <c r="O539" s="282"/>
      <c r="P539" s="282"/>
      <c r="Q539" s="282"/>
      <c r="R539" s="282"/>
      <c r="S539" s="282"/>
      <c r="T539" s="283"/>
      <c r="AT539" s="284" t="s">
        <v>322</v>
      </c>
      <c r="AU539" s="284" t="s">
        <v>87</v>
      </c>
      <c r="AV539" s="13" t="s">
        <v>84</v>
      </c>
      <c r="AW539" s="13" t="s">
        <v>39</v>
      </c>
      <c r="AX539" s="13" t="s">
        <v>76</v>
      </c>
      <c r="AY539" s="284" t="s">
        <v>170</v>
      </c>
    </row>
    <row r="540" spans="2:51" s="13" customFormat="1" ht="13.5">
      <c r="B540" s="275"/>
      <c r="C540" s="276"/>
      <c r="D540" s="233" t="s">
        <v>322</v>
      </c>
      <c r="E540" s="277" t="s">
        <v>23</v>
      </c>
      <c r="F540" s="278" t="s">
        <v>3096</v>
      </c>
      <c r="G540" s="276"/>
      <c r="H540" s="277" t="s">
        <v>23</v>
      </c>
      <c r="I540" s="279"/>
      <c r="J540" s="276"/>
      <c r="K540" s="276"/>
      <c r="L540" s="280"/>
      <c r="M540" s="281"/>
      <c r="N540" s="282"/>
      <c r="O540" s="282"/>
      <c r="P540" s="282"/>
      <c r="Q540" s="282"/>
      <c r="R540" s="282"/>
      <c r="S540" s="282"/>
      <c r="T540" s="283"/>
      <c r="AT540" s="284" t="s">
        <v>322</v>
      </c>
      <c r="AU540" s="284" t="s">
        <v>87</v>
      </c>
      <c r="AV540" s="13" t="s">
        <v>84</v>
      </c>
      <c r="AW540" s="13" t="s">
        <v>39</v>
      </c>
      <c r="AX540" s="13" t="s">
        <v>76</v>
      </c>
      <c r="AY540" s="284" t="s">
        <v>170</v>
      </c>
    </row>
    <row r="541" spans="2:51" s="13" customFormat="1" ht="13.5">
      <c r="B541" s="275"/>
      <c r="C541" s="276"/>
      <c r="D541" s="233" t="s">
        <v>322</v>
      </c>
      <c r="E541" s="277" t="s">
        <v>23</v>
      </c>
      <c r="F541" s="278" t="s">
        <v>3093</v>
      </c>
      <c r="G541" s="276"/>
      <c r="H541" s="277" t="s">
        <v>23</v>
      </c>
      <c r="I541" s="279"/>
      <c r="J541" s="276"/>
      <c r="K541" s="276"/>
      <c r="L541" s="280"/>
      <c r="M541" s="281"/>
      <c r="N541" s="282"/>
      <c r="O541" s="282"/>
      <c r="P541" s="282"/>
      <c r="Q541" s="282"/>
      <c r="R541" s="282"/>
      <c r="S541" s="282"/>
      <c r="T541" s="283"/>
      <c r="AT541" s="284" t="s">
        <v>322</v>
      </c>
      <c r="AU541" s="284" t="s">
        <v>87</v>
      </c>
      <c r="AV541" s="13" t="s">
        <v>84</v>
      </c>
      <c r="AW541" s="13" t="s">
        <v>39</v>
      </c>
      <c r="AX541" s="13" t="s">
        <v>76</v>
      </c>
      <c r="AY541" s="284" t="s">
        <v>170</v>
      </c>
    </row>
    <row r="542" spans="2:51" s="13" customFormat="1" ht="13.5">
      <c r="B542" s="275"/>
      <c r="C542" s="276"/>
      <c r="D542" s="233" t="s">
        <v>322</v>
      </c>
      <c r="E542" s="277" t="s">
        <v>23</v>
      </c>
      <c r="F542" s="278" t="s">
        <v>3097</v>
      </c>
      <c r="G542" s="276"/>
      <c r="H542" s="277" t="s">
        <v>23</v>
      </c>
      <c r="I542" s="279"/>
      <c r="J542" s="276"/>
      <c r="K542" s="276"/>
      <c r="L542" s="280"/>
      <c r="M542" s="281"/>
      <c r="N542" s="282"/>
      <c r="O542" s="282"/>
      <c r="P542" s="282"/>
      <c r="Q542" s="282"/>
      <c r="R542" s="282"/>
      <c r="S542" s="282"/>
      <c r="T542" s="283"/>
      <c r="AT542" s="284" t="s">
        <v>322</v>
      </c>
      <c r="AU542" s="284" t="s">
        <v>87</v>
      </c>
      <c r="AV542" s="13" t="s">
        <v>84</v>
      </c>
      <c r="AW542" s="13" t="s">
        <v>39</v>
      </c>
      <c r="AX542" s="13" t="s">
        <v>76</v>
      </c>
      <c r="AY542" s="284" t="s">
        <v>170</v>
      </c>
    </row>
    <row r="543" spans="2:51" s="13" customFormat="1" ht="13.5">
      <c r="B543" s="275"/>
      <c r="C543" s="276"/>
      <c r="D543" s="233" t="s">
        <v>322</v>
      </c>
      <c r="E543" s="277" t="s">
        <v>23</v>
      </c>
      <c r="F543" s="278" t="s">
        <v>3098</v>
      </c>
      <c r="G543" s="276"/>
      <c r="H543" s="277" t="s">
        <v>23</v>
      </c>
      <c r="I543" s="279"/>
      <c r="J543" s="276"/>
      <c r="K543" s="276"/>
      <c r="L543" s="280"/>
      <c r="M543" s="281"/>
      <c r="N543" s="282"/>
      <c r="O543" s="282"/>
      <c r="P543" s="282"/>
      <c r="Q543" s="282"/>
      <c r="R543" s="282"/>
      <c r="S543" s="282"/>
      <c r="T543" s="283"/>
      <c r="AT543" s="284" t="s">
        <v>322</v>
      </c>
      <c r="AU543" s="284" t="s">
        <v>87</v>
      </c>
      <c r="AV543" s="13" t="s">
        <v>84</v>
      </c>
      <c r="AW543" s="13" t="s">
        <v>39</v>
      </c>
      <c r="AX543" s="13" t="s">
        <v>76</v>
      </c>
      <c r="AY543" s="284" t="s">
        <v>170</v>
      </c>
    </row>
    <row r="544" spans="2:51" s="13" customFormat="1" ht="13.5">
      <c r="B544" s="275"/>
      <c r="C544" s="276"/>
      <c r="D544" s="233" t="s">
        <v>322</v>
      </c>
      <c r="E544" s="277" t="s">
        <v>23</v>
      </c>
      <c r="F544" s="278" t="s">
        <v>3091</v>
      </c>
      <c r="G544" s="276"/>
      <c r="H544" s="277" t="s">
        <v>23</v>
      </c>
      <c r="I544" s="279"/>
      <c r="J544" s="276"/>
      <c r="K544" s="276"/>
      <c r="L544" s="280"/>
      <c r="M544" s="281"/>
      <c r="N544" s="282"/>
      <c r="O544" s="282"/>
      <c r="P544" s="282"/>
      <c r="Q544" s="282"/>
      <c r="R544" s="282"/>
      <c r="S544" s="282"/>
      <c r="T544" s="283"/>
      <c r="AT544" s="284" t="s">
        <v>322</v>
      </c>
      <c r="AU544" s="284" t="s">
        <v>87</v>
      </c>
      <c r="AV544" s="13" t="s">
        <v>84</v>
      </c>
      <c r="AW544" s="13" t="s">
        <v>39</v>
      </c>
      <c r="AX544" s="13" t="s">
        <v>76</v>
      </c>
      <c r="AY544" s="284" t="s">
        <v>170</v>
      </c>
    </row>
    <row r="545" spans="2:51" s="13" customFormat="1" ht="13.5">
      <c r="B545" s="275"/>
      <c r="C545" s="276"/>
      <c r="D545" s="233" t="s">
        <v>322</v>
      </c>
      <c r="E545" s="277" t="s">
        <v>23</v>
      </c>
      <c r="F545" s="278" t="s">
        <v>3099</v>
      </c>
      <c r="G545" s="276"/>
      <c r="H545" s="277" t="s">
        <v>23</v>
      </c>
      <c r="I545" s="279"/>
      <c r="J545" s="276"/>
      <c r="K545" s="276"/>
      <c r="L545" s="280"/>
      <c r="M545" s="281"/>
      <c r="N545" s="282"/>
      <c r="O545" s="282"/>
      <c r="P545" s="282"/>
      <c r="Q545" s="282"/>
      <c r="R545" s="282"/>
      <c r="S545" s="282"/>
      <c r="T545" s="283"/>
      <c r="AT545" s="284" t="s">
        <v>322</v>
      </c>
      <c r="AU545" s="284" t="s">
        <v>87</v>
      </c>
      <c r="AV545" s="13" t="s">
        <v>84</v>
      </c>
      <c r="AW545" s="13" t="s">
        <v>39</v>
      </c>
      <c r="AX545" s="13" t="s">
        <v>76</v>
      </c>
      <c r="AY545" s="284" t="s">
        <v>170</v>
      </c>
    </row>
    <row r="546" spans="2:51" s="13" customFormat="1" ht="13.5">
      <c r="B546" s="275"/>
      <c r="C546" s="276"/>
      <c r="D546" s="233" t="s">
        <v>322</v>
      </c>
      <c r="E546" s="277" t="s">
        <v>23</v>
      </c>
      <c r="F546" s="278" t="s">
        <v>3096</v>
      </c>
      <c r="G546" s="276"/>
      <c r="H546" s="277" t="s">
        <v>23</v>
      </c>
      <c r="I546" s="279"/>
      <c r="J546" s="276"/>
      <c r="K546" s="276"/>
      <c r="L546" s="280"/>
      <c r="M546" s="281"/>
      <c r="N546" s="282"/>
      <c r="O546" s="282"/>
      <c r="P546" s="282"/>
      <c r="Q546" s="282"/>
      <c r="R546" s="282"/>
      <c r="S546" s="282"/>
      <c r="T546" s="283"/>
      <c r="AT546" s="284" t="s">
        <v>322</v>
      </c>
      <c r="AU546" s="284" t="s">
        <v>87</v>
      </c>
      <c r="AV546" s="13" t="s">
        <v>84</v>
      </c>
      <c r="AW546" s="13" t="s">
        <v>39</v>
      </c>
      <c r="AX546" s="13" t="s">
        <v>76</v>
      </c>
      <c r="AY546" s="284" t="s">
        <v>170</v>
      </c>
    </row>
    <row r="547" spans="2:51" s="13" customFormat="1" ht="13.5">
      <c r="B547" s="275"/>
      <c r="C547" s="276"/>
      <c r="D547" s="233" t="s">
        <v>322</v>
      </c>
      <c r="E547" s="277" t="s">
        <v>23</v>
      </c>
      <c r="F547" s="278" t="s">
        <v>3100</v>
      </c>
      <c r="G547" s="276"/>
      <c r="H547" s="277" t="s">
        <v>23</v>
      </c>
      <c r="I547" s="279"/>
      <c r="J547" s="276"/>
      <c r="K547" s="276"/>
      <c r="L547" s="280"/>
      <c r="M547" s="281"/>
      <c r="N547" s="282"/>
      <c r="O547" s="282"/>
      <c r="P547" s="282"/>
      <c r="Q547" s="282"/>
      <c r="R547" s="282"/>
      <c r="S547" s="282"/>
      <c r="T547" s="283"/>
      <c r="AT547" s="284" t="s">
        <v>322</v>
      </c>
      <c r="AU547" s="284" t="s">
        <v>87</v>
      </c>
      <c r="AV547" s="13" t="s">
        <v>84</v>
      </c>
      <c r="AW547" s="13" t="s">
        <v>39</v>
      </c>
      <c r="AX547" s="13" t="s">
        <v>76</v>
      </c>
      <c r="AY547" s="284" t="s">
        <v>170</v>
      </c>
    </row>
    <row r="548" spans="2:51" s="13" customFormat="1" ht="13.5">
      <c r="B548" s="275"/>
      <c r="C548" s="276"/>
      <c r="D548" s="233" t="s">
        <v>322</v>
      </c>
      <c r="E548" s="277" t="s">
        <v>23</v>
      </c>
      <c r="F548" s="278" t="s">
        <v>3101</v>
      </c>
      <c r="G548" s="276"/>
      <c r="H548" s="277" t="s">
        <v>23</v>
      </c>
      <c r="I548" s="279"/>
      <c r="J548" s="276"/>
      <c r="K548" s="276"/>
      <c r="L548" s="280"/>
      <c r="M548" s="281"/>
      <c r="N548" s="282"/>
      <c r="O548" s="282"/>
      <c r="P548" s="282"/>
      <c r="Q548" s="282"/>
      <c r="R548" s="282"/>
      <c r="S548" s="282"/>
      <c r="T548" s="283"/>
      <c r="AT548" s="284" t="s">
        <v>322</v>
      </c>
      <c r="AU548" s="284" t="s">
        <v>87</v>
      </c>
      <c r="AV548" s="13" t="s">
        <v>84</v>
      </c>
      <c r="AW548" s="13" t="s">
        <v>39</v>
      </c>
      <c r="AX548" s="13" t="s">
        <v>76</v>
      </c>
      <c r="AY548" s="284" t="s">
        <v>170</v>
      </c>
    </row>
    <row r="549" spans="2:51" s="11" customFormat="1" ht="13.5">
      <c r="B549" s="240"/>
      <c r="C549" s="241"/>
      <c r="D549" s="233" t="s">
        <v>322</v>
      </c>
      <c r="E549" s="242" t="s">
        <v>23</v>
      </c>
      <c r="F549" s="243" t="s">
        <v>84</v>
      </c>
      <c r="G549" s="241"/>
      <c r="H549" s="244">
        <v>1</v>
      </c>
      <c r="I549" s="245"/>
      <c r="J549" s="241"/>
      <c r="K549" s="241"/>
      <c r="L549" s="246"/>
      <c r="M549" s="247"/>
      <c r="N549" s="248"/>
      <c r="O549" s="248"/>
      <c r="P549" s="248"/>
      <c r="Q549" s="248"/>
      <c r="R549" s="248"/>
      <c r="S549" s="248"/>
      <c r="T549" s="249"/>
      <c r="AT549" s="250" t="s">
        <v>322</v>
      </c>
      <c r="AU549" s="250" t="s">
        <v>87</v>
      </c>
      <c r="AV549" s="11" t="s">
        <v>87</v>
      </c>
      <c r="AW549" s="11" t="s">
        <v>39</v>
      </c>
      <c r="AX549" s="11" t="s">
        <v>84</v>
      </c>
      <c r="AY549" s="250" t="s">
        <v>170</v>
      </c>
    </row>
    <row r="550" spans="2:65" s="1" customFormat="1" ht="16.5" customHeight="1">
      <c r="B550" s="46"/>
      <c r="C550" s="221" t="s">
        <v>657</v>
      </c>
      <c r="D550" s="221" t="s">
        <v>176</v>
      </c>
      <c r="E550" s="222" t="s">
        <v>3102</v>
      </c>
      <c r="F550" s="223" t="s">
        <v>3103</v>
      </c>
      <c r="G550" s="224" t="s">
        <v>304</v>
      </c>
      <c r="H550" s="225">
        <v>1</v>
      </c>
      <c r="I550" s="226"/>
      <c r="J550" s="227">
        <f>ROUND(I550*H550,2)</f>
        <v>0</v>
      </c>
      <c r="K550" s="223" t="s">
        <v>23</v>
      </c>
      <c r="L550" s="72"/>
      <c r="M550" s="228" t="s">
        <v>23</v>
      </c>
      <c r="N550" s="229" t="s">
        <v>47</v>
      </c>
      <c r="O550" s="47"/>
      <c r="P550" s="230">
        <f>O550*H550</f>
        <v>0</v>
      </c>
      <c r="Q550" s="230">
        <v>0</v>
      </c>
      <c r="R550" s="230">
        <f>Q550*H550</f>
        <v>0</v>
      </c>
      <c r="S550" s="230">
        <v>0</v>
      </c>
      <c r="T550" s="231">
        <f>S550*H550</f>
        <v>0</v>
      </c>
      <c r="AR550" s="24" t="s">
        <v>194</v>
      </c>
      <c r="AT550" s="24" t="s">
        <v>176</v>
      </c>
      <c r="AU550" s="24" t="s">
        <v>87</v>
      </c>
      <c r="AY550" s="24" t="s">
        <v>170</v>
      </c>
      <c r="BE550" s="232">
        <f>IF(N550="základní",J550,0)</f>
        <v>0</v>
      </c>
      <c r="BF550" s="232">
        <f>IF(N550="snížená",J550,0)</f>
        <v>0</v>
      </c>
      <c r="BG550" s="232">
        <f>IF(N550="zákl. přenesená",J550,0)</f>
        <v>0</v>
      </c>
      <c r="BH550" s="232">
        <f>IF(N550="sníž. přenesená",J550,0)</f>
        <v>0</v>
      </c>
      <c r="BI550" s="232">
        <f>IF(N550="nulová",J550,0)</f>
        <v>0</v>
      </c>
      <c r="BJ550" s="24" t="s">
        <v>84</v>
      </c>
      <c r="BK550" s="232">
        <f>ROUND(I550*H550,2)</f>
        <v>0</v>
      </c>
      <c r="BL550" s="24" t="s">
        <v>194</v>
      </c>
      <c r="BM550" s="24" t="s">
        <v>3104</v>
      </c>
    </row>
    <row r="551" spans="2:47" s="1" customFormat="1" ht="13.5">
      <c r="B551" s="46"/>
      <c r="C551" s="74"/>
      <c r="D551" s="233" t="s">
        <v>183</v>
      </c>
      <c r="E551" s="74"/>
      <c r="F551" s="234" t="s">
        <v>3103</v>
      </c>
      <c r="G551" s="74"/>
      <c r="H551" s="74"/>
      <c r="I551" s="191"/>
      <c r="J551" s="74"/>
      <c r="K551" s="74"/>
      <c r="L551" s="72"/>
      <c r="M551" s="235"/>
      <c r="N551" s="47"/>
      <c r="O551" s="47"/>
      <c r="P551" s="47"/>
      <c r="Q551" s="47"/>
      <c r="R551" s="47"/>
      <c r="S551" s="47"/>
      <c r="T551" s="95"/>
      <c r="AT551" s="24" t="s">
        <v>183</v>
      </c>
      <c r="AU551" s="24" t="s">
        <v>87</v>
      </c>
    </row>
    <row r="552" spans="2:51" s="13" customFormat="1" ht="13.5">
      <c r="B552" s="275"/>
      <c r="C552" s="276"/>
      <c r="D552" s="233" t="s">
        <v>322</v>
      </c>
      <c r="E552" s="277" t="s">
        <v>23</v>
      </c>
      <c r="F552" s="278" t="s">
        <v>3105</v>
      </c>
      <c r="G552" s="276"/>
      <c r="H552" s="277" t="s">
        <v>23</v>
      </c>
      <c r="I552" s="279"/>
      <c r="J552" s="276"/>
      <c r="K552" s="276"/>
      <c r="L552" s="280"/>
      <c r="M552" s="281"/>
      <c r="N552" s="282"/>
      <c r="O552" s="282"/>
      <c r="P552" s="282"/>
      <c r="Q552" s="282"/>
      <c r="R552" s="282"/>
      <c r="S552" s="282"/>
      <c r="T552" s="283"/>
      <c r="AT552" s="284" t="s">
        <v>322</v>
      </c>
      <c r="AU552" s="284" t="s">
        <v>87</v>
      </c>
      <c r="AV552" s="13" t="s">
        <v>84</v>
      </c>
      <c r="AW552" s="13" t="s">
        <v>39</v>
      </c>
      <c r="AX552" s="13" t="s">
        <v>76</v>
      </c>
      <c r="AY552" s="284" t="s">
        <v>170</v>
      </c>
    </row>
    <row r="553" spans="2:51" s="13" customFormat="1" ht="13.5">
      <c r="B553" s="275"/>
      <c r="C553" s="276"/>
      <c r="D553" s="233" t="s">
        <v>322</v>
      </c>
      <c r="E553" s="277" t="s">
        <v>23</v>
      </c>
      <c r="F553" s="278" t="s">
        <v>3089</v>
      </c>
      <c r="G553" s="276"/>
      <c r="H553" s="277" t="s">
        <v>23</v>
      </c>
      <c r="I553" s="279"/>
      <c r="J553" s="276"/>
      <c r="K553" s="276"/>
      <c r="L553" s="280"/>
      <c r="M553" s="281"/>
      <c r="N553" s="282"/>
      <c r="O553" s="282"/>
      <c r="P553" s="282"/>
      <c r="Q553" s="282"/>
      <c r="R553" s="282"/>
      <c r="S553" s="282"/>
      <c r="T553" s="283"/>
      <c r="AT553" s="284" t="s">
        <v>322</v>
      </c>
      <c r="AU553" s="284" t="s">
        <v>87</v>
      </c>
      <c r="AV553" s="13" t="s">
        <v>84</v>
      </c>
      <c r="AW553" s="13" t="s">
        <v>39</v>
      </c>
      <c r="AX553" s="13" t="s">
        <v>76</v>
      </c>
      <c r="AY553" s="284" t="s">
        <v>170</v>
      </c>
    </row>
    <row r="554" spans="2:51" s="13" customFormat="1" ht="13.5">
      <c r="B554" s="275"/>
      <c r="C554" s="276"/>
      <c r="D554" s="233" t="s">
        <v>322</v>
      </c>
      <c r="E554" s="277" t="s">
        <v>23</v>
      </c>
      <c r="F554" s="278" t="s">
        <v>3090</v>
      </c>
      <c r="G554" s="276"/>
      <c r="H554" s="277" t="s">
        <v>23</v>
      </c>
      <c r="I554" s="279"/>
      <c r="J554" s="276"/>
      <c r="K554" s="276"/>
      <c r="L554" s="280"/>
      <c r="M554" s="281"/>
      <c r="N554" s="282"/>
      <c r="O554" s="282"/>
      <c r="P554" s="282"/>
      <c r="Q554" s="282"/>
      <c r="R554" s="282"/>
      <c r="S554" s="282"/>
      <c r="T554" s="283"/>
      <c r="AT554" s="284" t="s">
        <v>322</v>
      </c>
      <c r="AU554" s="284" t="s">
        <v>87</v>
      </c>
      <c r="AV554" s="13" t="s">
        <v>84</v>
      </c>
      <c r="AW554" s="13" t="s">
        <v>39</v>
      </c>
      <c r="AX554" s="13" t="s">
        <v>76</v>
      </c>
      <c r="AY554" s="284" t="s">
        <v>170</v>
      </c>
    </row>
    <row r="555" spans="2:51" s="13" customFormat="1" ht="13.5">
      <c r="B555" s="275"/>
      <c r="C555" s="276"/>
      <c r="D555" s="233" t="s">
        <v>322</v>
      </c>
      <c r="E555" s="277" t="s">
        <v>23</v>
      </c>
      <c r="F555" s="278" t="s">
        <v>3091</v>
      </c>
      <c r="G555" s="276"/>
      <c r="H555" s="277" t="s">
        <v>23</v>
      </c>
      <c r="I555" s="279"/>
      <c r="J555" s="276"/>
      <c r="K555" s="276"/>
      <c r="L555" s="280"/>
      <c r="M555" s="281"/>
      <c r="N555" s="282"/>
      <c r="O555" s="282"/>
      <c r="P555" s="282"/>
      <c r="Q555" s="282"/>
      <c r="R555" s="282"/>
      <c r="S555" s="282"/>
      <c r="T555" s="283"/>
      <c r="AT555" s="284" t="s">
        <v>322</v>
      </c>
      <c r="AU555" s="284" t="s">
        <v>87</v>
      </c>
      <c r="AV555" s="13" t="s">
        <v>84</v>
      </c>
      <c r="AW555" s="13" t="s">
        <v>39</v>
      </c>
      <c r="AX555" s="13" t="s">
        <v>76</v>
      </c>
      <c r="AY555" s="284" t="s">
        <v>170</v>
      </c>
    </row>
    <row r="556" spans="2:51" s="13" customFormat="1" ht="13.5">
      <c r="B556" s="275"/>
      <c r="C556" s="276"/>
      <c r="D556" s="233" t="s">
        <v>322</v>
      </c>
      <c r="E556" s="277" t="s">
        <v>23</v>
      </c>
      <c r="F556" s="278" t="s">
        <v>3092</v>
      </c>
      <c r="G556" s="276"/>
      <c r="H556" s="277" t="s">
        <v>23</v>
      </c>
      <c r="I556" s="279"/>
      <c r="J556" s="276"/>
      <c r="K556" s="276"/>
      <c r="L556" s="280"/>
      <c r="M556" s="281"/>
      <c r="N556" s="282"/>
      <c r="O556" s="282"/>
      <c r="P556" s="282"/>
      <c r="Q556" s="282"/>
      <c r="R556" s="282"/>
      <c r="S556" s="282"/>
      <c r="T556" s="283"/>
      <c r="AT556" s="284" t="s">
        <v>322</v>
      </c>
      <c r="AU556" s="284" t="s">
        <v>87</v>
      </c>
      <c r="AV556" s="13" t="s">
        <v>84</v>
      </c>
      <c r="AW556" s="13" t="s">
        <v>39</v>
      </c>
      <c r="AX556" s="13" t="s">
        <v>76</v>
      </c>
      <c r="AY556" s="284" t="s">
        <v>170</v>
      </c>
    </row>
    <row r="557" spans="2:51" s="13" customFormat="1" ht="13.5">
      <c r="B557" s="275"/>
      <c r="C557" s="276"/>
      <c r="D557" s="233" t="s">
        <v>322</v>
      </c>
      <c r="E557" s="277" t="s">
        <v>23</v>
      </c>
      <c r="F557" s="278" t="s">
        <v>3094</v>
      </c>
      <c r="G557" s="276"/>
      <c r="H557" s="277" t="s">
        <v>23</v>
      </c>
      <c r="I557" s="279"/>
      <c r="J557" s="276"/>
      <c r="K557" s="276"/>
      <c r="L557" s="280"/>
      <c r="M557" s="281"/>
      <c r="N557" s="282"/>
      <c r="O557" s="282"/>
      <c r="P557" s="282"/>
      <c r="Q557" s="282"/>
      <c r="R557" s="282"/>
      <c r="S557" s="282"/>
      <c r="T557" s="283"/>
      <c r="AT557" s="284" t="s">
        <v>322</v>
      </c>
      <c r="AU557" s="284" t="s">
        <v>87</v>
      </c>
      <c r="AV557" s="13" t="s">
        <v>84</v>
      </c>
      <c r="AW557" s="13" t="s">
        <v>39</v>
      </c>
      <c r="AX557" s="13" t="s">
        <v>76</v>
      </c>
      <c r="AY557" s="284" t="s">
        <v>170</v>
      </c>
    </row>
    <row r="558" spans="2:51" s="13" customFormat="1" ht="13.5">
      <c r="B558" s="275"/>
      <c r="C558" s="276"/>
      <c r="D558" s="233" t="s">
        <v>322</v>
      </c>
      <c r="E558" s="277" t="s">
        <v>23</v>
      </c>
      <c r="F558" s="278" t="s">
        <v>3095</v>
      </c>
      <c r="G558" s="276"/>
      <c r="H558" s="277" t="s">
        <v>23</v>
      </c>
      <c r="I558" s="279"/>
      <c r="J558" s="276"/>
      <c r="K558" s="276"/>
      <c r="L558" s="280"/>
      <c r="M558" s="281"/>
      <c r="N558" s="282"/>
      <c r="O558" s="282"/>
      <c r="P558" s="282"/>
      <c r="Q558" s="282"/>
      <c r="R558" s="282"/>
      <c r="S558" s="282"/>
      <c r="T558" s="283"/>
      <c r="AT558" s="284" t="s">
        <v>322</v>
      </c>
      <c r="AU558" s="284" t="s">
        <v>87</v>
      </c>
      <c r="AV558" s="13" t="s">
        <v>84</v>
      </c>
      <c r="AW558" s="13" t="s">
        <v>39</v>
      </c>
      <c r="AX558" s="13" t="s">
        <v>76</v>
      </c>
      <c r="AY558" s="284" t="s">
        <v>170</v>
      </c>
    </row>
    <row r="559" spans="2:51" s="13" customFormat="1" ht="13.5">
      <c r="B559" s="275"/>
      <c r="C559" s="276"/>
      <c r="D559" s="233" t="s">
        <v>322</v>
      </c>
      <c r="E559" s="277" t="s">
        <v>23</v>
      </c>
      <c r="F559" s="278" t="s">
        <v>3091</v>
      </c>
      <c r="G559" s="276"/>
      <c r="H559" s="277" t="s">
        <v>23</v>
      </c>
      <c r="I559" s="279"/>
      <c r="J559" s="276"/>
      <c r="K559" s="276"/>
      <c r="L559" s="280"/>
      <c r="M559" s="281"/>
      <c r="N559" s="282"/>
      <c r="O559" s="282"/>
      <c r="P559" s="282"/>
      <c r="Q559" s="282"/>
      <c r="R559" s="282"/>
      <c r="S559" s="282"/>
      <c r="T559" s="283"/>
      <c r="AT559" s="284" t="s">
        <v>322</v>
      </c>
      <c r="AU559" s="284" t="s">
        <v>87</v>
      </c>
      <c r="AV559" s="13" t="s">
        <v>84</v>
      </c>
      <c r="AW559" s="13" t="s">
        <v>39</v>
      </c>
      <c r="AX559" s="13" t="s">
        <v>76</v>
      </c>
      <c r="AY559" s="284" t="s">
        <v>170</v>
      </c>
    </row>
    <row r="560" spans="2:51" s="13" customFormat="1" ht="13.5">
      <c r="B560" s="275"/>
      <c r="C560" s="276"/>
      <c r="D560" s="233" t="s">
        <v>322</v>
      </c>
      <c r="E560" s="277" t="s">
        <v>23</v>
      </c>
      <c r="F560" s="278" t="s">
        <v>3096</v>
      </c>
      <c r="G560" s="276"/>
      <c r="H560" s="277" t="s">
        <v>23</v>
      </c>
      <c r="I560" s="279"/>
      <c r="J560" s="276"/>
      <c r="K560" s="276"/>
      <c r="L560" s="280"/>
      <c r="M560" s="281"/>
      <c r="N560" s="282"/>
      <c r="O560" s="282"/>
      <c r="P560" s="282"/>
      <c r="Q560" s="282"/>
      <c r="R560" s="282"/>
      <c r="S560" s="282"/>
      <c r="T560" s="283"/>
      <c r="AT560" s="284" t="s">
        <v>322</v>
      </c>
      <c r="AU560" s="284" t="s">
        <v>87</v>
      </c>
      <c r="AV560" s="13" t="s">
        <v>84</v>
      </c>
      <c r="AW560" s="13" t="s">
        <v>39</v>
      </c>
      <c r="AX560" s="13" t="s">
        <v>76</v>
      </c>
      <c r="AY560" s="284" t="s">
        <v>170</v>
      </c>
    </row>
    <row r="561" spans="2:51" s="13" customFormat="1" ht="13.5">
      <c r="B561" s="275"/>
      <c r="C561" s="276"/>
      <c r="D561" s="233" t="s">
        <v>322</v>
      </c>
      <c r="E561" s="277" t="s">
        <v>23</v>
      </c>
      <c r="F561" s="278" t="s">
        <v>3093</v>
      </c>
      <c r="G561" s="276"/>
      <c r="H561" s="277" t="s">
        <v>23</v>
      </c>
      <c r="I561" s="279"/>
      <c r="J561" s="276"/>
      <c r="K561" s="276"/>
      <c r="L561" s="280"/>
      <c r="M561" s="281"/>
      <c r="N561" s="282"/>
      <c r="O561" s="282"/>
      <c r="P561" s="282"/>
      <c r="Q561" s="282"/>
      <c r="R561" s="282"/>
      <c r="S561" s="282"/>
      <c r="T561" s="283"/>
      <c r="AT561" s="284" t="s">
        <v>322</v>
      </c>
      <c r="AU561" s="284" t="s">
        <v>87</v>
      </c>
      <c r="AV561" s="13" t="s">
        <v>84</v>
      </c>
      <c r="AW561" s="13" t="s">
        <v>39</v>
      </c>
      <c r="AX561" s="13" t="s">
        <v>76</v>
      </c>
      <c r="AY561" s="284" t="s">
        <v>170</v>
      </c>
    </row>
    <row r="562" spans="2:51" s="13" customFormat="1" ht="13.5">
      <c r="B562" s="275"/>
      <c r="C562" s="276"/>
      <c r="D562" s="233" t="s">
        <v>322</v>
      </c>
      <c r="E562" s="277" t="s">
        <v>23</v>
      </c>
      <c r="F562" s="278" t="s">
        <v>3106</v>
      </c>
      <c r="G562" s="276"/>
      <c r="H562" s="277" t="s">
        <v>23</v>
      </c>
      <c r="I562" s="279"/>
      <c r="J562" s="276"/>
      <c r="K562" s="276"/>
      <c r="L562" s="280"/>
      <c r="M562" s="281"/>
      <c r="N562" s="282"/>
      <c r="O562" s="282"/>
      <c r="P562" s="282"/>
      <c r="Q562" s="282"/>
      <c r="R562" s="282"/>
      <c r="S562" s="282"/>
      <c r="T562" s="283"/>
      <c r="AT562" s="284" t="s">
        <v>322</v>
      </c>
      <c r="AU562" s="284" t="s">
        <v>87</v>
      </c>
      <c r="AV562" s="13" t="s">
        <v>84</v>
      </c>
      <c r="AW562" s="13" t="s">
        <v>39</v>
      </c>
      <c r="AX562" s="13" t="s">
        <v>76</v>
      </c>
      <c r="AY562" s="284" t="s">
        <v>170</v>
      </c>
    </row>
    <row r="563" spans="2:51" s="11" customFormat="1" ht="13.5">
      <c r="B563" s="240"/>
      <c r="C563" s="241"/>
      <c r="D563" s="233" t="s">
        <v>322</v>
      </c>
      <c r="E563" s="242" t="s">
        <v>23</v>
      </c>
      <c r="F563" s="243" t="s">
        <v>84</v>
      </c>
      <c r="G563" s="241"/>
      <c r="H563" s="244">
        <v>1</v>
      </c>
      <c r="I563" s="245"/>
      <c r="J563" s="241"/>
      <c r="K563" s="241"/>
      <c r="L563" s="246"/>
      <c r="M563" s="247"/>
      <c r="N563" s="248"/>
      <c r="O563" s="248"/>
      <c r="P563" s="248"/>
      <c r="Q563" s="248"/>
      <c r="R563" s="248"/>
      <c r="S563" s="248"/>
      <c r="T563" s="249"/>
      <c r="AT563" s="250" t="s">
        <v>322</v>
      </c>
      <c r="AU563" s="250" t="s">
        <v>87</v>
      </c>
      <c r="AV563" s="11" t="s">
        <v>87</v>
      </c>
      <c r="AW563" s="11" t="s">
        <v>39</v>
      </c>
      <c r="AX563" s="11" t="s">
        <v>84</v>
      </c>
      <c r="AY563" s="250" t="s">
        <v>170</v>
      </c>
    </row>
    <row r="564" spans="2:65" s="1" customFormat="1" ht="16.5" customHeight="1">
      <c r="B564" s="46"/>
      <c r="C564" s="221" t="s">
        <v>663</v>
      </c>
      <c r="D564" s="221" t="s">
        <v>176</v>
      </c>
      <c r="E564" s="222" t="s">
        <v>3107</v>
      </c>
      <c r="F564" s="223" t="s">
        <v>3108</v>
      </c>
      <c r="G564" s="224" t="s">
        <v>304</v>
      </c>
      <c r="H564" s="225">
        <v>1</v>
      </c>
      <c r="I564" s="226"/>
      <c r="J564" s="227">
        <f>ROUND(I564*H564,2)</f>
        <v>0</v>
      </c>
      <c r="K564" s="223" t="s">
        <v>23</v>
      </c>
      <c r="L564" s="72"/>
      <c r="M564" s="228" t="s">
        <v>23</v>
      </c>
      <c r="N564" s="229" t="s">
        <v>47</v>
      </c>
      <c r="O564" s="47"/>
      <c r="P564" s="230">
        <f>O564*H564</f>
        <v>0</v>
      </c>
      <c r="Q564" s="230">
        <v>0</v>
      </c>
      <c r="R564" s="230">
        <f>Q564*H564</f>
        <v>0</v>
      </c>
      <c r="S564" s="230">
        <v>0</v>
      </c>
      <c r="T564" s="231">
        <f>S564*H564</f>
        <v>0</v>
      </c>
      <c r="AR564" s="24" t="s">
        <v>194</v>
      </c>
      <c r="AT564" s="24" t="s">
        <v>176</v>
      </c>
      <c r="AU564" s="24" t="s">
        <v>87</v>
      </c>
      <c r="AY564" s="24" t="s">
        <v>170</v>
      </c>
      <c r="BE564" s="232">
        <f>IF(N564="základní",J564,0)</f>
        <v>0</v>
      </c>
      <c r="BF564" s="232">
        <f>IF(N564="snížená",J564,0)</f>
        <v>0</v>
      </c>
      <c r="BG564" s="232">
        <f>IF(N564="zákl. přenesená",J564,0)</f>
        <v>0</v>
      </c>
      <c r="BH564" s="232">
        <f>IF(N564="sníž. přenesená",J564,0)</f>
        <v>0</v>
      </c>
      <c r="BI564" s="232">
        <f>IF(N564="nulová",J564,0)</f>
        <v>0</v>
      </c>
      <c r="BJ564" s="24" t="s">
        <v>84</v>
      </c>
      <c r="BK564" s="232">
        <f>ROUND(I564*H564,2)</f>
        <v>0</v>
      </c>
      <c r="BL564" s="24" t="s">
        <v>194</v>
      </c>
      <c r="BM564" s="24" t="s">
        <v>3109</v>
      </c>
    </row>
    <row r="565" spans="2:47" s="1" customFormat="1" ht="13.5">
      <c r="B565" s="46"/>
      <c r="C565" s="74"/>
      <c r="D565" s="233" t="s">
        <v>183</v>
      </c>
      <c r="E565" s="74"/>
      <c r="F565" s="234" t="s">
        <v>3108</v>
      </c>
      <c r="G565" s="74"/>
      <c r="H565" s="74"/>
      <c r="I565" s="191"/>
      <c r="J565" s="74"/>
      <c r="K565" s="74"/>
      <c r="L565" s="72"/>
      <c r="M565" s="235"/>
      <c r="N565" s="47"/>
      <c r="O565" s="47"/>
      <c r="P565" s="47"/>
      <c r="Q565" s="47"/>
      <c r="R565" s="47"/>
      <c r="S565" s="47"/>
      <c r="T565" s="95"/>
      <c r="AT565" s="24" t="s">
        <v>183</v>
      </c>
      <c r="AU565" s="24" t="s">
        <v>87</v>
      </c>
    </row>
    <row r="566" spans="2:51" s="13" customFormat="1" ht="13.5">
      <c r="B566" s="275"/>
      <c r="C566" s="276"/>
      <c r="D566" s="233" t="s">
        <v>322</v>
      </c>
      <c r="E566" s="277" t="s">
        <v>23</v>
      </c>
      <c r="F566" s="278" t="s">
        <v>3110</v>
      </c>
      <c r="G566" s="276"/>
      <c r="H566" s="277" t="s">
        <v>23</v>
      </c>
      <c r="I566" s="279"/>
      <c r="J566" s="276"/>
      <c r="K566" s="276"/>
      <c r="L566" s="280"/>
      <c r="M566" s="281"/>
      <c r="N566" s="282"/>
      <c r="O566" s="282"/>
      <c r="P566" s="282"/>
      <c r="Q566" s="282"/>
      <c r="R566" s="282"/>
      <c r="S566" s="282"/>
      <c r="T566" s="283"/>
      <c r="AT566" s="284" t="s">
        <v>322</v>
      </c>
      <c r="AU566" s="284" t="s">
        <v>87</v>
      </c>
      <c r="AV566" s="13" t="s">
        <v>84</v>
      </c>
      <c r="AW566" s="13" t="s">
        <v>39</v>
      </c>
      <c r="AX566" s="13" t="s">
        <v>76</v>
      </c>
      <c r="AY566" s="284" t="s">
        <v>170</v>
      </c>
    </row>
    <row r="567" spans="2:51" s="13" customFormat="1" ht="13.5">
      <c r="B567" s="275"/>
      <c r="C567" s="276"/>
      <c r="D567" s="233" t="s">
        <v>322</v>
      </c>
      <c r="E567" s="277" t="s">
        <v>23</v>
      </c>
      <c r="F567" s="278" t="s">
        <v>3089</v>
      </c>
      <c r="G567" s="276"/>
      <c r="H567" s="277" t="s">
        <v>23</v>
      </c>
      <c r="I567" s="279"/>
      <c r="J567" s="276"/>
      <c r="K567" s="276"/>
      <c r="L567" s="280"/>
      <c r="M567" s="281"/>
      <c r="N567" s="282"/>
      <c r="O567" s="282"/>
      <c r="P567" s="282"/>
      <c r="Q567" s="282"/>
      <c r="R567" s="282"/>
      <c r="S567" s="282"/>
      <c r="T567" s="283"/>
      <c r="AT567" s="284" t="s">
        <v>322</v>
      </c>
      <c r="AU567" s="284" t="s">
        <v>87</v>
      </c>
      <c r="AV567" s="13" t="s">
        <v>84</v>
      </c>
      <c r="AW567" s="13" t="s">
        <v>39</v>
      </c>
      <c r="AX567" s="13" t="s">
        <v>76</v>
      </c>
      <c r="AY567" s="284" t="s">
        <v>170</v>
      </c>
    </row>
    <row r="568" spans="2:51" s="13" customFormat="1" ht="13.5">
      <c r="B568" s="275"/>
      <c r="C568" s="276"/>
      <c r="D568" s="233" t="s">
        <v>322</v>
      </c>
      <c r="E568" s="277" t="s">
        <v>23</v>
      </c>
      <c r="F568" s="278" t="s">
        <v>3090</v>
      </c>
      <c r="G568" s="276"/>
      <c r="H568" s="277" t="s">
        <v>23</v>
      </c>
      <c r="I568" s="279"/>
      <c r="J568" s="276"/>
      <c r="K568" s="276"/>
      <c r="L568" s="280"/>
      <c r="M568" s="281"/>
      <c r="N568" s="282"/>
      <c r="O568" s="282"/>
      <c r="P568" s="282"/>
      <c r="Q568" s="282"/>
      <c r="R568" s="282"/>
      <c r="S568" s="282"/>
      <c r="T568" s="283"/>
      <c r="AT568" s="284" t="s">
        <v>322</v>
      </c>
      <c r="AU568" s="284" t="s">
        <v>87</v>
      </c>
      <c r="AV568" s="13" t="s">
        <v>84</v>
      </c>
      <c r="AW568" s="13" t="s">
        <v>39</v>
      </c>
      <c r="AX568" s="13" t="s">
        <v>76</v>
      </c>
      <c r="AY568" s="284" t="s">
        <v>170</v>
      </c>
    </row>
    <row r="569" spans="2:51" s="13" customFormat="1" ht="13.5">
      <c r="B569" s="275"/>
      <c r="C569" s="276"/>
      <c r="D569" s="233" t="s">
        <v>322</v>
      </c>
      <c r="E569" s="277" t="s">
        <v>23</v>
      </c>
      <c r="F569" s="278" t="s">
        <v>3091</v>
      </c>
      <c r="G569" s="276"/>
      <c r="H569" s="277" t="s">
        <v>23</v>
      </c>
      <c r="I569" s="279"/>
      <c r="J569" s="276"/>
      <c r="K569" s="276"/>
      <c r="L569" s="280"/>
      <c r="M569" s="281"/>
      <c r="N569" s="282"/>
      <c r="O569" s="282"/>
      <c r="P569" s="282"/>
      <c r="Q569" s="282"/>
      <c r="R569" s="282"/>
      <c r="S569" s="282"/>
      <c r="T569" s="283"/>
      <c r="AT569" s="284" t="s">
        <v>322</v>
      </c>
      <c r="AU569" s="284" t="s">
        <v>87</v>
      </c>
      <c r="AV569" s="13" t="s">
        <v>84</v>
      </c>
      <c r="AW569" s="13" t="s">
        <v>39</v>
      </c>
      <c r="AX569" s="13" t="s">
        <v>76</v>
      </c>
      <c r="AY569" s="284" t="s">
        <v>170</v>
      </c>
    </row>
    <row r="570" spans="2:51" s="13" customFormat="1" ht="13.5">
      <c r="B570" s="275"/>
      <c r="C570" s="276"/>
      <c r="D570" s="233" t="s">
        <v>322</v>
      </c>
      <c r="E570" s="277" t="s">
        <v>23</v>
      </c>
      <c r="F570" s="278" t="s">
        <v>3092</v>
      </c>
      <c r="G570" s="276"/>
      <c r="H570" s="277" t="s">
        <v>23</v>
      </c>
      <c r="I570" s="279"/>
      <c r="J570" s="276"/>
      <c r="K570" s="276"/>
      <c r="L570" s="280"/>
      <c r="M570" s="281"/>
      <c r="N570" s="282"/>
      <c r="O570" s="282"/>
      <c r="P570" s="282"/>
      <c r="Q570" s="282"/>
      <c r="R570" s="282"/>
      <c r="S570" s="282"/>
      <c r="T570" s="283"/>
      <c r="AT570" s="284" t="s">
        <v>322</v>
      </c>
      <c r="AU570" s="284" t="s">
        <v>87</v>
      </c>
      <c r="AV570" s="13" t="s">
        <v>84</v>
      </c>
      <c r="AW570" s="13" t="s">
        <v>39</v>
      </c>
      <c r="AX570" s="13" t="s">
        <v>76</v>
      </c>
      <c r="AY570" s="284" t="s">
        <v>170</v>
      </c>
    </row>
    <row r="571" spans="2:51" s="13" customFormat="1" ht="13.5">
      <c r="B571" s="275"/>
      <c r="C571" s="276"/>
      <c r="D571" s="233" t="s">
        <v>322</v>
      </c>
      <c r="E571" s="277" t="s">
        <v>23</v>
      </c>
      <c r="F571" s="278" t="s">
        <v>3111</v>
      </c>
      <c r="G571" s="276"/>
      <c r="H571" s="277" t="s">
        <v>23</v>
      </c>
      <c r="I571" s="279"/>
      <c r="J571" s="276"/>
      <c r="K571" s="276"/>
      <c r="L571" s="280"/>
      <c r="M571" s="281"/>
      <c r="N571" s="282"/>
      <c r="O571" s="282"/>
      <c r="P571" s="282"/>
      <c r="Q571" s="282"/>
      <c r="R571" s="282"/>
      <c r="S571" s="282"/>
      <c r="T571" s="283"/>
      <c r="AT571" s="284" t="s">
        <v>322</v>
      </c>
      <c r="AU571" s="284" t="s">
        <v>87</v>
      </c>
      <c r="AV571" s="13" t="s">
        <v>84</v>
      </c>
      <c r="AW571" s="13" t="s">
        <v>39</v>
      </c>
      <c r="AX571" s="13" t="s">
        <v>76</v>
      </c>
      <c r="AY571" s="284" t="s">
        <v>170</v>
      </c>
    </row>
    <row r="572" spans="2:51" s="13" customFormat="1" ht="13.5">
      <c r="B572" s="275"/>
      <c r="C572" s="276"/>
      <c r="D572" s="233" t="s">
        <v>322</v>
      </c>
      <c r="E572" s="277" t="s">
        <v>23</v>
      </c>
      <c r="F572" s="278" t="s">
        <v>3095</v>
      </c>
      <c r="G572" s="276"/>
      <c r="H572" s="277" t="s">
        <v>23</v>
      </c>
      <c r="I572" s="279"/>
      <c r="J572" s="276"/>
      <c r="K572" s="276"/>
      <c r="L572" s="280"/>
      <c r="M572" s="281"/>
      <c r="N572" s="282"/>
      <c r="O572" s="282"/>
      <c r="P572" s="282"/>
      <c r="Q572" s="282"/>
      <c r="R572" s="282"/>
      <c r="S572" s="282"/>
      <c r="T572" s="283"/>
      <c r="AT572" s="284" t="s">
        <v>322</v>
      </c>
      <c r="AU572" s="284" t="s">
        <v>87</v>
      </c>
      <c r="AV572" s="13" t="s">
        <v>84</v>
      </c>
      <c r="AW572" s="13" t="s">
        <v>39</v>
      </c>
      <c r="AX572" s="13" t="s">
        <v>76</v>
      </c>
      <c r="AY572" s="284" t="s">
        <v>170</v>
      </c>
    </row>
    <row r="573" spans="2:51" s="13" customFormat="1" ht="13.5">
      <c r="B573" s="275"/>
      <c r="C573" s="276"/>
      <c r="D573" s="233" t="s">
        <v>322</v>
      </c>
      <c r="E573" s="277" t="s">
        <v>23</v>
      </c>
      <c r="F573" s="278" t="s">
        <v>3091</v>
      </c>
      <c r="G573" s="276"/>
      <c r="H573" s="277" t="s">
        <v>23</v>
      </c>
      <c r="I573" s="279"/>
      <c r="J573" s="276"/>
      <c r="K573" s="276"/>
      <c r="L573" s="280"/>
      <c r="M573" s="281"/>
      <c r="N573" s="282"/>
      <c r="O573" s="282"/>
      <c r="P573" s="282"/>
      <c r="Q573" s="282"/>
      <c r="R573" s="282"/>
      <c r="S573" s="282"/>
      <c r="T573" s="283"/>
      <c r="AT573" s="284" t="s">
        <v>322</v>
      </c>
      <c r="AU573" s="284" t="s">
        <v>87</v>
      </c>
      <c r="AV573" s="13" t="s">
        <v>84</v>
      </c>
      <c r="AW573" s="13" t="s">
        <v>39</v>
      </c>
      <c r="AX573" s="13" t="s">
        <v>76</v>
      </c>
      <c r="AY573" s="284" t="s">
        <v>170</v>
      </c>
    </row>
    <row r="574" spans="2:51" s="13" customFormat="1" ht="13.5">
      <c r="B574" s="275"/>
      <c r="C574" s="276"/>
      <c r="D574" s="233" t="s">
        <v>322</v>
      </c>
      <c r="E574" s="277" t="s">
        <v>23</v>
      </c>
      <c r="F574" s="278" t="s">
        <v>3096</v>
      </c>
      <c r="G574" s="276"/>
      <c r="H574" s="277" t="s">
        <v>23</v>
      </c>
      <c r="I574" s="279"/>
      <c r="J574" s="276"/>
      <c r="K574" s="276"/>
      <c r="L574" s="280"/>
      <c r="M574" s="281"/>
      <c r="N574" s="282"/>
      <c r="O574" s="282"/>
      <c r="P574" s="282"/>
      <c r="Q574" s="282"/>
      <c r="R574" s="282"/>
      <c r="S574" s="282"/>
      <c r="T574" s="283"/>
      <c r="AT574" s="284" t="s">
        <v>322</v>
      </c>
      <c r="AU574" s="284" t="s">
        <v>87</v>
      </c>
      <c r="AV574" s="13" t="s">
        <v>84</v>
      </c>
      <c r="AW574" s="13" t="s">
        <v>39</v>
      </c>
      <c r="AX574" s="13" t="s">
        <v>76</v>
      </c>
      <c r="AY574" s="284" t="s">
        <v>170</v>
      </c>
    </row>
    <row r="575" spans="2:51" s="13" customFormat="1" ht="13.5">
      <c r="B575" s="275"/>
      <c r="C575" s="276"/>
      <c r="D575" s="233" t="s">
        <v>322</v>
      </c>
      <c r="E575" s="277" t="s">
        <v>23</v>
      </c>
      <c r="F575" s="278" t="s">
        <v>3093</v>
      </c>
      <c r="G575" s="276"/>
      <c r="H575" s="277" t="s">
        <v>23</v>
      </c>
      <c r="I575" s="279"/>
      <c r="J575" s="276"/>
      <c r="K575" s="276"/>
      <c r="L575" s="280"/>
      <c r="M575" s="281"/>
      <c r="N575" s="282"/>
      <c r="O575" s="282"/>
      <c r="P575" s="282"/>
      <c r="Q575" s="282"/>
      <c r="R575" s="282"/>
      <c r="S575" s="282"/>
      <c r="T575" s="283"/>
      <c r="AT575" s="284" t="s">
        <v>322</v>
      </c>
      <c r="AU575" s="284" t="s">
        <v>87</v>
      </c>
      <c r="AV575" s="13" t="s">
        <v>84</v>
      </c>
      <c r="AW575" s="13" t="s">
        <v>39</v>
      </c>
      <c r="AX575" s="13" t="s">
        <v>76</v>
      </c>
      <c r="AY575" s="284" t="s">
        <v>170</v>
      </c>
    </row>
    <row r="576" spans="2:51" s="13" customFormat="1" ht="13.5">
      <c r="B576" s="275"/>
      <c r="C576" s="276"/>
      <c r="D576" s="233" t="s">
        <v>322</v>
      </c>
      <c r="E576" s="277" t="s">
        <v>23</v>
      </c>
      <c r="F576" s="278" t="s">
        <v>3112</v>
      </c>
      <c r="G576" s="276"/>
      <c r="H576" s="277" t="s">
        <v>23</v>
      </c>
      <c r="I576" s="279"/>
      <c r="J576" s="276"/>
      <c r="K576" s="276"/>
      <c r="L576" s="280"/>
      <c r="M576" s="281"/>
      <c r="N576" s="282"/>
      <c r="O576" s="282"/>
      <c r="P576" s="282"/>
      <c r="Q576" s="282"/>
      <c r="R576" s="282"/>
      <c r="S576" s="282"/>
      <c r="T576" s="283"/>
      <c r="AT576" s="284" t="s">
        <v>322</v>
      </c>
      <c r="AU576" s="284" t="s">
        <v>87</v>
      </c>
      <c r="AV576" s="13" t="s">
        <v>84</v>
      </c>
      <c r="AW576" s="13" t="s">
        <v>39</v>
      </c>
      <c r="AX576" s="13" t="s">
        <v>76</v>
      </c>
      <c r="AY576" s="284" t="s">
        <v>170</v>
      </c>
    </row>
    <row r="577" spans="2:51" s="11" customFormat="1" ht="13.5">
      <c r="B577" s="240"/>
      <c r="C577" s="241"/>
      <c r="D577" s="233" t="s">
        <v>322</v>
      </c>
      <c r="E577" s="242" t="s">
        <v>23</v>
      </c>
      <c r="F577" s="243" t="s">
        <v>84</v>
      </c>
      <c r="G577" s="241"/>
      <c r="H577" s="244">
        <v>1</v>
      </c>
      <c r="I577" s="245"/>
      <c r="J577" s="241"/>
      <c r="K577" s="241"/>
      <c r="L577" s="246"/>
      <c r="M577" s="247"/>
      <c r="N577" s="248"/>
      <c r="O577" s="248"/>
      <c r="P577" s="248"/>
      <c r="Q577" s="248"/>
      <c r="R577" s="248"/>
      <c r="S577" s="248"/>
      <c r="T577" s="249"/>
      <c r="AT577" s="250" t="s">
        <v>322</v>
      </c>
      <c r="AU577" s="250" t="s">
        <v>87</v>
      </c>
      <c r="AV577" s="11" t="s">
        <v>87</v>
      </c>
      <c r="AW577" s="11" t="s">
        <v>39</v>
      </c>
      <c r="AX577" s="11" t="s">
        <v>84</v>
      </c>
      <c r="AY577" s="250" t="s">
        <v>170</v>
      </c>
    </row>
    <row r="578" spans="2:63" s="10" customFormat="1" ht="29.85" customHeight="1">
      <c r="B578" s="205"/>
      <c r="C578" s="206"/>
      <c r="D578" s="207" t="s">
        <v>75</v>
      </c>
      <c r="E578" s="219" t="s">
        <v>211</v>
      </c>
      <c r="F578" s="219" t="s">
        <v>525</v>
      </c>
      <c r="G578" s="206"/>
      <c r="H578" s="206"/>
      <c r="I578" s="209"/>
      <c r="J578" s="220">
        <f>BK578</f>
        <v>0</v>
      </c>
      <c r="K578" s="206"/>
      <c r="L578" s="211"/>
      <c r="M578" s="212"/>
      <c r="N578" s="213"/>
      <c r="O578" s="213"/>
      <c r="P578" s="214">
        <f>SUM(P579:P872)</f>
        <v>0</v>
      </c>
      <c r="Q578" s="213"/>
      <c r="R578" s="214">
        <f>SUM(R579:R872)</f>
        <v>834.9594159169998</v>
      </c>
      <c r="S578" s="213"/>
      <c r="T578" s="215">
        <f>SUM(T579:T872)</f>
        <v>2.3000000000000003</v>
      </c>
      <c r="AR578" s="216" t="s">
        <v>84</v>
      </c>
      <c r="AT578" s="217" t="s">
        <v>75</v>
      </c>
      <c r="AU578" s="217" t="s">
        <v>84</v>
      </c>
      <c r="AY578" s="216" t="s">
        <v>170</v>
      </c>
      <c r="BK578" s="218">
        <f>SUM(BK579:BK872)</f>
        <v>0</v>
      </c>
    </row>
    <row r="579" spans="2:65" s="1" customFormat="1" ht="25.5" customHeight="1">
      <c r="B579" s="46"/>
      <c r="C579" s="221" t="s">
        <v>670</v>
      </c>
      <c r="D579" s="221" t="s">
        <v>176</v>
      </c>
      <c r="E579" s="222" t="s">
        <v>3113</v>
      </c>
      <c r="F579" s="223" t="s">
        <v>3114</v>
      </c>
      <c r="G579" s="224" t="s">
        <v>340</v>
      </c>
      <c r="H579" s="225">
        <v>335.6</v>
      </c>
      <c r="I579" s="226"/>
      <c r="J579" s="227">
        <f>ROUND(I579*H579,2)</f>
        <v>0</v>
      </c>
      <c r="K579" s="223" t="s">
        <v>23</v>
      </c>
      <c r="L579" s="72"/>
      <c r="M579" s="228" t="s">
        <v>23</v>
      </c>
      <c r="N579" s="229" t="s">
        <v>47</v>
      </c>
      <c r="O579" s="47"/>
      <c r="P579" s="230">
        <f>O579*H579</f>
        <v>0</v>
      </c>
      <c r="Q579" s="230">
        <v>0</v>
      </c>
      <c r="R579" s="230">
        <f>Q579*H579</f>
        <v>0</v>
      </c>
      <c r="S579" s="230">
        <v>0</v>
      </c>
      <c r="T579" s="231">
        <f>S579*H579</f>
        <v>0</v>
      </c>
      <c r="AR579" s="24" t="s">
        <v>194</v>
      </c>
      <c r="AT579" s="24" t="s">
        <v>176</v>
      </c>
      <c r="AU579" s="24" t="s">
        <v>87</v>
      </c>
      <c r="AY579" s="24" t="s">
        <v>170</v>
      </c>
      <c r="BE579" s="232">
        <f>IF(N579="základní",J579,0)</f>
        <v>0</v>
      </c>
      <c r="BF579" s="232">
        <f>IF(N579="snížená",J579,0)</f>
        <v>0</v>
      </c>
      <c r="BG579" s="232">
        <f>IF(N579="zákl. přenesená",J579,0)</f>
        <v>0</v>
      </c>
      <c r="BH579" s="232">
        <f>IF(N579="sníž. přenesená",J579,0)</f>
        <v>0</v>
      </c>
      <c r="BI579" s="232">
        <f>IF(N579="nulová",J579,0)</f>
        <v>0</v>
      </c>
      <c r="BJ579" s="24" t="s">
        <v>84</v>
      </c>
      <c r="BK579" s="232">
        <f>ROUND(I579*H579,2)</f>
        <v>0</v>
      </c>
      <c r="BL579" s="24" t="s">
        <v>194</v>
      </c>
      <c r="BM579" s="24" t="s">
        <v>3115</v>
      </c>
    </row>
    <row r="580" spans="2:47" s="1" customFormat="1" ht="13.5">
      <c r="B580" s="46"/>
      <c r="C580" s="74"/>
      <c r="D580" s="233" t="s">
        <v>183</v>
      </c>
      <c r="E580" s="74"/>
      <c r="F580" s="234" t="s">
        <v>3116</v>
      </c>
      <c r="G580" s="74"/>
      <c r="H580" s="74"/>
      <c r="I580" s="191"/>
      <c r="J580" s="74"/>
      <c r="K580" s="74"/>
      <c r="L580" s="72"/>
      <c r="M580" s="235"/>
      <c r="N580" s="47"/>
      <c r="O580" s="47"/>
      <c r="P580" s="47"/>
      <c r="Q580" s="47"/>
      <c r="R580" s="47"/>
      <c r="S580" s="47"/>
      <c r="T580" s="95"/>
      <c r="AT580" s="24" t="s">
        <v>183</v>
      </c>
      <c r="AU580" s="24" t="s">
        <v>87</v>
      </c>
    </row>
    <row r="581" spans="2:51" s="13" customFormat="1" ht="13.5">
      <c r="B581" s="275"/>
      <c r="C581" s="276"/>
      <c r="D581" s="233" t="s">
        <v>322</v>
      </c>
      <c r="E581" s="277" t="s">
        <v>23</v>
      </c>
      <c r="F581" s="278" t="s">
        <v>3117</v>
      </c>
      <c r="G581" s="276"/>
      <c r="H581" s="277" t="s">
        <v>23</v>
      </c>
      <c r="I581" s="279"/>
      <c r="J581" s="276"/>
      <c r="K581" s="276"/>
      <c r="L581" s="280"/>
      <c r="M581" s="281"/>
      <c r="N581" s="282"/>
      <c r="O581" s="282"/>
      <c r="P581" s="282"/>
      <c r="Q581" s="282"/>
      <c r="R581" s="282"/>
      <c r="S581" s="282"/>
      <c r="T581" s="283"/>
      <c r="AT581" s="284" t="s">
        <v>322</v>
      </c>
      <c r="AU581" s="284" t="s">
        <v>87</v>
      </c>
      <c r="AV581" s="13" t="s">
        <v>84</v>
      </c>
      <c r="AW581" s="13" t="s">
        <v>39</v>
      </c>
      <c r="AX581" s="13" t="s">
        <v>76</v>
      </c>
      <c r="AY581" s="284" t="s">
        <v>170</v>
      </c>
    </row>
    <row r="582" spans="2:51" s="11" customFormat="1" ht="13.5">
      <c r="B582" s="240"/>
      <c r="C582" s="241"/>
      <c r="D582" s="233" t="s">
        <v>322</v>
      </c>
      <c r="E582" s="242" t="s">
        <v>23</v>
      </c>
      <c r="F582" s="243" t="s">
        <v>3118</v>
      </c>
      <c r="G582" s="241"/>
      <c r="H582" s="244">
        <v>335.6</v>
      </c>
      <c r="I582" s="245"/>
      <c r="J582" s="241"/>
      <c r="K582" s="241"/>
      <c r="L582" s="246"/>
      <c r="M582" s="247"/>
      <c r="N582" s="248"/>
      <c r="O582" s="248"/>
      <c r="P582" s="248"/>
      <c r="Q582" s="248"/>
      <c r="R582" s="248"/>
      <c r="S582" s="248"/>
      <c r="T582" s="249"/>
      <c r="AT582" s="250" t="s">
        <v>322</v>
      </c>
      <c r="AU582" s="250" t="s">
        <v>87</v>
      </c>
      <c r="AV582" s="11" t="s">
        <v>87</v>
      </c>
      <c r="AW582" s="11" t="s">
        <v>39</v>
      </c>
      <c r="AX582" s="11" t="s">
        <v>84</v>
      </c>
      <c r="AY582" s="250" t="s">
        <v>170</v>
      </c>
    </row>
    <row r="583" spans="2:65" s="1" customFormat="1" ht="25.5" customHeight="1">
      <c r="B583" s="46"/>
      <c r="C583" s="262" t="s">
        <v>676</v>
      </c>
      <c r="D583" s="262" t="s">
        <v>858</v>
      </c>
      <c r="E583" s="263" t="s">
        <v>3119</v>
      </c>
      <c r="F583" s="264" t="s">
        <v>3120</v>
      </c>
      <c r="G583" s="265" t="s">
        <v>340</v>
      </c>
      <c r="H583" s="266">
        <v>338.956</v>
      </c>
      <c r="I583" s="267"/>
      <c r="J583" s="268">
        <f>ROUND(I583*H583,2)</f>
        <v>0</v>
      </c>
      <c r="K583" s="264" t="s">
        <v>23</v>
      </c>
      <c r="L583" s="269"/>
      <c r="M583" s="270" t="s">
        <v>23</v>
      </c>
      <c r="N583" s="271" t="s">
        <v>47</v>
      </c>
      <c r="O583" s="47"/>
      <c r="P583" s="230">
        <f>O583*H583</f>
        <v>0</v>
      </c>
      <c r="Q583" s="230">
        <v>1.168</v>
      </c>
      <c r="R583" s="230">
        <f>Q583*H583</f>
        <v>395.900608</v>
      </c>
      <c r="S583" s="230">
        <v>0</v>
      </c>
      <c r="T583" s="231">
        <f>S583*H583</f>
        <v>0</v>
      </c>
      <c r="AR583" s="24" t="s">
        <v>211</v>
      </c>
      <c r="AT583" s="24" t="s">
        <v>858</v>
      </c>
      <c r="AU583" s="24" t="s">
        <v>87</v>
      </c>
      <c r="AY583" s="24" t="s">
        <v>170</v>
      </c>
      <c r="BE583" s="232">
        <f>IF(N583="základní",J583,0)</f>
        <v>0</v>
      </c>
      <c r="BF583" s="232">
        <f>IF(N583="snížená",J583,0)</f>
        <v>0</v>
      </c>
      <c r="BG583" s="232">
        <f>IF(N583="zákl. přenesená",J583,0)</f>
        <v>0</v>
      </c>
      <c r="BH583" s="232">
        <f>IF(N583="sníž. přenesená",J583,0)</f>
        <v>0</v>
      </c>
      <c r="BI583" s="232">
        <f>IF(N583="nulová",J583,0)</f>
        <v>0</v>
      </c>
      <c r="BJ583" s="24" t="s">
        <v>84</v>
      </c>
      <c r="BK583" s="232">
        <f>ROUND(I583*H583,2)</f>
        <v>0</v>
      </c>
      <c r="BL583" s="24" t="s">
        <v>194</v>
      </c>
      <c r="BM583" s="24" t="s">
        <v>3121</v>
      </c>
    </row>
    <row r="584" spans="2:47" s="1" customFormat="1" ht="13.5">
      <c r="B584" s="46"/>
      <c r="C584" s="74"/>
      <c r="D584" s="233" t="s">
        <v>184</v>
      </c>
      <c r="E584" s="74"/>
      <c r="F584" s="236" t="s">
        <v>3122</v>
      </c>
      <c r="G584" s="74"/>
      <c r="H584" s="74"/>
      <c r="I584" s="191"/>
      <c r="J584" s="74"/>
      <c r="K584" s="74"/>
      <c r="L584" s="72"/>
      <c r="M584" s="235"/>
      <c r="N584" s="47"/>
      <c r="O584" s="47"/>
      <c r="P584" s="47"/>
      <c r="Q584" s="47"/>
      <c r="R584" s="47"/>
      <c r="S584" s="47"/>
      <c r="T584" s="95"/>
      <c r="AT584" s="24" t="s">
        <v>184</v>
      </c>
      <c r="AU584" s="24" t="s">
        <v>87</v>
      </c>
    </row>
    <row r="585" spans="2:51" s="13" customFormat="1" ht="13.5">
      <c r="B585" s="275"/>
      <c r="C585" s="276"/>
      <c r="D585" s="233" t="s">
        <v>322</v>
      </c>
      <c r="E585" s="277" t="s">
        <v>23</v>
      </c>
      <c r="F585" s="278" t="s">
        <v>3123</v>
      </c>
      <c r="G585" s="276"/>
      <c r="H585" s="277" t="s">
        <v>23</v>
      </c>
      <c r="I585" s="279"/>
      <c r="J585" s="276"/>
      <c r="K585" s="276"/>
      <c r="L585" s="280"/>
      <c r="M585" s="281"/>
      <c r="N585" s="282"/>
      <c r="O585" s="282"/>
      <c r="P585" s="282"/>
      <c r="Q585" s="282"/>
      <c r="R585" s="282"/>
      <c r="S585" s="282"/>
      <c r="T585" s="283"/>
      <c r="AT585" s="284" t="s">
        <v>322</v>
      </c>
      <c r="AU585" s="284" t="s">
        <v>87</v>
      </c>
      <c r="AV585" s="13" t="s">
        <v>84</v>
      </c>
      <c r="AW585" s="13" t="s">
        <v>39</v>
      </c>
      <c r="AX585" s="13" t="s">
        <v>76</v>
      </c>
      <c r="AY585" s="284" t="s">
        <v>170</v>
      </c>
    </row>
    <row r="586" spans="2:51" s="13" customFormat="1" ht="13.5">
      <c r="B586" s="275"/>
      <c r="C586" s="276"/>
      <c r="D586" s="233" t="s">
        <v>322</v>
      </c>
      <c r="E586" s="277" t="s">
        <v>23</v>
      </c>
      <c r="F586" s="278" t="s">
        <v>3124</v>
      </c>
      <c r="G586" s="276"/>
      <c r="H586" s="277" t="s">
        <v>23</v>
      </c>
      <c r="I586" s="279"/>
      <c r="J586" s="276"/>
      <c r="K586" s="276"/>
      <c r="L586" s="280"/>
      <c r="M586" s="281"/>
      <c r="N586" s="282"/>
      <c r="O586" s="282"/>
      <c r="P586" s="282"/>
      <c r="Q586" s="282"/>
      <c r="R586" s="282"/>
      <c r="S586" s="282"/>
      <c r="T586" s="283"/>
      <c r="AT586" s="284" t="s">
        <v>322</v>
      </c>
      <c r="AU586" s="284" t="s">
        <v>87</v>
      </c>
      <c r="AV586" s="13" t="s">
        <v>84</v>
      </c>
      <c r="AW586" s="13" t="s">
        <v>39</v>
      </c>
      <c r="AX586" s="13" t="s">
        <v>76</v>
      </c>
      <c r="AY586" s="284" t="s">
        <v>170</v>
      </c>
    </row>
    <row r="587" spans="2:51" s="11" customFormat="1" ht="13.5">
      <c r="B587" s="240"/>
      <c r="C587" s="241"/>
      <c r="D587" s="233" t="s">
        <v>322</v>
      </c>
      <c r="E587" s="242" t="s">
        <v>23</v>
      </c>
      <c r="F587" s="243" t="s">
        <v>3125</v>
      </c>
      <c r="G587" s="241"/>
      <c r="H587" s="244">
        <v>335.6</v>
      </c>
      <c r="I587" s="245"/>
      <c r="J587" s="241"/>
      <c r="K587" s="241"/>
      <c r="L587" s="246"/>
      <c r="M587" s="247"/>
      <c r="N587" s="248"/>
      <c r="O587" s="248"/>
      <c r="P587" s="248"/>
      <c r="Q587" s="248"/>
      <c r="R587" s="248"/>
      <c r="S587" s="248"/>
      <c r="T587" s="249"/>
      <c r="AT587" s="250" t="s">
        <v>322</v>
      </c>
      <c r="AU587" s="250" t="s">
        <v>87</v>
      </c>
      <c r="AV587" s="11" t="s">
        <v>87</v>
      </c>
      <c r="AW587" s="11" t="s">
        <v>39</v>
      </c>
      <c r="AX587" s="11" t="s">
        <v>84</v>
      </c>
      <c r="AY587" s="250" t="s">
        <v>170</v>
      </c>
    </row>
    <row r="588" spans="2:51" s="11" customFormat="1" ht="13.5">
      <c r="B588" s="240"/>
      <c r="C588" s="241"/>
      <c r="D588" s="233" t="s">
        <v>322</v>
      </c>
      <c r="E588" s="241"/>
      <c r="F588" s="243" t="s">
        <v>3126</v>
      </c>
      <c r="G588" s="241"/>
      <c r="H588" s="244">
        <v>338.956</v>
      </c>
      <c r="I588" s="245"/>
      <c r="J588" s="241"/>
      <c r="K588" s="241"/>
      <c r="L588" s="246"/>
      <c r="M588" s="247"/>
      <c r="N588" s="248"/>
      <c r="O588" s="248"/>
      <c r="P588" s="248"/>
      <c r="Q588" s="248"/>
      <c r="R588" s="248"/>
      <c r="S588" s="248"/>
      <c r="T588" s="249"/>
      <c r="AT588" s="250" t="s">
        <v>322</v>
      </c>
      <c r="AU588" s="250" t="s">
        <v>87</v>
      </c>
      <c r="AV588" s="11" t="s">
        <v>87</v>
      </c>
      <c r="AW588" s="11" t="s">
        <v>6</v>
      </c>
      <c r="AX588" s="11" t="s">
        <v>84</v>
      </c>
      <c r="AY588" s="250" t="s">
        <v>170</v>
      </c>
    </row>
    <row r="589" spans="2:65" s="1" customFormat="1" ht="25.5" customHeight="1">
      <c r="B589" s="46"/>
      <c r="C589" s="221" t="s">
        <v>683</v>
      </c>
      <c r="D589" s="221" t="s">
        <v>176</v>
      </c>
      <c r="E589" s="222" t="s">
        <v>3127</v>
      </c>
      <c r="F589" s="223" t="s">
        <v>3128</v>
      </c>
      <c r="G589" s="224" t="s">
        <v>340</v>
      </c>
      <c r="H589" s="225">
        <v>193</v>
      </c>
      <c r="I589" s="226"/>
      <c r="J589" s="227">
        <f>ROUND(I589*H589,2)</f>
        <v>0</v>
      </c>
      <c r="K589" s="223" t="s">
        <v>23</v>
      </c>
      <c r="L589" s="72"/>
      <c r="M589" s="228" t="s">
        <v>23</v>
      </c>
      <c r="N589" s="229" t="s">
        <v>47</v>
      </c>
      <c r="O589" s="47"/>
      <c r="P589" s="230">
        <f>O589*H589</f>
        <v>0</v>
      </c>
      <c r="Q589" s="230">
        <v>0</v>
      </c>
      <c r="R589" s="230">
        <f>Q589*H589</f>
        <v>0</v>
      </c>
      <c r="S589" s="230">
        <v>0</v>
      </c>
      <c r="T589" s="231">
        <f>S589*H589</f>
        <v>0</v>
      </c>
      <c r="AR589" s="24" t="s">
        <v>194</v>
      </c>
      <c r="AT589" s="24" t="s">
        <v>176</v>
      </c>
      <c r="AU589" s="24" t="s">
        <v>87</v>
      </c>
      <c r="AY589" s="24" t="s">
        <v>170</v>
      </c>
      <c r="BE589" s="232">
        <f>IF(N589="základní",J589,0)</f>
        <v>0</v>
      </c>
      <c r="BF589" s="232">
        <f>IF(N589="snížená",J589,0)</f>
        <v>0</v>
      </c>
      <c r="BG589" s="232">
        <f>IF(N589="zákl. přenesená",J589,0)</f>
        <v>0</v>
      </c>
      <c r="BH589" s="232">
        <f>IF(N589="sníž. přenesená",J589,0)</f>
        <v>0</v>
      </c>
      <c r="BI589" s="232">
        <f>IF(N589="nulová",J589,0)</f>
        <v>0</v>
      </c>
      <c r="BJ589" s="24" t="s">
        <v>84</v>
      </c>
      <c r="BK589" s="232">
        <f>ROUND(I589*H589,2)</f>
        <v>0</v>
      </c>
      <c r="BL589" s="24" t="s">
        <v>194</v>
      </c>
      <c r="BM589" s="24" t="s">
        <v>3129</v>
      </c>
    </row>
    <row r="590" spans="2:47" s="1" customFormat="1" ht="13.5">
      <c r="B590" s="46"/>
      <c r="C590" s="74"/>
      <c r="D590" s="233" t="s">
        <v>183</v>
      </c>
      <c r="E590" s="74"/>
      <c r="F590" s="234" t="s">
        <v>3116</v>
      </c>
      <c r="G590" s="74"/>
      <c r="H590" s="74"/>
      <c r="I590" s="191"/>
      <c r="J590" s="74"/>
      <c r="K590" s="74"/>
      <c r="L590" s="72"/>
      <c r="M590" s="235"/>
      <c r="N590" s="47"/>
      <c r="O590" s="47"/>
      <c r="P590" s="47"/>
      <c r="Q590" s="47"/>
      <c r="R590" s="47"/>
      <c r="S590" s="47"/>
      <c r="T590" s="95"/>
      <c r="AT590" s="24" t="s">
        <v>183</v>
      </c>
      <c r="AU590" s="24" t="s">
        <v>87</v>
      </c>
    </row>
    <row r="591" spans="2:51" s="13" customFormat="1" ht="13.5">
      <c r="B591" s="275"/>
      <c r="C591" s="276"/>
      <c r="D591" s="233" t="s">
        <v>322</v>
      </c>
      <c r="E591" s="277" t="s">
        <v>23</v>
      </c>
      <c r="F591" s="278" t="s">
        <v>3130</v>
      </c>
      <c r="G591" s="276"/>
      <c r="H591" s="277" t="s">
        <v>23</v>
      </c>
      <c r="I591" s="279"/>
      <c r="J591" s="276"/>
      <c r="K591" s="276"/>
      <c r="L591" s="280"/>
      <c r="M591" s="281"/>
      <c r="N591" s="282"/>
      <c r="O591" s="282"/>
      <c r="P591" s="282"/>
      <c r="Q591" s="282"/>
      <c r="R591" s="282"/>
      <c r="S591" s="282"/>
      <c r="T591" s="283"/>
      <c r="AT591" s="284" t="s">
        <v>322</v>
      </c>
      <c r="AU591" s="284" t="s">
        <v>87</v>
      </c>
      <c r="AV591" s="13" t="s">
        <v>84</v>
      </c>
      <c r="AW591" s="13" t="s">
        <v>39</v>
      </c>
      <c r="AX591" s="13" t="s">
        <v>76</v>
      </c>
      <c r="AY591" s="284" t="s">
        <v>170</v>
      </c>
    </row>
    <row r="592" spans="2:51" s="11" customFormat="1" ht="13.5">
      <c r="B592" s="240"/>
      <c r="C592" s="241"/>
      <c r="D592" s="233" t="s">
        <v>322</v>
      </c>
      <c r="E592" s="242" t="s">
        <v>23</v>
      </c>
      <c r="F592" s="243" t="s">
        <v>3131</v>
      </c>
      <c r="G592" s="241"/>
      <c r="H592" s="244">
        <v>193</v>
      </c>
      <c r="I592" s="245"/>
      <c r="J592" s="241"/>
      <c r="K592" s="241"/>
      <c r="L592" s="246"/>
      <c r="M592" s="247"/>
      <c r="N592" s="248"/>
      <c r="O592" s="248"/>
      <c r="P592" s="248"/>
      <c r="Q592" s="248"/>
      <c r="R592" s="248"/>
      <c r="S592" s="248"/>
      <c r="T592" s="249"/>
      <c r="AT592" s="250" t="s">
        <v>322</v>
      </c>
      <c r="AU592" s="250" t="s">
        <v>87</v>
      </c>
      <c r="AV592" s="11" t="s">
        <v>87</v>
      </c>
      <c r="AW592" s="11" t="s">
        <v>39</v>
      </c>
      <c r="AX592" s="11" t="s">
        <v>84</v>
      </c>
      <c r="AY592" s="250" t="s">
        <v>170</v>
      </c>
    </row>
    <row r="593" spans="2:65" s="1" customFormat="1" ht="25.5" customHeight="1">
      <c r="B593" s="46"/>
      <c r="C593" s="262" t="s">
        <v>689</v>
      </c>
      <c r="D593" s="262" t="s">
        <v>858</v>
      </c>
      <c r="E593" s="263" t="s">
        <v>3132</v>
      </c>
      <c r="F593" s="264" t="s">
        <v>3133</v>
      </c>
      <c r="G593" s="265" t="s">
        <v>340</v>
      </c>
      <c r="H593" s="266">
        <v>194.93</v>
      </c>
      <c r="I593" s="267"/>
      <c r="J593" s="268">
        <f>ROUND(I593*H593,2)</f>
        <v>0</v>
      </c>
      <c r="K593" s="264" t="s">
        <v>23</v>
      </c>
      <c r="L593" s="269"/>
      <c r="M593" s="270" t="s">
        <v>23</v>
      </c>
      <c r="N593" s="271" t="s">
        <v>47</v>
      </c>
      <c r="O593" s="47"/>
      <c r="P593" s="230">
        <f>O593*H593</f>
        <v>0</v>
      </c>
      <c r="Q593" s="230">
        <v>1.452</v>
      </c>
      <c r="R593" s="230">
        <f>Q593*H593</f>
        <v>283.03836</v>
      </c>
      <c r="S593" s="230">
        <v>0</v>
      </c>
      <c r="T593" s="231">
        <f>S593*H593</f>
        <v>0</v>
      </c>
      <c r="AR593" s="24" t="s">
        <v>211</v>
      </c>
      <c r="AT593" s="24" t="s">
        <v>858</v>
      </c>
      <c r="AU593" s="24" t="s">
        <v>87</v>
      </c>
      <c r="AY593" s="24" t="s">
        <v>170</v>
      </c>
      <c r="BE593" s="232">
        <f>IF(N593="základní",J593,0)</f>
        <v>0</v>
      </c>
      <c r="BF593" s="232">
        <f>IF(N593="snížená",J593,0)</f>
        <v>0</v>
      </c>
      <c r="BG593" s="232">
        <f>IF(N593="zákl. přenesená",J593,0)</f>
        <v>0</v>
      </c>
      <c r="BH593" s="232">
        <f>IF(N593="sníž. přenesená",J593,0)</f>
        <v>0</v>
      </c>
      <c r="BI593" s="232">
        <f>IF(N593="nulová",J593,0)</f>
        <v>0</v>
      </c>
      <c r="BJ593" s="24" t="s">
        <v>84</v>
      </c>
      <c r="BK593" s="232">
        <f>ROUND(I593*H593,2)</f>
        <v>0</v>
      </c>
      <c r="BL593" s="24" t="s">
        <v>194</v>
      </c>
      <c r="BM593" s="24" t="s">
        <v>3134</v>
      </c>
    </row>
    <row r="594" spans="2:47" s="1" customFormat="1" ht="13.5">
      <c r="B594" s="46"/>
      <c r="C594" s="74"/>
      <c r="D594" s="233" t="s">
        <v>184</v>
      </c>
      <c r="E594" s="74"/>
      <c r="F594" s="236" t="s">
        <v>3122</v>
      </c>
      <c r="G594" s="74"/>
      <c r="H594" s="74"/>
      <c r="I594" s="191"/>
      <c r="J594" s="74"/>
      <c r="K594" s="74"/>
      <c r="L594" s="72"/>
      <c r="M594" s="235"/>
      <c r="N594" s="47"/>
      <c r="O594" s="47"/>
      <c r="P594" s="47"/>
      <c r="Q594" s="47"/>
      <c r="R594" s="47"/>
      <c r="S594" s="47"/>
      <c r="T594" s="95"/>
      <c r="AT594" s="24" t="s">
        <v>184</v>
      </c>
      <c r="AU594" s="24" t="s">
        <v>87</v>
      </c>
    </row>
    <row r="595" spans="2:51" s="13" customFormat="1" ht="13.5">
      <c r="B595" s="275"/>
      <c r="C595" s="276"/>
      <c r="D595" s="233" t="s">
        <v>322</v>
      </c>
      <c r="E595" s="277" t="s">
        <v>23</v>
      </c>
      <c r="F595" s="278" t="s">
        <v>3123</v>
      </c>
      <c r="G595" s="276"/>
      <c r="H595" s="277" t="s">
        <v>23</v>
      </c>
      <c r="I595" s="279"/>
      <c r="J595" s="276"/>
      <c r="K595" s="276"/>
      <c r="L595" s="280"/>
      <c r="M595" s="281"/>
      <c r="N595" s="282"/>
      <c r="O595" s="282"/>
      <c r="P595" s="282"/>
      <c r="Q595" s="282"/>
      <c r="R595" s="282"/>
      <c r="S595" s="282"/>
      <c r="T595" s="283"/>
      <c r="AT595" s="284" t="s">
        <v>322</v>
      </c>
      <c r="AU595" s="284" t="s">
        <v>87</v>
      </c>
      <c r="AV595" s="13" t="s">
        <v>84</v>
      </c>
      <c r="AW595" s="13" t="s">
        <v>39</v>
      </c>
      <c r="AX595" s="13" t="s">
        <v>76</v>
      </c>
      <c r="AY595" s="284" t="s">
        <v>170</v>
      </c>
    </row>
    <row r="596" spans="2:51" s="13" customFormat="1" ht="13.5">
      <c r="B596" s="275"/>
      <c r="C596" s="276"/>
      <c r="D596" s="233" t="s">
        <v>322</v>
      </c>
      <c r="E596" s="277" t="s">
        <v>23</v>
      </c>
      <c r="F596" s="278" t="s">
        <v>3124</v>
      </c>
      <c r="G596" s="276"/>
      <c r="H596" s="277" t="s">
        <v>23</v>
      </c>
      <c r="I596" s="279"/>
      <c r="J596" s="276"/>
      <c r="K596" s="276"/>
      <c r="L596" s="280"/>
      <c r="M596" s="281"/>
      <c r="N596" s="282"/>
      <c r="O596" s="282"/>
      <c r="P596" s="282"/>
      <c r="Q596" s="282"/>
      <c r="R596" s="282"/>
      <c r="S596" s="282"/>
      <c r="T596" s="283"/>
      <c r="AT596" s="284" t="s">
        <v>322</v>
      </c>
      <c r="AU596" s="284" t="s">
        <v>87</v>
      </c>
      <c r="AV596" s="13" t="s">
        <v>84</v>
      </c>
      <c r="AW596" s="13" t="s">
        <v>39</v>
      </c>
      <c r="AX596" s="13" t="s">
        <v>76</v>
      </c>
      <c r="AY596" s="284" t="s">
        <v>170</v>
      </c>
    </row>
    <row r="597" spans="2:51" s="11" customFormat="1" ht="13.5">
      <c r="B597" s="240"/>
      <c r="C597" s="241"/>
      <c r="D597" s="233" t="s">
        <v>322</v>
      </c>
      <c r="E597" s="242" t="s">
        <v>23</v>
      </c>
      <c r="F597" s="243" t="s">
        <v>3135</v>
      </c>
      <c r="G597" s="241"/>
      <c r="H597" s="244">
        <v>193</v>
      </c>
      <c r="I597" s="245"/>
      <c r="J597" s="241"/>
      <c r="K597" s="241"/>
      <c r="L597" s="246"/>
      <c r="M597" s="247"/>
      <c r="N597" s="248"/>
      <c r="O597" s="248"/>
      <c r="P597" s="248"/>
      <c r="Q597" s="248"/>
      <c r="R597" s="248"/>
      <c r="S597" s="248"/>
      <c r="T597" s="249"/>
      <c r="AT597" s="250" t="s">
        <v>322</v>
      </c>
      <c r="AU597" s="250" t="s">
        <v>87</v>
      </c>
      <c r="AV597" s="11" t="s">
        <v>87</v>
      </c>
      <c r="AW597" s="11" t="s">
        <v>39</v>
      </c>
      <c r="AX597" s="11" t="s">
        <v>84</v>
      </c>
      <c r="AY597" s="250" t="s">
        <v>170</v>
      </c>
    </row>
    <row r="598" spans="2:51" s="11" customFormat="1" ht="13.5">
      <c r="B598" s="240"/>
      <c r="C598" s="241"/>
      <c r="D598" s="233" t="s">
        <v>322</v>
      </c>
      <c r="E598" s="241"/>
      <c r="F598" s="243" t="s">
        <v>3136</v>
      </c>
      <c r="G598" s="241"/>
      <c r="H598" s="244">
        <v>194.93</v>
      </c>
      <c r="I598" s="245"/>
      <c r="J598" s="241"/>
      <c r="K598" s="241"/>
      <c r="L598" s="246"/>
      <c r="M598" s="247"/>
      <c r="N598" s="248"/>
      <c r="O598" s="248"/>
      <c r="P598" s="248"/>
      <c r="Q598" s="248"/>
      <c r="R598" s="248"/>
      <c r="S598" s="248"/>
      <c r="T598" s="249"/>
      <c r="AT598" s="250" t="s">
        <v>322</v>
      </c>
      <c r="AU598" s="250" t="s">
        <v>87</v>
      </c>
      <c r="AV598" s="11" t="s">
        <v>87</v>
      </c>
      <c r="AW598" s="11" t="s">
        <v>6</v>
      </c>
      <c r="AX598" s="11" t="s">
        <v>84</v>
      </c>
      <c r="AY598" s="250" t="s">
        <v>170</v>
      </c>
    </row>
    <row r="599" spans="2:65" s="1" customFormat="1" ht="16.5" customHeight="1">
      <c r="B599" s="46"/>
      <c r="C599" s="221" t="s">
        <v>695</v>
      </c>
      <c r="D599" s="221" t="s">
        <v>176</v>
      </c>
      <c r="E599" s="222" t="s">
        <v>3137</v>
      </c>
      <c r="F599" s="223" t="s">
        <v>3138</v>
      </c>
      <c r="G599" s="224" t="s">
        <v>304</v>
      </c>
      <c r="H599" s="225">
        <v>4</v>
      </c>
      <c r="I599" s="226"/>
      <c r="J599" s="227">
        <f>ROUND(I599*H599,2)</f>
        <v>0</v>
      </c>
      <c r="K599" s="223" t="s">
        <v>23</v>
      </c>
      <c r="L599" s="72"/>
      <c r="M599" s="228" t="s">
        <v>23</v>
      </c>
      <c r="N599" s="229" t="s">
        <v>47</v>
      </c>
      <c r="O599" s="47"/>
      <c r="P599" s="230">
        <f>O599*H599</f>
        <v>0</v>
      </c>
      <c r="Q599" s="230">
        <v>0</v>
      </c>
      <c r="R599" s="230">
        <f>Q599*H599</f>
        <v>0</v>
      </c>
      <c r="S599" s="230">
        <v>0</v>
      </c>
      <c r="T599" s="231">
        <f>S599*H599</f>
        <v>0</v>
      </c>
      <c r="AR599" s="24" t="s">
        <v>194</v>
      </c>
      <c r="AT599" s="24" t="s">
        <v>176</v>
      </c>
      <c r="AU599" s="24" t="s">
        <v>87</v>
      </c>
      <c r="AY599" s="24" t="s">
        <v>170</v>
      </c>
      <c r="BE599" s="232">
        <f>IF(N599="základní",J599,0)</f>
        <v>0</v>
      </c>
      <c r="BF599" s="232">
        <f>IF(N599="snížená",J599,0)</f>
        <v>0</v>
      </c>
      <c r="BG599" s="232">
        <f>IF(N599="zákl. přenesená",J599,0)</f>
        <v>0</v>
      </c>
      <c r="BH599" s="232">
        <f>IF(N599="sníž. přenesená",J599,0)</f>
        <v>0</v>
      </c>
      <c r="BI599" s="232">
        <f>IF(N599="nulová",J599,0)</f>
        <v>0</v>
      </c>
      <c r="BJ599" s="24" t="s">
        <v>84</v>
      </c>
      <c r="BK599" s="232">
        <f>ROUND(I599*H599,2)</f>
        <v>0</v>
      </c>
      <c r="BL599" s="24" t="s">
        <v>194</v>
      </c>
      <c r="BM599" s="24" t="s">
        <v>3139</v>
      </c>
    </row>
    <row r="600" spans="2:47" s="1" customFormat="1" ht="13.5">
      <c r="B600" s="46"/>
      <c r="C600" s="74"/>
      <c r="D600" s="233" t="s">
        <v>183</v>
      </c>
      <c r="E600" s="74"/>
      <c r="F600" s="234" t="s">
        <v>3140</v>
      </c>
      <c r="G600" s="74"/>
      <c r="H600" s="74"/>
      <c r="I600" s="191"/>
      <c r="J600" s="74"/>
      <c r="K600" s="74"/>
      <c r="L600" s="72"/>
      <c r="M600" s="235"/>
      <c r="N600" s="47"/>
      <c r="O600" s="47"/>
      <c r="P600" s="47"/>
      <c r="Q600" s="47"/>
      <c r="R600" s="47"/>
      <c r="S600" s="47"/>
      <c r="T600" s="95"/>
      <c r="AT600" s="24" t="s">
        <v>183</v>
      </c>
      <c r="AU600" s="24" t="s">
        <v>87</v>
      </c>
    </row>
    <row r="601" spans="2:51" s="13" customFormat="1" ht="13.5">
      <c r="B601" s="275"/>
      <c r="C601" s="276"/>
      <c r="D601" s="233" t="s">
        <v>322</v>
      </c>
      <c r="E601" s="277" t="s">
        <v>23</v>
      </c>
      <c r="F601" s="278" t="s">
        <v>3141</v>
      </c>
      <c r="G601" s="276"/>
      <c r="H601" s="277" t="s">
        <v>23</v>
      </c>
      <c r="I601" s="279"/>
      <c r="J601" s="276"/>
      <c r="K601" s="276"/>
      <c r="L601" s="280"/>
      <c r="M601" s="281"/>
      <c r="N601" s="282"/>
      <c r="O601" s="282"/>
      <c r="P601" s="282"/>
      <c r="Q601" s="282"/>
      <c r="R601" s="282"/>
      <c r="S601" s="282"/>
      <c r="T601" s="283"/>
      <c r="AT601" s="284" t="s">
        <v>322</v>
      </c>
      <c r="AU601" s="284" t="s">
        <v>87</v>
      </c>
      <c r="AV601" s="13" t="s">
        <v>84</v>
      </c>
      <c r="AW601" s="13" t="s">
        <v>39</v>
      </c>
      <c r="AX601" s="13" t="s">
        <v>76</v>
      </c>
      <c r="AY601" s="284" t="s">
        <v>170</v>
      </c>
    </row>
    <row r="602" spans="2:51" s="11" customFormat="1" ht="13.5">
      <c r="B602" s="240"/>
      <c r="C602" s="241"/>
      <c r="D602" s="233" t="s">
        <v>322</v>
      </c>
      <c r="E602" s="242" t="s">
        <v>23</v>
      </c>
      <c r="F602" s="243" t="s">
        <v>194</v>
      </c>
      <c r="G602" s="241"/>
      <c r="H602" s="244">
        <v>4</v>
      </c>
      <c r="I602" s="245"/>
      <c r="J602" s="241"/>
      <c r="K602" s="241"/>
      <c r="L602" s="246"/>
      <c r="M602" s="247"/>
      <c r="N602" s="248"/>
      <c r="O602" s="248"/>
      <c r="P602" s="248"/>
      <c r="Q602" s="248"/>
      <c r="R602" s="248"/>
      <c r="S602" s="248"/>
      <c r="T602" s="249"/>
      <c r="AT602" s="250" t="s">
        <v>322</v>
      </c>
      <c r="AU602" s="250" t="s">
        <v>87</v>
      </c>
      <c r="AV602" s="11" t="s">
        <v>87</v>
      </c>
      <c r="AW602" s="11" t="s">
        <v>39</v>
      </c>
      <c r="AX602" s="11" t="s">
        <v>84</v>
      </c>
      <c r="AY602" s="250" t="s">
        <v>170</v>
      </c>
    </row>
    <row r="603" spans="2:65" s="1" customFormat="1" ht="16.5" customHeight="1">
      <c r="B603" s="46"/>
      <c r="C603" s="221" t="s">
        <v>702</v>
      </c>
      <c r="D603" s="221" t="s">
        <v>176</v>
      </c>
      <c r="E603" s="222" t="s">
        <v>3142</v>
      </c>
      <c r="F603" s="223" t="s">
        <v>3143</v>
      </c>
      <c r="G603" s="224" t="s">
        <v>304</v>
      </c>
      <c r="H603" s="225">
        <v>3</v>
      </c>
      <c r="I603" s="226"/>
      <c r="J603" s="227">
        <f>ROUND(I603*H603,2)</f>
        <v>0</v>
      </c>
      <c r="K603" s="223" t="s">
        <v>23</v>
      </c>
      <c r="L603" s="72"/>
      <c r="M603" s="228" t="s">
        <v>23</v>
      </c>
      <c r="N603" s="229" t="s">
        <v>47</v>
      </c>
      <c r="O603" s="47"/>
      <c r="P603" s="230">
        <f>O603*H603</f>
        <v>0</v>
      </c>
      <c r="Q603" s="230">
        <v>0</v>
      </c>
      <c r="R603" s="230">
        <f>Q603*H603</f>
        <v>0</v>
      </c>
      <c r="S603" s="230">
        <v>0</v>
      </c>
      <c r="T603" s="231">
        <f>S603*H603</f>
        <v>0</v>
      </c>
      <c r="AR603" s="24" t="s">
        <v>194</v>
      </c>
      <c r="AT603" s="24" t="s">
        <v>176</v>
      </c>
      <c r="AU603" s="24" t="s">
        <v>87</v>
      </c>
      <c r="AY603" s="24" t="s">
        <v>170</v>
      </c>
      <c r="BE603" s="232">
        <f>IF(N603="základní",J603,0)</f>
        <v>0</v>
      </c>
      <c r="BF603" s="232">
        <f>IF(N603="snížená",J603,0)</f>
        <v>0</v>
      </c>
      <c r="BG603" s="232">
        <f>IF(N603="zákl. přenesená",J603,0)</f>
        <v>0</v>
      </c>
      <c r="BH603" s="232">
        <f>IF(N603="sníž. přenesená",J603,0)</f>
        <v>0</v>
      </c>
      <c r="BI603" s="232">
        <f>IF(N603="nulová",J603,0)</f>
        <v>0</v>
      </c>
      <c r="BJ603" s="24" t="s">
        <v>84</v>
      </c>
      <c r="BK603" s="232">
        <f>ROUND(I603*H603,2)</f>
        <v>0</v>
      </c>
      <c r="BL603" s="24" t="s">
        <v>194</v>
      </c>
      <c r="BM603" s="24" t="s">
        <v>3144</v>
      </c>
    </row>
    <row r="604" spans="2:47" s="1" customFormat="1" ht="13.5">
      <c r="B604" s="46"/>
      <c r="C604" s="74"/>
      <c r="D604" s="233" t="s">
        <v>183</v>
      </c>
      <c r="E604" s="74"/>
      <c r="F604" s="234" t="s">
        <v>3145</v>
      </c>
      <c r="G604" s="74"/>
      <c r="H604" s="74"/>
      <c r="I604" s="191"/>
      <c r="J604" s="74"/>
      <c r="K604" s="74"/>
      <c r="L604" s="72"/>
      <c r="M604" s="235"/>
      <c r="N604" s="47"/>
      <c r="O604" s="47"/>
      <c r="P604" s="47"/>
      <c r="Q604" s="47"/>
      <c r="R604" s="47"/>
      <c r="S604" s="47"/>
      <c r="T604" s="95"/>
      <c r="AT604" s="24" t="s">
        <v>183</v>
      </c>
      <c r="AU604" s="24" t="s">
        <v>87</v>
      </c>
    </row>
    <row r="605" spans="2:51" s="13" customFormat="1" ht="13.5">
      <c r="B605" s="275"/>
      <c r="C605" s="276"/>
      <c r="D605" s="233" t="s">
        <v>322</v>
      </c>
      <c r="E605" s="277" t="s">
        <v>23</v>
      </c>
      <c r="F605" s="278" t="s">
        <v>3141</v>
      </c>
      <c r="G605" s="276"/>
      <c r="H605" s="277" t="s">
        <v>23</v>
      </c>
      <c r="I605" s="279"/>
      <c r="J605" s="276"/>
      <c r="K605" s="276"/>
      <c r="L605" s="280"/>
      <c r="M605" s="281"/>
      <c r="N605" s="282"/>
      <c r="O605" s="282"/>
      <c r="P605" s="282"/>
      <c r="Q605" s="282"/>
      <c r="R605" s="282"/>
      <c r="S605" s="282"/>
      <c r="T605" s="283"/>
      <c r="AT605" s="284" t="s">
        <v>322</v>
      </c>
      <c r="AU605" s="284" t="s">
        <v>87</v>
      </c>
      <c r="AV605" s="13" t="s">
        <v>84</v>
      </c>
      <c r="AW605" s="13" t="s">
        <v>39</v>
      </c>
      <c r="AX605" s="13" t="s">
        <v>76</v>
      </c>
      <c r="AY605" s="284" t="s">
        <v>170</v>
      </c>
    </row>
    <row r="606" spans="2:51" s="11" customFormat="1" ht="13.5">
      <c r="B606" s="240"/>
      <c r="C606" s="241"/>
      <c r="D606" s="233" t="s">
        <v>322</v>
      </c>
      <c r="E606" s="242" t="s">
        <v>23</v>
      </c>
      <c r="F606" s="243" t="s">
        <v>189</v>
      </c>
      <c r="G606" s="241"/>
      <c r="H606" s="244">
        <v>3</v>
      </c>
      <c r="I606" s="245"/>
      <c r="J606" s="241"/>
      <c r="K606" s="241"/>
      <c r="L606" s="246"/>
      <c r="M606" s="247"/>
      <c r="N606" s="248"/>
      <c r="O606" s="248"/>
      <c r="P606" s="248"/>
      <c r="Q606" s="248"/>
      <c r="R606" s="248"/>
      <c r="S606" s="248"/>
      <c r="T606" s="249"/>
      <c r="AT606" s="250" t="s">
        <v>322</v>
      </c>
      <c r="AU606" s="250" t="s">
        <v>87</v>
      </c>
      <c r="AV606" s="11" t="s">
        <v>87</v>
      </c>
      <c r="AW606" s="11" t="s">
        <v>39</v>
      </c>
      <c r="AX606" s="11" t="s">
        <v>84</v>
      </c>
      <c r="AY606" s="250" t="s">
        <v>170</v>
      </c>
    </row>
    <row r="607" spans="2:65" s="1" customFormat="1" ht="25.5" customHeight="1">
      <c r="B607" s="46"/>
      <c r="C607" s="221" t="s">
        <v>708</v>
      </c>
      <c r="D607" s="221" t="s">
        <v>176</v>
      </c>
      <c r="E607" s="222" t="s">
        <v>3146</v>
      </c>
      <c r="F607" s="223" t="s">
        <v>3147</v>
      </c>
      <c r="G607" s="224" t="s">
        <v>340</v>
      </c>
      <c r="H607" s="225">
        <v>29</v>
      </c>
      <c r="I607" s="226"/>
      <c r="J607" s="227">
        <f>ROUND(I607*H607,2)</f>
        <v>0</v>
      </c>
      <c r="K607" s="223" t="s">
        <v>180</v>
      </c>
      <c r="L607" s="72"/>
      <c r="M607" s="228" t="s">
        <v>23</v>
      </c>
      <c r="N607" s="229" t="s">
        <v>47</v>
      </c>
      <c r="O607" s="47"/>
      <c r="P607" s="230">
        <f>O607*H607</f>
        <v>0</v>
      </c>
      <c r="Q607" s="230">
        <v>3E-05</v>
      </c>
      <c r="R607" s="230">
        <f>Q607*H607</f>
        <v>0.00087</v>
      </c>
      <c r="S607" s="230">
        <v>0</v>
      </c>
      <c r="T607" s="231">
        <f>S607*H607</f>
        <v>0</v>
      </c>
      <c r="AR607" s="24" t="s">
        <v>194</v>
      </c>
      <c r="AT607" s="24" t="s">
        <v>176</v>
      </c>
      <c r="AU607" s="24" t="s">
        <v>87</v>
      </c>
      <c r="AY607" s="24" t="s">
        <v>170</v>
      </c>
      <c r="BE607" s="232">
        <f>IF(N607="základní",J607,0)</f>
        <v>0</v>
      </c>
      <c r="BF607" s="232">
        <f>IF(N607="snížená",J607,0)</f>
        <v>0</v>
      </c>
      <c r="BG607" s="232">
        <f>IF(N607="zákl. přenesená",J607,0)</f>
        <v>0</v>
      </c>
      <c r="BH607" s="232">
        <f>IF(N607="sníž. přenesená",J607,0)</f>
        <v>0</v>
      </c>
      <c r="BI607" s="232">
        <f>IF(N607="nulová",J607,0)</f>
        <v>0</v>
      </c>
      <c r="BJ607" s="24" t="s">
        <v>84</v>
      </c>
      <c r="BK607" s="232">
        <f>ROUND(I607*H607,2)</f>
        <v>0</v>
      </c>
      <c r="BL607" s="24" t="s">
        <v>194</v>
      </c>
      <c r="BM607" s="24" t="s">
        <v>3148</v>
      </c>
    </row>
    <row r="608" spans="2:47" s="1" customFormat="1" ht="13.5">
      <c r="B608" s="46"/>
      <c r="C608" s="74"/>
      <c r="D608" s="233" t="s">
        <v>183</v>
      </c>
      <c r="E608" s="74"/>
      <c r="F608" s="234" t="s">
        <v>3149</v>
      </c>
      <c r="G608" s="74"/>
      <c r="H608" s="74"/>
      <c r="I608" s="191"/>
      <c r="J608" s="74"/>
      <c r="K608" s="74"/>
      <c r="L608" s="72"/>
      <c r="M608" s="235"/>
      <c r="N608" s="47"/>
      <c r="O608" s="47"/>
      <c r="P608" s="47"/>
      <c r="Q608" s="47"/>
      <c r="R608" s="47"/>
      <c r="S608" s="47"/>
      <c r="T608" s="95"/>
      <c r="AT608" s="24" t="s">
        <v>183</v>
      </c>
      <c r="AU608" s="24" t="s">
        <v>87</v>
      </c>
    </row>
    <row r="609" spans="2:47" s="1" customFormat="1" ht="13.5">
      <c r="B609" s="46"/>
      <c r="C609" s="74"/>
      <c r="D609" s="233" t="s">
        <v>295</v>
      </c>
      <c r="E609" s="74"/>
      <c r="F609" s="236" t="s">
        <v>2627</v>
      </c>
      <c r="G609" s="74"/>
      <c r="H609" s="74"/>
      <c r="I609" s="191"/>
      <c r="J609" s="74"/>
      <c r="K609" s="74"/>
      <c r="L609" s="72"/>
      <c r="M609" s="235"/>
      <c r="N609" s="47"/>
      <c r="O609" s="47"/>
      <c r="P609" s="47"/>
      <c r="Q609" s="47"/>
      <c r="R609" s="47"/>
      <c r="S609" s="47"/>
      <c r="T609" s="95"/>
      <c r="AT609" s="24" t="s">
        <v>295</v>
      </c>
      <c r="AU609" s="24" t="s">
        <v>87</v>
      </c>
    </row>
    <row r="610" spans="2:51" s="13" customFormat="1" ht="13.5">
      <c r="B610" s="275"/>
      <c r="C610" s="276"/>
      <c r="D610" s="233" t="s">
        <v>322</v>
      </c>
      <c r="E610" s="277" t="s">
        <v>23</v>
      </c>
      <c r="F610" s="278" t="s">
        <v>3150</v>
      </c>
      <c r="G610" s="276"/>
      <c r="H610" s="277" t="s">
        <v>23</v>
      </c>
      <c r="I610" s="279"/>
      <c r="J610" s="276"/>
      <c r="K610" s="276"/>
      <c r="L610" s="280"/>
      <c r="M610" s="281"/>
      <c r="N610" s="282"/>
      <c r="O610" s="282"/>
      <c r="P610" s="282"/>
      <c r="Q610" s="282"/>
      <c r="R610" s="282"/>
      <c r="S610" s="282"/>
      <c r="T610" s="283"/>
      <c r="AT610" s="284" t="s">
        <v>322</v>
      </c>
      <c r="AU610" s="284" t="s">
        <v>87</v>
      </c>
      <c r="AV610" s="13" t="s">
        <v>84</v>
      </c>
      <c r="AW610" s="13" t="s">
        <v>39</v>
      </c>
      <c r="AX610" s="13" t="s">
        <v>76</v>
      </c>
      <c r="AY610" s="284" t="s">
        <v>170</v>
      </c>
    </row>
    <row r="611" spans="2:51" s="11" customFormat="1" ht="13.5">
      <c r="B611" s="240"/>
      <c r="C611" s="241"/>
      <c r="D611" s="233" t="s">
        <v>322</v>
      </c>
      <c r="E611" s="242" t="s">
        <v>23</v>
      </c>
      <c r="F611" s="243" t="s">
        <v>466</v>
      </c>
      <c r="G611" s="241"/>
      <c r="H611" s="244">
        <v>29</v>
      </c>
      <c r="I611" s="245"/>
      <c r="J611" s="241"/>
      <c r="K611" s="241"/>
      <c r="L611" s="246"/>
      <c r="M611" s="247"/>
      <c r="N611" s="248"/>
      <c r="O611" s="248"/>
      <c r="P611" s="248"/>
      <c r="Q611" s="248"/>
      <c r="R611" s="248"/>
      <c r="S611" s="248"/>
      <c r="T611" s="249"/>
      <c r="AT611" s="250" t="s">
        <v>322</v>
      </c>
      <c r="AU611" s="250" t="s">
        <v>87</v>
      </c>
      <c r="AV611" s="11" t="s">
        <v>87</v>
      </c>
      <c r="AW611" s="11" t="s">
        <v>39</v>
      </c>
      <c r="AX611" s="11" t="s">
        <v>84</v>
      </c>
      <c r="AY611" s="250" t="s">
        <v>170</v>
      </c>
    </row>
    <row r="612" spans="2:65" s="1" customFormat="1" ht="16.5" customHeight="1">
      <c r="B612" s="46"/>
      <c r="C612" s="262" t="s">
        <v>715</v>
      </c>
      <c r="D612" s="262" t="s">
        <v>858</v>
      </c>
      <c r="E612" s="263" t="s">
        <v>3151</v>
      </c>
      <c r="F612" s="264" t="s">
        <v>3152</v>
      </c>
      <c r="G612" s="265" t="s">
        <v>340</v>
      </c>
      <c r="H612" s="266">
        <v>29.435</v>
      </c>
      <c r="I612" s="267"/>
      <c r="J612" s="268">
        <f>ROUND(I612*H612,2)</f>
        <v>0</v>
      </c>
      <c r="K612" s="264" t="s">
        <v>180</v>
      </c>
      <c r="L612" s="269"/>
      <c r="M612" s="270" t="s">
        <v>23</v>
      </c>
      <c r="N612" s="271" t="s">
        <v>47</v>
      </c>
      <c r="O612" s="47"/>
      <c r="P612" s="230">
        <f>O612*H612</f>
        <v>0</v>
      </c>
      <c r="Q612" s="230">
        <v>0.024</v>
      </c>
      <c r="R612" s="230">
        <f>Q612*H612</f>
        <v>0.70644</v>
      </c>
      <c r="S612" s="230">
        <v>0</v>
      </c>
      <c r="T612" s="231">
        <f>S612*H612</f>
        <v>0</v>
      </c>
      <c r="AR612" s="24" t="s">
        <v>211</v>
      </c>
      <c r="AT612" s="24" t="s">
        <v>858</v>
      </c>
      <c r="AU612" s="24" t="s">
        <v>87</v>
      </c>
      <c r="AY612" s="24" t="s">
        <v>170</v>
      </c>
      <c r="BE612" s="232">
        <f>IF(N612="základní",J612,0)</f>
        <v>0</v>
      </c>
      <c r="BF612" s="232">
        <f>IF(N612="snížená",J612,0)</f>
        <v>0</v>
      </c>
      <c r="BG612" s="232">
        <f>IF(N612="zákl. přenesená",J612,0)</f>
        <v>0</v>
      </c>
      <c r="BH612" s="232">
        <f>IF(N612="sníž. přenesená",J612,0)</f>
        <v>0</v>
      </c>
      <c r="BI612" s="232">
        <f>IF(N612="nulová",J612,0)</f>
        <v>0</v>
      </c>
      <c r="BJ612" s="24" t="s">
        <v>84</v>
      </c>
      <c r="BK612" s="232">
        <f>ROUND(I612*H612,2)</f>
        <v>0</v>
      </c>
      <c r="BL612" s="24" t="s">
        <v>194</v>
      </c>
      <c r="BM612" s="24" t="s">
        <v>3153</v>
      </c>
    </row>
    <row r="613" spans="2:47" s="1" customFormat="1" ht="13.5">
      <c r="B613" s="46"/>
      <c r="C613" s="74"/>
      <c r="D613" s="233" t="s">
        <v>183</v>
      </c>
      <c r="E613" s="74"/>
      <c r="F613" s="234" t="s">
        <v>3152</v>
      </c>
      <c r="G613" s="74"/>
      <c r="H613" s="74"/>
      <c r="I613" s="191"/>
      <c r="J613" s="74"/>
      <c r="K613" s="74"/>
      <c r="L613" s="72"/>
      <c r="M613" s="235"/>
      <c r="N613" s="47"/>
      <c r="O613" s="47"/>
      <c r="P613" s="47"/>
      <c r="Q613" s="47"/>
      <c r="R613" s="47"/>
      <c r="S613" s="47"/>
      <c r="T613" s="95"/>
      <c r="AT613" s="24" t="s">
        <v>183</v>
      </c>
      <c r="AU613" s="24" t="s">
        <v>87</v>
      </c>
    </row>
    <row r="614" spans="2:51" s="11" customFormat="1" ht="13.5">
      <c r="B614" s="240"/>
      <c r="C614" s="241"/>
      <c r="D614" s="233" t="s">
        <v>322</v>
      </c>
      <c r="E614" s="241"/>
      <c r="F614" s="243" t="s">
        <v>3154</v>
      </c>
      <c r="G614" s="241"/>
      <c r="H614" s="244">
        <v>29.435</v>
      </c>
      <c r="I614" s="245"/>
      <c r="J614" s="241"/>
      <c r="K614" s="241"/>
      <c r="L614" s="246"/>
      <c r="M614" s="247"/>
      <c r="N614" s="248"/>
      <c r="O614" s="248"/>
      <c r="P614" s="248"/>
      <c r="Q614" s="248"/>
      <c r="R614" s="248"/>
      <c r="S614" s="248"/>
      <c r="T614" s="249"/>
      <c r="AT614" s="250" t="s">
        <v>322</v>
      </c>
      <c r="AU614" s="250" t="s">
        <v>87</v>
      </c>
      <c r="AV614" s="11" t="s">
        <v>87</v>
      </c>
      <c r="AW614" s="11" t="s">
        <v>6</v>
      </c>
      <c r="AX614" s="11" t="s">
        <v>84</v>
      </c>
      <c r="AY614" s="250" t="s">
        <v>170</v>
      </c>
    </row>
    <row r="615" spans="2:65" s="1" customFormat="1" ht="25.5" customHeight="1">
      <c r="B615" s="46"/>
      <c r="C615" s="221" t="s">
        <v>722</v>
      </c>
      <c r="D615" s="221" t="s">
        <v>176</v>
      </c>
      <c r="E615" s="222" t="s">
        <v>3155</v>
      </c>
      <c r="F615" s="223" t="s">
        <v>3156</v>
      </c>
      <c r="G615" s="224" t="s">
        <v>304</v>
      </c>
      <c r="H615" s="225">
        <v>29</v>
      </c>
      <c r="I615" s="226"/>
      <c r="J615" s="227">
        <f>ROUND(I615*H615,2)</f>
        <v>0</v>
      </c>
      <c r="K615" s="223" t="s">
        <v>180</v>
      </c>
      <c r="L615" s="72"/>
      <c r="M615" s="228" t="s">
        <v>23</v>
      </c>
      <c r="N615" s="229" t="s">
        <v>47</v>
      </c>
      <c r="O615" s="47"/>
      <c r="P615" s="230">
        <f>O615*H615</f>
        <v>0</v>
      </c>
      <c r="Q615" s="230">
        <v>0.00085</v>
      </c>
      <c r="R615" s="230">
        <f>Q615*H615</f>
        <v>0.02465</v>
      </c>
      <c r="S615" s="230">
        <v>0</v>
      </c>
      <c r="T615" s="231">
        <f>S615*H615</f>
        <v>0</v>
      </c>
      <c r="AR615" s="24" t="s">
        <v>194</v>
      </c>
      <c r="AT615" s="24" t="s">
        <v>176</v>
      </c>
      <c r="AU615" s="24" t="s">
        <v>87</v>
      </c>
      <c r="AY615" s="24" t="s">
        <v>170</v>
      </c>
      <c r="BE615" s="232">
        <f>IF(N615="základní",J615,0)</f>
        <v>0</v>
      </c>
      <c r="BF615" s="232">
        <f>IF(N615="snížená",J615,0)</f>
        <v>0</v>
      </c>
      <c r="BG615" s="232">
        <f>IF(N615="zákl. přenesená",J615,0)</f>
        <v>0</v>
      </c>
      <c r="BH615" s="232">
        <f>IF(N615="sníž. přenesená",J615,0)</f>
        <v>0</v>
      </c>
      <c r="BI615" s="232">
        <f>IF(N615="nulová",J615,0)</f>
        <v>0</v>
      </c>
      <c r="BJ615" s="24" t="s">
        <v>84</v>
      </c>
      <c r="BK615" s="232">
        <f>ROUND(I615*H615,2)</f>
        <v>0</v>
      </c>
      <c r="BL615" s="24" t="s">
        <v>194</v>
      </c>
      <c r="BM615" s="24" t="s">
        <v>3157</v>
      </c>
    </row>
    <row r="616" spans="2:47" s="1" customFormat="1" ht="13.5">
      <c r="B616" s="46"/>
      <c r="C616" s="74"/>
      <c r="D616" s="233" t="s">
        <v>183</v>
      </c>
      <c r="E616" s="74"/>
      <c r="F616" s="234" t="s">
        <v>3158</v>
      </c>
      <c r="G616" s="74"/>
      <c r="H616" s="74"/>
      <c r="I616" s="191"/>
      <c r="J616" s="74"/>
      <c r="K616" s="74"/>
      <c r="L616" s="72"/>
      <c r="M616" s="235"/>
      <c r="N616" s="47"/>
      <c r="O616" s="47"/>
      <c r="P616" s="47"/>
      <c r="Q616" s="47"/>
      <c r="R616" s="47"/>
      <c r="S616" s="47"/>
      <c r="T616" s="95"/>
      <c r="AT616" s="24" t="s">
        <v>183</v>
      </c>
      <c r="AU616" s="24" t="s">
        <v>87</v>
      </c>
    </row>
    <row r="617" spans="2:47" s="1" customFormat="1" ht="13.5">
      <c r="B617" s="46"/>
      <c r="C617" s="74"/>
      <c r="D617" s="233" t="s">
        <v>295</v>
      </c>
      <c r="E617" s="74"/>
      <c r="F617" s="236" t="s">
        <v>2627</v>
      </c>
      <c r="G617" s="74"/>
      <c r="H617" s="74"/>
      <c r="I617" s="191"/>
      <c r="J617" s="74"/>
      <c r="K617" s="74"/>
      <c r="L617" s="72"/>
      <c r="M617" s="235"/>
      <c r="N617" s="47"/>
      <c r="O617" s="47"/>
      <c r="P617" s="47"/>
      <c r="Q617" s="47"/>
      <c r="R617" s="47"/>
      <c r="S617" s="47"/>
      <c r="T617" s="95"/>
      <c r="AT617" s="24" t="s">
        <v>295</v>
      </c>
      <c r="AU617" s="24" t="s">
        <v>87</v>
      </c>
    </row>
    <row r="618" spans="2:51" s="13" customFormat="1" ht="13.5">
      <c r="B618" s="275"/>
      <c r="C618" s="276"/>
      <c r="D618" s="233" t="s">
        <v>322</v>
      </c>
      <c r="E618" s="277" t="s">
        <v>23</v>
      </c>
      <c r="F618" s="278" t="s">
        <v>3150</v>
      </c>
      <c r="G618" s="276"/>
      <c r="H618" s="277" t="s">
        <v>23</v>
      </c>
      <c r="I618" s="279"/>
      <c r="J618" s="276"/>
      <c r="K618" s="276"/>
      <c r="L618" s="280"/>
      <c r="M618" s="281"/>
      <c r="N618" s="282"/>
      <c r="O618" s="282"/>
      <c r="P618" s="282"/>
      <c r="Q618" s="282"/>
      <c r="R618" s="282"/>
      <c r="S618" s="282"/>
      <c r="T618" s="283"/>
      <c r="AT618" s="284" t="s">
        <v>322</v>
      </c>
      <c r="AU618" s="284" t="s">
        <v>87</v>
      </c>
      <c r="AV618" s="13" t="s">
        <v>84</v>
      </c>
      <c r="AW618" s="13" t="s">
        <v>39</v>
      </c>
      <c r="AX618" s="13" t="s">
        <v>76</v>
      </c>
      <c r="AY618" s="284" t="s">
        <v>170</v>
      </c>
    </row>
    <row r="619" spans="2:51" s="13" customFormat="1" ht="13.5">
      <c r="B619" s="275"/>
      <c r="C619" s="276"/>
      <c r="D619" s="233" t="s">
        <v>322</v>
      </c>
      <c r="E619" s="277" t="s">
        <v>23</v>
      </c>
      <c r="F619" s="278" t="s">
        <v>3159</v>
      </c>
      <c r="G619" s="276"/>
      <c r="H619" s="277" t="s">
        <v>23</v>
      </c>
      <c r="I619" s="279"/>
      <c r="J619" s="276"/>
      <c r="K619" s="276"/>
      <c r="L619" s="280"/>
      <c r="M619" s="281"/>
      <c r="N619" s="282"/>
      <c r="O619" s="282"/>
      <c r="P619" s="282"/>
      <c r="Q619" s="282"/>
      <c r="R619" s="282"/>
      <c r="S619" s="282"/>
      <c r="T619" s="283"/>
      <c r="AT619" s="284" t="s">
        <v>322</v>
      </c>
      <c r="AU619" s="284" t="s">
        <v>87</v>
      </c>
      <c r="AV619" s="13" t="s">
        <v>84</v>
      </c>
      <c r="AW619" s="13" t="s">
        <v>39</v>
      </c>
      <c r="AX619" s="13" t="s">
        <v>76</v>
      </c>
      <c r="AY619" s="284" t="s">
        <v>170</v>
      </c>
    </row>
    <row r="620" spans="2:51" s="11" customFormat="1" ht="13.5">
      <c r="B620" s="240"/>
      <c r="C620" s="241"/>
      <c r="D620" s="233" t="s">
        <v>322</v>
      </c>
      <c r="E620" s="242" t="s">
        <v>23</v>
      </c>
      <c r="F620" s="243" t="s">
        <v>466</v>
      </c>
      <c r="G620" s="241"/>
      <c r="H620" s="244">
        <v>29</v>
      </c>
      <c r="I620" s="245"/>
      <c r="J620" s="241"/>
      <c r="K620" s="241"/>
      <c r="L620" s="246"/>
      <c r="M620" s="247"/>
      <c r="N620" s="248"/>
      <c r="O620" s="248"/>
      <c r="P620" s="248"/>
      <c r="Q620" s="248"/>
      <c r="R620" s="248"/>
      <c r="S620" s="248"/>
      <c r="T620" s="249"/>
      <c r="AT620" s="250" t="s">
        <v>322</v>
      </c>
      <c r="AU620" s="250" t="s">
        <v>87</v>
      </c>
      <c r="AV620" s="11" t="s">
        <v>87</v>
      </c>
      <c r="AW620" s="11" t="s">
        <v>39</v>
      </c>
      <c r="AX620" s="11" t="s">
        <v>84</v>
      </c>
      <c r="AY620" s="250" t="s">
        <v>170</v>
      </c>
    </row>
    <row r="621" spans="2:65" s="1" customFormat="1" ht="25.5" customHeight="1">
      <c r="B621" s="46"/>
      <c r="C621" s="221" t="s">
        <v>728</v>
      </c>
      <c r="D621" s="221" t="s">
        <v>176</v>
      </c>
      <c r="E621" s="222" t="s">
        <v>3160</v>
      </c>
      <c r="F621" s="223" t="s">
        <v>3161</v>
      </c>
      <c r="G621" s="224" t="s">
        <v>340</v>
      </c>
      <c r="H621" s="225">
        <v>15</v>
      </c>
      <c r="I621" s="226"/>
      <c r="J621" s="227">
        <f>ROUND(I621*H621,2)</f>
        <v>0</v>
      </c>
      <c r="K621" s="223" t="s">
        <v>180</v>
      </c>
      <c r="L621" s="72"/>
      <c r="M621" s="228" t="s">
        <v>23</v>
      </c>
      <c r="N621" s="229" t="s">
        <v>47</v>
      </c>
      <c r="O621" s="47"/>
      <c r="P621" s="230">
        <f>O621*H621</f>
        <v>0</v>
      </c>
      <c r="Q621" s="230">
        <v>4E-05</v>
      </c>
      <c r="R621" s="230">
        <f>Q621*H621</f>
        <v>0.0006000000000000001</v>
      </c>
      <c r="S621" s="230">
        <v>0</v>
      </c>
      <c r="T621" s="231">
        <f>S621*H621</f>
        <v>0</v>
      </c>
      <c r="AR621" s="24" t="s">
        <v>194</v>
      </c>
      <c r="AT621" s="24" t="s">
        <v>176</v>
      </c>
      <c r="AU621" s="24" t="s">
        <v>87</v>
      </c>
      <c r="AY621" s="24" t="s">
        <v>170</v>
      </c>
      <c r="BE621" s="232">
        <f>IF(N621="základní",J621,0)</f>
        <v>0</v>
      </c>
      <c r="BF621" s="232">
        <f>IF(N621="snížená",J621,0)</f>
        <v>0</v>
      </c>
      <c r="BG621" s="232">
        <f>IF(N621="zákl. přenesená",J621,0)</f>
        <v>0</v>
      </c>
      <c r="BH621" s="232">
        <f>IF(N621="sníž. přenesená",J621,0)</f>
        <v>0</v>
      </c>
      <c r="BI621" s="232">
        <f>IF(N621="nulová",J621,0)</f>
        <v>0</v>
      </c>
      <c r="BJ621" s="24" t="s">
        <v>84</v>
      </c>
      <c r="BK621" s="232">
        <f>ROUND(I621*H621,2)</f>
        <v>0</v>
      </c>
      <c r="BL621" s="24" t="s">
        <v>194</v>
      </c>
      <c r="BM621" s="24" t="s">
        <v>3162</v>
      </c>
    </row>
    <row r="622" spans="2:47" s="1" customFormat="1" ht="13.5">
      <c r="B622" s="46"/>
      <c r="C622" s="74"/>
      <c r="D622" s="233" t="s">
        <v>183</v>
      </c>
      <c r="E622" s="74"/>
      <c r="F622" s="234" t="s">
        <v>3163</v>
      </c>
      <c r="G622" s="74"/>
      <c r="H622" s="74"/>
      <c r="I622" s="191"/>
      <c r="J622" s="74"/>
      <c r="K622" s="74"/>
      <c r="L622" s="72"/>
      <c r="M622" s="235"/>
      <c r="N622" s="47"/>
      <c r="O622" s="47"/>
      <c r="P622" s="47"/>
      <c r="Q622" s="47"/>
      <c r="R622" s="47"/>
      <c r="S622" s="47"/>
      <c r="T622" s="95"/>
      <c r="AT622" s="24" t="s">
        <v>183</v>
      </c>
      <c r="AU622" s="24" t="s">
        <v>87</v>
      </c>
    </row>
    <row r="623" spans="2:47" s="1" customFormat="1" ht="13.5">
      <c r="B623" s="46"/>
      <c r="C623" s="74"/>
      <c r="D623" s="233" t="s">
        <v>295</v>
      </c>
      <c r="E623" s="74"/>
      <c r="F623" s="236" t="s">
        <v>2627</v>
      </c>
      <c r="G623" s="74"/>
      <c r="H623" s="74"/>
      <c r="I623" s="191"/>
      <c r="J623" s="74"/>
      <c r="K623" s="74"/>
      <c r="L623" s="72"/>
      <c r="M623" s="235"/>
      <c r="N623" s="47"/>
      <c r="O623" s="47"/>
      <c r="P623" s="47"/>
      <c r="Q623" s="47"/>
      <c r="R623" s="47"/>
      <c r="S623" s="47"/>
      <c r="T623" s="95"/>
      <c r="AT623" s="24" t="s">
        <v>295</v>
      </c>
      <c r="AU623" s="24" t="s">
        <v>87</v>
      </c>
    </row>
    <row r="624" spans="2:51" s="13" customFormat="1" ht="13.5">
      <c r="B624" s="275"/>
      <c r="C624" s="276"/>
      <c r="D624" s="233" t="s">
        <v>322</v>
      </c>
      <c r="E624" s="277" t="s">
        <v>23</v>
      </c>
      <c r="F624" s="278" t="s">
        <v>3150</v>
      </c>
      <c r="G624" s="276"/>
      <c r="H624" s="277" t="s">
        <v>23</v>
      </c>
      <c r="I624" s="279"/>
      <c r="J624" s="276"/>
      <c r="K624" s="276"/>
      <c r="L624" s="280"/>
      <c r="M624" s="281"/>
      <c r="N624" s="282"/>
      <c r="O624" s="282"/>
      <c r="P624" s="282"/>
      <c r="Q624" s="282"/>
      <c r="R624" s="282"/>
      <c r="S624" s="282"/>
      <c r="T624" s="283"/>
      <c r="AT624" s="284" t="s">
        <v>322</v>
      </c>
      <c r="AU624" s="284" t="s">
        <v>87</v>
      </c>
      <c r="AV624" s="13" t="s">
        <v>84</v>
      </c>
      <c r="AW624" s="13" t="s">
        <v>39</v>
      </c>
      <c r="AX624" s="13" t="s">
        <v>76</v>
      </c>
      <c r="AY624" s="284" t="s">
        <v>170</v>
      </c>
    </row>
    <row r="625" spans="2:51" s="11" customFormat="1" ht="13.5">
      <c r="B625" s="240"/>
      <c r="C625" s="241"/>
      <c r="D625" s="233" t="s">
        <v>322</v>
      </c>
      <c r="E625" s="242" t="s">
        <v>23</v>
      </c>
      <c r="F625" s="243" t="s">
        <v>10</v>
      </c>
      <c r="G625" s="241"/>
      <c r="H625" s="244">
        <v>15</v>
      </c>
      <c r="I625" s="245"/>
      <c r="J625" s="241"/>
      <c r="K625" s="241"/>
      <c r="L625" s="246"/>
      <c r="M625" s="247"/>
      <c r="N625" s="248"/>
      <c r="O625" s="248"/>
      <c r="P625" s="248"/>
      <c r="Q625" s="248"/>
      <c r="R625" s="248"/>
      <c r="S625" s="248"/>
      <c r="T625" s="249"/>
      <c r="AT625" s="250" t="s">
        <v>322</v>
      </c>
      <c r="AU625" s="250" t="s">
        <v>87</v>
      </c>
      <c r="AV625" s="11" t="s">
        <v>87</v>
      </c>
      <c r="AW625" s="11" t="s">
        <v>39</v>
      </c>
      <c r="AX625" s="11" t="s">
        <v>84</v>
      </c>
      <c r="AY625" s="250" t="s">
        <v>170</v>
      </c>
    </row>
    <row r="626" spans="2:65" s="1" customFormat="1" ht="16.5" customHeight="1">
      <c r="B626" s="46"/>
      <c r="C626" s="262" t="s">
        <v>735</v>
      </c>
      <c r="D626" s="262" t="s">
        <v>858</v>
      </c>
      <c r="E626" s="263" t="s">
        <v>3164</v>
      </c>
      <c r="F626" s="264" t="s">
        <v>3165</v>
      </c>
      <c r="G626" s="265" t="s">
        <v>340</v>
      </c>
      <c r="H626" s="266">
        <v>15.225</v>
      </c>
      <c r="I626" s="267"/>
      <c r="J626" s="268">
        <f>ROUND(I626*H626,2)</f>
        <v>0</v>
      </c>
      <c r="K626" s="264" t="s">
        <v>180</v>
      </c>
      <c r="L626" s="269"/>
      <c r="M626" s="270" t="s">
        <v>23</v>
      </c>
      <c r="N626" s="271" t="s">
        <v>47</v>
      </c>
      <c r="O626" s="47"/>
      <c r="P626" s="230">
        <f>O626*H626</f>
        <v>0</v>
      </c>
      <c r="Q626" s="230">
        <v>0.037</v>
      </c>
      <c r="R626" s="230">
        <f>Q626*H626</f>
        <v>0.563325</v>
      </c>
      <c r="S626" s="230">
        <v>0</v>
      </c>
      <c r="T626" s="231">
        <f>S626*H626</f>
        <v>0</v>
      </c>
      <c r="AR626" s="24" t="s">
        <v>211</v>
      </c>
      <c r="AT626" s="24" t="s">
        <v>858</v>
      </c>
      <c r="AU626" s="24" t="s">
        <v>87</v>
      </c>
      <c r="AY626" s="24" t="s">
        <v>170</v>
      </c>
      <c r="BE626" s="232">
        <f>IF(N626="základní",J626,0)</f>
        <v>0</v>
      </c>
      <c r="BF626" s="232">
        <f>IF(N626="snížená",J626,0)</f>
        <v>0</v>
      </c>
      <c r="BG626" s="232">
        <f>IF(N626="zákl. přenesená",J626,0)</f>
        <v>0</v>
      </c>
      <c r="BH626" s="232">
        <f>IF(N626="sníž. přenesená",J626,0)</f>
        <v>0</v>
      </c>
      <c r="BI626" s="232">
        <f>IF(N626="nulová",J626,0)</f>
        <v>0</v>
      </c>
      <c r="BJ626" s="24" t="s">
        <v>84</v>
      </c>
      <c r="BK626" s="232">
        <f>ROUND(I626*H626,2)</f>
        <v>0</v>
      </c>
      <c r="BL626" s="24" t="s">
        <v>194</v>
      </c>
      <c r="BM626" s="24" t="s">
        <v>3166</v>
      </c>
    </row>
    <row r="627" spans="2:47" s="1" customFormat="1" ht="13.5">
      <c r="B627" s="46"/>
      <c r="C627" s="74"/>
      <c r="D627" s="233" t="s">
        <v>183</v>
      </c>
      <c r="E627" s="74"/>
      <c r="F627" s="234" t="s">
        <v>3165</v>
      </c>
      <c r="G627" s="74"/>
      <c r="H627" s="74"/>
      <c r="I627" s="191"/>
      <c r="J627" s="74"/>
      <c r="K627" s="74"/>
      <c r="L627" s="72"/>
      <c r="M627" s="235"/>
      <c r="N627" s="47"/>
      <c r="O627" s="47"/>
      <c r="P627" s="47"/>
      <c r="Q627" s="47"/>
      <c r="R627" s="47"/>
      <c r="S627" s="47"/>
      <c r="T627" s="95"/>
      <c r="AT627" s="24" t="s">
        <v>183</v>
      </c>
      <c r="AU627" s="24" t="s">
        <v>87</v>
      </c>
    </row>
    <row r="628" spans="2:51" s="11" customFormat="1" ht="13.5">
      <c r="B628" s="240"/>
      <c r="C628" s="241"/>
      <c r="D628" s="233" t="s">
        <v>322</v>
      </c>
      <c r="E628" s="241"/>
      <c r="F628" s="243" t="s">
        <v>3167</v>
      </c>
      <c r="G628" s="241"/>
      <c r="H628" s="244">
        <v>15.225</v>
      </c>
      <c r="I628" s="245"/>
      <c r="J628" s="241"/>
      <c r="K628" s="241"/>
      <c r="L628" s="246"/>
      <c r="M628" s="247"/>
      <c r="N628" s="248"/>
      <c r="O628" s="248"/>
      <c r="P628" s="248"/>
      <c r="Q628" s="248"/>
      <c r="R628" s="248"/>
      <c r="S628" s="248"/>
      <c r="T628" s="249"/>
      <c r="AT628" s="250" t="s">
        <v>322</v>
      </c>
      <c r="AU628" s="250" t="s">
        <v>87</v>
      </c>
      <c r="AV628" s="11" t="s">
        <v>87</v>
      </c>
      <c r="AW628" s="11" t="s">
        <v>6</v>
      </c>
      <c r="AX628" s="11" t="s">
        <v>84</v>
      </c>
      <c r="AY628" s="250" t="s">
        <v>170</v>
      </c>
    </row>
    <row r="629" spans="2:65" s="1" customFormat="1" ht="25.5" customHeight="1">
      <c r="B629" s="46"/>
      <c r="C629" s="221" t="s">
        <v>742</v>
      </c>
      <c r="D629" s="221" t="s">
        <v>176</v>
      </c>
      <c r="E629" s="222" t="s">
        <v>3168</v>
      </c>
      <c r="F629" s="223" t="s">
        <v>3169</v>
      </c>
      <c r="G629" s="224" t="s">
        <v>304</v>
      </c>
      <c r="H629" s="225">
        <v>15</v>
      </c>
      <c r="I629" s="226"/>
      <c r="J629" s="227">
        <f>ROUND(I629*H629,2)</f>
        <v>0</v>
      </c>
      <c r="K629" s="223" t="s">
        <v>180</v>
      </c>
      <c r="L629" s="72"/>
      <c r="M629" s="228" t="s">
        <v>23</v>
      </c>
      <c r="N629" s="229" t="s">
        <v>47</v>
      </c>
      <c r="O629" s="47"/>
      <c r="P629" s="230">
        <f>O629*H629</f>
        <v>0</v>
      </c>
      <c r="Q629" s="230">
        <v>0.001</v>
      </c>
      <c r="R629" s="230">
        <f>Q629*H629</f>
        <v>0.015</v>
      </c>
      <c r="S629" s="230">
        <v>0</v>
      </c>
      <c r="T629" s="231">
        <f>S629*H629</f>
        <v>0</v>
      </c>
      <c r="AR629" s="24" t="s">
        <v>194</v>
      </c>
      <c r="AT629" s="24" t="s">
        <v>176</v>
      </c>
      <c r="AU629" s="24" t="s">
        <v>87</v>
      </c>
      <c r="AY629" s="24" t="s">
        <v>170</v>
      </c>
      <c r="BE629" s="232">
        <f>IF(N629="základní",J629,0)</f>
        <v>0</v>
      </c>
      <c r="BF629" s="232">
        <f>IF(N629="snížená",J629,0)</f>
        <v>0</v>
      </c>
      <c r="BG629" s="232">
        <f>IF(N629="zákl. přenesená",J629,0)</f>
        <v>0</v>
      </c>
      <c r="BH629" s="232">
        <f>IF(N629="sníž. přenesená",J629,0)</f>
        <v>0</v>
      </c>
      <c r="BI629" s="232">
        <f>IF(N629="nulová",J629,0)</f>
        <v>0</v>
      </c>
      <c r="BJ629" s="24" t="s">
        <v>84</v>
      </c>
      <c r="BK629" s="232">
        <f>ROUND(I629*H629,2)</f>
        <v>0</v>
      </c>
      <c r="BL629" s="24" t="s">
        <v>194</v>
      </c>
      <c r="BM629" s="24" t="s">
        <v>3170</v>
      </c>
    </row>
    <row r="630" spans="2:47" s="1" customFormat="1" ht="13.5">
      <c r="B630" s="46"/>
      <c r="C630" s="74"/>
      <c r="D630" s="233" t="s">
        <v>183</v>
      </c>
      <c r="E630" s="74"/>
      <c r="F630" s="234" t="s">
        <v>3171</v>
      </c>
      <c r="G630" s="74"/>
      <c r="H630" s="74"/>
      <c r="I630" s="191"/>
      <c r="J630" s="74"/>
      <c r="K630" s="74"/>
      <c r="L630" s="72"/>
      <c r="M630" s="235"/>
      <c r="N630" s="47"/>
      <c r="O630" s="47"/>
      <c r="P630" s="47"/>
      <c r="Q630" s="47"/>
      <c r="R630" s="47"/>
      <c r="S630" s="47"/>
      <c r="T630" s="95"/>
      <c r="AT630" s="24" t="s">
        <v>183</v>
      </c>
      <c r="AU630" s="24" t="s">
        <v>87</v>
      </c>
    </row>
    <row r="631" spans="2:47" s="1" customFormat="1" ht="13.5">
      <c r="B631" s="46"/>
      <c r="C631" s="74"/>
      <c r="D631" s="233" t="s">
        <v>295</v>
      </c>
      <c r="E631" s="74"/>
      <c r="F631" s="236" t="s">
        <v>2627</v>
      </c>
      <c r="G631" s="74"/>
      <c r="H631" s="74"/>
      <c r="I631" s="191"/>
      <c r="J631" s="74"/>
      <c r="K631" s="74"/>
      <c r="L631" s="72"/>
      <c r="M631" s="235"/>
      <c r="N631" s="47"/>
      <c r="O631" s="47"/>
      <c r="P631" s="47"/>
      <c r="Q631" s="47"/>
      <c r="R631" s="47"/>
      <c r="S631" s="47"/>
      <c r="T631" s="95"/>
      <c r="AT631" s="24" t="s">
        <v>295</v>
      </c>
      <c r="AU631" s="24" t="s">
        <v>87</v>
      </c>
    </row>
    <row r="632" spans="2:51" s="13" customFormat="1" ht="13.5">
      <c r="B632" s="275"/>
      <c r="C632" s="276"/>
      <c r="D632" s="233" t="s">
        <v>322</v>
      </c>
      <c r="E632" s="277" t="s">
        <v>23</v>
      </c>
      <c r="F632" s="278" t="s">
        <v>3150</v>
      </c>
      <c r="G632" s="276"/>
      <c r="H632" s="277" t="s">
        <v>23</v>
      </c>
      <c r="I632" s="279"/>
      <c r="J632" s="276"/>
      <c r="K632" s="276"/>
      <c r="L632" s="280"/>
      <c r="M632" s="281"/>
      <c r="N632" s="282"/>
      <c r="O632" s="282"/>
      <c r="P632" s="282"/>
      <c r="Q632" s="282"/>
      <c r="R632" s="282"/>
      <c r="S632" s="282"/>
      <c r="T632" s="283"/>
      <c r="AT632" s="284" t="s">
        <v>322</v>
      </c>
      <c r="AU632" s="284" t="s">
        <v>87</v>
      </c>
      <c r="AV632" s="13" t="s">
        <v>84</v>
      </c>
      <c r="AW632" s="13" t="s">
        <v>39</v>
      </c>
      <c r="AX632" s="13" t="s">
        <v>76</v>
      </c>
      <c r="AY632" s="284" t="s">
        <v>170</v>
      </c>
    </row>
    <row r="633" spans="2:51" s="13" customFormat="1" ht="13.5">
      <c r="B633" s="275"/>
      <c r="C633" s="276"/>
      <c r="D633" s="233" t="s">
        <v>322</v>
      </c>
      <c r="E633" s="277" t="s">
        <v>23</v>
      </c>
      <c r="F633" s="278" t="s">
        <v>3159</v>
      </c>
      <c r="G633" s="276"/>
      <c r="H633" s="277" t="s">
        <v>23</v>
      </c>
      <c r="I633" s="279"/>
      <c r="J633" s="276"/>
      <c r="K633" s="276"/>
      <c r="L633" s="280"/>
      <c r="M633" s="281"/>
      <c r="N633" s="282"/>
      <c r="O633" s="282"/>
      <c r="P633" s="282"/>
      <c r="Q633" s="282"/>
      <c r="R633" s="282"/>
      <c r="S633" s="282"/>
      <c r="T633" s="283"/>
      <c r="AT633" s="284" t="s">
        <v>322</v>
      </c>
      <c r="AU633" s="284" t="s">
        <v>87</v>
      </c>
      <c r="AV633" s="13" t="s">
        <v>84</v>
      </c>
      <c r="AW633" s="13" t="s">
        <v>39</v>
      </c>
      <c r="AX633" s="13" t="s">
        <v>76</v>
      </c>
      <c r="AY633" s="284" t="s">
        <v>170</v>
      </c>
    </row>
    <row r="634" spans="2:51" s="11" customFormat="1" ht="13.5">
      <c r="B634" s="240"/>
      <c r="C634" s="241"/>
      <c r="D634" s="233" t="s">
        <v>322</v>
      </c>
      <c r="E634" s="242" t="s">
        <v>23</v>
      </c>
      <c r="F634" s="243" t="s">
        <v>10</v>
      </c>
      <c r="G634" s="241"/>
      <c r="H634" s="244">
        <v>15</v>
      </c>
      <c r="I634" s="245"/>
      <c r="J634" s="241"/>
      <c r="K634" s="241"/>
      <c r="L634" s="246"/>
      <c r="M634" s="247"/>
      <c r="N634" s="248"/>
      <c r="O634" s="248"/>
      <c r="P634" s="248"/>
      <c r="Q634" s="248"/>
      <c r="R634" s="248"/>
      <c r="S634" s="248"/>
      <c r="T634" s="249"/>
      <c r="AT634" s="250" t="s">
        <v>322</v>
      </c>
      <c r="AU634" s="250" t="s">
        <v>87</v>
      </c>
      <c r="AV634" s="11" t="s">
        <v>87</v>
      </c>
      <c r="AW634" s="11" t="s">
        <v>39</v>
      </c>
      <c r="AX634" s="11" t="s">
        <v>84</v>
      </c>
      <c r="AY634" s="250" t="s">
        <v>170</v>
      </c>
    </row>
    <row r="635" spans="2:65" s="1" customFormat="1" ht="25.5" customHeight="1">
      <c r="B635" s="46"/>
      <c r="C635" s="221" t="s">
        <v>749</v>
      </c>
      <c r="D635" s="221" t="s">
        <v>176</v>
      </c>
      <c r="E635" s="222" t="s">
        <v>2623</v>
      </c>
      <c r="F635" s="223" t="s">
        <v>2624</v>
      </c>
      <c r="G635" s="224" t="s">
        <v>340</v>
      </c>
      <c r="H635" s="225">
        <v>62.9</v>
      </c>
      <c r="I635" s="226"/>
      <c r="J635" s="227">
        <f>ROUND(I635*H635,2)</f>
        <v>0</v>
      </c>
      <c r="K635" s="223" t="s">
        <v>180</v>
      </c>
      <c r="L635" s="72"/>
      <c r="M635" s="228" t="s">
        <v>23</v>
      </c>
      <c r="N635" s="229" t="s">
        <v>47</v>
      </c>
      <c r="O635" s="47"/>
      <c r="P635" s="230">
        <f>O635*H635</f>
        <v>0</v>
      </c>
      <c r="Q635" s="230">
        <v>8.2E-05</v>
      </c>
      <c r="R635" s="230">
        <f>Q635*H635</f>
        <v>0.0051578</v>
      </c>
      <c r="S635" s="230">
        <v>0</v>
      </c>
      <c r="T635" s="231">
        <f>S635*H635</f>
        <v>0</v>
      </c>
      <c r="AR635" s="24" t="s">
        <v>194</v>
      </c>
      <c r="AT635" s="24" t="s">
        <v>176</v>
      </c>
      <c r="AU635" s="24" t="s">
        <v>87</v>
      </c>
      <c r="AY635" s="24" t="s">
        <v>170</v>
      </c>
      <c r="BE635" s="232">
        <f>IF(N635="základní",J635,0)</f>
        <v>0</v>
      </c>
      <c r="BF635" s="232">
        <f>IF(N635="snížená",J635,0)</f>
        <v>0</v>
      </c>
      <c r="BG635" s="232">
        <f>IF(N635="zákl. přenesená",J635,0)</f>
        <v>0</v>
      </c>
      <c r="BH635" s="232">
        <f>IF(N635="sníž. přenesená",J635,0)</f>
        <v>0</v>
      </c>
      <c r="BI635" s="232">
        <f>IF(N635="nulová",J635,0)</f>
        <v>0</v>
      </c>
      <c r="BJ635" s="24" t="s">
        <v>84</v>
      </c>
      <c r="BK635" s="232">
        <f>ROUND(I635*H635,2)</f>
        <v>0</v>
      </c>
      <c r="BL635" s="24" t="s">
        <v>194</v>
      </c>
      <c r="BM635" s="24" t="s">
        <v>3172</v>
      </c>
    </row>
    <row r="636" spans="2:47" s="1" customFormat="1" ht="13.5">
      <c r="B636" s="46"/>
      <c r="C636" s="74"/>
      <c r="D636" s="233" t="s">
        <v>183</v>
      </c>
      <c r="E636" s="74"/>
      <c r="F636" s="234" t="s">
        <v>2626</v>
      </c>
      <c r="G636" s="74"/>
      <c r="H636" s="74"/>
      <c r="I636" s="191"/>
      <c r="J636" s="74"/>
      <c r="K636" s="74"/>
      <c r="L636" s="72"/>
      <c r="M636" s="235"/>
      <c r="N636" s="47"/>
      <c r="O636" s="47"/>
      <c r="P636" s="47"/>
      <c r="Q636" s="47"/>
      <c r="R636" s="47"/>
      <c r="S636" s="47"/>
      <c r="T636" s="95"/>
      <c r="AT636" s="24" t="s">
        <v>183</v>
      </c>
      <c r="AU636" s="24" t="s">
        <v>87</v>
      </c>
    </row>
    <row r="637" spans="2:47" s="1" customFormat="1" ht="13.5">
      <c r="B637" s="46"/>
      <c r="C637" s="74"/>
      <c r="D637" s="233" t="s">
        <v>295</v>
      </c>
      <c r="E637" s="74"/>
      <c r="F637" s="236" t="s">
        <v>2627</v>
      </c>
      <c r="G637" s="74"/>
      <c r="H637" s="74"/>
      <c r="I637" s="191"/>
      <c r="J637" s="74"/>
      <c r="K637" s="74"/>
      <c r="L637" s="72"/>
      <c r="M637" s="235"/>
      <c r="N637" s="47"/>
      <c r="O637" s="47"/>
      <c r="P637" s="47"/>
      <c r="Q637" s="47"/>
      <c r="R637" s="47"/>
      <c r="S637" s="47"/>
      <c r="T637" s="95"/>
      <c r="AT637" s="24" t="s">
        <v>295</v>
      </c>
      <c r="AU637" s="24" t="s">
        <v>87</v>
      </c>
    </row>
    <row r="638" spans="2:51" s="13" customFormat="1" ht="13.5">
      <c r="B638" s="275"/>
      <c r="C638" s="276"/>
      <c r="D638" s="233" t="s">
        <v>322</v>
      </c>
      <c r="E638" s="277" t="s">
        <v>23</v>
      </c>
      <c r="F638" s="278" t="s">
        <v>3173</v>
      </c>
      <c r="G638" s="276"/>
      <c r="H638" s="277" t="s">
        <v>23</v>
      </c>
      <c r="I638" s="279"/>
      <c r="J638" s="276"/>
      <c r="K638" s="276"/>
      <c r="L638" s="280"/>
      <c r="M638" s="281"/>
      <c r="N638" s="282"/>
      <c r="O638" s="282"/>
      <c r="P638" s="282"/>
      <c r="Q638" s="282"/>
      <c r="R638" s="282"/>
      <c r="S638" s="282"/>
      <c r="T638" s="283"/>
      <c r="AT638" s="284" t="s">
        <v>322</v>
      </c>
      <c r="AU638" s="284" t="s">
        <v>87</v>
      </c>
      <c r="AV638" s="13" t="s">
        <v>84</v>
      </c>
      <c r="AW638" s="13" t="s">
        <v>39</v>
      </c>
      <c r="AX638" s="13" t="s">
        <v>76</v>
      </c>
      <c r="AY638" s="284" t="s">
        <v>170</v>
      </c>
    </row>
    <row r="639" spans="2:51" s="11" customFormat="1" ht="13.5">
      <c r="B639" s="240"/>
      <c r="C639" s="241"/>
      <c r="D639" s="233" t="s">
        <v>322</v>
      </c>
      <c r="E639" s="242" t="s">
        <v>23</v>
      </c>
      <c r="F639" s="243" t="s">
        <v>3174</v>
      </c>
      <c r="G639" s="241"/>
      <c r="H639" s="244">
        <v>62.9</v>
      </c>
      <c r="I639" s="245"/>
      <c r="J639" s="241"/>
      <c r="K639" s="241"/>
      <c r="L639" s="246"/>
      <c r="M639" s="247"/>
      <c r="N639" s="248"/>
      <c r="O639" s="248"/>
      <c r="P639" s="248"/>
      <c r="Q639" s="248"/>
      <c r="R639" s="248"/>
      <c r="S639" s="248"/>
      <c r="T639" s="249"/>
      <c r="AT639" s="250" t="s">
        <v>322</v>
      </c>
      <c r="AU639" s="250" t="s">
        <v>87</v>
      </c>
      <c r="AV639" s="11" t="s">
        <v>87</v>
      </c>
      <c r="AW639" s="11" t="s">
        <v>39</v>
      </c>
      <c r="AX639" s="11" t="s">
        <v>84</v>
      </c>
      <c r="AY639" s="250" t="s">
        <v>170</v>
      </c>
    </row>
    <row r="640" spans="2:65" s="1" customFormat="1" ht="25.5" customHeight="1">
      <c r="B640" s="46"/>
      <c r="C640" s="262" t="s">
        <v>757</v>
      </c>
      <c r="D640" s="262" t="s">
        <v>858</v>
      </c>
      <c r="E640" s="263" t="s">
        <v>2629</v>
      </c>
      <c r="F640" s="264" t="s">
        <v>2630</v>
      </c>
      <c r="G640" s="265" t="s">
        <v>340</v>
      </c>
      <c r="H640" s="266">
        <v>63.844</v>
      </c>
      <c r="I640" s="267"/>
      <c r="J640" s="268">
        <f>ROUND(I640*H640,2)</f>
        <v>0</v>
      </c>
      <c r="K640" s="264" t="s">
        <v>180</v>
      </c>
      <c r="L640" s="269"/>
      <c r="M640" s="270" t="s">
        <v>23</v>
      </c>
      <c r="N640" s="271" t="s">
        <v>47</v>
      </c>
      <c r="O640" s="47"/>
      <c r="P640" s="230">
        <f>O640*H640</f>
        <v>0</v>
      </c>
      <c r="Q640" s="230">
        <v>0.072</v>
      </c>
      <c r="R640" s="230">
        <f>Q640*H640</f>
        <v>4.596768</v>
      </c>
      <c r="S640" s="230">
        <v>0</v>
      </c>
      <c r="T640" s="231">
        <f>S640*H640</f>
        <v>0</v>
      </c>
      <c r="AR640" s="24" t="s">
        <v>211</v>
      </c>
      <c r="AT640" s="24" t="s">
        <v>858</v>
      </c>
      <c r="AU640" s="24" t="s">
        <v>87</v>
      </c>
      <c r="AY640" s="24" t="s">
        <v>170</v>
      </c>
      <c r="BE640" s="232">
        <f>IF(N640="základní",J640,0)</f>
        <v>0</v>
      </c>
      <c r="BF640" s="232">
        <f>IF(N640="snížená",J640,0)</f>
        <v>0</v>
      </c>
      <c r="BG640" s="232">
        <f>IF(N640="zákl. přenesená",J640,0)</f>
        <v>0</v>
      </c>
      <c r="BH640" s="232">
        <f>IF(N640="sníž. přenesená",J640,0)</f>
        <v>0</v>
      </c>
      <c r="BI640" s="232">
        <f>IF(N640="nulová",J640,0)</f>
        <v>0</v>
      </c>
      <c r="BJ640" s="24" t="s">
        <v>84</v>
      </c>
      <c r="BK640" s="232">
        <f>ROUND(I640*H640,2)</f>
        <v>0</v>
      </c>
      <c r="BL640" s="24" t="s">
        <v>194</v>
      </c>
      <c r="BM640" s="24" t="s">
        <v>3175</v>
      </c>
    </row>
    <row r="641" spans="2:47" s="1" customFormat="1" ht="13.5">
      <c r="B641" s="46"/>
      <c r="C641" s="74"/>
      <c r="D641" s="233" t="s">
        <v>183</v>
      </c>
      <c r="E641" s="74"/>
      <c r="F641" s="234" t="s">
        <v>2630</v>
      </c>
      <c r="G641" s="74"/>
      <c r="H641" s="74"/>
      <c r="I641" s="191"/>
      <c r="J641" s="74"/>
      <c r="K641" s="74"/>
      <c r="L641" s="72"/>
      <c r="M641" s="235"/>
      <c r="N641" s="47"/>
      <c r="O641" s="47"/>
      <c r="P641" s="47"/>
      <c r="Q641" s="47"/>
      <c r="R641" s="47"/>
      <c r="S641" s="47"/>
      <c r="T641" s="95"/>
      <c r="AT641" s="24" t="s">
        <v>183</v>
      </c>
      <c r="AU641" s="24" t="s">
        <v>87</v>
      </c>
    </row>
    <row r="642" spans="2:51" s="11" customFormat="1" ht="13.5">
      <c r="B642" s="240"/>
      <c r="C642" s="241"/>
      <c r="D642" s="233" t="s">
        <v>322</v>
      </c>
      <c r="E642" s="241"/>
      <c r="F642" s="243" t="s">
        <v>3176</v>
      </c>
      <c r="G642" s="241"/>
      <c r="H642" s="244">
        <v>63.844</v>
      </c>
      <c r="I642" s="245"/>
      <c r="J642" s="241"/>
      <c r="K642" s="241"/>
      <c r="L642" s="246"/>
      <c r="M642" s="247"/>
      <c r="N642" s="248"/>
      <c r="O642" s="248"/>
      <c r="P642" s="248"/>
      <c r="Q642" s="248"/>
      <c r="R642" s="248"/>
      <c r="S642" s="248"/>
      <c r="T642" s="249"/>
      <c r="AT642" s="250" t="s">
        <v>322</v>
      </c>
      <c r="AU642" s="250" t="s">
        <v>87</v>
      </c>
      <c r="AV642" s="11" t="s">
        <v>87</v>
      </c>
      <c r="AW642" s="11" t="s">
        <v>6</v>
      </c>
      <c r="AX642" s="11" t="s">
        <v>84</v>
      </c>
      <c r="AY642" s="250" t="s">
        <v>170</v>
      </c>
    </row>
    <row r="643" spans="2:65" s="1" customFormat="1" ht="25.5" customHeight="1">
      <c r="B643" s="46"/>
      <c r="C643" s="221" t="s">
        <v>765</v>
      </c>
      <c r="D643" s="221" t="s">
        <v>176</v>
      </c>
      <c r="E643" s="222" t="s">
        <v>3177</v>
      </c>
      <c r="F643" s="223" t="s">
        <v>3178</v>
      </c>
      <c r="G643" s="224" t="s">
        <v>304</v>
      </c>
      <c r="H643" s="225">
        <v>4</v>
      </c>
      <c r="I643" s="226"/>
      <c r="J643" s="227">
        <f>ROUND(I643*H643,2)</f>
        <v>0</v>
      </c>
      <c r="K643" s="223" t="s">
        <v>180</v>
      </c>
      <c r="L643" s="72"/>
      <c r="M643" s="228" t="s">
        <v>23</v>
      </c>
      <c r="N643" s="229" t="s">
        <v>47</v>
      </c>
      <c r="O643" s="47"/>
      <c r="P643" s="230">
        <f>O643*H643</f>
        <v>0</v>
      </c>
      <c r="Q643" s="230">
        <v>0.00175</v>
      </c>
      <c r="R643" s="230">
        <f>Q643*H643</f>
        <v>0.007</v>
      </c>
      <c r="S643" s="230">
        <v>0</v>
      </c>
      <c r="T643" s="231">
        <f>S643*H643</f>
        <v>0</v>
      </c>
      <c r="AR643" s="24" t="s">
        <v>194</v>
      </c>
      <c r="AT643" s="24" t="s">
        <v>176</v>
      </c>
      <c r="AU643" s="24" t="s">
        <v>87</v>
      </c>
      <c r="AY643" s="24" t="s">
        <v>170</v>
      </c>
      <c r="BE643" s="232">
        <f>IF(N643="základní",J643,0)</f>
        <v>0</v>
      </c>
      <c r="BF643" s="232">
        <f>IF(N643="snížená",J643,0)</f>
        <v>0</v>
      </c>
      <c r="BG643" s="232">
        <f>IF(N643="zákl. přenesená",J643,0)</f>
        <v>0</v>
      </c>
      <c r="BH643" s="232">
        <f>IF(N643="sníž. přenesená",J643,0)</f>
        <v>0</v>
      </c>
      <c r="BI643" s="232">
        <f>IF(N643="nulová",J643,0)</f>
        <v>0</v>
      </c>
      <c r="BJ643" s="24" t="s">
        <v>84</v>
      </c>
      <c r="BK643" s="232">
        <f>ROUND(I643*H643,2)</f>
        <v>0</v>
      </c>
      <c r="BL643" s="24" t="s">
        <v>194</v>
      </c>
      <c r="BM643" s="24" t="s">
        <v>3179</v>
      </c>
    </row>
    <row r="644" spans="2:47" s="1" customFormat="1" ht="13.5">
      <c r="B644" s="46"/>
      <c r="C644" s="74"/>
      <c r="D644" s="233" t="s">
        <v>183</v>
      </c>
      <c r="E644" s="74"/>
      <c r="F644" s="234" t="s">
        <v>3180</v>
      </c>
      <c r="G644" s="74"/>
      <c r="H644" s="74"/>
      <c r="I644" s="191"/>
      <c r="J644" s="74"/>
      <c r="K644" s="74"/>
      <c r="L644" s="72"/>
      <c r="M644" s="235"/>
      <c r="N644" s="47"/>
      <c r="O644" s="47"/>
      <c r="P644" s="47"/>
      <c r="Q644" s="47"/>
      <c r="R644" s="47"/>
      <c r="S644" s="47"/>
      <c r="T644" s="95"/>
      <c r="AT644" s="24" t="s">
        <v>183</v>
      </c>
      <c r="AU644" s="24" t="s">
        <v>87</v>
      </c>
    </row>
    <row r="645" spans="2:47" s="1" customFormat="1" ht="13.5">
      <c r="B645" s="46"/>
      <c r="C645" s="74"/>
      <c r="D645" s="233" t="s">
        <v>295</v>
      </c>
      <c r="E645" s="74"/>
      <c r="F645" s="236" t="s">
        <v>2627</v>
      </c>
      <c r="G645" s="74"/>
      <c r="H645" s="74"/>
      <c r="I645" s="191"/>
      <c r="J645" s="74"/>
      <c r="K645" s="74"/>
      <c r="L645" s="72"/>
      <c r="M645" s="235"/>
      <c r="N645" s="47"/>
      <c r="O645" s="47"/>
      <c r="P645" s="47"/>
      <c r="Q645" s="47"/>
      <c r="R645" s="47"/>
      <c r="S645" s="47"/>
      <c r="T645" s="95"/>
      <c r="AT645" s="24" t="s">
        <v>295</v>
      </c>
      <c r="AU645" s="24" t="s">
        <v>87</v>
      </c>
    </row>
    <row r="646" spans="2:51" s="13" customFormat="1" ht="13.5">
      <c r="B646" s="275"/>
      <c r="C646" s="276"/>
      <c r="D646" s="233" t="s">
        <v>322</v>
      </c>
      <c r="E646" s="277" t="s">
        <v>23</v>
      </c>
      <c r="F646" s="278" t="s">
        <v>3181</v>
      </c>
      <c r="G646" s="276"/>
      <c r="H646" s="277" t="s">
        <v>23</v>
      </c>
      <c r="I646" s="279"/>
      <c r="J646" s="276"/>
      <c r="K646" s="276"/>
      <c r="L646" s="280"/>
      <c r="M646" s="281"/>
      <c r="N646" s="282"/>
      <c r="O646" s="282"/>
      <c r="P646" s="282"/>
      <c r="Q646" s="282"/>
      <c r="R646" s="282"/>
      <c r="S646" s="282"/>
      <c r="T646" s="283"/>
      <c r="AT646" s="284" t="s">
        <v>322</v>
      </c>
      <c r="AU646" s="284" t="s">
        <v>87</v>
      </c>
      <c r="AV646" s="13" t="s">
        <v>84</v>
      </c>
      <c r="AW646" s="13" t="s">
        <v>39</v>
      </c>
      <c r="AX646" s="13" t="s">
        <v>76</v>
      </c>
      <c r="AY646" s="284" t="s">
        <v>170</v>
      </c>
    </row>
    <row r="647" spans="2:51" s="11" customFormat="1" ht="13.5">
      <c r="B647" s="240"/>
      <c r="C647" s="241"/>
      <c r="D647" s="233" t="s">
        <v>322</v>
      </c>
      <c r="E647" s="242" t="s">
        <v>23</v>
      </c>
      <c r="F647" s="243" t="s">
        <v>194</v>
      </c>
      <c r="G647" s="241"/>
      <c r="H647" s="244">
        <v>4</v>
      </c>
      <c r="I647" s="245"/>
      <c r="J647" s="241"/>
      <c r="K647" s="241"/>
      <c r="L647" s="246"/>
      <c r="M647" s="247"/>
      <c r="N647" s="248"/>
      <c r="O647" s="248"/>
      <c r="P647" s="248"/>
      <c r="Q647" s="248"/>
      <c r="R647" s="248"/>
      <c r="S647" s="248"/>
      <c r="T647" s="249"/>
      <c r="AT647" s="250" t="s">
        <v>322</v>
      </c>
      <c r="AU647" s="250" t="s">
        <v>87</v>
      </c>
      <c r="AV647" s="11" t="s">
        <v>87</v>
      </c>
      <c r="AW647" s="11" t="s">
        <v>39</v>
      </c>
      <c r="AX647" s="11" t="s">
        <v>84</v>
      </c>
      <c r="AY647" s="250" t="s">
        <v>170</v>
      </c>
    </row>
    <row r="648" spans="2:65" s="1" customFormat="1" ht="25.5" customHeight="1">
      <c r="B648" s="46"/>
      <c r="C648" s="221" t="s">
        <v>771</v>
      </c>
      <c r="D648" s="221" t="s">
        <v>176</v>
      </c>
      <c r="E648" s="222" t="s">
        <v>3182</v>
      </c>
      <c r="F648" s="223" t="s">
        <v>3183</v>
      </c>
      <c r="G648" s="224" t="s">
        <v>340</v>
      </c>
      <c r="H648" s="225">
        <v>15.5</v>
      </c>
      <c r="I648" s="226"/>
      <c r="J648" s="227">
        <f>ROUND(I648*H648,2)</f>
        <v>0</v>
      </c>
      <c r="K648" s="223" t="s">
        <v>180</v>
      </c>
      <c r="L648" s="72"/>
      <c r="M648" s="228" t="s">
        <v>23</v>
      </c>
      <c r="N648" s="229" t="s">
        <v>47</v>
      </c>
      <c r="O648" s="47"/>
      <c r="P648" s="230">
        <f>O648*H648</f>
        <v>0</v>
      </c>
      <c r="Q648" s="230">
        <v>0.000105</v>
      </c>
      <c r="R648" s="230">
        <f>Q648*H648</f>
        <v>0.0016275</v>
      </c>
      <c r="S648" s="230">
        <v>0</v>
      </c>
      <c r="T648" s="231">
        <f>S648*H648</f>
        <v>0</v>
      </c>
      <c r="AR648" s="24" t="s">
        <v>194</v>
      </c>
      <c r="AT648" s="24" t="s">
        <v>176</v>
      </c>
      <c r="AU648" s="24" t="s">
        <v>87</v>
      </c>
      <c r="AY648" s="24" t="s">
        <v>170</v>
      </c>
      <c r="BE648" s="232">
        <f>IF(N648="základní",J648,0)</f>
        <v>0</v>
      </c>
      <c r="BF648" s="232">
        <f>IF(N648="snížená",J648,0)</f>
        <v>0</v>
      </c>
      <c r="BG648" s="232">
        <f>IF(N648="zákl. přenesená",J648,0)</f>
        <v>0</v>
      </c>
      <c r="BH648" s="232">
        <f>IF(N648="sníž. přenesená",J648,0)</f>
        <v>0</v>
      </c>
      <c r="BI648" s="232">
        <f>IF(N648="nulová",J648,0)</f>
        <v>0</v>
      </c>
      <c r="BJ648" s="24" t="s">
        <v>84</v>
      </c>
      <c r="BK648" s="232">
        <f>ROUND(I648*H648,2)</f>
        <v>0</v>
      </c>
      <c r="BL648" s="24" t="s">
        <v>194</v>
      </c>
      <c r="BM648" s="24" t="s">
        <v>3184</v>
      </c>
    </row>
    <row r="649" spans="2:47" s="1" customFormat="1" ht="13.5">
      <c r="B649" s="46"/>
      <c r="C649" s="74"/>
      <c r="D649" s="233" t="s">
        <v>183</v>
      </c>
      <c r="E649" s="74"/>
      <c r="F649" s="234" t="s">
        <v>3185</v>
      </c>
      <c r="G649" s="74"/>
      <c r="H649" s="74"/>
      <c r="I649" s="191"/>
      <c r="J649" s="74"/>
      <c r="K649" s="74"/>
      <c r="L649" s="72"/>
      <c r="M649" s="235"/>
      <c r="N649" s="47"/>
      <c r="O649" s="47"/>
      <c r="P649" s="47"/>
      <c r="Q649" s="47"/>
      <c r="R649" s="47"/>
      <c r="S649" s="47"/>
      <c r="T649" s="95"/>
      <c r="AT649" s="24" t="s">
        <v>183</v>
      </c>
      <c r="AU649" s="24" t="s">
        <v>87</v>
      </c>
    </row>
    <row r="650" spans="2:47" s="1" customFormat="1" ht="13.5">
      <c r="B650" s="46"/>
      <c r="C650" s="74"/>
      <c r="D650" s="233" t="s">
        <v>295</v>
      </c>
      <c r="E650" s="74"/>
      <c r="F650" s="236" t="s">
        <v>2627</v>
      </c>
      <c r="G650" s="74"/>
      <c r="H650" s="74"/>
      <c r="I650" s="191"/>
      <c r="J650" s="74"/>
      <c r="K650" s="74"/>
      <c r="L650" s="72"/>
      <c r="M650" s="235"/>
      <c r="N650" s="47"/>
      <c r="O650" s="47"/>
      <c r="P650" s="47"/>
      <c r="Q650" s="47"/>
      <c r="R650" s="47"/>
      <c r="S650" s="47"/>
      <c r="T650" s="95"/>
      <c r="AT650" s="24" t="s">
        <v>295</v>
      </c>
      <c r="AU650" s="24" t="s">
        <v>87</v>
      </c>
    </row>
    <row r="651" spans="2:51" s="13" customFormat="1" ht="13.5">
      <c r="B651" s="275"/>
      <c r="C651" s="276"/>
      <c r="D651" s="233" t="s">
        <v>322</v>
      </c>
      <c r="E651" s="277" t="s">
        <v>23</v>
      </c>
      <c r="F651" s="278" t="s">
        <v>3186</v>
      </c>
      <c r="G651" s="276"/>
      <c r="H651" s="277" t="s">
        <v>23</v>
      </c>
      <c r="I651" s="279"/>
      <c r="J651" s="276"/>
      <c r="K651" s="276"/>
      <c r="L651" s="280"/>
      <c r="M651" s="281"/>
      <c r="N651" s="282"/>
      <c r="O651" s="282"/>
      <c r="P651" s="282"/>
      <c r="Q651" s="282"/>
      <c r="R651" s="282"/>
      <c r="S651" s="282"/>
      <c r="T651" s="283"/>
      <c r="AT651" s="284" t="s">
        <v>322</v>
      </c>
      <c r="AU651" s="284" t="s">
        <v>87</v>
      </c>
      <c r="AV651" s="13" t="s">
        <v>84</v>
      </c>
      <c r="AW651" s="13" t="s">
        <v>39</v>
      </c>
      <c r="AX651" s="13" t="s">
        <v>76</v>
      </c>
      <c r="AY651" s="284" t="s">
        <v>170</v>
      </c>
    </row>
    <row r="652" spans="2:51" s="11" customFormat="1" ht="13.5">
      <c r="B652" s="240"/>
      <c r="C652" s="241"/>
      <c r="D652" s="233" t="s">
        <v>322</v>
      </c>
      <c r="E652" s="242" t="s">
        <v>23</v>
      </c>
      <c r="F652" s="243" t="s">
        <v>3187</v>
      </c>
      <c r="G652" s="241"/>
      <c r="H652" s="244">
        <v>15.5</v>
      </c>
      <c r="I652" s="245"/>
      <c r="J652" s="241"/>
      <c r="K652" s="241"/>
      <c r="L652" s="246"/>
      <c r="M652" s="247"/>
      <c r="N652" s="248"/>
      <c r="O652" s="248"/>
      <c r="P652" s="248"/>
      <c r="Q652" s="248"/>
      <c r="R652" s="248"/>
      <c r="S652" s="248"/>
      <c r="T652" s="249"/>
      <c r="AT652" s="250" t="s">
        <v>322</v>
      </c>
      <c r="AU652" s="250" t="s">
        <v>87</v>
      </c>
      <c r="AV652" s="11" t="s">
        <v>87</v>
      </c>
      <c r="AW652" s="11" t="s">
        <v>39</v>
      </c>
      <c r="AX652" s="11" t="s">
        <v>84</v>
      </c>
      <c r="AY652" s="250" t="s">
        <v>170</v>
      </c>
    </row>
    <row r="653" spans="2:65" s="1" customFormat="1" ht="16.5" customHeight="1">
      <c r="B653" s="46"/>
      <c r="C653" s="262" t="s">
        <v>779</v>
      </c>
      <c r="D653" s="262" t="s">
        <v>858</v>
      </c>
      <c r="E653" s="263" t="s">
        <v>3188</v>
      </c>
      <c r="F653" s="264" t="s">
        <v>3189</v>
      </c>
      <c r="G653" s="265" t="s">
        <v>340</v>
      </c>
      <c r="H653" s="266">
        <v>15.733</v>
      </c>
      <c r="I653" s="267"/>
      <c r="J653" s="268">
        <f>ROUND(I653*H653,2)</f>
        <v>0</v>
      </c>
      <c r="K653" s="264" t="s">
        <v>180</v>
      </c>
      <c r="L653" s="269"/>
      <c r="M653" s="270" t="s">
        <v>23</v>
      </c>
      <c r="N653" s="271" t="s">
        <v>47</v>
      </c>
      <c r="O653" s="47"/>
      <c r="P653" s="230">
        <f>O653*H653</f>
        <v>0</v>
      </c>
      <c r="Q653" s="230">
        <v>0.136</v>
      </c>
      <c r="R653" s="230">
        <f>Q653*H653</f>
        <v>2.139688</v>
      </c>
      <c r="S653" s="230">
        <v>0</v>
      </c>
      <c r="T653" s="231">
        <f>S653*H653</f>
        <v>0</v>
      </c>
      <c r="AR653" s="24" t="s">
        <v>211</v>
      </c>
      <c r="AT653" s="24" t="s">
        <v>858</v>
      </c>
      <c r="AU653" s="24" t="s">
        <v>87</v>
      </c>
      <c r="AY653" s="24" t="s">
        <v>170</v>
      </c>
      <c r="BE653" s="232">
        <f>IF(N653="základní",J653,0)</f>
        <v>0</v>
      </c>
      <c r="BF653" s="232">
        <f>IF(N653="snížená",J653,0)</f>
        <v>0</v>
      </c>
      <c r="BG653" s="232">
        <f>IF(N653="zákl. přenesená",J653,0)</f>
        <v>0</v>
      </c>
      <c r="BH653" s="232">
        <f>IF(N653="sníž. přenesená",J653,0)</f>
        <v>0</v>
      </c>
      <c r="BI653" s="232">
        <f>IF(N653="nulová",J653,0)</f>
        <v>0</v>
      </c>
      <c r="BJ653" s="24" t="s">
        <v>84</v>
      </c>
      <c r="BK653" s="232">
        <f>ROUND(I653*H653,2)</f>
        <v>0</v>
      </c>
      <c r="BL653" s="24" t="s">
        <v>194</v>
      </c>
      <c r="BM653" s="24" t="s">
        <v>3190</v>
      </c>
    </row>
    <row r="654" spans="2:47" s="1" customFormat="1" ht="13.5">
      <c r="B654" s="46"/>
      <c r="C654" s="74"/>
      <c r="D654" s="233" t="s">
        <v>183</v>
      </c>
      <c r="E654" s="74"/>
      <c r="F654" s="234" t="s">
        <v>3189</v>
      </c>
      <c r="G654" s="74"/>
      <c r="H654" s="74"/>
      <c r="I654" s="191"/>
      <c r="J654" s="74"/>
      <c r="K654" s="74"/>
      <c r="L654" s="72"/>
      <c r="M654" s="235"/>
      <c r="N654" s="47"/>
      <c r="O654" s="47"/>
      <c r="P654" s="47"/>
      <c r="Q654" s="47"/>
      <c r="R654" s="47"/>
      <c r="S654" s="47"/>
      <c r="T654" s="95"/>
      <c r="AT654" s="24" t="s">
        <v>183</v>
      </c>
      <c r="AU654" s="24" t="s">
        <v>87</v>
      </c>
    </row>
    <row r="655" spans="2:51" s="11" customFormat="1" ht="13.5">
      <c r="B655" s="240"/>
      <c r="C655" s="241"/>
      <c r="D655" s="233" t="s">
        <v>322</v>
      </c>
      <c r="E655" s="241"/>
      <c r="F655" s="243" t="s">
        <v>3191</v>
      </c>
      <c r="G655" s="241"/>
      <c r="H655" s="244">
        <v>15.733</v>
      </c>
      <c r="I655" s="245"/>
      <c r="J655" s="241"/>
      <c r="K655" s="241"/>
      <c r="L655" s="246"/>
      <c r="M655" s="247"/>
      <c r="N655" s="248"/>
      <c r="O655" s="248"/>
      <c r="P655" s="248"/>
      <c r="Q655" s="248"/>
      <c r="R655" s="248"/>
      <c r="S655" s="248"/>
      <c r="T655" s="249"/>
      <c r="AT655" s="250" t="s">
        <v>322</v>
      </c>
      <c r="AU655" s="250" t="s">
        <v>87</v>
      </c>
      <c r="AV655" s="11" t="s">
        <v>87</v>
      </c>
      <c r="AW655" s="11" t="s">
        <v>6</v>
      </c>
      <c r="AX655" s="11" t="s">
        <v>84</v>
      </c>
      <c r="AY655" s="250" t="s">
        <v>170</v>
      </c>
    </row>
    <row r="656" spans="2:65" s="1" customFormat="1" ht="25.5" customHeight="1">
      <c r="B656" s="46"/>
      <c r="C656" s="221" t="s">
        <v>790</v>
      </c>
      <c r="D656" s="221" t="s">
        <v>176</v>
      </c>
      <c r="E656" s="222" t="s">
        <v>3192</v>
      </c>
      <c r="F656" s="223" t="s">
        <v>3193</v>
      </c>
      <c r="G656" s="224" t="s">
        <v>304</v>
      </c>
      <c r="H656" s="225">
        <v>1</v>
      </c>
      <c r="I656" s="226"/>
      <c r="J656" s="227">
        <f>ROUND(I656*H656,2)</f>
        <v>0</v>
      </c>
      <c r="K656" s="223" t="s">
        <v>180</v>
      </c>
      <c r="L656" s="72"/>
      <c r="M656" s="228" t="s">
        <v>23</v>
      </c>
      <c r="N656" s="229" t="s">
        <v>47</v>
      </c>
      <c r="O656" s="47"/>
      <c r="P656" s="230">
        <f>O656*H656</f>
        <v>0</v>
      </c>
      <c r="Q656" s="230">
        <v>0.002</v>
      </c>
      <c r="R656" s="230">
        <f>Q656*H656</f>
        <v>0.002</v>
      </c>
      <c r="S656" s="230">
        <v>0</v>
      </c>
      <c r="T656" s="231">
        <f>S656*H656</f>
        <v>0</v>
      </c>
      <c r="AR656" s="24" t="s">
        <v>194</v>
      </c>
      <c r="AT656" s="24" t="s">
        <v>176</v>
      </c>
      <c r="AU656" s="24" t="s">
        <v>87</v>
      </c>
      <c r="AY656" s="24" t="s">
        <v>170</v>
      </c>
      <c r="BE656" s="232">
        <f>IF(N656="základní",J656,0)</f>
        <v>0</v>
      </c>
      <c r="BF656" s="232">
        <f>IF(N656="snížená",J656,0)</f>
        <v>0</v>
      </c>
      <c r="BG656" s="232">
        <f>IF(N656="zákl. přenesená",J656,0)</f>
        <v>0</v>
      </c>
      <c r="BH656" s="232">
        <f>IF(N656="sníž. přenesená",J656,0)</f>
        <v>0</v>
      </c>
      <c r="BI656" s="232">
        <f>IF(N656="nulová",J656,0)</f>
        <v>0</v>
      </c>
      <c r="BJ656" s="24" t="s">
        <v>84</v>
      </c>
      <c r="BK656" s="232">
        <f>ROUND(I656*H656,2)</f>
        <v>0</v>
      </c>
      <c r="BL656" s="24" t="s">
        <v>194</v>
      </c>
      <c r="BM656" s="24" t="s">
        <v>3194</v>
      </c>
    </row>
    <row r="657" spans="2:47" s="1" customFormat="1" ht="13.5">
      <c r="B657" s="46"/>
      <c r="C657" s="74"/>
      <c r="D657" s="233" t="s">
        <v>183</v>
      </c>
      <c r="E657" s="74"/>
      <c r="F657" s="234" t="s">
        <v>3195</v>
      </c>
      <c r="G657" s="74"/>
      <c r="H657" s="74"/>
      <c r="I657" s="191"/>
      <c r="J657" s="74"/>
      <c r="K657" s="74"/>
      <c r="L657" s="72"/>
      <c r="M657" s="235"/>
      <c r="N657" s="47"/>
      <c r="O657" s="47"/>
      <c r="P657" s="47"/>
      <c r="Q657" s="47"/>
      <c r="R657" s="47"/>
      <c r="S657" s="47"/>
      <c r="T657" s="95"/>
      <c r="AT657" s="24" t="s">
        <v>183</v>
      </c>
      <c r="AU657" s="24" t="s">
        <v>87</v>
      </c>
    </row>
    <row r="658" spans="2:47" s="1" customFormat="1" ht="13.5">
      <c r="B658" s="46"/>
      <c r="C658" s="74"/>
      <c r="D658" s="233" t="s">
        <v>295</v>
      </c>
      <c r="E658" s="74"/>
      <c r="F658" s="236" t="s">
        <v>2627</v>
      </c>
      <c r="G658" s="74"/>
      <c r="H658" s="74"/>
      <c r="I658" s="191"/>
      <c r="J658" s="74"/>
      <c r="K658" s="74"/>
      <c r="L658" s="72"/>
      <c r="M658" s="235"/>
      <c r="N658" s="47"/>
      <c r="O658" s="47"/>
      <c r="P658" s="47"/>
      <c r="Q658" s="47"/>
      <c r="R658" s="47"/>
      <c r="S658" s="47"/>
      <c r="T658" s="95"/>
      <c r="AT658" s="24" t="s">
        <v>295</v>
      </c>
      <c r="AU658" s="24" t="s">
        <v>87</v>
      </c>
    </row>
    <row r="659" spans="2:51" s="13" customFormat="1" ht="13.5">
      <c r="B659" s="275"/>
      <c r="C659" s="276"/>
      <c r="D659" s="233" t="s">
        <v>322</v>
      </c>
      <c r="E659" s="277" t="s">
        <v>23</v>
      </c>
      <c r="F659" s="278" t="s">
        <v>3196</v>
      </c>
      <c r="G659" s="276"/>
      <c r="H659" s="277" t="s">
        <v>23</v>
      </c>
      <c r="I659" s="279"/>
      <c r="J659" s="276"/>
      <c r="K659" s="276"/>
      <c r="L659" s="280"/>
      <c r="M659" s="281"/>
      <c r="N659" s="282"/>
      <c r="O659" s="282"/>
      <c r="P659" s="282"/>
      <c r="Q659" s="282"/>
      <c r="R659" s="282"/>
      <c r="S659" s="282"/>
      <c r="T659" s="283"/>
      <c r="AT659" s="284" t="s">
        <v>322</v>
      </c>
      <c r="AU659" s="284" t="s">
        <v>87</v>
      </c>
      <c r="AV659" s="13" t="s">
        <v>84</v>
      </c>
      <c r="AW659" s="13" t="s">
        <v>39</v>
      </c>
      <c r="AX659" s="13" t="s">
        <v>76</v>
      </c>
      <c r="AY659" s="284" t="s">
        <v>170</v>
      </c>
    </row>
    <row r="660" spans="2:51" s="11" customFormat="1" ht="13.5">
      <c r="B660" s="240"/>
      <c r="C660" s="241"/>
      <c r="D660" s="233" t="s">
        <v>322</v>
      </c>
      <c r="E660" s="242" t="s">
        <v>23</v>
      </c>
      <c r="F660" s="243" t="s">
        <v>84</v>
      </c>
      <c r="G660" s="241"/>
      <c r="H660" s="244">
        <v>1</v>
      </c>
      <c r="I660" s="245"/>
      <c r="J660" s="241"/>
      <c r="K660" s="241"/>
      <c r="L660" s="246"/>
      <c r="M660" s="247"/>
      <c r="N660" s="248"/>
      <c r="O660" s="248"/>
      <c r="P660" s="248"/>
      <c r="Q660" s="248"/>
      <c r="R660" s="248"/>
      <c r="S660" s="248"/>
      <c r="T660" s="249"/>
      <c r="AT660" s="250" t="s">
        <v>322</v>
      </c>
      <c r="AU660" s="250" t="s">
        <v>87</v>
      </c>
      <c r="AV660" s="11" t="s">
        <v>87</v>
      </c>
      <c r="AW660" s="11" t="s">
        <v>39</v>
      </c>
      <c r="AX660" s="11" t="s">
        <v>84</v>
      </c>
      <c r="AY660" s="250" t="s">
        <v>170</v>
      </c>
    </row>
    <row r="661" spans="2:65" s="1" customFormat="1" ht="25.5" customHeight="1">
      <c r="B661" s="46"/>
      <c r="C661" s="221" t="s">
        <v>798</v>
      </c>
      <c r="D661" s="221" t="s">
        <v>176</v>
      </c>
      <c r="E661" s="222" t="s">
        <v>2633</v>
      </c>
      <c r="F661" s="223" t="s">
        <v>2634</v>
      </c>
      <c r="G661" s="224" t="s">
        <v>304</v>
      </c>
      <c r="H661" s="225">
        <v>99</v>
      </c>
      <c r="I661" s="226"/>
      <c r="J661" s="227">
        <f>ROUND(I661*H661,2)</f>
        <v>0</v>
      </c>
      <c r="K661" s="223" t="s">
        <v>180</v>
      </c>
      <c r="L661" s="72"/>
      <c r="M661" s="228" t="s">
        <v>23</v>
      </c>
      <c r="N661" s="229" t="s">
        <v>47</v>
      </c>
      <c r="O661" s="47"/>
      <c r="P661" s="230">
        <f>O661*H661</f>
        <v>0</v>
      </c>
      <c r="Q661" s="230">
        <v>6.75E-05</v>
      </c>
      <c r="R661" s="230">
        <f>Q661*H661</f>
        <v>0.0066825</v>
      </c>
      <c r="S661" s="230">
        <v>0</v>
      </c>
      <c r="T661" s="231">
        <f>S661*H661</f>
        <v>0</v>
      </c>
      <c r="AR661" s="24" t="s">
        <v>194</v>
      </c>
      <c r="AT661" s="24" t="s">
        <v>176</v>
      </c>
      <c r="AU661" s="24" t="s">
        <v>87</v>
      </c>
      <c r="AY661" s="24" t="s">
        <v>170</v>
      </c>
      <c r="BE661" s="232">
        <f>IF(N661="základní",J661,0)</f>
        <v>0</v>
      </c>
      <c r="BF661" s="232">
        <f>IF(N661="snížená",J661,0)</f>
        <v>0</v>
      </c>
      <c r="BG661" s="232">
        <f>IF(N661="zákl. přenesená",J661,0)</f>
        <v>0</v>
      </c>
      <c r="BH661" s="232">
        <f>IF(N661="sníž. přenesená",J661,0)</f>
        <v>0</v>
      </c>
      <c r="BI661" s="232">
        <f>IF(N661="nulová",J661,0)</f>
        <v>0</v>
      </c>
      <c r="BJ661" s="24" t="s">
        <v>84</v>
      </c>
      <c r="BK661" s="232">
        <f>ROUND(I661*H661,2)</f>
        <v>0</v>
      </c>
      <c r="BL661" s="24" t="s">
        <v>194</v>
      </c>
      <c r="BM661" s="24" t="s">
        <v>3197</v>
      </c>
    </row>
    <row r="662" spans="2:47" s="1" customFormat="1" ht="13.5">
      <c r="B662" s="46"/>
      <c r="C662" s="74"/>
      <c r="D662" s="233" t="s">
        <v>183</v>
      </c>
      <c r="E662" s="74"/>
      <c r="F662" s="234" t="s">
        <v>2636</v>
      </c>
      <c r="G662" s="74"/>
      <c r="H662" s="74"/>
      <c r="I662" s="191"/>
      <c r="J662" s="74"/>
      <c r="K662" s="74"/>
      <c r="L662" s="72"/>
      <c r="M662" s="235"/>
      <c r="N662" s="47"/>
      <c r="O662" s="47"/>
      <c r="P662" s="47"/>
      <c r="Q662" s="47"/>
      <c r="R662" s="47"/>
      <c r="S662" s="47"/>
      <c r="T662" s="95"/>
      <c r="AT662" s="24" t="s">
        <v>183</v>
      </c>
      <c r="AU662" s="24" t="s">
        <v>87</v>
      </c>
    </row>
    <row r="663" spans="2:47" s="1" customFormat="1" ht="13.5">
      <c r="B663" s="46"/>
      <c r="C663" s="74"/>
      <c r="D663" s="233" t="s">
        <v>295</v>
      </c>
      <c r="E663" s="74"/>
      <c r="F663" s="236" t="s">
        <v>2637</v>
      </c>
      <c r="G663" s="74"/>
      <c r="H663" s="74"/>
      <c r="I663" s="191"/>
      <c r="J663" s="74"/>
      <c r="K663" s="74"/>
      <c r="L663" s="72"/>
      <c r="M663" s="235"/>
      <c r="N663" s="47"/>
      <c r="O663" s="47"/>
      <c r="P663" s="47"/>
      <c r="Q663" s="47"/>
      <c r="R663" s="47"/>
      <c r="S663" s="47"/>
      <c r="T663" s="95"/>
      <c r="AT663" s="24" t="s">
        <v>295</v>
      </c>
      <c r="AU663" s="24" t="s">
        <v>87</v>
      </c>
    </row>
    <row r="664" spans="2:51" s="13" customFormat="1" ht="13.5">
      <c r="B664" s="275"/>
      <c r="C664" s="276"/>
      <c r="D664" s="233" t="s">
        <v>322</v>
      </c>
      <c r="E664" s="277" t="s">
        <v>23</v>
      </c>
      <c r="F664" s="278" t="s">
        <v>3198</v>
      </c>
      <c r="G664" s="276"/>
      <c r="H664" s="277" t="s">
        <v>23</v>
      </c>
      <c r="I664" s="279"/>
      <c r="J664" s="276"/>
      <c r="K664" s="276"/>
      <c r="L664" s="280"/>
      <c r="M664" s="281"/>
      <c r="N664" s="282"/>
      <c r="O664" s="282"/>
      <c r="P664" s="282"/>
      <c r="Q664" s="282"/>
      <c r="R664" s="282"/>
      <c r="S664" s="282"/>
      <c r="T664" s="283"/>
      <c r="AT664" s="284" t="s">
        <v>322</v>
      </c>
      <c r="AU664" s="284" t="s">
        <v>87</v>
      </c>
      <c r="AV664" s="13" t="s">
        <v>84</v>
      </c>
      <c r="AW664" s="13" t="s">
        <v>39</v>
      </c>
      <c r="AX664" s="13" t="s">
        <v>76</v>
      </c>
      <c r="AY664" s="284" t="s">
        <v>170</v>
      </c>
    </row>
    <row r="665" spans="2:51" s="11" customFormat="1" ht="13.5">
      <c r="B665" s="240"/>
      <c r="C665" s="241"/>
      <c r="D665" s="233" t="s">
        <v>322</v>
      </c>
      <c r="E665" s="242" t="s">
        <v>23</v>
      </c>
      <c r="F665" s="243" t="s">
        <v>3199</v>
      </c>
      <c r="G665" s="241"/>
      <c r="H665" s="244">
        <v>99</v>
      </c>
      <c r="I665" s="245"/>
      <c r="J665" s="241"/>
      <c r="K665" s="241"/>
      <c r="L665" s="246"/>
      <c r="M665" s="247"/>
      <c r="N665" s="248"/>
      <c r="O665" s="248"/>
      <c r="P665" s="248"/>
      <c r="Q665" s="248"/>
      <c r="R665" s="248"/>
      <c r="S665" s="248"/>
      <c r="T665" s="249"/>
      <c r="AT665" s="250" t="s">
        <v>322</v>
      </c>
      <c r="AU665" s="250" t="s">
        <v>87</v>
      </c>
      <c r="AV665" s="11" t="s">
        <v>87</v>
      </c>
      <c r="AW665" s="11" t="s">
        <v>39</v>
      </c>
      <c r="AX665" s="11" t="s">
        <v>84</v>
      </c>
      <c r="AY665" s="250" t="s">
        <v>170</v>
      </c>
    </row>
    <row r="666" spans="2:65" s="1" customFormat="1" ht="16.5" customHeight="1">
      <c r="B666" s="46"/>
      <c r="C666" s="262" t="s">
        <v>806</v>
      </c>
      <c r="D666" s="262" t="s">
        <v>858</v>
      </c>
      <c r="E666" s="263" t="s">
        <v>3200</v>
      </c>
      <c r="F666" s="264" t="s">
        <v>3201</v>
      </c>
      <c r="G666" s="265" t="s">
        <v>304</v>
      </c>
      <c r="H666" s="266">
        <v>29.435</v>
      </c>
      <c r="I666" s="267"/>
      <c r="J666" s="268">
        <f>ROUND(I666*H666,2)</f>
        <v>0</v>
      </c>
      <c r="K666" s="264" t="s">
        <v>180</v>
      </c>
      <c r="L666" s="269"/>
      <c r="M666" s="270" t="s">
        <v>23</v>
      </c>
      <c r="N666" s="271" t="s">
        <v>47</v>
      </c>
      <c r="O666" s="47"/>
      <c r="P666" s="230">
        <f>O666*H666</f>
        <v>0</v>
      </c>
      <c r="Q666" s="230">
        <v>0.01</v>
      </c>
      <c r="R666" s="230">
        <f>Q666*H666</f>
        <v>0.29435</v>
      </c>
      <c r="S666" s="230">
        <v>0</v>
      </c>
      <c r="T666" s="231">
        <f>S666*H666</f>
        <v>0</v>
      </c>
      <c r="AR666" s="24" t="s">
        <v>211</v>
      </c>
      <c r="AT666" s="24" t="s">
        <v>858</v>
      </c>
      <c r="AU666" s="24" t="s">
        <v>87</v>
      </c>
      <c r="AY666" s="24" t="s">
        <v>170</v>
      </c>
      <c r="BE666" s="232">
        <f>IF(N666="základní",J666,0)</f>
        <v>0</v>
      </c>
      <c r="BF666" s="232">
        <f>IF(N666="snížená",J666,0)</f>
        <v>0</v>
      </c>
      <c r="BG666" s="232">
        <f>IF(N666="zákl. přenesená",J666,0)</f>
        <v>0</v>
      </c>
      <c r="BH666" s="232">
        <f>IF(N666="sníž. přenesená",J666,0)</f>
        <v>0</v>
      </c>
      <c r="BI666" s="232">
        <f>IF(N666="nulová",J666,0)</f>
        <v>0</v>
      </c>
      <c r="BJ666" s="24" t="s">
        <v>84</v>
      </c>
      <c r="BK666" s="232">
        <f>ROUND(I666*H666,2)</f>
        <v>0</v>
      </c>
      <c r="BL666" s="24" t="s">
        <v>194</v>
      </c>
      <c r="BM666" s="24" t="s">
        <v>3202</v>
      </c>
    </row>
    <row r="667" spans="2:47" s="1" customFormat="1" ht="13.5">
      <c r="B667" s="46"/>
      <c r="C667" s="74"/>
      <c r="D667" s="233" t="s">
        <v>183</v>
      </c>
      <c r="E667" s="74"/>
      <c r="F667" s="234" t="s">
        <v>3201</v>
      </c>
      <c r="G667" s="74"/>
      <c r="H667" s="74"/>
      <c r="I667" s="191"/>
      <c r="J667" s="74"/>
      <c r="K667" s="74"/>
      <c r="L667" s="72"/>
      <c r="M667" s="235"/>
      <c r="N667" s="47"/>
      <c r="O667" s="47"/>
      <c r="P667" s="47"/>
      <c r="Q667" s="47"/>
      <c r="R667" s="47"/>
      <c r="S667" s="47"/>
      <c r="T667" s="95"/>
      <c r="AT667" s="24" t="s">
        <v>183</v>
      </c>
      <c r="AU667" s="24" t="s">
        <v>87</v>
      </c>
    </row>
    <row r="668" spans="2:51" s="11" customFormat="1" ht="13.5">
      <c r="B668" s="240"/>
      <c r="C668" s="241"/>
      <c r="D668" s="233" t="s">
        <v>322</v>
      </c>
      <c r="E668" s="241"/>
      <c r="F668" s="243" t="s">
        <v>3154</v>
      </c>
      <c r="G668" s="241"/>
      <c r="H668" s="244">
        <v>29.435</v>
      </c>
      <c r="I668" s="245"/>
      <c r="J668" s="241"/>
      <c r="K668" s="241"/>
      <c r="L668" s="246"/>
      <c r="M668" s="247"/>
      <c r="N668" s="248"/>
      <c r="O668" s="248"/>
      <c r="P668" s="248"/>
      <c r="Q668" s="248"/>
      <c r="R668" s="248"/>
      <c r="S668" s="248"/>
      <c r="T668" s="249"/>
      <c r="AT668" s="250" t="s">
        <v>322</v>
      </c>
      <c r="AU668" s="250" t="s">
        <v>87</v>
      </c>
      <c r="AV668" s="11" t="s">
        <v>87</v>
      </c>
      <c r="AW668" s="11" t="s">
        <v>6</v>
      </c>
      <c r="AX668" s="11" t="s">
        <v>84</v>
      </c>
      <c r="AY668" s="250" t="s">
        <v>170</v>
      </c>
    </row>
    <row r="669" spans="2:65" s="1" customFormat="1" ht="16.5" customHeight="1">
      <c r="B669" s="46"/>
      <c r="C669" s="262" t="s">
        <v>815</v>
      </c>
      <c r="D669" s="262" t="s">
        <v>858</v>
      </c>
      <c r="E669" s="263" t="s">
        <v>3203</v>
      </c>
      <c r="F669" s="264" t="s">
        <v>3204</v>
      </c>
      <c r="G669" s="265" t="s">
        <v>304</v>
      </c>
      <c r="H669" s="266">
        <v>29.435</v>
      </c>
      <c r="I669" s="267"/>
      <c r="J669" s="268">
        <f>ROUND(I669*H669,2)</f>
        <v>0</v>
      </c>
      <c r="K669" s="264" t="s">
        <v>180</v>
      </c>
      <c r="L669" s="269"/>
      <c r="M669" s="270" t="s">
        <v>23</v>
      </c>
      <c r="N669" s="271" t="s">
        <v>47</v>
      </c>
      <c r="O669" s="47"/>
      <c r="P669" s="230">
        <f>O669*H669</f>
        <v>0</v>
      </c>
      <c r="Q669" s="230">
        <v>0.01</v>
      </c>
      <c r="R669" s="230">
        <f>Q669*H669</f>
        <v>0.29435</v>
      </c>
      <c r="S669" s="230">
        <v>0</v>
      </c>
      <c r="T669" s="231">
        <f>S669*H669</f>
        <v>0</v>
      </c>
      <c r="AR669" s="24" t="s">
        <v>211</v>
      </c>
      <c r="AT669" s="24" t="s">
        <v>858</v>
      </c>
      <c r="AU669" s="24" t="s">
        <v>87</v>
      </c>
      <c r="AY669" s="24" t="s">
        <v>170</v>
      </c>
      <c r="BE669" s="232">
        <f>IF(N669="základní",J669,0)</f>
        <v>0</v>
      </c>
      <c r="BF669" s="232">
        <f>IF(N669="snížená",J669,0)</f>
        <v>0</v>
      </c>
      <c r="BG669" s="232">
        <f>IF(N669="zákl. přenesená",J669,0)</f>
        <v>0</v>
      </c>
      <c r="BH669" s="232">
        <f>IF(N669="sníž. přenesená",J669,0)</f>
        <v>0</v>
      </c>
      <c r="BI669" s="232">
        <f>IF(N669="nulová",J669,0)</f>
        <v>0</v>
      </c>
      <c r="BJ669" s="24" t="s">
        <v>84</v>
      </c>
      <c r="BK669" s="232">
        <f>ROUND(I669*H669,2)</f>
        <v>0</v>
      </c>
      <c r="BL669" s="24" t="s">
        <v>194</v>
      </c>
      <c r="BM669" s="24" t="s">
        <v>3205</v>
      </c>
    </row>
    <row r="670" spans="2:47" s="1" customFormat="1" ht="13.5">
      <c r="B670" s="46"/>
      <c r="C670" s="74"/>
      <c r="D670" s="233" t="s">
        <v>183</v>
      </c>
      <c r="E670" s="74"/>
      <c r="F670" s="234" t="s">
        <v>3204</v>
      </c>
      <c r="G670" s="74"/>
      <c r="H670" s="74"/>
      <c r="I670" s="191"/>
      <c r="J670" s="74"/>
      <c r="K670" s="74"/>
      <c r="L670" s="72"/>
      <c r="M670" s="235"/>
      <c r="N670" s="47"/>
      <c r="O670" s="47"/>
      <c r="P670" s="47"/>
      <c r="Q670" s="47"/>
      <c r="R670" s="47"/>
      <c r="S670" s="47"/>
      <c r="T670" s="95"/>
      <c r="AT670" s="24" t="s">
        <v>183</v>
      </c>
      <c r="AU670" s="24" t="s">
        <v>87</v>
      </c>
    </row>
    <row r="671" spans="2:51" s="11" customFormat="1" ht="13.5">
      <c r="B671" s="240"/>
      <c r="C671" s="241"/>
      <c r="D671" s="233" t="s">
        <v>322</v>
      </c>
      <c r="E671" s="241"/>
      <c r="F671" s="243" t="s">
        <v>3154</v>
      </c>
      <c r="G671" s="241"/>
      <c r="H671" s="244">
        <v>29.435</v>
      </c>
      <c r="I671" s="245"/>
      <c r="J671" s="241"/>
      <c r="K671" s="241"/>
      <c r="L671" s="246"/>
      <c r="M671" s="247"/>
      <c r="N671" s="248"/>
      <c r="O671" s="248"/>
      <c r="P671" s="248"/>
      <c r="Q671" s="248"/>
      <c r="R671" s="248"/>
      <c r="S671" s="248"/>
      <c r="T671" s="249"/>
      <c r="AT671" s="250" t="s">
        <v>322</v>
      </c>
      <c r="AU671" s="250" t="s">
        <v>87</v>
      </c>
      <c r="AV671" s="11" t="s">
        <v>87</v>
      </c>
      <c r="AW671" s="11" t="s">
        <v>6</v>
      </c>
      <c r="AX671" s="11" t="s">
        <v>84</v>
      </c>
      <c r="AY671" s="250" t="s">
        <v>170</v>
      </c>
    </row>
    <row r="672" spans="2:65" s="1" customFormat="1" ht="16.5" customHeight="1">
      <c r="B672" s="46"/>
      <c r="C672" s="262" t="s">
        <v>821</v>
      </c>
      <c r="D672" s="262" t="s">
        <v>858</v>
      </c>
      <c r="E672" s="263" t="s">
        <v>3206</v>
      </c>
      <c r="F672" s="264" t="s">
        <v>3207</v>
      </c>
      <c r="G672" s="265" t="s">
        <v>304</v>
      </c>
      <c r="H672" s="266">
        <v>8.12</v>
      </c>
      <c r="I672" s="267"/>
      <c r="J672" s="268">
        <f>ROUND(I672*H672,2)</f>
        <v>0</v>
      </c>
      <c r="K672" s="264" t="s">
        <v>180</v>
      </c>
      <c r="L672" s="269"/>
      <c r="M672" s="270" t="s">
        <v>23</v>
      </c>
      <c r="N672" s="271" t="s">
        <v>47</v>
      </c>
      <c r="O672" s="47"/>
      <c r="P672" s="230">
        <f>O672*H672</f>
        <v>0</v>
      </c>
      <c r="Q672" s="230">
        <v>0.01</v>
      </c>
      <c r="R672" s="230">
        <f>Q672*H672</f>
        <v>0.0812</v>
      </c>
      <c r="S672" s="230">
        <v>0</v>
      </c>
      <c r="T672" s="231">
        <f>S672*H672</f>
        <v>0</v>
      </c>
      <c r="AR672" s="24" t="s">
        <v>211</v>
      </c>
      <c r="AT672" s="24" t="s">
        <v>858</v>
      </c>
      <c r="AU672" s="24" t="s">
        <v>87</v>
      </c>
      <c r="AY672" s="24" t="s">
        <v>170</v>
      </c>
      <c r="BE672" s="232">
        <f>IF(N672="základní",J672,0)</f>
        <v>0</v>
      </c>
      <c r="BF672" s="232">
        <f>IF(N672="snížená",J672,0)</f>
        <v>0</v>
      </c>
      <c r="BG672" s="232">
        <f>IF(N672="zákl. přenesená",J672,0)</f>
        <v>0</v>
      </c>
      <c r="BH672" s="232">
        <f>IF(N672="sníž. přenesená",J672,0)</f>
        <v>0</v>
      </c>
      <c r="BI672" s="232">
        <f>IF(N672="nulová",J672,0)</f>
        <v>0</v>
      </c>
      <c r="BJ672" s="24" t="s">
        <v>84</v>
      </c>
      <c r="BK672" s="232">
        <f>ROUND(I672*H672,2)</f>
        <v>0</v>
      </c>
      <c r="BL672" s="24" t="s">
        <v>194</v>
      </c>
      <c r="BM672" s="24" t="s">
        <v>3208</v>
      </c>
    </row>
    <row r="673" spans="2:47" s="1" customFormat="1" ht="13.5">
      <c r="B673" s="46"/>
      <c r="C673" s="74"/>
      <c r="D673" s="233" t="s">
        <v>183</v>
      </c>
      <c r="E673" s="74"/>
      <c r="F673" s="234" t="s">
        <v>3207</v>
      </c>
      <c r="G673" s="74"/>
      <c r="H673" s="74"/>
      <c r="I673" s="191"/>
      <c r="J673" s="74"/>
      <c r="K673" s="74"/>
      <c r="L673" s="72"/>
      <c r="M673" s="235"/>
      <c r="N673" s="47"/>
      <c r="O673" s="47"/>
      <c r="P673" s="47"/>
      <c r="Q673" s="47"/>
      <c r="R673" s="47"/>
      <c r="S673" s="47"/>
      <c r="T673" s="95"/>
      <c r="AT673" s="24" t="s">
        <v>183</v>
      </c>
      <c r="AU673" s="24" t="s">
        <v>87</v>
      </c>
    </row>
    <row r="674" spans="2:51" s="11" customFormat="1" ht="13.5">
      <c r="B674" s="240"/>
      <c r="C674" s="241"/>
      <c r="D674" s="233" t="s">
        <v>322</v>
      </c>
      <c r="E674" s="241"/>
      <c r="F674" s="243" t="s">
        <v>3209</v>
      </c>
      <c r="G674" s="241"/>
      <c r="H674" s="244">
        <v>8.12</v>
      </c>
      <c r="I674" s="245"/>
      <c r="J674" s="241"/>
      <c r="K674" s="241"/>
      <c r="L674" s="246"/>
      <c r="M674" s="247"/>
      <c r="N674" s="248"/>
      <c r="O674" s="248"/>
      <c r="P674" s="248"/>
      <c r="Q674" s="248"/>
      <c r="R674" s="248"/>
      <c r="S674" s="248"/>
      <c r="T674" s="249"/>
      <c r="AT674" s="250" t="s">
        <v>322</v>
      </c>
      <c r="AU674" s="250" t="s">
        <v>87</v>
      </c>
      <c r="AV674" s="11" t="s">
        <v>87</v>
      </c>
      <c r="AW674" s="11" t="s">
        <v>6</v>
      </c>
      <c r="AX674" s="11" t="s">
        <v>84</v>
      </c>
      <c r="AY674" s="250" t="s">
        <v>170</v>
      </c>
    </row>
    <row r="675" spans="2:65" s="1" customFormat="1" ht="16.5" customHeight="1">
      <c r="B675" s="46"/>
      <c r="C675" s="262" t="s">
        <v>828</v>
      </c>
      <c r="D675" s="262" t="s">
        <v>858</v>
      </c>
      <c r="E675" s="263" t="s">
        <v>2638</v>
      </c>
      <c r="F675" s="264" t="s">
        <v>2639</v>
      </c>
      <c r="G675" s="265" t="s">
        <v>304</v>
      </c>
      <c r="H675" s="266">
        <v>33.495</v>
      </c>
      <c r="I675" s="267"/>
      <c r="J675" s="268">
        <f>ROUND(I675*H675,2)</f>
        <v>0</v>
      </c>
      <c r="K675" s="264" t="s">
        <v>180</v>
      </c>
      <c r="L675" s="269"/>
      <c r="M675" s="270" t="s">
        <v>23</v>
      </c>
      <c r="N675" s="271" t="s">
        <v>47</v>
      </c>
      <c r="O675" s="47"/>
      <c r="P675" s="230">
        <f>O675*H675</f>
        <v>0</v>
      </c>
      <c r="Q675" s="230">
        <v>0.003</v>
      </c>
      <c r="R675" s="230">
        <f>Q675*H675</f>
        <v>0.10048499999999999</v>
      </c>
      <c r="S675" s="230">
        <v>0</v>
      </c>
      <c r="T675" s="231">
        <f>S675*H675</f>
        <v>0</v>
      </c>
      <c r="AR675" s="24" t="s">
        <v>211</v>
      </c>
      <c r="AT675" s="24" t="s">
        <v>858</v>
      </c>
      <c r="AU675" s="24" t="s">
        <v>87</v>
      </c>
      <c r="AY675" s="24" t="s">
        <v>170</v>
      </c>
      <c r="BE675" s="232">
        <f>IF(N675="základní",J675,0)</f>
        <v>0</v>
      </c>
      <c r="BF675" s="232">
        <f>IF(N675="snížená",J675,0)</f>
        <v>0</v>
      </c>
      <c r="BG675" s="232">
        <f>IF(N675="zákl. přenesená",J675,0)</f>
        <v>0</v>
      </c>
      <c r="BH675" s="232">
        <f>IF(N675="sníž. přenesená",J675,0)</f>
        <v>0</v>
      </c>
      <c r="BI675" s="232">
        <f>IF(N675="nulová",J675,0)</f>
        <v>0</v>
      </c>
      <c r="BJ675" s="24" t="s">
        <v>84</v>
      </c>
      <c r="BK675" s="232">
        <f>ROUND(I675*H675,2)</f>
        <v>0</v>
      </c>
      <c r="BL675" s="24" t="s">
        <v>194</v>
      </c>
      <c r="BM675" s="24" t="s">
        <v>3210</v>
      </c>
    </row>
    <row r="676" spans="2:47" s="1" customFormat="1" ht="13.5">
      <c r="B676" s="46"/>
      <c r="C676" s="74"/>
      <c r="D676" s="233" t="s">
        <v>183</v>
      </c>
      <c r="E676" s="74"/>
      <c r="F676" s="234" t="s">
        <v>2639</v>
      </c>
      <c r="G676" s="74"/>
      <c r="H676" s="74"/>
      <c r="I676" s="191"/>
      <c r="J676" s="74"/>
      <c r="K676" s="74"/>
      <c r="L676" s="72"/>
      <c r="M676" s="235"/>
      <c r="N676" s="47"/>
      <c r="O676" s="47"/>
      <c r="P676" s="47"/>
      <c r="Q676" s="47"/>
      <c r="R676" s="47"/>
      <c r="S676" s="47"/>
      <c r="T676" s="95"/>
      <c r="AT676" s="24" t="s">
        <v>183</v>
      </c>
      <c r="AU676" s="24" t="s">
        <v>87</v>
      </c>
    </row>
    <row r="677" spans="2:51" s="13" customFormat="1" ht="13.5">
      <c r="B677" s="275"/>
      <c r="C677" s="276"/>
      <c r="D677" s="233" t="s">
        <v>322</v>
      </c>
      <c r="E677" s="277" t="s">
        <v>23</v>
      </c>
      <c r="F677" s="278" t="s">
        <v>2641</v>
      </c>
      <c r="G677" s="276"/>
      <c r="H677" s="277" t="s">
        <v>23</v>
      </c>
      <c r="I677" s="279"/>
      <c r="J677" s="276"/>
      <c r="K677" s="276"/>
      <c r="L677" s="280"/>
      <c r="M677" s="281"/>
      <c r="N677" s="282"/>
      <c r="O677" s="282"/>
      <c r="P677" s="282"/>
      <c r="Q677" s="282"/>
      <c r="R677" s="282"/>
      <c r="S677" s="282"/>
      <c r="T677" s="283"/>
      <c r="AT677" s="284" t="s">
        <v>322</v>
      </c>
      <c r="AU677" s="284" t="s">
        <v>87</v>
      </c>
      <c r="AV677" s="13" t="s">
        <v>84</v>
      </c>
      <c r="AW677" s="13" t="s">
        <v>39</v>
      </c>
      <c r="AX677" s="13" t="s">
        <v>76</v>
      </c>
      <c r="AY677" s="284" t="s">
        <v>170</v>
      </c>
    </row>
    <row r="678" spans="2:51" s="13" customFormat="1" ht="13.5">
      <c r="B678" s="275"/>
      <c r="C678" s="276"/>
      <c r="D678" s="233" t="s">
        <v>322</v>
      </c>
      <c r="E678" s="277" t="s">
        <v>23</v>
      </c>
      <c r="F678" s="278" t="s">
        <v>2642</v>
      </c>
      <c r="G678" s="276"/>
      <c r="H678" s="277" t="s">
        <v>23</v>
      </c>
      <c r="I678" s="279"/>
      <c r="J678" s="276"/>
      <c r="K678" s="276"/>
      <c r="L678" s="280"/>
      <c r="M678" s="281"/>
      <c r="N678" s="282"/>
      <c r="O678" s="282"/>
      <c r="P678" s="282"/>
      <c r="Q678" s="282"/>
      <c r="R678" s="282"/>
      <c r="S678" s="282"/>
      <c r="T678" s="283"/>
      <c r="AT678" s="284" t="s">
        <v>322</v>
      </c>
      <c r="AU678" s="284" t="s">
        <v>87</v>
      </c>
      <c r="AV678" s="13" t="s">
        <v>84</v>
      </c>
      <c r="AW678" s="13" t="s">
        <v>39</v>
      </c>
      <c r="AX678" s="13" t="s">
        <v>76</v>
      </c>
      <c r="AY678" s="284" t="s">
        <v>170</v>
      </c>
    </row>
    <row r="679" spans="2:51" s="11" customFormat="1" ht="13.5">
      <c r="B679" s="240"/>
      <c r="C679" s="241"/>
      <c r="D679" s="233" t="s">
        <v>322</v>
      </c>
      <c r="E679" s="242" t="s">
        <v>23</v>
      </c>
      <c r="F679" s="243" t="s">
        <v>492</v>
      </c>
      <c r="G679" s="241"/>
      <c r="H679" s="244">
        <v>33</v>
      </c>
      <c r="I679" s="245"/>
      <c r="J679" s="241"/>
      <c r="K679" s="241"/>
      <c r="L679" s="246"/>
      <c r="M679" s="247"/>
      <c r="N679" s="248"/>
      <c r="O679" s="248"/>
      <c r="P679" s="248"/>
      <c r="Q679" s="248"/>
      <c r="R679" s="248"/>
      <c r="S679" s="248"/>
      <c r="T679" s="249"/>
      <c r="AT679" s="250" t="s">
        <v>322</v>
      </c>
      <c r="AU679" s="250" t="s">
        <v>87</v>
      </c>
      <c r="AV679" s="11" t="s">
        <v>87</v>
      </c>
      <c r="AW679" s="11" t="s">
        <v>39</v>
      </c>
      <c r="AX679" s="11" t="s">
        <v>84</v>
      </c>
      <c r="AY679" s="250" t="s">
        <v>170</v>
      </c>
    </row>
    <row r="680" spans="2:51" s="11" customFormat="1" ht="13.5">
      <c r="B680" s="240"/>
      <c r="C680" s="241"/>
      <c r="D680" s="233" t="s">
        <v>322</v>
      </c>
      <c r="E680" s="241"/>
      <c r="F680" s="243" t="s">
        <v>3211</v>
      </c>
      <c r="G680" s="241"/>
      <c r="H680" s="244">
        <v>33.495</v>
      </c>
      <c r="I680" s="245"/>
      <c r="J680" s="241"/>
      <c r="K680" s="241"/>
      <c r="L680" s="246"/>
      <c r="M680" s="247"/>
      <c r="N680" s="248"/>
      <c r="O680" s="248"/>
      <c r="P680" s="248"/>
      <c r="Q680" s="248"/>
      <c r="R680" s="248"/>
      <c r="S680" s="248"/>
      <c r="T680" s="249"/>
      <c r="AT680" s="250" t="s">
        <v>322</v>
      </c>
      <c r="AU680" s="250" t="s">
        <v>87</v>
      </c>
      <c r="AV680" s="11" t="s">
        <v>87</v>
      </c>
      <c r="AW680" s="11" t="s">
        <v>6</v>
      </c>
      <c r="AX680" s="11" t="s">
        <v>84</v>
      </c>
      <c r="AY680" s="250" t="s">
        <v>170</v>
      </c>
    </row>
    <row r="681" spans="2:65" s="1" customFormat="1" ht="16.5" customHeight="1">
      <c r="B681" s="46"/>
      <c r="C681" s="221" t="s">
        <v>831</v>
      </c>
      <c r="D681" s="221" t="s">
        <v>176</v>
      </c>
      <c r="E681" s="222" t="s">
        <v>3212</v>
      </c>
      <c r="F681" s="223" t="s">
        <v>3213</v>
      </c>
      <c r="G681" s="224" t="s">
        <v>304</v>
      </c>
      <c r="H681" s="225">
        <v>52</v>
      </c>
      <c r="I681" s="226"/>
      <c r="J681" s="227">
        <f>ROUND(I681*H681,2)</f>
        <v>0</v>
      </c>
      <c r="K681" s="223" t="s">
        <v>180</v>
      </c>
      <c r="L681" s="72"/>
      <c r="M681" s="228" t="s">
        <v>23</v>
      </c>
      <c r="N681" s="229" t="s">
        <v>47</v>
      </c>
      <c r="O681" s="47"/>
      <c r="P681" s="230">
        <f>O681*H681</f>
        <v>0</v>
      </c>
      <c r="Q681" s="230">
        <v>0.2087</v>
      </c>
      <c r="R681" s="230">
        <f>Q681*H681</f>
        <v>10.8524</v>
      </c>
      <c r="S681" s="230">
        <v>0</v>
      </c>
      <c r="T681" s="231">
        <f>S681*H681</f>
        <v>0</v>
      </c>
      <c r="AR681" s="24" t="s">
        <v>194</v>
      </c>
      <c r="AT681" s="24" t="s">
        <v>176</v>
      </c>
      <c r="AU681" s="24" t="s">
        <v>87</v>
      </c>
      <c r="AY681" s="24" t="s">
        <v>170</v>
      </c>
      <c r="BE681" s="232">
        <f>IF(N681="základní",J681,0)</f>
        <v>0</v>
      </c>
      <c r="BF681" s="232">
        <f>IF(N681="snížená",J681,0)</f>
        <v>0</v>
      </c>
      <c r="BG681" s="232">
        <f>IF(N681="zákl. přenesená",J681,0)</f>
        <v>0</v>
      </c>
      <c r="BH681" s="232">
        <f>IF(N681="sníž. přenesená",J681,0)</f>
        <v>0</v>
      </c>
      <c r="BI681" s="232">
        <f>IF(N681="nulová",J681,0)</f>
        <v>0</v>
      </c>
      <c r="BJ681" s="24" t="s">
        <v>84</v>
      </c>
      <c r="BK681" s="232">
        <f>ROUND(I681*H681,2)</f>
        <v>0</v>
      </c>
      <c r="BL681" s="24" t="s">
        <v>194</v>
      </c>
      <c r="BM681" s="24" t="s">
        <v>3214</v>
      </c>
    </row>
    <row r="682" spans="2:47" s="1" customFormat="1" ht="13.5">
      <c r="B682" s="46"/>
      <c r="C682" s="74"/>
      <c r="D682" s="233" t="s">
        <v>183</v>
      </c>
      <c r="E682" s="74"/>
      <c r="F682" s="234" t="s">
        <v>3215</v>
      </c>
      <c r="G682" s="74"/>
      <c r="H682" s="74"/>
      <c r="I682" s="191"/>
      <c r="J682" s="74"/>
      <c r="K682" s="74"/>
      <c r="L682" s="72"/>
      <c r="M682" s="235"/>
      <c r="N682" s="47"/>
      <c r="O682" s="47"/>
      <c r="P682" s="47"/>
      <c r="Q682" s="47"/>
      <c r="R682" s="47"/>
      <c r="S682" s="47"/>
      <c r="T682" s="95"/>
      <c r="AT682" s="24" t="s">
        <v>183</v>
      </c>
      <c r="AU682" s="24" t="s">
        <v>87</v>
      </c>
    </row>
    <row r="683" spans="2:47" s="1" customFormat="1" ht="13.5">
      <c r="B683" s="46"/>
      <c r="C683" s="74"/>
      <c r="D683" s="233" t="s">
        <v>295</v>
      </c>
      <c r="E683" s="74"/>
      <c r="F683" s="236" t="s">
        <v>3216</v>
      </c>
      <c r="G683" s="74"/>
      <c r="H683" s="74"/>
      <c r="I683" s="191"/>
      <c r="J683" s="74"/>
      <c r="K683" s="74"/>
      <c r="L683" s="72"/>
      <c r="M683" s="235"/>
      <c r="N683" s="47"/>
      <c r="O683" s="47"/>
      <c r="P683" s="47"/>
      <c r="Q683" s="47"/>
      <c r="R683" s="47"/>
      <c r="S683" s="47"/>
      <c r="T683" s="95"/>
      <c r="AT683" s="24" t="s">
        <v>295</v>
      </c>
      <c r="AU683" s="24" t="s">
        <v>87</v>
      </c>
    </row>
    <row r="684" spans="2:51" s="13" customFormat="1" ht="13.5">
      <c r="B684" s="275"/>
      <c r="C684" s="276"/>
      <c r="D684" s="233" t="s">
        <v>322</v>
      </c>
      <c r="E684" s="277" t="s">
        <v>23</v>
      </c>
      <c r="F684" s="278" t="s">
        <v>3217</v>
      </c>
      <c r="G684" s="276"/>
      <c r="H684" s="277" t="s">
        <v>23</v>
      </c>
      <c r="I684" s="279"/>
      <c r="J684" s="276"/>
      <c r="K684" s="276"/>
      <c r="L684" s="280"/>
      <c r="M684" s="281"/>
      <c r="N684" s="282"/>
      <c r="O684" s="282"/>
      <c r="P684" s="282"/>
      <c r="Q684" s="282"/>
      <c r="R684" s="282"/>
      <c r="S684" s="282"/>
      <c r="T684" s="283"/>
      <c r="AT684" s="284" t="s">
        <v>322</v>
      </c>
      <c r="AU684" s="284" t="s">
        <v>87</v>
      </c>
      <c r="AV684" s="13" t="s">
        <v>84</v>
      </c>
      <c r="AW684" s="13" t="s">
        <v>39</v>
      </c>
      <c r="AX684" s="13" t="s">
        <v>76</v>
      </c>
      <c r="AY684" s="284" t="s">
        <v>170</v>
      </c>
    </row>
    <row r="685" spans="2:51" s="13" customFormat="1" ht="13.5">
      <c r="B685" s="275"/>
      <c r="C685" s="276"/>
      <c r="D685" s="233" t="s">
        <v>322</v>
      </c>
      <c r="E685" s="277" t="s">
        <v>23</v>
      </c>
      <c r="F685" s="278" t="s">
        <v>3218</v>
      </c>
      <c r="G685" s="276"/>
      <c r="H685" s="277" t="s">
        <v>23</v>
      </c>
      <c r="I685" s="279"/>
      <c r="J685" s="276"/>
      <c r="K685" s="276"/>
      <c r="L685" s="280"/>
      <c r="M685" s="281"/>
      <c r="N685" s="282"/>
      <c r="O685" s="282"/>
      <c r="P685" s="282"/>
      <c r="Q685" s="282"/>
      <c r="R685" s="282"/>
      <c r="S685" s="282"/>
      <c r="T685" s="283"/>
      <c r="AT685" s="284" t="s">
        <v>322</v>
      </c>
      <c r="AU685" s="284" t="s">
        <v>87</v>
      </c>
      <c r="AV685" s="13" t="s">
        <v>84</v>
      </c>
      <c r="AW685" s="13" t="s">
        <v>39</v>
      </c>
      <c r="AX685" s="13" t="s">
        <v>76</v>
      </c>
      <c r="AY685" s="284" t="s">
        <v>170</v>
      </c>
    </row>
    <row r="686" spans="2:51" s="11" customFormat="1" ht="13.5">
      <c r="B686" s="240"/>
      <c r="C686" s="241"/>
      <c r="D686" s="233" t="s">
        <v>322</v>
      </c>
      <c r="E686" s="242" t="s">
        <v>23</v>
      </c>
      <c r="F686" s="243" t="s">
        <v>612</v>
      </c>
      <c r="G686" s="241"/>
      <c r="H686" s="244">
        <v>52</v>
      </c>
      <c r="I686" s="245"/>
      <c r="J686" s="241"/>
      <c r="K686" s="241"/>
      <c r="L686" s="246"/>
      <c r="M686" s="247"/>
      <c r="N686" s="248"/>
      <c r="O686" s="248"/>
      <c r="P686" s="248"/>
      <c r="Q686" s="248"/>
      <c r="R686" s="248"/>
      <c r="S686" s="248"/>
      <c r="T686" s="249"/>
      <c r="AT686" s="250" t="s">
        <v>322</v>
      </c>
      <c r="AU686" s="250" t="s">
        <v>87</v>
      </c>
      <c r="AV686" s="11" t="s">
        <v>87</v>
      </c>
      <c r="AW686" s="11" t="s">
        <v>39</v>
      </c>
      <c r="AX686" s="11" t="s">
        <v>84</v>
      </c>
      <c r="AY686" s="250" t="s">
        <v>170</v>
      </c>
    </row>
    <row r="687" spans="2:65" s="1" customFormat="1" ht="25.5" customHeight="1">
      <c r="B687" s="46"/>
      <c r="C687" s="221" t="s">
        <v>835</v>
      </c>
      <c r="D687" s="221" t="s">
        <v>176</v>
      </c>
      <c r="E687" s="222" t="s">
        <v>3219</v>
      </c>
      <c r="F687" s="223" t="s">
        <v>3220</v>
      </c>
      <c r="G687" s="224" t="s">
        <v>304</v>
      </c>
      <c r="H687" s="225">
        <v>30</v>
      </c>
      <c r="I687" s="226"/>
      <c r="J687" s="227">
        <f>ROUND(I687*H687,2)</f>
        <v>0</v>
      </c>
      <c r="K687" s="223" t="s">
        <v>180</v>
      </c>
      <c r="L687" s="72"/>
      <c r="M687" s="228" t="s">
        <v>23</v>
      </c>
      <c r="N687" s="229" t="s">
        <v>47</v>
      </c>
      <c r="O687" s="47"/>
      <c r="P687" s="230">
        <f>O687*H687</f>
        <v>0</v>
      </c>
      <c r="Q687" s="230">
        <v>7.25E-05</v>
      </c>
      <c r="R687" s="230">
        <f>Q687*H687</f>
        <v>0.002175</v>
      </c>
      <c r="S687" s="230">
        <v>0</v>
      </c>
      <c r="T687" s="231">
        <f>S687*H687</f>
        <v>0</v>
      </c>
      <c r="AR687" s="24" t="s">
        <v>194</v>
      </c>
      <c r="AT687" s="24" t="s">
        <v>176</v>
      </c>
      <c r="AU687" s="24" t="s">
        <v>87</v>
      </c>
      <c r="AY687" s="24" t="s">
        <v>170</v>
      </c>
      <c r="BE687" s="232">
        <f>IF(N687="základní",J687,0)</f>
        <v>0</v>
      </c>
      <c r="BF687" s="232">
        <f>IF(N687="snížená",J687,0)</f>
        <v>0</v>
      </c>
      <c r="BG687" s="232">
        <f>IF(N687="zákl. přenesená",J687,0)</f>
        <v>0</v>
      </c>
      <c r="BH687" s="232">
        <f>IF(N687="sníž. přenesená",J687,0)</f>
        <v>0</v>
      </c>
      <c r="BI687" s="232">
        <f>IF(N687="nulová",J687,0)</f>
        <v>0</v>
      </c>
      <c r="BJ687" s="24" t="s">
        <v>84</v>
      </c>
      <c r="BK687" s="232">
        <f>ROUND(I687*H687,2)</f>
        <v>0</v>
      </c>
      <c r="BL687" s="24" t="s">
        <v>194</v>
      </c>
      <c r="BM687" s="24" t="s">
        <v>3221</v>
      </c>
    </row>
    <row r="688" spans="2:47" s="1" customFormat="1" ht="13.5">
      <c r="B688" s="46"/>
      <c r="C688" s="74"/>
      <c r="D688" s="233" t="s">
        <v>183</v>
      </c>
      <c r="E688" s="74"/>
      <c r="F688" s="234" t="s">
        <v>3222</v>
      </c>
      <c r="G688" s="74"/>
      <c r="H688" s="74"/>
      <c r="I688" s="191"/>
      <c r="J688" s="74"/>
      <c r="K688" s="74"/>
      <c r="L688" s="72"/>
      <c r="M688" s="235"/>
      <c r="N688" s="47"/>
      <c r="O688" s="47"/>
      <c r="P688" s="47"/>
      <c r="Q688" s="47"/>
      <c r="R688" s="47"/>
      <c r="S688" s="47"/>
      <c r="T688" s="95"/>
      <c r="AT688" s="24" t="s">
        <v>183</v>
      </c>
      <c r="AU688" s="24" t="s">
        <v>87</v>
      </c>
    </row>
    <row r="689" spans="2:47" s="1" customFormat="1" ht="13.5">
      <c r="B689" s="46"/>
      <c r="C689" s="74"/>
      <c r="D689" s="233" t="s">
        <v>295</v>
      </c>
      <c r="E689" s="74"/>
      <c r="F689" s="236" t="s">
        <v>2637</v>
      </c>
      <c r="G689" s="74"/>
      <c r="H689" s="74"/>
      <c r="I689" s="191"/>
      <c r="J689" s="74"/>
      <c r="K689" s="74"/>
      <c r="L689" s="72"/>
      <c r="M689" s="235"/>
      <c r="N689" s="47"/>
      <c r="O689" s="47"/>
      <c r="P689" s="47"/>
      <c r="Q689" s="47"/>
      <c r="R689" s="47"/>
      <c r="S689" s="47"/>
      <c r="T689" s="95"/>
      <c r="AT689" s="24" t="s">
        <v>295</v>
      </c>
      <c r="AU689" s="24" t="s">
        <v>87</v>
      </c>
    </row>
    <row r="690" spans="2:51" s="13" customFormat="1" ht="13.5">
      <c r="B690" s="275"/>
      <c r="C690" s="276"/>
      <c r="D690" s="233" t="s">
        <v>322</v>
      </c>
      <c r="E690" s="277" t="s">
        <v>23</v>
      </c>
      <c r="F690" s="278" t="s">
        <v>3198</v>
      </c>
      <c r="G690" s="276"/>
      <c r="H690" s="277" t="s">
        <v>23</v>
      </c>
      <c r="I690" s="279"/>
      <c r="J690" s="276"/>
      <c r="K690" s="276"/>
      <c r="L690" s="280"/>
      <c r="M690" s="281"/>
      <c r="N690" s="282"/>
      <c r="O690" s="282"/>
      <c r="P690" s="282"/>
      <c r="Q690" s="282"/>
      <c r="R690" s="282"/>
      <c r="S690" s="282"/>
      <c r="T690" s="283"/>
      <c r="AT690" s="284" t="s">
        <v>322</v>
      </c>
      <c r="AU690" s="284" t="s">
        <v>87</v>
      </c>
      <c r="AV690" s="13" t="s">
        <v>84</v>
      </c>
      <c r="AW690" s="13" t="s">
        <v>39</v>
      </c>
      <c r="AX690" s="13" t="s">
        <v>76</v>
      </c>
      <c r="AY690" s="284" t="s">
        <v>170</v>
      </c>
    </row>
    <row r="691" spans="2:51" s="11" customFormat="1" ht="13.5">
      <c r="B691" s="240"/>
      <c r="C691" s="241"/>
      <c r="D691" s="233" t="s">
        <v>322</v>
      </c>
      <c r="E691" s="242" t="s">
        <v>23</v>
      </c>
      <c r="F691" s="243" t="s">
        <v>3223</v>
      </c>
      <c r="G691" s="241"/>
      <c r="H691" s="244">
        <v>30</v>
      </c>
      <c r="I691" s="245"/>
      <c r="J691" s="241"/>
      <c r="K691" s="241"/>
      <c r="L691" s="246"/>
      <c r="M691" s="247"/>
      <c r="N691" s="248"/>
      <c r="O691" s="248"/>
      <c r="P691" s="248"/>
      <c r="Q691" s="248"/>
      <c r="R691" s="248"/>
      <c r="S691" s="248"/>
      <c r="T691" s="249"/>
      <c r="AT691" s="250" t="s">
        <v>322</v>
      </c>
      <c r="AU691" s="250" t="s">
        <v>87</v>
      </c>
      <c r="AV691" s="11" t="s">
        <v>87</v>
      </c>
      <c r="AW691" s="11" t="s">
        <v>39</v>
      </c>
      <c r="AX691" s="11" t="s">
        <v>84</v>
      </c>
      <c r="AY691" s="250" t="s">
        <v>170</v>
      </c>
    </row>
    <row r="692" spans="2:65" s="1" customFormat="1" ht="16.5" customHeight="1">
      <c r="B692" s="46"/>
      <c r="C692" s="262" t="s">
        <v>838</v>
      </c>
      <c r="D692" s="262" t="s">
        <v>858</v>
      </c>
      <c r="E692" s="263" t="s">
        <v>3224</v>
      </c>
      <c r="F692" s="264" t="s">
        <v>3225</v>
      </c>
      <c r="G692" s="265" t="s">
        <v>304</v>
      </c>
      <c r="H692" s="266">
        <v>15.225</v>
      </c>
      <c r="I692" s="267"/>
      <c r="J692" s="268">
        <f>ROUND(I692*H692,2)</f>
        <v>0</v>
      </c>
      <c r="K692" s="264" t="s">
        <v>180</v>
      </c>
      <c r="L692" s="269"/>
      <c r="M692" s="270" t="s">
        <v>23</v>
      </c>
      <c r="N692" s="271" t="s">
        <v>47</v>
      </c>
      <c r="O692" s="47"/>
      <c r="P692" s="230">
        <f>O692*H692</f>
        <v>0</v>
      </c>
      <c r="Q692" s="230">
        <v>0.015</v>
      </c>
      <c r="R692" s="230">
        <f>Q692*H692</f>
        <v>0.228375</v>
      </c>
      <c r="S692" s="230">
        <v>0</v>
      </c>
      <c r="T692" s="231">
        <f>S692*H692</f>
        <v>0</v>
      </c>
      <c r="AR692" s="24" t="s">
        <v>211</v>
      </c>
      <c r="AT692" s="24" t="s">
        <v>858</v>
      </c>
      <c r="AU692" s="24" t="s">
        <v>87</v>
      </c>
      <c r="AY692" s="24" t="s">
        <v>170</v>
      </c>
      <c r="BE692" s="232">
        <f>IF(N692="základní",J692,0)</f>
        <v>0</v>
      </c>
      <c r="BF692" s="232">
        <f>IF(N692="snížená",J692,0)</f>
        <v>0</v>
      </c>
      <c r="BG692" s="232">
        <f>IF(N692="zákl. přenesená",J692,0)</f>
        <v>0</v>
      </c>
      <c r="BH692" s="232">
        <f>IF(N692="sníž. přenesená",J692,0)</f>
        <v>0</v>
      </c>
      <c r="BI692" s="232">
        <f>IF(N692="nulová",J692,0)</f>
        <v>0</v>
      </c>
      <c r="BJ692" s="24" t="s">
        <v>84</v>
      </c>
      <c r="BK692" s="232">
        <f>ROUND(I692*H692,2)</f>
        <v>0</v>
      </c>
      <c r="BL692" s="24" t="s">
        <v>194</v>
      </c>
      <c r="BM692" s="24" t="s">
        <v>3226</v>
      </c>
    </row>
    <row r="693" spans="2:47" s="1" customFormat="1" ht="13.5">
      <c r="B693" s="46"/>
      <c r="C693" s="74"/>
      <c r="D693" s="233" t="s">
        <v>183</v>
      </c>
      <c r="E693" s="74"/>
      <c r="F693" s="234" t="s">
        <v>3225</v>
      </c>
      <c r="G693" s="74"/>
      <c r="H693" s="74"/>
      <c r="I693" s="191"/>
      <c r="J693" s="74"/>
      <c r="K693" s="74"/>
      <c r="L693" s="72"/>
      <c r="M693" s="235"/>
      <c r="N693" s="47"/>
      <c r="O693" s="47"/>
      <c r="P693" s="47"/>
      <c r="Q693" s="47"/>
      <c r="R693" s="47"/>
      <c r="S693" s="47"/>
      <c r="T693" s="95"/>
      <c r="AT693" s="24" t="s">
        <v>183</v>
      </c>
      <c r="AU693" s="24" t="s">
        <v>87</v>
      </c>
    </row>
    <row r="694" spans="2:51" s="11" customFormat="1" ht="13.5">
      <c r="B694" s="240"/>
      <c r="C694" s="241"/>
      <c r="D694" s="233" t="s">
        <v>322</v>
      </c>
      <c r="E694" s="241"/>
      <c r="F694" s="243" t="s">
        <v>3167</v>
      </c>
      <c r="G694" s="241"/>
      <c r="H694" s="244">
        <v>15.225</v>
      </c>
      <c r="I694" s="245"/>
      <c r="J694" s="241"/>
      <c r="K694" s="241"/>
      <c r="L694" s="246"/>
      <c r="M694" s="247"/>
      <c r="N694" s="248"/>
      <c r="O694" s="248"/>
      <c r="P694" s="248"/>
      <c r="Q694" s="248"/>
      <c r="R694" s="248"/>
      <c r="S694" s="248"/>
      <c r="T694" s="249"/>
      <c r="AT694" s="250" t="s">
        <v>322</v>
      </c>
      <c r="AU694" s="250" t="s">
        <v>87</v>
      </c>
      <c r="AV694" s="11" t="s">
        <v>87</v>
      </c>
      <c r="AW694" s="11" t="s">
        <v>6</v>
      </c>
      <c r="AX694" s="11" t="s">
        <v>84</v>
      </c>
      <c r="AY694" s="250" t="s">
        <v>170</v>
      </c>
    </row>
    <row r="695" spans="2:65" s="1" customFormat="1" ht="16.5" customHeight="1">
      <c r="B695" s="46"/>
      <c r="C695" s="262" t="s">
        <v>841</v>
      </c>
      <c r="D695" s="262" t="s">
        <v>858</v>
      </c>
      <c r="E695" s="263" t="s">
        <v>3227</v>
      </c>
      <c r="F695" s="264" t="s">
        <v>3228</v>
      </c>
      <c r="G695" s="265" t="s">
        <v>304</v>
      </c>
      <c r="H695" s="266">
        <v>15.225</v>
      </c>
      <c r="I695" s="267"/>
      <c r="J695" s="268">
        <f>ROUND(I695*H695,2)</f>
        <v>0</v>
      </c>
      <c r="K695" s="264" t="s">
        <v>180</v>
      </c>
      <c r="L695" s="269"/>
      <c r="M695" s="270" t="s">
        <v>23</v>
      </c>
      <c r="N695" s="271" t="s">
        <v>47</v>
      </c>
      <c r="O695" s="47"/>
      <c r="P695" s="230">
        <f>O695*H695</f>
        <v>0</v>
      </c>
      <c r="Q695" s="230">
        <v>0.015</v>
      </c>
      <c r="R695" s="230">
        <f>Q695*H695</f>
        <v>0.228375</v>
      </c>
      <c r="S695" s="230">
        <v>0</v>
      </c>
      <c r="T695" s="231">
        <f>S695*H695</f>
        <v>0</v>
      </c>
      <c r="AR695" s="24" t="s">
        <v>211</v>
      </c>
      <c r="AT695" s="24" t="s">
        <v>858</v>
      </c>
      <c r="AU695" s="24" t="s">
        <v>87</v>
      </c>
      <c r="AY695" s="24" t="s">
        <v>170</v>
      </c>
      <c r="BE695" s="232">
        <f>IF(N695="základní",J695,0)</f>
        <v>0</v>
      </c>
      <c r="BF695" s="232">
        <f>IF(N695="snížená",J695,0)</f>
        <v>0</v>
      </c>
      <c r="BG695" s="232">
        <f>IF(N695="zákl. přenesená",J695,0)</f>
        <v>0</v>
      </c>
      <c r="BH695" s="232">
        <f>IF(N695="sníž. přenesená",J695,0)</f>
        <v>0</v>
      </c>
      <c r="BI695" s="232">
        <f>IF(N695="nulová",J695,0)</f>
        <v>0</v>
      </c>
      <c r="BJ695" s="24" t="s">
        <v>84</v>
      </c>
      <c r="BK695" s="232">
        <f>ROUND(I695*H695,2)</f>
        <v>0</v>
      </c>
      <c r="BL695" s="24" t="s">
        <v>194</v>
      </c>
      <c r="BM695" s="24" t="s">
        <v>3229</v>
      </c>
    </row>
    <row r="696" spans="2:47" s="1" customFormat="1" ht="13.5">
      <c r="B696" s="46"/>
      <c r="C696" s="74"/>
      <c r="D696" s="233" t="s">
        <v>183</v>
      </c>
      <c r="E696" s="74"/>
      <c r="F696" s="234" t="s">
        <v>3228</v>
      </c>
      <c r="G696" s="74"/>
      <c r="H696" s="74"/>
      <c r="I696" s="191"/>
      <c r="J696" s="74"/>
      <c r="K696" s="74"/>
      <c r="L696" s="72"/>
      <c r="M696" s="235"/>
      <c r="N696" s="47"/>
      <c r="O696" s="47"/>
      <c r="P696" s="47"/>
      <c r="Q696" s="47"/>
      <c r="R696" s="47"/>
      <c r="S696" s="47"/>
      <c r="T696" s="95"/>
      <c r="AT696" s="24" t="s">
        <v>183</v>
      </c>
      <c r="AU696" s="24" t="s">
        <v>87</v>
      </c>
    </row>
    <row r="697" spans="2:51" s="11" customFormat="1" ht="13.5">
      <c r="B697" s="240"/>
      <c r="C697" s="241"/>
      <c r="D697" s="233" t="s">
        <v>322</v>
      </c>
      <c r="E697" s="241"/>
      <c r="F697" s="243" t="s">
        <v>3167</v>
      </c>
      <c r="G697" s="241"/>
      <c r="H697" s="244">
        <v>15.225</v>
      </c>
      <c r="I697" s="245"/>
      <c r="J697" s="241"/>
      <c r="K697" s="241"/>
      <c r="L697" s="246"/>
      <c r="M697" s="247"/>
      <c r="N697" s="248"/>
      <c r="O697" s="248"/>
      <c r="P697" s="248"/>
      <c r="Q697" s="248"/>
      <c r="R697" s="248"/>
      <c r="S697" s="248"/>
      <c r="T697" s="249"/>
      <c r="AT697" s="250" t="s">
        <v>322</v>
      </c>
      <c r="AU697" s="250" t="s">
        <v>87</v>
      </c>
      <c r="AV697" s="11" t="s">
        <v>87</v>
      </c>
      <c r="AW697" s="11" t="s">
        <v>6</v>
      </c>
      <c r="AX697" s="11" t="s">
        <v>84</v>
      </c>
      <c r="AY697" s="250" t="s">
        <v>170</v>
      </c>
    </row>
    <row r="698" spans="2:65" s="1" customFormat="1" ht="16.5" customHeight="1">
      <c r="B698" s="46"/>
      <c r="C698" s="221" t="s">
        <v>847</v>
      </c>
      <c r="D698" s="221" t="s">
        <v>176</v>
      </c>
      <c r="E698" s="222" t="s">
        <v>3230</v>
      </c>
      <c r="F698" s="223" t="s">
        <v>3231</v>
      </c>
      <c r="G698" s="224" t="s">
        <v>304</v>
      </c>
      <c r="H698" s="225">
        <v>15</v>
      </c>
      <c r="I698" s="226"/>
      <c r="J698" s="227">
        <f>ROUND(I698*H698,2)</f>
        <v>0</v>
      </c>
      <c r="K698" s="223" t="s">
        <v>180</v>
      </c>
      <c r="L698" s="72"/>
      <c r="M698" s="228" t="s">
        <v>23</v>
      </c>
      <c r="N698" s="229" t="s">
        <v>47</v>
      </c>
      <c r="O698" s="47"/>
      <c r="P698" s="230">
        <f>O698*H698</f>
        <v>0</v>
      </c>
      <c r="Q698" s="230">
        <v>0.23691</v>
      </c>
      <c r="R698" s="230">
        <f>Q698*H698</f>
        <v>3.55365</v>
      </c>
      <c r="S698" s="230">
        <v>0</v>
      </c>
      <c r="T698" s="231">
        <f>S698*H698</f>
        <v>0</v>
      </c>
      <c r="AR698" s="24" t="s">
        <v>194</v>
      </c>
      <c r="AT698" s="24" t="s">
        <v>176</v>
      </c>
      <c r="AU698" s="24" t="s">
        <v>87</v>
      </c>
      <c r="AY698" s="24" t="s">
        <v>170</v>
      </c>
      <c r="BE698" s="232">
        <f>IF(N698="základní",J698,0)</f>
        <v>0</v>
      </c>
      <c r="BF698" s="232">
        <f>IF(N698="snížená",J698,0)</f>
        <v>0</v>
      </c>
      <c r="BG698" s="232">
        <f>IF(N698="zákl. přenesená",J698,0)</f>
        <v>0</v>
      </c>
      <c r="BH698" s="232">
        <f>IF(N698="sníž. přenesená",J698,0)</f>
        <v>0</v>
      </c>
      <c r="BI698" s="232">
        <f>IF(N698="nulová",J698,0)</f>
        <v>0</v>
      </c>
      <c r="BJ698" s="24" t="s">
        <v>84</v>
      </c>
      <c r="BK698" s="232">
        <f>ROUND(I698*H698,2)</f>
        <v>0</v>
      </c>
      <c r="BL698" s="24" t="s">
        <v>194</v>
      </c>
      <c r="BM698" s="24" t="s">
        <v>3232</v>
      </c>
    </row>
    <row r="699" spans="2:47" s="1" customFormat="1" ht="13.5">
      <c r="B699" s="46"/>
      <c r="C699" s="74"/>
      <c r="D699" s="233" t="s">
        <v>183</v>
      </c>
      <c r="E699" s="74"/>
      <c r="F699" s="234" t="s">
        <v>3233</v>
      </c>
      <c r="G699" s="74"/>
      <c r="H699" s="74"/>
      <c r="I699" s="191"/>
      <c r="J699" s="74"/>
      <c r="K699" s="74"/>
      <c r="L699" s="72"/>
      <c r="M699" s="235"/>
      <c r="N699" s="47"/>
      <c r="O699" s="47"/>
      <c r="P699" s="47"/>
      <c r="Q699" s="47"/>
      <c r="R699" s="47"/>
      <c r="S699" s="47"/>
      <c r="T699" s="95"/>
      <c r="AT699" s="24" t="s">
        <v>183</v>
      </c>
      <c r="AU699" s="24" t="s">
        <v>87</v>
      </c>
    </row>
    <row r="700" spans="2:47" s="1" customFormat="1" ht="13.5">
      <c r="B700" s="46"/>
      <c r="C700" s="74"/>
      <c r="D700" s="233" t="s">
        <v>295</v>
      </c>
      <c r="E700" s="74"/>
      <c r="F700" s="236" t="s">
        <v>3216</v>
      </c>
      <c r="G700" s="74"/>
      <c r="H700" s="74"/>
      <c r="I700" s="191"/>
      <c r="J700" s="74"/>
      <c r="K700" s="74"/>
      <c r="L700" s="72"/>
      <c r="M700" s="235"/>
      <c r="N700" s="47"/>
      <c r="O700" s="47"/>
      <c r="P700" s="47"/>
      <c r="Q700" s="47"/>
      <c r="R700" s="47"/>
      <c r="S700" s="47"/>
      <c r="T700" s="95"/>
      <c r="AT700" s="24" t="s">
        <v>295</v>
      </c>
      <c r="AU700" s="24" t="s">
        <v>87</v>
      </c>
    </row>
    <row r="701" spans="2:51" s="13" customFormat="1" ht="13.5">
      <c r="B701" s="275"/>
      <c r="C701" s="276"/>
      <c r="D701" s="233" t="s">
        <v>322</v>
      </c>
      <c r="E701" s="277" t="s">
        <v>23</v>
      </c>
      <c r="F701" s="278" t="s">
        <v>3217</v>
      </c>
      <c r="G701" s="276"/>
      <c r="H701" s="277" t="s">
        <v>23</v>
      </c>
      <c r="I701" s="279"/>
      <c r="J701" s="276"/>
      <c r="K701" s="276"/>
      <c r="L701" s="280"/>
      <c r="M701" s="281"/>
      <c r="N701" s="282"/>
      <c r="O701" s="282"/>
      <c r="P701" s="282"/>
      <c r="Q701" s="282"/>
      <c r="R701" s="282"/>
      <c r="S701" s="282"/>
      <c r="T701" s="283"/>
      <c r="AT701" s="284" t="s">
        <v>322</v>
      </c>
      <c r="AU701" s="284" t="s">
        <v>87</v>
      </c>
      <c r="AV701" s="13" t="s">
        <v>84</v>
      </c>
      <c r="AW701" s="13" t="s">
        <v>39</v>
      </c>
      <c r="AX701" s="13" t="s">
        <v>76</v>
      </c>
      <c r="AY701" s="284" t="s">
        <v>170</v>
      </c>
    </row>
    <row r="702" spans="2:51" s="13" customFormat="1" ht="13.5">
      <c r="B702" s="275"/>
      <c r="C702" s="276"/>
      <c r="D702" s="233" t="s">
        <v>322</v>
      </c>
      <c r="E702" s="277" t="s">
        <v>23</v>
      </c>
      <c r="F702" s="278" t="s">
        <v>3234</v>
      </c>
      <c r="G702" s="276"/>
      <c r="H702" s="277" t="s">
        <v>23</v>
      </c>
      <c r="I702" s="279"/>
      <c r="J702" s="276"/>
      <c r="K702" s="276"/>
      <c r="L702" s="280"/>
      <c r="M702" s="281"/>
      <c r="N702" s="282"/>
      <c r="O702" s="282"/>
      <c r="P702" s="282"/>
      <c r="Q702" s="282"/>
      <c r="R702" s="282"/>
      <c r="S702" s="282"/>
      <c r="T702" s="283"/>
      <c r="AT702" s="284" t="s">
        <v>322</v>
      </c>
      <c r="AU702" s="284" t="s">
        <v>87</v>
      </c>
      <c r="AV702" s="13" t="s">
        <v>84</v>
      </c>
      <c r="AW702" s="13" t="s">
        <v>39</v>
      </c>
      <c r="AX702" s="13" t="s">
        <v>76</v>
      </c>
      <c r="AY702" s="284" t="s">
        <v>170</v>
      </c>
    </row>
    <row r="703" spans="2:51" s="11" customFormat="1" ht="13.5">
      <c r="B703" s="240"/>
      <c r="C703" s="241"/>
      <c r="D703" s="233" t="s">
        <v>322</v>
      </c>
      <c r="E703" s="242" t="s">
        <v>23</v>
      </c>
      <c r="F703" s="243" t="s">
        <v>10</v>
      </c>
      <c r="G703" s="241"/>
      <c r="H703" s="244">
        <v>15</v>
      </c>
      <c r="I703" s="245"/>
      <c r="J703" s="241"/>
      <c r="K703" s="241"/>
      <c r="L703" s="246"/>
      <c r="M703" s="247"/>
      <c r="N703" s="248"/>
      <c r="O703" s="248"/>
      <c r="P703" s="248"/>
      <c r="Q703" s="248"/>
      <c r="R703" s="248"/>
      <c r="S703" s="248"/>
      <c r="T703" s="249"/>
      <c r="AT703" s="250" t="s">
        <v>322</v>
      </c>
      <c r="AU703" s="250" t="s">
        <v>87</v>
      </c>
      <c r="AV703" s="11" t="s">
        <v>87</v>
      </c>
      <c r="AW703" s="11" t="s">
        <v>39</v>
      </c>
      <c r="AX703" s="11" t="s">
        <v>84</v>
      </c>
      <c r="AY703" s="250" t="s">
        <v>170</v>
      </c>
    </row>
    <row r="704" spans="2:65" s="1" customFormat="1" ht="25.5" customHeight="1">
      <c r="B704" s="46"/>
      <c r="C704" s="221" t="s">
        <v>857</v>
      </c>
      <c r="D704" s="221" t="s">
        <v>176</v>
      </c>
      <c r="E704" s="222" t="s">
        <v>2644</v>
      </c>
      <c r="F704" s="223" t="s">
        <v>2645</v>
      </c>
      <c r="G704" s="224" t="s">
        <v>304</v>
      </c>
      <c r="H704" s="225">
        <v>9</v>
      </c>
      <c r="I704" s="226"/>
      <c r="J704" s="227">
        <f>ROUND(I704*H704,2)</f>
        <v>0</v>
      </c>
      <c r="K704" s="223" t="s">
        <v>180</v>
      </c>
      <c r="L704" s="72"/>
      <c r="M704" s="228" t="s">
        <v>23</v>
      </c>
      <c r="N704" s="229" t="s">
        <v>47</v>
      </c>
      <c r="O704" s="47"/>
      <c r="P704" s="230">
        <f>O704*H704</f>
        <v>0</v>
      </c>
      <c r="Q704" s="230">
        <v>0.000155</v>
      </c>
      <c r="R704" s="230">
        <f>Q704*H704</f>
        <v>0.001395</v>
      </c>
      <c r="S704" s="230">
        <v>0</v>
      </c>
      <c r="T704" s="231">
        <f>S704*H704</f>
        <v>0</v>
      </c>
      <c r="AR704" s="24" t="s">
        <v>194</v>
      </c>
      <c r="AT704" s="24" t="s">
        <v>176</v>
      </c>
      <c r="AU704" s="24" t="s">
        <v>87</v>
      </c>
      <c r="AY704" s="24" t="s">
        <v>170</v>
      </c>
      <c r="BE704" s="232">
        <f>IF(N704="základní",J704,0)</f>
        <v>0</v>
      </c>
      <c r="BF704" s="232">
        <f>IF(N704="snížená",J704,0)</f>
        <v>0</v>
      </c>
      <c r="BG704" s="232">
        <f>IF(N704="zákl. přenesená",J704,0)</f>
        <v>0</v>
      </c>
      <c r="BH704" s="232">
        <f>IF(N704="sníž. přenesená",J704,0)</f>
        <v>0</v>
      </c>
      <c r="BI704" s="232">
        <f>IF(N704="nulová",J704,0)</f>
        <v>0</v>
      </c>
      <c r="BJ704" s="24" t="s">
        <v>84</v>
      </c>
      <c r="BK704" s="232">
        <f>ROUND(I704*H704,2)</f>
        <v>0</v>
      </c>
      <c r="BL704" s="24" t="s">
        <v>194</v>
      </c>
      <c r="BM704" s="24" t="s">
        <v>3235</v>
      </c>
    </row>
    <row r="705" spans="2:47" s="1" customFormat="1" ht="13.5">
      <c r="B705" s="46"/>
      <c r="C705" s="74"/>
      <c r="D705" s="233" t="s">
        <v>183</v>
      </c>
      <c r="E705" s="74"/>
      <c r="F705" s="234" t="s">
        <v>2647</v>
      </c>
      <c r="G705" s="74"/>
      <c r="H705" s="74"/>
      <c r="I705" s="191"/>
      <c r="J705" s="74"/>
      <c r="K705" s="74"/>
      <c r="L705" s="72"/>
      <c r="M705" s="235"/>
      <c r="N705" s="47"/>
      <c r="O705" s="47"/>
      <c r="P705" s="47"/>
      <c r="Q705" s="47"/>
      <c r="R705" s="47"/>
      <c r="S705" s="47"/>
      <c r="T705" s="95"/>
      <c r="AT705" s="24" t="s">
        <v>183</v>
      </c>
      <c r="AU705" s="24" t="s">
        <v>87</v>
      </c>
    </row>
    <row r="706" spans="2:47" s="1" customFormat="1" ht="13.5">
      <c r="B706" s="46"/>
      <c r="C706" s="74"/>
      <c r="D706" s="233" t="s">
        <v>295</v>
      </c>
      <c r="E706" s="74"/>
      <c r="F706" s="236" t="s">
        <v>2637</v>
      </c>
      <c r="G706" s="74"/>
      <c r="H706" s="74"/>
      <c r="I706" s="191"/>
      <c r="J706" s="74"/>
      <c r="K706" s="74"/>
      <c r="L706" s="72"/>
      <c r="M706" s="235"/>
      <c r="N706" s="47"/>
      <c r="O706" s="47"/>
      <c r="P706" s="47"/>
      <c r="Q706" s="47"/>
      <c r="R706" s="47"/>
      <c r="S706" s="47"/>
      <c r="T706" s="95"/>
      <c r="AT706" s="24" t="s">
        <v>295</v>
      </c>
      <c r="AU706" s="24" t="s">
        <v>87</v>
      </c>
    </row>
    <row r="707" spans="2:51" s="13" customFormat="1" ht="13.5">
      <c r="B707" s="275"/>
      <c r="C707" s="276"/>
      <c r="D707" s="233" t="s">
        <v>322</v>
      </c>
      <c r="E707" s="277" t="s">
        <v>23</v>
      </c>
      <c r="F707" s="278" t="s">
        <v>3236</v>
      </c>
      <c r="G707" s="276"/>
      <c r="H707" s="277" t="s">
        <v>23</v>
      </c>
      <c r="I707" s="279"/>
      <c r="J707" s="276"/>
      <c r="K707" s="276"/>
      <c r="L707" s="280"/>
      <c r="M707" s="281"/>
      <c r="N707" s="282"/>
      <c r="O707" s="282"/>
      <c r="P707" s="282"/>
      <c r="Q707" s="282"/>
      <c r="R707" s="282"/>
      <c r="S707" s="282"/>
      <c r="T707" s="283"/>
      <c r="AT707" s="284" t="s">
        <v>322</v>
      </c>
      <c r="AU707" s="284" t="s">
        <v>87</v>
      </c>
      <c r="AV707" s="13" t="s">
        <v>84</v>
      </c>
      <c r="AW707" s="13" t="s">
        <v>39</v>
      </c>
      <c r="AX707" s="13" t="s">
        <v>76</v>
      </c>
      <c r="AY707" s="284" t="s">
        <v>170</v>
      </c>
    </row>
    <row r="708" spans="2:51" s="11" customFormat="1" ht="13.5">
      <c r="B708" s="240"/>
      <c r="C708" s="241"/>
      <c r="D708" s="233" t="s">
        <v>322</v>
      </c>
      <c r="E708" s="242" t="s">
        <v>23</v>
      </c>
      <c r="F708" s="243" t="s">
        <v>3237</v>
      </c>
      <c r="G708" s="241"/>
      <c r="H708" s="244">
        <v>9</v>
      </c>
      <c r="I708" s="245"/>
      <c r="J708" s="241"/>
      <c r="K708" s="241"/>
      <c r="L708" s="246"/>
      <c r="M708" s="247"/>
      <c r="N708" s="248"/>
      <c r="O708" s="248"/>
      <c r="P708" s="248"/>
      <c r="Q708" s="248"/>
      <c r="R708" s="248"/>
      <c r="S708" s="248"/>
      <c r="T708" s="249"/>
      <c r="AT708" s="250" t="s">
        <v>322</v>
      </c>
      <c r="AU708" s="250" t="s">
        <v>87</v>
      </c>
      <c r="AV708" s="11" t="s">
        <v>87</v>
      </c>
      <c r="AW708" s="11" t="s">
        <v>39</v>
      </c>
      <c r="AX708" s="11" t="s">
        <v>84</v>
      </c>
      <c r="AY708" s="250" t="s">
        <v>170</v>
      </c>
    </row>
    <row r="709" spans="2:65" s="1" customFormat="1" ht="25.5" customHeight="1">
      <c r="B709" s="46"/>
      <c r="C709" s="262" t="s">
        <v>864</v>
      </c>
      <c r="D709" s="262" t="s">
        <v>858</v>
      </c>
      <c r="E709" s="263" t="s">
        <v>2648</v>
      </c>
      <c r="F709" s="264" t="s">
        <v>2649</v>
      </c>
      <c r="G709" s="265" t="s">
        <v>304</v>
      </c>
      <c r="H709" s="266">
        <v>8.12</v>
      </c>
      <c r="I709" s="267"/>
      <c r="J709" s="268">
        <f>ROUND(I709*H709,2)</f>
        <v>0</v>
      </c>
      <c r="K709" s="264" t="s">
        <v>23</v>
      </c>
      <c r="L709" s="269"/>
      <c r="M709" s="270" t="s">
        <v>23</v>
      </c>
      <c r="N709" s="271" t="s">
        <v>47</v>
      </c>
      <c r="O709" s="47"/>
      <c r="P709" s="230">
        <f>O709*H709</f>
        <v>0</v>
      </c>
      <c r="Q709" s="230">
        <v>0.049</v>
      </c>
      <c r="R709" s="230">
        <f>Q709*H709</f>
        <v>0.39787999999999996</v>
      </c>
      <c r="S709" s="230">
        <v>0</v>
      </c>
      <c r="T709" s="231">
        <f>S709*H709</f>
        <v>0</v>
      </c>
      <c r="AR709" s="24" t="s">
        <v>211</v>
      </c>
      <c r="AT709" s="24" t="s">
        <v>858</v>
      </c>
      <c r="AU709" s="24" t="s">
        <v>87</v>
      </c>
      <c r="AY709" s="24" t="s">
        <v>170</v>
      </c>
      <c r="BE709" s="232">
        <f>IF(N709="základní",J709,0)</f>
        <v>0</v>
      </c>
      <c r="BF709" s="232">
        <f>IF(N709="snížená",J709,0)</f>
        <v>0</v>
      </c>
      <c r="BG709" s="232">
        <f>IF(N709="zákl. přenesená",J709,0)</f>
        <v>0</v>
      </c>
      <c r="BH709" s="232">
        <f>IF(N709="sníž. přenesená",J709,0)</f>
        <v>0</v>
      </c>
      <c r="BI709" s="232">
        <f>IF(N709="nulová",J709,0)</f>
        <v>0</v>
      </c>
      <c r="BJ709" s="24" t="s">
        <v>84</v>
      </c>
      <c r="BK709" s="232">
        <f>ROUND(I709*H709,2)</f>
        <v>0</v>
      </c>
      <c r="BL709" s="24" t="s">
        <v>194</v>
      </c>
      <c r="BM709" s="24" t="s">
        <v>3238</v>
      </c>
    </row>
    <row r="710" spans="2:47" s="1" customFormat="1" ht="13.5">
      <c r="B710" s="46"/>
      <c r="C710" s="74"/>
      <c r="D710" s="233" t="s">
        <v>183</v>
      </c>
      <c r="E710" s="74"/>
      <c r="F710" s="234" t="s">
        <v>2649</v>
      </c>
      <c r="G710" s="74"/>
      <c r="H710" s="74"/>
      <c r="I710" s="191"/>
      <c r="J710" s="74"/>
      <c r="K710" s="74"/>
      <c r="L710" s="72"/>
      <c r="M710" s="235"/>
      <c r="N710" s="47"/>
      <c r="O710" s="47"/>
      <c r="P710" s="47"/>
      <c r="Q710" s="47"/>
      <c r="R710" s="47"/>
      <c r="S710" s="47"/>
      <c r="T710" s="95"/>
      <c r="AT710" s="24" t="s">
        <v>183</v>
      </c>
      <c r="AU710" s="24" t="s">
        <v>87</v>
      </c>
    </row>
    <row r="711" spans="2:51" s="11" customFormat="1" ht="13.5">
      <c r="B711" s="240"/>
      <c r="C711" s="241"/>
      <c r="D711" s="233" t="s">
        <v>322</v>
      </c>
      <c r="E711" s="241"/>
      <c r="F711" s="243" t="s">
        <v>3209</v>
      </c>
      <c r="G711" s="241"/>
      <c r="H711" s="244">
        <v>8.12</v>
      </c>
      <c r="I711" s="245"/>
      <c r="J711" s="241"/>
      <c r="K711" s="241"/>
      <c r="L711" s="246"/>
      <c r="M711" s="247"/>
      <c r="N711" s="248"/>
      <c r="O711" s="248"/>
      <c r="P711" s="248"/>
      <c r="Q711" s="248"/>
      <c r="R711" s="248"/>
      <c r="S711" s="248"/>
      <c r="T711" s="249"/>
      <c r="AT711" s="250" t="s">
        <v>322</v>
      </c>
      <c r="AU711" s="250" t="s">
        <v>87</v>
      </c>
      <c r="AV711" s="11" t="s">
        <v>87</v>
      </c>
      <c r="AW711" s="11" t="s">
        <v>6</v>
      </c>
      <c r="AX711" s="11" t="s">
        <v>84</v>
      </c>
      <c r="AY711" s="250" t="s">
        <v>170</v>
      </c>
    </row>
    <row r="712" spans="2:65" s="1" customFormat="1" ht="25.5" customHeight="1">
      <c r="B712" s="46"/>
      <c r="C712" s="262" t="s">
        <v>869</v>
      </c>
      <c r="D712" s="262" t="s">
        <v>858</v>
      </c>
      <c r="E712" s="263" t="s">
        <v>3239</v>
      </c>
      <c r="F712" s="264" t="s">
        <v>3240</v>
      </c>
      <c r="G712" s="265" t="s">
        <v>304</v>
      </c>
      <c r="H712" s="266">
        <v>1.015</v>
      </c>
      <c r="I712" s="267"/>
      <c r="J712" s="268">
        <f>ROUND(I712*H712,2)</f>
        <v>0</v>
      </c>
      <c r="K712" s="264" t="s">
        <v>180</v>
      </c>
      <c r="L712" s="269"/>
      <c r="M712" s="270" t="s">
        <v>23</v>
      </c>
      <c r="N712" s="271" t="s">
        <v>47</v>
      </c>
      <c r="O712" s="47"/>
      <c r="P712" s="230">
        <f>O712*H712</f>
        <v>0</v>
      </c>
      <c r="Q712" s="230">
        <v>0.06</v>
      </c>
      <c r="R712" s="230">
        <f>Q712*H712</f>
        <v>0.06089999999999999</v>
      </c>
      <c r="S712" s="230">
        <v>0</v>
      </c>
      <c r="T712" s="231">
        <f>S712*H712</f>
        <v>0</v>
      </c>
      <c r="AR712" s="24" t="s">
        <v>211</v>
      </c>
      <c r="AT712" s="24" t="s">
        <v>858</v>
      </c>
      <c r="AU712" s="24" t="s">
        <v>87</v>
      </c>
      <c r="AY712" s="24" t="s">
        <v>170</v>
      </c>
      <c r="BE712" s="232">
        <f>IF(N712="základní",J712,0)</f>
        <v>0</v>
      </c>
      <c r="BF712" s="232">
        <f>IF(N712="snížená",J712,0)</f>
        <v>0</v>
      </c>
      <c r="BG712" s="232">
        <f>IF(N712="zákl. přenesená",J712,0)</f>
        <v>0</v>
      </c>
      <c r="BH712" s="232">
        <f>IF(N712="sníž. přenesená",J712,0)</f>
        <v>0</v>
      </c>
      <c r="BI712" s="232">
        <f>IF(N712="nulová",J712,0)</f>
        <v>0</v>
      </c>
      <c r="BJ712" s="24" t="s">
        <v>84</v>
      </c>
      <c r="BK712" s="232">
        <f>ROUND(I712*H712,2)</f>
        <v>0</v>
      </c>
      <c r="BL712" s="24" t="s">
        <v>194</v>
      </c>
      <c r="BM712" s="24" t="s">
        <v>3241</v>
      </c>
    </row>
    <row r="713" spans="2:47" s="1" customFormat="1" ht="13.5">
      <c r="B713" s="46"/>
      <c r="C713" s="74"/>
      <c r="D713" s="233" t="s">
        <v>183</v>
      </c>
      <c r="E713" s="74"/>
      <c r="F713" s="234" t="s">
        <v>3240</v>
      </c>
      <c r="G713" s="74"/>
      <c r="H713" s="74"/>
      <c r="I713" s="191"/>
      <c r="J713" s="74"/>
      <c r="K713" s="74"/>
      <c r="L713" s="72"/>
      <c r="M713" s="235"/>
      <c r="N713" s="47"/>
      <c r="O713" s="47"/>
      <c r="P713" s="47"/>
      <c r="Q713" s="47"/>
      <c r="R713" s="47"/>
      <c r="S713" s="47"/>
      <c r="T713" s="95"/>
      <c r="AT713" s="24" t="s">
        <v>183</v>
      </c>
      <c r="AU713" s="24" t="s">
        <v>87</v>
      </c>
    </row>
    <row r="714" spans="2:51" s="13" customFormat="1" ht="13.5">
      <c r="B714" s="275"/>
      <c r="C714" s="276"/>
      <c r="D714" s="233" t="s">
        <v>322</v>
      </c>
      <c r="E714" s="277" t="s">
        <v>23</v>
      </c>
      <c r="F714" s="278" t="s">
        <v>3242</v>
      </c>
      <c r="G714" s="276"/>
      <c r="H714" s="277" t="s">
        <v>23</v>
      </c>
      <c r="I714" s="279"/>
      <c r="J714" s="276"/>
      <c r="K714" s="276"/>
      <c r="L714" s="280"/>
      <c r="M714" s="281"/>
      <c r="N714" s="282"/>
      <c r="O714" s="282"/>
      <c r="P714" s="282"/>
      <c r="Q714" s="282"/>
      <c r="R714" s="282"/>
      <c r="S714" s="282"/>
      <c r="T714" s="283"/>
      <c r="AT714" s="284" t="s">
        <v>322</v>
      </c>
      <c r="AU714" s="284" t="s">
        <v>87</v>
      </c>
      <c r="AV714" s="13" t="s">
        <v>84</v>
      </c>
      <c r="AW714" s="13" t="s">
        <v>39</v>
      </c>
      <c r="AX714" s="13" t="s">
        <v>76</v>
      </c>
      <c r="AY714" s="284" t="s">
        <v>170</v>
      </c>
    </row>
    <row r="715" spans="2:51" s="11" customFormat="1" ht="13.5">
      <c r="B715" s="240"/>
      <c r="C715" s="241"/>
      <c r="D715" s="233" t="s">
        <v>322</v>
      </c>
      <c r="E715" s="242" t="s">
        <v>23</v>
      </c>
      <c r="F715" s="243" t="s">
        <v>84</v>
      </c>
      <c r="G715" s="241"/>
      <c r="H715" s="244">
        <v>1</v>
      </c>
      <c r="I715" s="245"/>
      <c r="J715" s="241"/>
      <c r="K715" s="241"/>
      <c r="L715" s="246"/>
      <c r="M715" s="247"/>
      <c r="N715" s="248"/>
      <c r="O715" s="248"/>
      <c r="P715" s="248"/>
      <c r="Q715" s="248"/>
      <c r="R715" s="248"/>
      <c r="S715" s="248"/>
      <c r="T715" s="249"/>
      <c r="AT715" s="250" t="s">
        <v>322</v>
      </c>
      <c r="AU715" s="250" t="s">
        <v>87</v>
      </c>
      <c r="AV715" s="11" t="s">
        <v>87</v>
      </c>
      <c r="AW715" s="11" t="s">
        <v>39</v>
      </c>
      <c r="AX715" s="11" t="s">
        <v>84</v>
      </c>
      <c r="AY715" s="250" t="s">
        <v>170</v>
      </c>
    </row>
    <row r="716" spans="2:51" s="11" customFormat="1" ht="13.5">
      <c r="B716" s="240"/>
      <c r="C716" s="241"/>
      <c r="D716" s="233" t="s">
        <v>322</v>
      </c>
      <c r="E716" s="241"/>
      <c r="F716" s="243" t="s">
        <v>3243</v>
      </c>
      <c r="G716" s="241"/>
      <c r="H716" s="244">
        <v>1.015</v>
      </c>
      <c r="I716" s="245"/>
      <c r="J716" s="241"/>
      <c r="K716" s="241"/>
      <c r="L716" s="246"/>
      <c r="M716" s="247"/>
      <c r="N716" s="248"/>
      <c r="O716" s="248"/>
      <c r="P716" s="248"/>
      <c r="Q716" s="248"/>
      <c r="R716" s="248"/>
      <c r="S716" s="248"/>
      <c r="T716" s="249"/>
      <c r="AT716" s="250" t="s">
        <v>322</v>
      </c>
      <c r="AU716" s="250" t="s">
        <v>87</v>
      </c>
      <c r="AV716" s="11" t="s">
        <v>87</v>
      </c>
      <c r="AW716" s="11" t="s">
        <v>6</v>
      </c>
      <c r="AX716" s="11" t="s">
        <v>84</v>
      </c>
      <c r="AY716" s="250" t="s">
        <v>170</v>
      </c>
    </row>
    <row r="717" spans="2:65" s="1" customFormat="1" ht="25.5" customHeight="1">
      <c r="B717" s="46"/>
      <c r="C717" s="221" t="s">
        <v>874</v>
      </c>
      <c r="D717" s="221" t="s">
        <v>176</v>
      </c>
      <c r="E717" s="222" t="s">
        <v>3244</v>
      </c>
      <c r="F717" s="223" t="s">
        <v>3245</v>
      </c>
      <c r="G717" s="224" t="s">
        <v>304</v>
      </c>
      <c r="H717" s="225">
        <v>2</v>
      </c>
      <c r="I717" s="226"/>
      <c r="J717" s="227">
        <f>ROUND(I717*H717,2)</f>
        <v>0</v>
      </c>
      <c r="K717" s="223" t="s">
        <v>180</v>
      </c>
      <c r="L717" s="72"/>
      <c r="M717" s="228" t="s">
        <v>23</v>
      </c>
      <c r="N717" s="229" t="s">
        <v>47</v>
      </c>
      <c r="O717" s="47"/>
      <c r="P717" s="230">
        <f>O717*H717</f>
        <v>0</v>
      </c>
      <c r="Q717" s="230">
        <v>0.000165</v>
      </c>
      <c r="R717" s="230">
        <f>Q717*H717</f>
        <v>0.00033</v>
      </c>
      <c r="S717" s="230">
        <v>0</v>
      </c>
      <c r="T717" s="231">
        <f>S717*H717</f>
        <v>0</v>
      </c>
      <c r="AR717" s="24" t="s">
        <v>194</v>
      </c>
      <c r="AT717" s="24" t="s">
        <v>176</v>
      </c>
      <c r="AU717" s="24" t="s">
        <v>87</v>
      </c>
      <c r="AY717" s="24" t="s">
        <v>170</v>
      </c>
      <c r="BE717" s="232">
        <f>IF(N717="základní",J717,0)</f>
        <v>0</v>
      </c>
      <c r="BF717" s="232">
        <f>IF(N717="snížená",J717,0)</f>
        <v>0</v>
      </c>
      <c r="BG717" s="232">
        <f>IF(N717="zákl. přenesená",J717,0)</f>
        <v>0</v>
      </c>
      <c r="BH717" s="232">
        <f>IF(N717="sníž. přenesená",J717,0)</f>
        <v>0</v>
      </c>
      <c r="BI717" s="232">
        <f>IF(N717="nulová",J717,0)</f>
        <v>0</v>
      </c>
      <c r="BJ717" s="24" t="s">
        <v>84</v>
      </c>
      <c r="BK717" s="232">
        <f>ROUND(I717*H717,2)</f>
        <v>0</v>
      </c>
      <c r="BL717" s="24" t="s">
        <v>194</v>
      </c>
      <c r="BM717" s="24" t="s">
        <v>3246</v>
      </c>
    </row>
    <row r="718" spans="2:47" s="1" customFormat="1" ht="13.5">
      <c r="B718" s="46"/>
      <c r="C718" s="74"/>
      <c r="D718" s="233" t="s">
        <v>183</v>
      </c>
      <c r="E718" s="74"/>
      <c r="F718" s="234" t="s">
        <v>3247</v>
      </c>
      <c r="G718" s="74"/>
      <c r="H718" s="74"/>
      <c r="I718" s="191"/>
      <c r="J718" s="74"/>
      <c r="K718" s="74"/>
      <c r="L718" s="72"/>
      <c r="M718" s="235"/>
      <c r="N718" s="47"/>
      <c r="O718" s="47"/>
      <c r="P718" s="47"/>
      <c r="Q718" s="47"/>
      <c r="R718" s="47"/>
      <c r="S718" s="47"/>
      <c r="T718" s="95"/>
      <c r="AT718" s="24" t="s">
        <v>183</v>
      </c>
      <c r="AU718" s="24" t="s">
        <v>87</v>
      </c>
    </row>
    <row r="719" spans="2:47" s="1" customFormat="1" ht="13.5">
      <c r="B719" s="46"/>
      <c r="C719" s="74"/>
      <c r="D719" s="233" t="s">
        <v>295</v>
      </c>
      <c r="E719" s="74"/>
      <c r="F719" s="236" t="s">
        <v>2637</v>
      </c>
      <c r="G719" s="74"/>
      <c r="H719" s="74"/>
      <c r="I719" s="191"/>
      <c r="J719" s="74"/>
      <c r="K719" s="74"/>
      <c r="L719" s="72"/>
      <c r="M719" s="235"/>
      <c r="N719" s="47"/>
      <c r="O719" s="47"/>
      <c r="P719" s="47"/>
      <c r="Q719" s="47"/>
      <c r="R719" s="47"/>
      <c r="S719" s="47"/>
      <c r="T719" s="95"/>
      <c r="AT719" s="24" t="s">
        <v>295</v>
      </c>
      <c r="AU719" s="24" t="s">
        <v>87</v>
      </c>
    </row>
    <row r="720" spans="2:51" s="13" customFormat="1" ht="13.5">
      <c r="B720" s="275"/>
      <c r="C720" s="276"/>
      <c r="D720" s="233" t="s">
        <v>322</v>
      </c>
      <c r="E720" s="277" t="s">
        <v>23</v>
      </c>
      <c r="F720" s="278" t="s">
        <v>3248</v>
      </c>
      <c r="G720" s="276"/>
      <c r="H720" s="277" t="s">
        <v>23</v>
      </c>
      <c r="I720" s="279"/>
      <c r="J720" s="276"/>
      <c r="K720" s="276"/>
      <c r="L720" s="280"/>
      <c r="M720" s="281"/>
      <c r="N720" s="282"/>
      <c r="O720" s="282"/>
      <c r="P720" s="282"/>
      <c r="Q720" s="282"/>
      <c r="R720" s="282"/>
      <c r="S720" s="282"/>
      <c r="T720" s="283"/>
      <c r="AT720" s="284" t="s">
        <v>322</v>
      </c>
      <c r="AU720" s="284" t="s">
        <v>87</v>
      </c>
      <c r="AV720" s="13" t="s">
        <v>84</v>
      </c>
      <c r="AW720" s="13" t="s">
        <v>39</v>
      </c>
      <c r="AX720" s="13" t="s">
        <v>76</v>
      </c>
      <c r="AY720" s="284" t="s">
        <v>170</v>
      </c>
    </row>
    <row r="721" spans="2:51" s="11" customFormat="1" ht="13.5">
      <c r="B721" s="240"/>
      <c r="C721" s="241"/>
      <c r="D721" s="233" t="s">
        <v>322</v>
      </c>
      <c r="E721" s="242" t="s">
        <v>23</v>
      </c>
      <c r="F721" s="243" t="s">
        <v>87</v>
      </c>
      <c r="G721" s="241"/>
      <c r="H721" s="244">
        <v>2</v>
      </c>
      <c r="I721" s="245"/>
      <c r="J721" s="241"/>
      <c r="K721" s="241"/>
      <c r="L721" s="246"/>
      <c r="M721" s="247"/>
      <c r="N721" s="248"/>
      <c r="O721" s="248"/>
      <c r="P721" s="248"/>
      <c r="Q721" s="248"/>
      <c r="R721" s="248"/>
      <c r="S721" s="248"/>
      <c r="T721" s="249"/>
      <c r="AT721" s="250" t="s">
        <v>322</v>
      </c>
      <c r="AU721" s="250" t="s">
        <v>87</v>
      </c>
      <c r="AV721" s="11" t="s">
        <v>87</v>
      </c>
      <c r="AW721" s="11" t="s">
        <v>39</v>
      </c>
      <c r="AX721" s="11" t="s">
        <v>84</v>
      </c>
      <c r="AY721" s="250" t="s">
        <v>170</v>
      </c>
    </row>
    <row r="722" spans="2:65" s="1" customFormat="1" ht="25.5" customHeight="1">
      <c r="B722" s="46"/>
      <c r="C722" s="262" t="s">
        <v>879</v>
      </c>
      <c r="D722" s="262" t="s">
        <v>858</v>
      </c>
      <c r="E722" s="263" t="s">
        <v>3249</v>
      </c>
      <c r="F722" s="264" t="s">
        <v>3250</v>
      </c>
      <c r="G722" s="265" t="s">
        <v>304</v>
      </c>
      <c r="H722" s="266">
        <v>2.03</v>
      </c>
      <c r="I722" s="267"/>
      <c r="J722" s="268">
        <f>ROUND(I722*H722,2)</f>
        <v>0</v>
      </c>
      <c r="K722" s="264" t="s">
        <v>180</v>
      </c>
      <c r="L722" s="269"/>
      <c r="M722" s="270" t="s">
        <v>23</v>
      </c>
      <c r="N722" s="271" t="s">
        <v>47</v>
      </c>
      <c r="O722" s="47"/>
      <c r="P722" s="230">
        <f>O722*H722</f>
        <v>0</v>
      </c>
      <c r="Q722" s="230">
        <v>0.145</v>
      </c>
      <c r="R722" s="230">
        <f>Q722*H722</f>
        <v>0.29434999999999995</v>
      </c>
      <c r="S722" s="230">
        <v>0</v>
      </c>
      <c r="T722" s="231">
        <f>S722*H722</f>
        <v>0</v>
      </c>
      <c r="AR722" s="24" t="s">
        <v>211</v>
      </c>
      <c r="AT722" s="24" t="s">
        <v>858</v>
      </c>
      <c r="AU722" s="24" t="s">
        <v>87</v>
      </c>
      <c r="AY722" s="24" t="s">
        <v>170</v>
      </c>
      <c r="BE722" s="232">
        <f>IF(N722="základní",J722,0)</f>
        <v>0</v>
      </c>
      <c r="BF722" s="232">
        <f>IF(N722="snížená",J722,0)</f>
        <v>0</v>
      </c>
      <c r="BG722" s="232">
        <f>IF(N722="zákl. přenesená",J722,0)</f>
        <v>0</v>
      </c>
      <c r="BH722" s="232">
        <f>IF(N722="sníž. přenesená",J722,0)</f>
        <v>0</v>
      </c>
      <c r="BI722" s="232">
        <f>IF(N722="nulová",J722,0)</f>
        <v>0</v>
      </c>
      <c r="BJ722" s="24" t="s">
        <v>84</v>
      </c>
      <c r="BK722" s="232">
        <f>ROUND(I722*H722,2)</f>
        <v>0</v>
      </c>
      <c r="BL722" s="24" t="s">
        <v>194</v>
      </c>
      <c r="BM722" s="24" t="s">
        <v>3251</v>
      </c>
    </row>
    <row r="723" spans="2:47" s="1" customFormat="1" ht="13.5">
      <c r="B723" s="46"/>
      <c r="C723" s="74"/>
      <c r="D723" s="233" t="s">
        <v>183</v>
      </c>
      <c r="E723" s="74"/>
      <c r="F723" s="234" t="s">
        <v>3250</v>
      </c>
      <c r="G723" s="74"/>
      <c r="H723" s="74"/>
      <c r="I723" s="191"/>
      <c r="J723" s="74"/>
      <c r="K723" s="74"/>
      <c r="L723" s="72"/>
      <c r="M723" s="235"/>
      <c r="N723" s="47"/>
      <c r="O723" s="47"/>
      <c r="P723" s="47"/>
      <c r="Q723" s="47"/>
      <c r="R723" s="47"/>
      <c r="S723" s="47"/>
      <c r="T723" s="95"/>
      <c r="AT723" s="24" t="s">
        <v>183</v>
      </c>
      <c r="AU723" s="24" t="s">
        <v>87</v>
      </c>
    </row>
    <row r="724" spans="2:51" s="11" customFormat="1" ht="13.5">
      <c r="B724" s="240"/>
      <c r="C724" s="241"/>
      <c r="D724" s="233" t="s">
        <v>322</v>
      </c>
      <c r="E724" s="241"/>
      <c r="F724" s="243" t="s">
        <v>3252</v>
      </c>
      <c r="G724" s="241"/>
      <c r="H724" s="244">
        <v>2.03</v>
      </c>
      <c r="I724" s="245"/>
      <c r="J724" s="241"/>
      <c r="K724" s="241"/>
      <c r="L724" s="246"/>
      <c r="M724" s="247"/>
      <c r="N724" s="248"/>
      <c r="O724" s="248"/>
      <c r="P724" s="248"/>
      <c r="Q724" s="248"/>
      <c r="R724" s="248"/>
      <c r="S724" s="248"/>
      <c r="T724" s="249"/>
      <c r="AT724" s="250" t="s">
        <v>322</v>
      </c>
      <c r="AU724" s="250" t="s">
        <v>87</v>
      </c>
      <c r="AV724" s="11" t="s">
        <v>87</v>
      </c>
      <c r="AW724" s="11" t="s">
        <v>6</v>
      </c>
      <c r="AX724" s="11" t="s">
        <v>84</v>
      </c>
      <c r="AY724" s="250" t="s">
        <v>170</v>
      </c>
    </row>
    <row r="725" spans="2:65" s="1" customFormat="1" ht="16.5" customHeight="1">
      <c r="B725" s="46"/>
      <c r="C725" s="221" t="s">
        <v>884</v>
      </c>
      <c r="D725" s="221" t="s">
        <v>176</v>
      </c>
      <c r="E725" s="222" t="s">
        <v>3253</v>
      </c>
      <c r="F725" s="223" t="s">
        <v>3254</v>
      </c>
      <c r="G725" s="224" t="s">
        <v>304</v>
      </c>
      <c r="H725" s="225">
        <v>81</v>
      </c>
      <c r="I725" s="226"/>
      <c r="J725" s="227">
        <f>ROUND(I725*H725,2)</f>
        <v>0</v>
      </c>
      <c r="K725" s="223" t="s">
        <v>23</v>
      </c>
      <c r="L725" s="72"/>
      <c r="M725" s="228" t="s">
        <v>23</v>
      </c>
      <c r="N725" s="229" t="s">
        <v>47</v>
      </c>
      <c r="O725" s="47"/>
      <c r="P725" s="230">
        <f>O725*H725</f>
        <v>0</v>
      </c>
      <c r="Q725" s="230">
        <v>0</v>
      </c>
      <c r="R725" s="230">
        <f>Q725*H725</f>
        <v>0</v>
      </c>
      <c r="S725" s="230">
        <v>0</v>
      </c>
      <c r="T725" s="231">
        <f>S725*H725</f>
        <v>0</v>
      </c>
      <c r="AR725" s="24" t="s">
        <v>194</v>
      </c>
      <c r="AT725" s="24" t="s">
        <v>176</v>
      </c>
      <c r="AU725" s="24" t="s">
        <v>87</v>
      </c>
      <c r="AY725" s="24" t="s">
        <v>170</v>
      </c>
      <c r="BE725" s="232">
        <f>IF(N725="základní",J725,0)</f>
        <v>0</v>
      </c>
      <c r="BF725" s="232">
        <f>IF(N725="snížená",J725,0)</f>
        <v>0</v>
      </c>
      <c r="BG725" s="232">
        <f>IF(N725="zákl. přenesená",J725,0)</f>
        <v>0</v>
      </c>
      <c r="BH725" s="232">
        <f>IF(N725="sníž. přenesená",J725,0)</f>
        <v>0</v>
      </c>
      <c r="BI725" s="232">
        <f>IF(N725="nulová",J725,0)</f>
        <v>0</v>
      </c>
      <c r="BJ725" s="24" t="s">
        <v>84</v>
      </c>
      <c r="BK725" s="232">
        <f>ROUND(I725*H725,2)</f>
        <v>0</v>
      </c>
      <c r="BL725" s="24" t="s">
        <v>194</v>
      </c>
      <c r="BM725" s="24" t="s">
        <v>3255</v>
      </c>
    </row>
    <row r="726" spans="2:47" s="1" customFormat="1" ht="13.5">
      <c r="B726" s="46"/>
      <c r="C726" s="74"/>
      <c r="D726" s="233" t="s">
        <v>183</v>
      </c>
      <c r="E726" s="74"/>
      <c r="F726" s="234" t="s">
        <v>3254</v>
      </c>
      <c r="G726" s="74"/>
      <c r="H726" s="74"/>
      <c r="I726" s="191"/>
      <c r="J726" s="74"/>
      <c r="K726" s="74"/>
      <c r="L726" s="72"/>
      <c r="M726" s="235"/>
      <c r="N726" s="47"/>
      <c r="O726" s="47"/>
      <c r="P726" s="47"/>
      <c r="Q726" s="47"/>
      <c r="R726" s="47"/>
      <c r="S726" s="47"/>
      <c r="T726" s="95"/>
      <c r="AT726" s="24" t="s">
        <v>183</v>
      </c>
      <c r="AU726" s="24" t="s">
        <v>87</v>
      </c>
    </row>
    <row r="727" spans="2:51" s="13" customFormat="1" ht="13.5">
      <c r="B727" s="275"/>
      <c r="C727" s="276"/>
      <c r="D727" s="233" t="s">
        <v>322</v>
      </c>
      <c r="E727" s="277" t="s">
        <v>23</v>
      </c>
      <c r="F727" s="278" t="s">
        <v>3256</v>
      </c>
      <c r="G727" s="276"/>
      <c r="H727" s="277" t="s">
        <v>23</v>
      </c>
      <c r="I727" s="279"/>
      <c r="J727" s="276"/>
      <c r="K727" s="276"/>
      <c r="L727" s="280"/>
      <c r="M727" s="281"/>
      <c r="N727" s="282"/>
      <c r="O727" s="282"/>
      <c r="P727" s="282"/>
      <c r="Q727" s="282"/>
      <c r="R727" s="282"/>
      <c r="S727" s="282"/>
      <c r="T727" s="283"/>
      <c r="AT727" s="284" t="s">
        <v>322</v>
      </c>
      <c r="AU727" s="284" t="s">
        <v>87</v>
      </c>
      <c r="AV727" s="13" t="s">
        <v>84</v>
      </c>
      <c r="AW727" s="13" t="s">
        <v>39</v>
      </c>
      <c r="AX727" s="13" t="s">
        <v>76</v>
      </c>
      <c r="AY727" s="284" t="s">
        <v>170</v>
      </c>
    </row>
    <row r="728" spans="2:51" s="11" customFormat="1" ht="13.5">
      <c r="B728" s="240"/>
      <c r="C728" s="241"/>
      <c r="D728" s="233" t="s">
        <v>322</v>
      </c>
      <c r="E728" s="242" t="s">
        <v>23</v>
      </c>
      <c r="F728" s="243" t="s">
        <v>3257</v>
      </c>
      <c r="G728" s="241"/>
      <c r="H728" s="244">
        <v>81</v>
      </c>
      <c r="I728" s="245"/>
      <c r="J728" s="241"/>
      <c r="K728" s="241"/>
      <c r="L728" s="246"/>
      <c r="M728" s="247"/>
      <c r="N728" s="248"/>
      <c r="O728" s="248"/>
      <c r="P728" s="248"/>
      <c r="Q728" s="248"/>
      <c r="R728" s="248"/>
      <c r="S728" s="248"/>
      <c r="T728" s="249"/>
      <c r="AT728" s="250" t="s">
        <v>322</v>
      </c>
      <c r="AU728" s="250" t="s">
        <v>87</v>
      </c>
      <c r="AV728" s="11" t="s">
        <v>87</v>
      </c>
      <c r="AW728" s="11" t="s">
        <v>39</v>
      </c>
      <c r="AX728" s="11" t="s">
        <v>84</v>
      </c>
      <c r="AY728" s="250" t="s">
        <v>170</v>
      </c>
    </row>
    <row r="729" spans="2:65" s="1" customFormat="1" ht="16.5" customHeight="1">
      <c r="B729" s="46"/>
      <c r="C729" s="221" t="s">
        <v>889</v>
      </c>
      <c r="D729" s="221" t="s">
        <v>176</v>
      </c>
      <c r="E729" s="222" t="s">
        <v>3258</v>
      </c>
      <c r="F729" s="223" t="s">
        <v>3259</v>
      </c>
      <c r="G729" s="224" t="s">
        <v>304</v>
      </c>
      <c r="H729" s="225">
        <v>30</v>
      </c>
      <c r="I729" s="226"/>
      <c r="J729" s="227">
        <f>ROUND(I729*H729,2)</f>
        <v>0</v>
      </c>
      <c r="K729" s="223" t="s">
        <v>23</v>
      </c>
      <c r="L729" s="72"/>
      <c r="M729" s="228" t="s">
        <v>23</v>
      </c>
      <c r="N729" s="229" t="s">
        <v>47</v>
      </c>
      <c r="O729" s="47"/>
      <c r="P729" s="230">
        <f>O729*H729</f>
        <v>0</v>
      </c>
      <c r="Q729" s="230">
        <v>0</v>
      </c>
      <c r="R729" s="230">
        <f>Q729*H729</f>
        <v>0</v>
      </c>
      <c r="S729" s="230">
        <v>0</v>
      </c>
      <c r="T729" s="231">
        <f>S729*H729</f>
        <v>0</v>
      </c>
      <c r="AR729" s="24" t="s">
        <v>194</v>
      </c>
      <c r="AT729" s="24" t="s">
        <v>176</v>
      </c>
      <c r="AU729" s="24" t="s">
        <v>87</v>
      </c>
      <c r="AY729" s="24" t="s">
        <v>170</v>
      </c>
      <c r="BE729" s="232">
        <f>IF(N729="základní",J729,0)</f>
        <v>0</v>
      </c>
      <c r="BF729" s="232">
        <f>IF(N729="snížená",J729,0)</f>
        <v>0</v>
      </c>
      <c r="BG729" s="232">
        <f>IF(N729="zákl. přenesená",J729,0)</f>
        <v>0</v>
      </c>
      <c r="BH729" s="232">
        <f>IF(N729="sníž. přenesená",J729,0)</f>
        <v>0</v>
      </c>
      <c r="BI729" s="232">
        <f>IF(N729="nulová",J729,0)</f>
        <v>0</v>
      </c>
      <c r="BJ729" s="24" t="s">
        <v>84</v>
      </c>
      <c r="BK729" s="232">
        <f>ROUND(I729*H729,2)</f>
        <v>0</v>
      </c>
      <c r="BL729" s="24" t="s">
        <v>194</v>
      </c>
      <c r="BM729" s="24" t="s">
        <v>3260</v>
      </c>
    </row>
    <row r="730" spans="2:47" s="1" customFormat="1" ht="13.5">
      <c r="B730" s="46"/>
      <c r="C730" s="74"/>
      <c r="D730" s="233" t="s">
        <v>183</v>
      </c>
      <c r="E730" s="74"/>
      <c r="F730" s="234" t="s">
        <v>3259</v>
      </c>
      <c r="G730" s="74"/>
      <c r="H730" s="74"/>
      <c r="I730" s="191"/>
      <c r="J730" s="74"/>
      <c r="K730" s="74"/>
      <c r="L730" s="72"/>
      <c r="M730" s="235"/>
      <c r="N730" s="47"/>
      <c r="O730" s="47"/>
      <c r="P730" s="47"/>
      <c r="Q730" s="47"/>
      <c r="R730" s="47"/>
      <c r="S730" s="47"/>
      <c r="T730" s="95"/>
      <c r="AT730" s="24" t="s">
        <v>183</v>
      </c>
      <c r="AU730" s="24" t="s">
        <v>87</v>
      </c>
    </row>
    <row r="731" spans="2:51" s="13" customFormat="1" ht="13.5">
      <c r="B731" s="275"/>
      <c r="C731" s="276"/>
      <c r="D731" s="233" t="s">
        <v>322</v>
      </c>
      <c r="E731" s="277" t="s">
        <v>23</v>
      </c>
      <c r="F731" s="278" t="s">
        <v>3256</v>
      </c>
      <c r="G731" s="276"/>
      <c r="H731" s="277" t="s">
        <v>23</v>
      </c>
      <c r="I731" s="279"/>
      <c r="J731" s="276"/>
      <c r="K731" s="276"/>
      <c r="L731" s="280"/>
      <c r="M731" s="281"/>
      <c r="N731" s="282"/>
      <c r="O731" s="282"/>
      <c r="P731" s="282"/>
      <c r="Q731" s="282"/>
      <c r="R731" s="282"/>
      <c r="S731" s="282"/>
      <c r="T731" s="283"/>
      <c r="AT731" s="284" t="s">
        <v>322</v>
      </c>
      <c r="AU731" s="284" t="s">
        <v>87</v>
      </c>
      <c r="AV731" s="13" t="s">
        <v>84</v>
      </c>
      <c r="AW731" s="13" t="s">
        <v>39</v>
      </c>
      <c r="AX731" s="13" t="s">
        <v>76</v>
      </c>
      <c r="AY731" s="284" t="s">
        <v>170</v>
      </c>
    </row>
    <row r="732" spans="2:51" s="11" customFormat="1" ht="13.5">
      <c r="B732" s="240"/>
      <c r="C732" s="241"/>
      <c r="D732" s="233" t="s">
        <v>322</v>
      </c>
      <c r="E732" s="242" t="s">
        <v>23</v>
      </c>
      <c r="F732" s="243" t="s">
        <v>3223</v>
      </c>
      <c r="G732" s="241"/>
      <c r="H732" s="244">
        <v>30</v>
      </c>
      <c r="I732" s="245"/>
      <c r="J732" s="241"/>
      <c r="K732" s="241"/>
      <c r="L732" s="246"/>
      <c r="M732" s="247"/>
      <c r="N732" s="248"/>
      <c r="O732" s="248"/>
      <c r="P732" s="248"/>
      <c r="Q732" s="248"/>
      <c r="R732" s="248"/>
      <c r="S732" s="248"/>
      <c r="T732" s="249"/>
      <c r="AT732" s="250" t="s">
        <v>322</v>
      </c>
      <c r="AU732" s="250" t="s">
        <v>87</v>
      </c>
      <c r="AV732" s="11" t="s">
        <v>87</v>
      </c>
      <c r="AW732" s="11" t="s">
        <v>39</v>
      </c>
      <c r="AX732" s="11" t="s">
        <v>84</v>
      </c>
      <c r="AY732" s="250" t="s">
        <v>170</v>
      </c>
    </row>
    <row r="733" spans="2:65" s="1" customFormat="1" ht="16.5" customHeight="1">
      <c r="B733" s="46"/>
      <c r="C733" s="221" t="s">
        <v>894</v>
      </c>
      <c r="D733" s="221" t="s">
        <v>176</v>
      </c>
      <c r="E733" s="222" t="s">
        <v>2651</v>
      </c>
      <c r="F733" s="223" t="s">
        <v>2652</v>
      </c>
      <c r="G733" s="224" t="s">
        <v>304</v>
      </c>
      <c r="H733" s="225">
        <v>4</v>
      </c>
      <c r="I733" s="226"/>
      <c r="J733" s="227">
        <f>ROUND(I733*H733,2)</f>
        <v>0</v>
      </c>
      <c r="K733" s="223" t="s">
        <v>23</v>
      </c>
      <c r="L733" s="72"/>
      <c r="M733" s="228" t="s">
        <v>23</v>
      </c>
      <c r="N733" s="229" t="s">
        <v>47</v>
      </c>
      <c r="O733" s="47"/>
      <c r="P733" s="230">
        <f>O733*H733</f>
        <v>0</v>
      </c>
      <c r="Q733" s="230">
        <v>0</v>
      </c>
      <c r="R733" s="230">
        <f>Q733*H733</f>
        <v>0</v>
      </c>
      <c r="S733" s="230">
        <v>0</v>
      </c>
      <c r="T733" s="231">
        <f>S733*H733</f>
        <v>0</v>
      </c>
      <c r="AR733" s="24" t="s">
        <v>194</v>
      </c>
      <c r="AT733" s="24" t="s">
        <v>176</v>
      </c>
      <c r="AU733" s="24" t="s">
        <v>87</v>
      </c>
      <c r="AY733" s="24" t="s">
        <v>170</v>
      </c>
      <c r="BE733" s="232">
        <f>IF(N733="základní",J733,0)</f>
        <v>0</v>
      </c>
      <c r="BF733" s="232">
        <f>IF(N733="snížená",J733,0)</f>
        <v>0</v>
      </c>
      <c r="BG733" s="232">
        <f>IF(N733="zákl. přenesená",J733,0)</f>
        <v>0</v>
      </c>
      <c r="BH733" s="232">
        <f>IF(N733="sníž. přenesená",J733,0)</f>
        <v>0</v>
      </c>
      <c r="BI733" s="232">
        <f>IF(N733="nulová",J733,0)</f>
        <v>0</v>
      </c>
      <c r="BJ733" s="24" t="s">
        <v>84</v>
      </c>
      <c r="BK733" s="232">
        <f>ROUND(I733*H733,2)</f>
        <v>0</v>
      </c>
      <c r="BL733" s="24" t="s">
        <v>194</v>
      </c>
      <c r="BM733" s="24" t="s">
        <v>3261</v>
      </c>
    </row>
    <row r="734" spans="2:47" s="1" customFormat="1" ht="13.5">
      <c r="B734" s="46"/>
      <c r="C734" s="74"/>
      <c r="D734" s="233" t="s">
        <v>183</v>
      </c>
      <c r="E734" s="74"/>
      <c r="F734" s="234" t="s">
        <v>2652</v>
      </c>
      <c r="G734" s="74"/>
      <c r="H734" s="74"/>
      <c r="I734" s="191"/>
      <c r="J734" s="74"/>
      <c r="K734" s="74"/>
      <c r="L734" s="72"/>
      <c r="M734" s="235"/>
      <c r="N734" s="47"/>
      <c r="O734" s="47"/>
      <c r="P734" s="47"/>
      <c r="Q734" s="47"/>
      <c r="R734" s="47"/>
      <c r="S734" s="47"/>
      <c r="T734" s="95"/>
      <c r="AT734" s="24" t="s">
        <v>183</v>
      </c>
      <c r="AU734" s="24" t="s">
        <v>87</v>
      </c>
    </row>
    <row r="735" spans="2:65" s="1" customFormat="1" ht="16.5" customHeight="1">
      <c r="B735" s="46"/>
      <c r="C735" s="221" t="s">
        <v>900</v>
      </c>
      <c r="D735" s="221" t="s">
        <v>176</v>
      </c>
      <c r="E735" s="222" t="s">
        <v>3262</v>
      </c>
      <c r="F735" s="223" t="s">
        <v>3263</v>
      </c>
      <c r="G735" s="224" t="s">
        <v>304</v>
      </c>
      <c r="H735" s="225">
        <v>1</v>
      </c>
      <c r="I735" s="226"/>
      <c r="J735" s="227">
        <f>ROUND(I735*H735,2)</f>
        <v>0</v>
      </c>
      <c r="K735" s="223" t="s">
        <v>23</v>
      </c>
      <c r="L735" s="72"/>
      <c r="M735" s="228" t="s">
        <v>23</v>
      </c>
      <c r="N735" s="229" t="s">
        <v>47</v>
      </c>
      <c r="O735" s="47"/>
      <c r="P735" s="230">
        <f>O735*H735</f>
        <v>0</v>
      </c>
      <c r="Q735" s="230">
        <v>0</v>
      </c>
      <c r="R735" s="230">
        <f>Q735*H735</f>
        <v>0</v>
      </c>
      <c r="S735" s="230">
        <v>0</v>
      </c>
      <c r="T735" s="231">
        <f>S735*H735</f>
        <v>0</v>
      </c>
      <c r="AR735" s="24" t="s">
        <v>194</v>
      </c>
      <c r="AT735" s="24" t="s">
        <v>176</v>
      </c>
      <c r="AU735" s="24" t="s">
        <v>87</v>
      </c>
      <c r="AY735" s="24" t="s">
        <v>170</v>
      </c>
      <c r="BE735" s="232">
        <f>IF(N735="základní",J735,0)</f>
        <v>0</v>
      </c>
      <c r="BF735" s="232">
        <f>IF(N735="snížená",J735,0)</f>
        <v>0</v>
      </c>
      <c r="BG735" s="232">
        <f>IF(N735="zákl. přenesená",J735,0)</f>
        <v>0</v>
      </c>
      <c r="BH735" s="232">
        <f>IF(N735="sníž. přenesená",J735,0)</f>
        <v>0</v>
      </c>
      <c r="BI735" s="232">
        <f>IF(N735="nulová",J735,0)</f>
        <v>0</v>
      </c>
      <c r="BJ735" s="24" t="s">
        <v>84</v>
      </c>
      <c r="BK735" s="232">
        <f>ROUND(I735*H735,2)</f>
        <v>0</v>
      </c>
      <c r="BL735" s="24" t="s">
        <v>194</v>
      </c>
      <c r="BM735" s="24" t="s">
        <v>3264</v>
      </c>
    </row>
    <row r="736" spans="2:47" s="1" customFormat="1" ht="13.5">
      <c r="B736" s="46"/>
      <c r="C736" s="74"/>
      <c r="D736" s="233" t="s">
        <v>183</v>
      </c>
      <c r="E736" s="74"/>
      <c r="F736" s="234" t="s">
        <v>3263</v>
      </c>
      <c r="G736" s="74"/>
      <c r="H736" s="74"/>
      <c r="I736" s="191"/>
      <c r="J736" s="74"/>
      <c r="K736" s="74"/>
      <c r="L736" s="72"/>
      <c r="M736" s="235"/>
      <c r="N736" s="47"/>
      <c r="O736" s="47"/>
      <c r="P736" s="47"/>
      <c r="Q736" s="47"/>
      <c r="R736" s="47"/>
      <c r="S736" s="47"/>
      <c r="T736" s="95"/>
      <c r="AT736" s="24" t="s">
        <v>183</v>
      </c>
      <c r="AU736" s="24" t="s">
        <v>87</v>
      </c>
    </row>
    <row r="737" spans="2:65" s="1" customFormat="1" ht="16.5" customHeight="1">
      <c r="B737" s="46"/>
      <c r="C737" s="221" t="s">
        <v>906</v>
      </c>
      <c r="D737" s="221" t="s">
        <v>176</v>
      </c>
      <c r="E737" s="222" t="s">
        <v>2654</v>
      </c>
      <c r="F737" s="223" t="s">
        <v>2655</v>
      </c>
      <c r="G737" s="224" t="s">
        <v>2259</v>
      </c>
      <c r="H737" s="225">
        <v>4</v>
      </c>
      <c r="I737" s="226"/>
      <c r="J737" s="227">
        <f>ROUND(I737*H737,2)</f>
        <v>0</v>
      </c>
      <c r="K737" s="223" t="s">
        <v>180</v>
      </c>
      <c r="L737" s="72"/>
      <c r="M737" s="228" t="s">
        <v>23</v>
      </c>
      <c r="N737" s="229" t="s">
        <v>47</v>
      </c>
      <c r="O737" s="47"/>
      <c r="P737" s="230">
        <f>O737*H737</f>
        <v>0</v>
      </c>
      <c r="Q737" s="230">
        <v>0.0003102</v>
      </c>
      <c r="R737" s="230">
        <f>Q737*H737</f>
        <v>0.0012408</v>
      </c>
      <c r="S737" s="230">
        <v>0</v>
      </c>
      <c r="T737" s="231">
        <f>S737*H737</f>
        <v>0</v>
      </c>
      <c r="AR737" s="24" t="s">
        <v>194</v>
      </c>
      <c r="AT737" s="24" t="s">
        <v>176</v>
      </c>
      <c r="AU737" s="24" t="s">
        <v>87</v>
      </c>
      <c r="AY737" s="24" t="s">
        <v>170</v>
      </c>
      <c r="BE737" s="232">
        <f>IF(N737="základní",J737,0)</f>
        <v>0</v>
      </c>
      <c r="BF737" s="232">
        <f>IF(N737="snížená",J737,0)</f>
        <v>0</v>
      </c>
      <c r="BG737" s="232">
        <f>IF(N737="zákl. přenesená",J737,0)</f>
        <v>0</v>
      </c>
      <c r="BH737" s="232">
        <f>IF(N737="sníž. přenesená",J737,0)</f>
        <v>0</v>
      </c>
      <c r="BI737" s="232">
        <f>IF(N737="nulová",J737,0)</f>
        <v>0</v>
      </c>
      <c r="BJ737" s="24" t="s">
        <v>84</v>
      </c>
      <c r="BK737" s="232">
        <f>ROUND(I737*H737,2)</f>
        <v>0</v>
      </c>
      <c r="BL737" s="24" t="s">
        <v>194</v>
      </c>
      <c r="BM737" s="24" t="s">
        <v>3265</v>
      </c>
    </row>
    <row r="738" spans="2:47" s="1" customFormat="1" ht="13.5">
      <c r="B738" s="46"/>
      <c r="C738" s="74"/>
      <c r="D738" s="233" t="s">
        <v>183</v>
      </c>
      <c r="E738" s="74"/>
      <c r="F738" s="234" t="s">
        <v>2657</v>
      </c>
      <c r="G738" s="74"/>
      <c r="H738" s="74"/>
      <c r="I738" s="191"/>
      <c r="J738" s="74"/>
      <c r="K738" s="74"/>
      <c r="L738" s="72"/>
      <c r="M738" s="235"/>
      <c r="N738" s="47"/>
      <c r="O738" s="47"/>
      <c r="P738" s="47"/>
      <c r="Q738" s="47"/>
      <c r="R738" s="47"/>
      <c r="S738" s="47"/>
      <c r="T738" s="95"/>
      <c r="AT738" s="24" t="s">
        <v>183</v>
      </c>
      <c r="AU738" s="24" t="s">
        <v>87</v>
      </c>
    </row>
    <row r="739" spans="2:47" s="1" customFormat="1" ht="13.5">
      <c r="B739" s="46"/>
      <c r="C739" s="74"/>
      <c r="D739" s="233" t="s">
        <v>295</v>
      </c>
      <c r="E739" s="74"/>
      <c r="F739" s="236" t="s">
        <v>2658</v>
      </c>
      <c r="G739" s="74"/>
      <c r="H739" s="74"/>
      <c r="I739" s="191"/>
      <c r="J739" s="74"/>
      <c r="K739" s="74"/>
      <c r="L739" s="72"/>
      <c r="M739" s="235"/>
      <c r="N739" s="47"/>
      <c r="O739" s="47"/>
      <c r="P739" s="47"/>
      <c r="Q739" s="47"/>
      <c r="R739" s="47"/>
      <c r="S739" s="47"/>
      <c r="T739" s="95"/>
      <c r="AT739" s="24" t="s">
        <v>295</v>
      </c>
      <c r="AU739" s="24" t="s">
        <v>87</v>
      </c>
    </row>
    <row r="740" spans="2:65" s="1" customFormat="1" ht="16.5" customHeight="1">
      <c r="B740" s="46"/>
      <c r="C740" s="221" t="s">
        <v>912</v>
      </c>
      <c r="D740" s="221" t="s">
        <v>176</v>
      </c>
      <c r="E740" s="222" t="s">
        <v>3266</v>
      </c>
      <c r="F740" s="223" t="s">
        <v>3267</v>
      </c>
      <c r="G740" s="224" t="s">
        <v>2259</v>
      </c>
      <c r="H740" s="225">
        <v>1</v>
      </c>
      <c r="I740" s="226"/>
      <c r="J740" s="227">
        <f>ROUND(I740*H740,2)</f>
        <v>0</v>
      </c>
      <c r="K740" s="223" t="s">
        <v>180</v>
      </c>
      <c r="L740" s="72"/>
      <c r="M740" s="228" t="s">
        <v>23</v>
      </c>
      <c r="N740" s="229" t="s">
        <v>47</v>
      </c>
      <c r="O740" s="47"/>
      <c r="P740" s="230">
        <f>O740*H740</f>
        <v>0</v>
      </c>
      <c r="Q740" s="230">
        <v>0.0002462</v>
      </c>
      <c r="R740" s="230">
        <f>Q740*H740</f>
        <v>0.0002462</v>
      </c>
      <c r="S740" s="230">
        <v>0</v>
      </c>
      <c r="T740" s="231">
        <f>S740*H740</f>
        <v>0</v>
      </c>
      <c r="AR740" s="24" t="s">
        <v>194</v>
      </c>
      <c r="AT740" s="24" t="s">
        <v>176</v>
      </c>
      <c r="AU740" s="24" t="s">
        <v>87</v>
      </c>
      <c r="AY740" s="24" t="s">
        <v>170</v>
      </c>
      <c r="BE740" s="232">
        <f>IF(N740="základní",J740,0)</f>
        <v>0</v>
      </c>
      <c r="BF740" s="232">
        <f>IF(N740="snížená",J740,0)</f>
        <v>0</v>
      </c>
      <c r="BG740" s="232">
        <f>IF(N740="zákl. přenesená",J740,0)</f>
        <v>0</v>
      </c>
      <c r="BH740" s="232">
        <f>IF(N740="sníž. přenesená",J740,0)</f>
        <v>0</v>
      </c>
      <c r="BI740" s="232">
        <f>IF(N740="nulová",J740,0)</f>
        <v>0</v>
      </c>
      <c r="BJ740" s="24" t="s">
        <v>84</v>
      </c>
      <c r="BK740" s="232">
        <f>ROUND(I740*H740,2)</f>
        <v>0</v>
      </c>
      <c r="BL740" s="24" t="s">
        <v>194</v>
      </c>
      <c r="BM740" s="24" t="s">
        <v>3268</v>
      </c>
    </row>
    <row r="741" spans="2:47" s="1" customFormat="1" ht="13.5">
      <c r="B741" s="46"/>
      <c r="C741" s="74"/>
      <c r="D741" s="233" t="s">
        <v>183</v>
      </c>
      <c r="E741" s="74"/>
      <c r="F741" s="234" t="s">
        <v>3269</v>
      </c>
      <c r="G741" s="74"/>
      <c r="H741" s="74"/>
      <c r="I741" s="191"/>
      <c r="J741" s="74"/>
      <c r="K741" s="74"/>
      <c r="L741" s="72"/>
      <c r="M741" s="235"/>
      <c r="N741" s="47"/>
      <c r="O741" s="47"/>
      <c r="P741" s="47"/>
      <c r="Q741" s="47"/>
      <c r="R741" s="47"/>
      <c r="S741" s="47"/>
      <c r="T741" s="95"/>
      <c r="AT741" s="24" t="s">
        <v>183</v>
      </c>
      <c r="AU741" s="24" t="s">
        <v>87</v>
      </c>
    </row>
    <row r="742" spans="2:47" s="1" customFormat="1" ht="13.5">
      <c r="B742" s="46"/>
      <c r="C742" s="74"/>
      <c r="D742" s="233" t="s">
        <v>295</v>
      </c>
      <c r="E742" s="74"/>
      <c r="F742" s="236" t="s">
        <v>2658</v>
      </c>
      <c r="G742" s="74"/>
      <c r="H742" s="74"/>
      <c r="I742" s="191"/>
      <c r="J742" s="74"/>
      <c r="K742" s="74"/>
      <c r="L742" s="72"/>
      <c r="M742" s="235"/>
      <c r="N742" s="47"/>
      <c r="O742" s="47"/>
      <c r="P742" s="47"/>
      <c r="Q742" s="47"/>
      <c r="R742" s="47"/>
      <c r="S742" s="47"/>
      <c r="T742" s="95"/>
      <c r="AT742" s="24" t="s">
        <v>295</v>
      </c>
      <c r="AU742" s="24" t="s">
        <v>87</v>
      </c>
    </row>
    <row r="743" spans="2:65" s="1" customFormat="1" ht="16.5" customHeight="1">
      <c r="B743" s="46"/>
      <c r="C743" s="221" t="s">
        <v>916</v>
      </c>
      <c r="D743" s="221" t="s">
        <v>176</v>
      </c>
      <c r="E743" s="222" t="s">
        <v>3270</v>
      </c>
      <c r="F743" s="223" t="s">
        <v>3271</v>
      </c>
      <c r="G743" s="224" t="s">
        <v>2259</v>
      </c>
      <c r="H743" s="225">
        <v>8</v>
      </c>
      <c r="I743" s="226"/>
      <c r="J743" s="227">
        <f>ROUND(I743*H743,2)</f>
        <v>0</v>
      </c>
      <c r="K743" s="223" t="s">
        <v>180</v>
      </c>
      <c r="L743" s="72"/>
      <c r="M743" s="228" t="s">
        <v>23</v>
      </c>
      <c r="N743" s="229" t="s">
        <v>47</v>
      </c>
      <c r="O743" s="47"/>
      <c r="P743" s="230">
        <f>O743*H743</f>
        <v>0</v>
      </c>
      <c r="Q743" s="230">
        <v>0.00234342</v>
      </c>
      <c r="R743" s="230">
        <f>Q743*H743</f>
        <v>0.01874736</v>
      </c>
      <c r="S743" s="230">
        <v>0</v>
      </c>
      <c r="T743" s="231">
        <f>S743*H743</f>
        <v>0</v>
      </c>
      <c r="AR743" s="24" t="s">
        <v>194</v>
      </c>
      <c r="AT743" s="24" t="s">
        <v>176</v>
      </c>
      <c r="AU743" s="24" t="s">
        <v>87</v>
      </c>
      <c r="AY743" s="24" t="s">
        <v>170</v>
      </c>
      <c r="BE743" s="232">
        <f>IF(N743="základní",J743,0)</f>
        <v>0</v>
      </c>
      <c r="BF743" s="232">
        <f>IF(N743="snížená",J743,0)</f>
        <v>0</v>
      </c>
      <c r="BG743" s="232">
        <f>IF(N743="zákl. přenesená",J743,0)</f>
        <v>0</v>
      </c>
      <c r="BH743" s="232">
        <f>IF(N743="sníž. přenesená",J743,0)</f>
        <v>0</v>
      </c>
      <c r="BI743" s="232">
        <f>IF(N743="nulová",J743,0)</f>
        <v>0</v>
      </c>
      <c r="BJ743" s="24" t="s">
        <v>84</v>
      </c>
      <c r="BK743" s="232">
        <f>ROUND(I743*H743,2)</f>
        <v>0</v>
      </c>
      <c r="BL743" s="24" t="s">
        <v>194</v>
      </c>
      <c r="BM743" s="24" t="s">
        <v>3272</v>
      </c>
    </row>
    <row r="744" spans="2:47" s="1" customFormat="1" ht="13.5">
      <c r="B744" s="46"/>
      <c r="C744" s="74"/>
      <c r="D744" s="233" t="s">
        <v>183</v>
      </c>
      <c r="E744" s="74"/>
      <c r="F744" s="234" t="s">
        <v>3273</v>
      </c>
      <c r="G744" s="74"/>
      <c r="H744" s="74"/>
      <c r="I744" s="191"/>
      <c r="J744" s="74"/>
      <c r="K744" s="74"/>
      <c r="L744" s="72"/>
      <c r="M744" s="235"/>
      <c r="N744" s="47"/>
      <c r="O744" s="47"/>
      <c r="P744" s="47"/>
      <c r="Q744" s="47"/>
      <c r="R744" s="47"/>
      <c r="S744" s="47"/>
      <c r="T744" s="95"/>
      <c r="AT744" s="24" t="s">
        <v>183</v>
      </c>
      <c r="AU744" s="24" t="s">
        <v>87</v>
      </c>
    </row>
    <row r="745" spans="2:47" s="1" customFormat="1" ht="13.5">
      <c r="B745" s="46"/>
      <c r="C745" s="74"/>
      <c r="D745" s="233" t="s">
        <v>295</v>
      </c>
      <c r="E745" s="74"/>
      <c r="F745" s="236" t="s">
        <v>2658</v>
      </c>
      <c r="G745" s="74"/>
      <c r="H745" s="74"/>
      <c r="I745" s="191"/>
      <c r="J745" s="74"/>
      <c r="K745" s="74"/>
      <c r="L745" s="72"/>
      <c r="M745" s="235"/>
      <c r="N745" s="47"/>
      <c r="O745" s="47"/>
      <c r="P745" s="47"/>
      <c r="Q745" s="47"/>
      <c r="R745" s="47"/>
      <c r="S745" s="47"/>
      <c r="T745" s="95"/>
      <c r="AT745" s="24" t="s">
        <v>295</v>
      </c>
      <c r="AU745" s="24" t="s">
        <v>87</v>
      </c>
    </row>
    <row r="746" spans="2:65" s="1" customFormat="1" ht="16.5" customHeight="1">
      <c r="B746" s="46"/>
      <c r="C746" s="221" t="s">
        <v>921</v>
      </c>
      <c r="D746" s="221" t="s">
        <v>176</v>
      </c>
      <c r="E746" s="222" t="s">
        <v>3274</v>
      </c>
      <c r="F746" s="223" t="s">
        <v>3275</v>
      </c>
      <c r="G746" s="224" t="s">
        <v>2259</v>
      </c>
      <c r="H746" s="225">
        <v>5</v>
      </c>
      <c r="I746" s="226"/>
      <c r="J746" s="227">
        <f>ROUND(I746*H746,2)</f>
        <v>0</v>
      </c>
      <c r="K746" s="223" t="s">
        <v>180</v>
      </c>
      <c r="L746" s="72"/>
      <c r="M746" s="228" t="s">
        <v>23</v>
      </c>
      <c r="N746" s="229" t="s">
        <v>47</v>
      </c>
      <c r="O746" s="47"/>
      <c r="P746" s="230">
        <f>O746*H746</f>
        <v>0</v>
      </c>
      <c r="Q746" s="230">
        <v>0.00234342</v>
      </c>
      <c r="R746" s="230">
        <f>Q746*H746</f>
        <v>0.011717100000000001</v>
      </c>
      <c r="S746" s="230">
        <v>0</v>
      </c>
      <c r="T746" s="231">
        <f>S746*H746</f>
        <v>0</v>
      </c>
      <c r="AR746" s="24" t="s">
        <v>194</v>
      </c>
      <c r="AT746" s="24" t="s">
        <v>176</v>
      </c>
      <c r="AU746" s="24" t="s">
        <v>87</v>
      </c>
      <c r="AY746" s="24" t="s">
        <v>170</v>
      </c>
      <c r="BE746" s="232">
        <f>IF(N746="základní",J746,0)</f>
        <v>0</v>
      </c>
      <c r="BF746" s="232">
        <f>IF(N746="snížená",J746,0)</f>
        <v>0</v>
      </c>
      <c r="BG746" s="232">
        <f>IF(N746="zákl. přenesená",J746,0)</f>
        <v>0</v>
      </c>
      <c r="BH746" s="232">
        <f>IF(N746="sníž. přenesená",J746,0)</f>
        <v>0</v>
      </c>
      <c r="BI746" s="232">
        <f>IF(N746="nulová",J746,0)</f>
        <v>0</v>
      </c>
      <c r="BJ746" s="24" t="s">
        <v>84</v>
      </c>
      <c r="BK746" s="232">
        <f>ROUND(I746*H746,2)</f>
        <v>0</v>
      </c>
      <c r="BL746" s="24" t="s">
        <v>194</v>
      </c>
      <c r="BM746" s="24" t="s">
        <v>3276</v>
      </c>
    </row>
    <row r="747" spans="2:47" s="1" customFormat="1" ht="13.5">
      <c r="B747" s="46"/>
      <c r="C747" s="74"/>
      <c r="D747" s="233" t="s">
        <v>183</v>
      </c>
      <c r="E747" s="74"/>
      <c r="F747" s="234" t="s">
        <v>3277</v>
      </c>
      <c r="G747" s="74"/>
      <c r="H747" s="74"/>
      <c r="I747" s="191"/>
      <c r="J747" s="74"/>
      <c r="K747" s="74"/>
      <c r="L747" s="72"/>
      <c r="M747" s="235"/>
      <c r="N747" s="47"/>
      <c r="O747" s="47"/>
      <c r="P747" s="47"/>
      <c r="Q747" s="47"/>
      <c r="R747" s="47"/>
      <c r="S747" s="47"/>
      <c r="T747" s="95"/>
      <c r="AT747" s="24" t="s">
        <v>183</v>
      </c>
      <c r="AU747" s="24" t="s">
        <v>87</v>
      </c>
    </row>
    <row r="748" spans="2:47" s="1" customFormat="1" ht="13.5">
      <c r="B748" s="46"/>
      <c r="C748" s="74"/>
      <c r="D748" s="233" t="s">
        <v>295</v>
      </c>
      <c r="E748" s="74"/>
      <c r="F748" s="236" t="s">
        <v>2658</v>
      </c>
      <c r="G748" s="74"/>
      <c r="H748" s="74"/>
      <c r="I748" s="191"/>
      <c r="J748" s="74"/>
      <c r="K748" s="74"/>
      <c r="L748" s="72"/>
      <c r="M748" s="235"/>
      <c r="N748" s="47"/>
      <c r="O748" s="47"/>
      <c r="P748" s="47"/>
      <c r="Q748" s="47"/>
      <c r="R748" s="47"/>
      <c r="S748" s="47"/>
      <c r="T748" s="95"/>
      <c r="AT748" s="24" t="s">
        <v>295</v>
      </c>
      <c r="AU748" s="24" t="s">
        <v>87</v>
      </c>
    </row>
    <row r="749" spans="2:65" s="1" customFormat="1" ht="16.5" customHeight="1">
      <c r="B749" s="46"/>
      <c r="C749" s="221" t="s">
        <v>925</v>
      </c>
      <c r="D749" s="221" t="s">
        <v>176</v>
      </c>
      <c r="E749" s="222" t="s">
        <v>3278</v>
      </c>
      <c r="F749" s="223" t="s">
        <v>3279</v>
      </c>
      <c r="G749" s="224" t="s">
        <v>304</v>
      </c>
      <c r="H749" s="225">
        <v>46</v>
      </c>
      <c r="I749" s="226"/>
      <c r="J749" s="227">
        <f>ROUND(I749*H749,2)</f>
        <v>0</v>
      </c>
      <c r="K749" s="223" t="s">
        <v>180</v>
      </c>
      <c r="L749" s="72"/>
      <c r="M749" s="228" t="s">
        <v>23</v>
      </c>
      <c r="N749" s="229" t="s">
        <v>47</v>
      </c>
      <c r="O749" s="47"/>
      <c r="P749" s="230">
        <f>O749*H749</f>
        <v>0</v>
      </c>
      <c r="Q749" s="230">
        <v>0.03573</v>
      </c>
      <c r="R749" s="230">
        <f>Q749*H749</f>
        <v>1.6435799999999998</v>
      </c>
      <c r="S749" s="230">
        <v>0</v>
      </c>
      <c r="T749" s="231">
        <f>S749*H749</f>
        <v>0</v>
      </c>
      <c r="AR749" s="24" t="s">
        <v>194</v>
      </c>
      <c r="AT749" s="24" t="s">
        <v>176</v>
      </c>
      <c r="AU749" s="24" t="s">
        <v>87</v>
      </c>
      <c r="AY749" s="24" t="s">
        <v>170</v>
      </c>
      <c r="BE749" s="232">
        <f>IF(N749="základní",J749,0)</f>
        <v>0</v>
      </c>
      <c r="BF749" s="232">
        <f>IF(N749="snížená",J749,0)</f>
        <v>0</v>
      </c>
      <c r="BG749" s="232">
        <f>IF(N749="zákl. přenesená",J749,0)</f>
        <v>0</v>
      </c>
      <c r="BH749" s="232">
        <f>IF(N749="sníž. přenesená",J749,0)</f>
        <v>0</v>
      </c>
      <c r="BI749" s="232">
        <f>IF(N749="nulová",J749,0)</f>
        <v>0</v>
      </c>
      <c r="BJ749" s="24" t="s">
        <v>84</v>
      </c>
      <c r="BK749" s="232">
        <f>ROUND(I749*H749,2)</f>
        <v>0</v>
      </c>
      <c r="BL749" s="24" t="s">
        <v>194</v>
      </c>
      <c r="BM749" s="24" t="s">
        <v>3280</v>
      </c>
    </row>
    <row r="750" spans="2:47" s="1" customFormat="1" ht="13.5">
      <c r="B750" s="46"/>
      <c r="C750" s="74"/>
      <c r="D750" s="233" t="s">
        <v>183</v>
      </c>
      <c r="E750" s="74"/>
      <c r="F750" s="234" t="s">
        <v>3281</v>
      </c>
      <c r="G750" s="74"/>
      <c r="H750" s="74"/>
      <c r="I750" s="191"/>
      <c r="J750" s="74"/>
      <c r="K750" s="74"/>
      <c r="L750" s="72"/>
      <c r="M750" s="235"/>
      <c r="N750" s="47"/>
      <c r="O750" s="47"/>
      <c r="P750" s="47"/>
      <c r="Q750" s="47"/>
      <c r="R750" s="47"/>
      <c r="S750" s="47"/>
      <c r="T750" s="95"/>
      <c r="AT750" s="24" t="s">
        <v>183</v>
      </c>
      <c r="AU750" s="24" t="s">
        <v>87</v>
      </c>
    </row>
    <row r="751" spans="2:47" s="1" customFormat="1" ht="13.5">
      <c r="B751" s="46"/>
      <c r="C751" s="74"/>
      <c r="D751" s="233" t="s">
        <v>295</v>
      </c>
      <c r="E751" s="74"/>
      <c r="F751" s="236" t="s">
        <v>3282</v>
      </c>
      <c r="G751" s="74"/>
      <c r="H751" s="74"/>
      <c r="I751" s="191"/>
      <c r="J751" s="74"/>
      <c r="K751" s="74"/>
      <c r="L751" s="72"/>
      <c r="M751" s="235"/>
      <c r="N751" s="47"/>
      <c r="O751" s="47"/>
      <c r="P751" s="47"/>
      <c r="Q751" s="47"/>
      <c r="R751" s="47"/>
      <c r="S751" s="47"/>
      <c r="T751" s="95"/>
      <c r="AT751" s="24" t="s">
        <v>295</v>
      </c>
      <c r="AU751" s="24" t="s">
        <v>87</v>
      </c>
    </row>
    <row r="752" spans="2:51" s="11" customFormat="1" ht="13.5">
      <c r="B752" s="240"/>
      <c r="C752" s="241"/>
      <c r="D752" s="233" t="s">
        <v>322</v>
      </c>
      <c r="E752" s="242" t="s">
        <v>23</v>
      </c>
      <c r="F752" s="243" t="s">
        <v>3283</v>
      </c>
      <c r="G752" s="241"/>
      <c r="H752" s="244">
        <v>46.61</v>
      </c>
      <c r="I752" s="245"/>
      <c r="J752" s="241"/>
      <c r="K752" s="241"/>
      <c r="L752" s="246"/>
      <c r="M752" s="247"/>
      <c r="N752" s="248"/>
      <c r="O752" s="248"/>
      <c r="P752" s="248"/>
      <c r="Q752" s="248"/>
      <c r="R752" s="248"/>
      <c r="S752" s="248"/>
      <c r="T752" s="249"/>
      <c r="AT752" s="250" t="s">
        <v>322</v>
      </c>
      <c r="AU752" s="250" t="s">
        <v>87</v>
      </c>
      <c r="AV752" s="11" t="s">
        <v>87</v>
      </c>
      <c r="AW752" s="11" t="s">
        <v>39</v>
      </c>
      <c r="AX752" s="11" t="s">
        <v>76</v>
      </c>
      <c r="AY752" s="250" t="s">
        <v>170</v>
      </c>
    </row>
    <row r="753" spans="2:51" s="11" customFormat="1" ht="13.5">
      <c r="B753" s="240"/>
      <c r="C753" s="241"/>
      <c r="D753" s="233" t="s">
        <v>322</v>
      </c>
      <c r="E753" s="242" t="s">
        <v>23</v>
      </c>
      <c r="F753" s="243" t="s">
        <v>3284</v>
      </c>
      <c r="G753" s="241"/>
      <c r="H753" s="244">
        <v>45.183</v>
      </c>
      <c r="I753" s="245"/>
      <c r="J753" s="241"/>
      <c r="K753" s="241"/>
      <c r="L753" s="246"/>
      <c r="M753" s="247"/>
      <c r="N753" s="248"/>
      <c r="O753" s="248"/>
      <c r="P753" s="248"/>
      <c r="Q753" s="248"/>
      <c r="R753" s="248"/>
      <c r="S753" s="248"/>
      <c r="T753" s="249"/>
      <c r="AT753" s="250" t="s">
        <v>322</v>
      </c>
      <c r="AU753" s="250" t="s">
        <v>87</v>
      </c>
      <c r="AV753" s="11" t="s">
        <v>87</v>
      </c>
      <c r="AW753" s="11" t="s">
        <v>39</v>
      </c>
      <c r="AX753" s="11" t="s">
        <v>76</v>
      </c>
      <c r="AY753" s="250" t="s">
        <v>170</v>
      </c>
    </row>
    <row r="754" spans="2:51" s="11" customFormat="1" ht="13.5">
      <c r="B754" s="240"/>
      <c r="C754" s="241"/>
      <c r="D754" s="233" t="s">
        <v>322</v>
      </c>
      <c r="E754" s="242" t="s">
        <v>23</v>
      </c>
      <c r="F754" s="243" t="s">
        <v>573</v>
      </c>
      <c r="G754" s="241"/>
      <c r="H754" s="244">
        <v>46</v>
      </c>
      <c r="I754" s="245"/>
      <c r="J754" s="241"/>
      <c r="K754" s="241"/>
      <c r="L754" s="246"/>
      <c r="M754" s="247"/>
      <c r="N754" s="248"/>
      <c r="O754" s="248"/>
      <c r="P754" s="248"/>
      <c r="Q754" s="248"/>
      <c r="R754" s="248"/>
      <c r="S754" s="248"/>
      <c r="T754" s="249"/>
      <c r="AT754" s="250" t="s">
        <v>322</v>
      </c>
      <c r="AU754" s="250" t="s">
        <v>87</v>
      </c>
      <c r="AV754" s="11" t="s">
        <v>87</v>
      </c>
      <c r="AW754" s="11" t="s">
        <v>39</v>
      </c>
      <c r="AX754" s="11" t="s">
        <v>84</v>
      </c>
      <c r="AY754" s="250" t="s">
        <v>170</v>
      </c>
    </row>
    <row r="755" spans="2:65" s="1" customFormat="1" ht="25.5" customHeight="1">
      <c r="B755" s="46"/>
      <c r="C755" s="221" t="s">
        <v>930</v>
      </c>
      <c r="D755" s="221" t="s">
        <v>176</v>
      </c>
      <c r="E755" s="222" t="s">
        <v>2663</v>
      </c>
      <c r="F755" s="223" t="s">
        <v>2664</v>
      </c>
      <c r="G755" s="224" t="s">
        <v>304</v>
      </c>
      <c r="H755" s="225">
        <v>4</v>
      </c>
      <c r="I755" s="226"/>
      <c r="J755" s="227">
        <f>ROUND(I755*H755,2)</f>
        <v>0</v>
      </c>
      <c r="K755" s="223" t="s">
        <v>180</v>
      </c>
      <c r="L755" s="72"/>
      <c r="M755" s="228" t="s">
        <v>23</v>
      </c>
      <c r="N755" s="229" t="s">
        <v>47</v>
      </c>
      <c r="O755" s="47"/>
      <c r="P755" s="230">
        <f>O755*H755</f>
        <v>0</v>
      </c>
      <c r="Q755" s="230">
        <v>2.116764944</v>
      </c>
      <c r="R755" s="230">
        <f>Q755*H755</f>
        <v>8.467059776</v>
      </c>
      <c r="S755" s="230">
        <v>0</v>
      </c>
      <c r="T755" s="231">
        <f>S755*H755</f>
        <v>0</v>
      </c>
      <c r="AR755" s="24" t="s">
        <v>194</v>
      </c>
      <c r="AT755" s="24" t="s">
        <v>176</v>
      </c>
      <c r="AU755" s="24" t="s">
        <v>87</v>
      </c>
      <c r="AY755" s="24" t="s">
        <v>170</v>
      </c>
      <c r="BE755" s="232">
        <f>IF(N755="základní",J755,0)</f>
        <v>0</v>
      </c>
      <c r="BF755" s="232">
        <f>IF(N755="snížená",J755,0)</f>
        <v>0</v>
      </c>
      <c r="BG755" s="232">
        <f>IF(N755="zákl. přenesená",J755,0)</f>
        <v>0</v>
      </c>
      <c r="BH755" s="232">
        <f>IF(N755="sníž. přenesená",J755,0)</f>
        <v>0</v>
      </c>
      <c r="BI755" s="232">
        <f>IF(N755="nulová",J755,0)</f>
        <v>0</v>
      </c>
      <c r="BJ755" s="24" t="s">
        <v>84</v>
      </c>
      <c r="BK755" s="232">
        <f>ROUND(I755*H755,2)</f>
        <v>0</v>
      </c>
      <c r="BL755" s="24" t="s">
        <v>194</v>
      </c>
      <c r="BM755" s="24" t="s">
        <v>3285</v>
      </c>
    </row>
    <row r="756" spans="2:47" s="1" customFormat="1" ht="13.5">
      <c r="B756" s="46"/>
      <c r="C756" s="74"/>
      <c r="D756" s="233" t="s">
        <v>183</v>
      </c>
      <c r="E756" s="74"/>
      <c r="F756" s="234" t="s">
        <v>2666</v>
      </c>
      <c r="G756" s="74"/>
      <c r="H756" s="74"/>
      <c r="I756" s="191"/>
      <c r="J756" s="74"/>
      <c r="K756" s="74"/>
      <c r="L756" s="72"/>
      <c r="M756" s="235"/>
      <c r="N756" s="47"/>
      <c r="O756" s="47"/>
      <c r="P756" s="47"/>
      <c r="Q756" s="47"/>
      <c r="R756" s="47"/>
      <c r="S756" s="47"/>
      <c r="T756" s="95"/>
      <c r="AT756" s="24" t="s">
        <v>183</v>
      </c>
      <c r="AU756" s="24" t="s">
        <v>87</v>
      </c>
    </row>
    <row r="757" spans="2:47" s="1" customFormat="1" ht="13.5">
      <c r="B757" s="46"/>
      <c r="C757" s="74"/>
      <c r="D757" s="233" t="s">
        <v>295</v>
      </c>
      <c r="E757" s="74"/>
      <c r="F757" s="236" t="s">
        <v>2667</v>
      </c>
      <c r="G757" s="74"/>
      <c r="H757" s="74"/>
      <c r="I757" s="191"/>
      <c r="J757" s="74"/>
      <c r="K757" s="74"/>
      <c r="L757" s="72"/>
      <c r="M757" s="235"/>
      <c r="N757" s="47"/>
      <c r="O757" s="47"/>
      <c r="P757" s="47"/>
      <c r="Q757" s="47"/>
      <c r="R757" s="47"/>
      <c r="S757" s="47"/>
      <c r="T757" s="95"/>
      <c r="AT757" s="24" t="s">
        <v>295</v>
      </c>
      <c r="AU757" s="24" t="s">
        <v>87</v>
      </c>
    </row>
    <row r="758" spans="2:51" s="13" customFormat="1" ht="13.5">
      <c r="B758" s="275"/>
      <c r="C758" s="276"/>
      <c r="D758" s="233" t="s">
        <v>322</v>
      </c>
      <c r="E758" s="277" t="s">
        <v>23</v>
      </c>
      <c r="F758" s="278" t="s">
        <v>3286</v>
      </c>
      <c r="G758" s="276"/>
      <c r="H758" s="277" t="s">
        <v>23</v>
      </c>
      <c r="I758" s="279"/>
      <c r="J758" s="276"/>
      <c r="K758" s="276"/>
      <c r="L758" s="280"/>
      <c r="M758" s="281"/>
      <c r="N758" s="282"/>
      <c r="O758" s="282"/>
      <c r="P758" s="282"/>
      <c r="Q758" s="282"/>
      <c r="R758" s="282"/>
      <c r="S758" s="282"/>
      <c r="T758" s="283"/>
      <c r="AT758" s="284" t="s">
        <v>322</v>
      </c>
      <c r="AU758" s="284" t="s">
        <v>87</v>
      </c>
      <c r="AV758" s="13" t="s">
        <v>84</v>
      </c>
      <c r="AW758" s="13" t="s">
        <v>39</v>
      </c>
      <c r="AX758" s="13" t="s">
        <v>76</v>
      </c>
      <c r="AY758" s="284" t="s">
        <v>170</v>
      </c>
    </row>
    <row r="759" spans="2:51" s="11" customFormat="1" ht="13.5">
      <c r="B759" s="240"/>
      <c r="C759" s="241"/>
      <c r="D759" s="233" t="s">
        <v>322</v>
      </c>
      <c r="E759" s="242" t="s">
        <v>23</v>
      </c>
      <c r="F759" s="243" t="s">
        <v>194</v>
      </c>
      <c r="G759" s="241"/>
      <c r="H759" s="244">
        <v>4</v>
      </c>
      <c r="I759" s="245"/>
      <c r="J759" s="241"/>
      <c r="K759" s="241"/>
      <c r="L759" s="246"/>
      <c r="M759" s="247"/>
      <c r="N759" s="248"/>
      <c r="O759" s="248"/>
      <c r="P759" s="248"/>
      <c r="Q759" s="248"/>
      <c r="R759" s="248"/>
      <c r="S759" s="248"/>
      <c r="T759" s="249"/>
      <c r="AT759" s="250" t="s">
        <v>322</v>
      </c>
      <c r="AU759" s="250" t="s">
        <v>87</v>
      </c>
      <c r="AV759" s="11" t="s">
        <v>87</v>
      </c>
      <c r="AW759" s="11" t="s">
        <v>39</v>
      </c>
      <c r="AX759" s="11" t="s">
        <v>84</v>
      </c>
      <c r="AY759" s="250" t="s">
        <v>170</v>
      </c>
    </row>
    <row r="760" spans="2:65" s="1" customFormat="1" ht="25.5" customHeight="1">
      <c r="B760" s="46"/>
      <c r="C760" s="221" t="s">
        <v>934</v>
      </c>
      <c r="D760" s="221" t="s">
        <v>176</v>
      </c>
      <c r="E760" s="222" t="s">
        <v>3287</v>
      </c>
      <c r="F760" s="223" t="s">
        <v>3288</v>
      </c>
      <c r="G760" s="224" t="s">
        <v>304</v>
      </c>
      <c r="H760" s="225">
        <v>1</v>
      </c>
      <c r="I760" s="226"/>
      <c r="J760" s="227">
        <f>ROUND(I760*H760,2)</f>
        <v>0</v>
      </c>
      <c r="K760" s="223" t="s">
        <v>180</v>
      </c>
      <c r="L760" s="72"/>
      <c r="M760" s="228" t="s">
        <v>23</v>
      </c>
      <c r="N760" s="229" t="s">
        <v>47</v>
      </c>
      <c r="O760" s="47"/>
      <c r="P760" s="230">
        <f>O760*H760</f>
        <v>0</v>
      </c>
      <c r="Q760" s="230">
        <v>2.256894881</v>
      </c>
      <c r="R760" s="230">
        <f>Q760*H760</f>
        <v>2.256894881</v>
      </c>
      <c r="S760" s="230">
        <v>0</v>
      </c>
      <c r="T760" s="231">
        <f>S760*H760</f>
        <v>0</v>
      </c>
      <c r="AR760" s="24" t="s">
        <v>194</v>
      </c>
      <c r="AT760" s="24" t="s">
        <v>176</v>
      </c>
      <c r="AU760" s="24" t="s">
        <v>87</v>
      </c>
      <c r="AY760" s="24" t="s">
        <v>170</v>
      </c>
      <c r="BE760" s="232">
        <f>IF(N760="základní",J760,0)</f>
        <v>0</v>
      </c>
      <c r="BF760" s="232">
        <f>IF(N760="snížená",J760,0)</f>
        <v>0</v>
      </c>
      <c r="BG760" s="232">
        <f>IF(N760="zákl. přenesená",J760,0)</f>
        <v>0</v>
      </c>
      <c r="BH760" s="232">
        <f>IF(N760="sníž. přenesená",J760,0)</f>
        <v>0</v>
      </c>
      <c r="BI760" s="232">
        <f>IF(N760="nulová",J760,0)</f>
        <v>0</v>
      </c>
      <c r="BJ760" s="24" t="s">
        <v>84</v>
      </c>
      <c r="BK760" s="232">
        <f>ROUND(I760*H760,2)</f>
        <v>0</v>
      </c>
      <c r="BL760" s="24" t="s">
        <v>194</v>
      </c>
      <c r="BM760" s="24" t="s">
        <v>3289</v>
      </c>
    </row>
    <row r="761" spans="2:47" s="1" customFormat="1" ht="13.5">
      <c r="B761" s="46"/>
      <c r="C761" s="74"/>
      <c r="D761" s="233" t="s">
        <v>183</v>
      </c>
      <c r="E761" s="74"/>
      <c r="F761" s="234" t="s">
        <v>3290</v>
      </c>
      <c r="G761" s="74"/>
      <c r="H761" s="74"/>
      <c r="I761" s="191"/>
      <c r="J761" s="74"/>
      <c r="K761" s="74"/>
      <c r="L761" s="72"/>
      <c r="M761" s="235"/>
      <c r="N761" s="47"/>
      <c r="O761" s="47"/>
      <c r="P761" s="47"/>
      <c r="Q761" s="47"/>
      <c r="R761" s="47"/>
      <c r="S761" s="47"/>
      <c r="T761" s="95"/>
      <c r="AT761" s="24" t="s">
        <v>183</v>
      </c>
      <c r="AU761" s="24" t="s">
        <v>87</v>
      </c>
    </row>
    <row r="762" spans="2:47" s="1" customFormat="1" ht="13.5">
      <c r="B762" s="46"/>
      <c r="C762" s="74"/>
      <c r="D762" s="233" t="s">
        <v>295</v>
      </c>
      <c r="E762" s="74"/>
      <c r="F762" s="236" t="s">
        <v>2667</v>
      </c>
      <c r="G762" s="74"/>
      <c r="H762" s="74"/>
      <c r="I762" s="191"/>
      <c r="J762" s="74"/>
      <c r="K762" s="74"/>
      <c r="L762" s="72"/>
      <c r="M762" s="235"/>
      <c r="N762" s="47"/>
      <c r="O762" s="47"/>
      <c r="P762" s="47"/>
      <c r="Q762" s="47"/>
      <c r="R762" s="47"/>
      <c r="S762" s="47"/>
      <c r="T762" s="95"/>
      <c r="AT762" s="24" t="s">
        <v>295</v>
      </c>
      <c r="AU762" s="24" t="s">
        <v>87</v>
      </c>
    </row>
    <row r="763" spans="2:51" s="13" customFormat="1" ht="13.5">
      <c r="B763" s="275"/>
      <c r="C763" s="276"/>
      <c r="D763" s="233" t="s">
        <v>322</v>
      </c>
      <c r="E763" s="277" t="s">
        <v>23</v>
      </c>
      <c r="F763" s="278" t="s">
        <v>3291</v>
      </c>
      <c r="G763" s="276"/>
      <c r="H763" s="277" t="s">
        <v>23</v>
      </c>
      <c r="I763" s="279"/>
      <c r="J763" s="276"/>
      <c r="K763" s="276"/>
      <c r="L763" s="280"/>
      <c r="M763" s="281"/>
      <c r="N763" s="282"/>
      <c r="O763" s="282"/>
      <c r="P763" s="282"/>
      <c r="Q763" s="282"/>
      <c r="R763" s="282"/>
      <c r="S763" s="282"/>
      <c r="T763" s="283"/>
      <c r="AT763" s="284" t="s">
        <v>322</v>
      </c>
      <c r="AU763" s="284" t="s">
        <v>87</v>
      </c>
      <c r="AV763" s="13" t="s">
        <v>84</v>
      </c>
      <c r="AW763" s="13" t="s">
        <v>39</v>
      </c>
      <c r="AX763" s="13" t="s">
        <v>76</v>
      </c>
      <c r="AY763" s="284" t="s">
        <v>170</v>
      </c>
    </row>
    <row r="764" spans="2:51" s="11" customFormat="1" ht="13.5">
      <c r="B764" s="240"/>
      <c r="C764" s="241"/>
      <c r="D764" s="233" t="s">
        <v>322</v>
      </c>
      <c r="E764" s="242" t="s">
        <v>23</v>
      </c>
      <c r="F764" s="243" t="s">
        <v>84</v>
      </c>
      <c r="G764" s="241"/>
      <c r="H764" s="244">
        <v>1</v>
      </c>
      <c r="I764" s="245"/>
      <c r="J764" s="241"/>
      <c r="K764" s="241"/>
      <c r="L764" s="246"/>
      <c r="M764" s="247"/>
      <c r="N764" s="248"/>
      <c r="O764" s="248"/>
      <c r="P764" s="248"/>
      <c r="Q764" s="248"/>
      <c r="R764" s="248"/>
      <c r="S764" s="248"/>
      <c r="T764" s="249"/>
      <c r="AT764" s="250" t="s">
        <v>322</v>
      </c>
      <c r="AU764" s="250" t="s">
        <v>87</v>
      </c>
      <c r="AV764" s="11" t="s">
        <v>87</v>
      </c>
      <c r="AW764" s="11" t="s">
        <v>39</v>
      </c>
      <c r="AX764" s="11" t="s">
        <v>84</v>
      </c>
      <c r="AY764" s="250" t="s">
        <v>170</v>
      </c>
    </row>
    <row r="765" spans="2:65" s="1" customFormat="1" ht="16.5" customHeight="1">
      <c r="B765" s="46"/>
      <c r="C765" s="221" t="s">
        <v>941</v>
      </c>
      <c r="D765" s="221" t="s">
        <v>176</v>
      </c>
      <c r="E765" s="222" t="s">
        <v>3292</v>
      </c>
      <c r="F765" s="223" t="s">
        <v>3293</v>
      </c>
      <c r="G765" s="224" t="s">
        <v>304</v>
      </c>
      <c r="H765" s="225">
        <v>6</v>
      </c>
      <c r="I765" s="226"/>
      <c r="J765" s="227">
        <f>ROUND(I765*H765,2)</f>
        <v>0</v>
      </c>
      <c r="K765" s="223" t="s">
        <v>23</v>
      </c>
      <c r="L765" s="72"/>
      <c r="M765" s="228" t="s">
        <v>23</v>
      </c>
      <c r="N765" s="229" t="s">
        <v>47</v>
      </c>
      <c r="O765" s="47"/>
      <c r="P765" s="230">
        <f>O765*H765</f>
        <v>0</v>
      </c>
      <c r="Q765" s="230">
        <v>2.5</v>
      </c>
      <c r="R765" s="230">
        <f>Q765*H765</f>
        <v>15</v>
      </c>
      <c r="S765" s="230">
        <v>0</v>
      </c>
      <c r="T765" s="231">
        <f>S765*H765</f>
        <v>0</v>
      </c>
      <c r="AR765" s="24" t="s">
        <v>194</v>
      </c>
      <c r="AT765" s="24" t="s">
        <v>176</v>
      </c>
      <c r="AU765" s="24" t="s">
        <v>87</v>
      </c>
      <c r="AY765" s="24" t="s">
        <v>170</v>
      </c>
      <c r="BE765" s="232">
        <f>IF(N765="základní",J765,0)</f>
        <v>0</v>
      </c>
      <c r="BF765" s="232">
        <f>IF(N765="snížená",J765,0)</f>
        <v>0</v>
      </c>
      <c r="BG765" s="232">
        <f>IF(N765="zákl. přenesená",J765,0)</f>
        <v>0</v>
      </c>
      <c r="BH765" s="232">
        <f>IF(N765="sníž. přenesená",J765,0)</f>
        <v>0</v>
      </c>
      <c r="BI765" s="232">
        <f>IF(N765="nulová",J765,0)</f>
        <v>0</v>
      </c>
      <c r="BJ765" s="24" t="s">
        <v>84</v>
      </c>
      <c r="BK765" s="232">
        <f>ROUND(I765*H765,2)</f>
        <v>0</v>
      </c>
      <c r="BL765" s="24" t="s">
        <v>194</v>
      </c>
      <c r="BM765" s="24" t="s">
        <v>3294</v>
      </c>
    </row>
    <row r="766" spans="2:47" s="1" customFormat="1" ht="13.5">
      <c r="B766" s="46"/>
      <c r="C766" s="74"/>
      <c r="D766" s="233" t="s">
        <v>183</v>
      </c>
      <c r="E766" s="74"/>
      <c r="F766" s="234" t="s">
        <v>3295</v>
      </c>
      <c r="G766" s="74"/>
      <c r="H766" s="74"/>
      <c r="I766" s="191"/>
      <c r="J766" s="74"/>
      <c r="K766" s="74"/>
      <c r="L766" s="72"/>
      <c r="M766" s="235"/>
      <c r="N766" s="47"/>
      <c r="O766" s="47"/>
      <c r="P766" s="47"/>
      <c r="Q766" s="47"/>
      <c r="R766" s="47"/>
      <c r="S766" s="47"/>
      <c r="T766" s="95"/>
      <c r="AT766" s="24" t="s">
        <v>183</v>
      </c>
      <c r="AU766" s="24" t="s">
        <v>87</v>
      </c>
    </row>
    <row r="767" spans="2:47" s="1" customFormat="1" ht="13.5">
      <c r="B767" s="46"/>
      <c r="C767" s="74"/>
      <c r="D767" s="233" t="s">
        <v>295</v>
      </c>
      <c r="E767" s="74"/>
      <c r="F767" s="236" t="s">
        <v>2667</v>
      </c>
      <c r="G767" s="74"/>
      <c r="H767" s="74"/>
      <c r="I767" s="191"/>
      <c r="J767" s="74"/>
      <c r="K767" s="74"/>
      <c r="L767" s="72"/>
      <c r="M767" s="235"/>
      <c r="N767" s="47"/>
      <c r="O767" s="47"/>
      <c r="P767" s="47"/>
      <c r="Q767" s="47"/>
      <c r="R767" s="47"/>
      <c r="S767" s="47"/>
      <c r="T767" s="95"/>
      <c r="AT767" s="24" t="s">
        <v>295</v>
      </c>
      <c r="AU767" s="24" t="s">
        <v>87</v>
      </c>
    </row>
    <row r="768" spans="2:65" s="1" customFormat="1" ht="16.5" customHeight="1">
      <c r="B768" s="46"/>
      <c r="C768" s="221" t="s">
        <v>947</v>
      </c>
      <c r="D768" s="221" t="s">
        <v>176</v>
      </c>
      <c r="E768" s="222" t="s">
        <v>3296</v>
      </c>
      <c r="F768" s="223" t="s">
        <v>3297</v>
      </c>
      <c r="G768" s="224" t="s">
        <v>304</v>
      </c>
      <c r="H768" s="225">
        <v>1</v>
      </c>
      <c r="I768" s="226"/>
      <c r="J768" s="227">
        <f>ROUND(I768*H768,2)</f>
        <v>0</v>
      </c>
      <c r="K768" s="223" t="s">
        <v>23</v>
      </c>
      <c r="L768" s="72"/>
      <c r="M768" s="228" t="s">
        <v>23</v>
      </c>
      <c r="N768" s="229" t="s">
        <v>47</v>
      </c>
      <c r="O768" s="47"/>
      <c r="P768" s="230">
        <f>O768*H768</f>
        <v>0</v>
      </c>
      <c r="Q768" s="230">
        <v>2.6</v>
      </c>
      <c r="R768" s="230">
        <f>Q768*H768</f>
        <v>2.6</v>
      </c>
      <c r="S768" s="230">
        <v>0</v>
      </c>
      <c r="T768" s="231">
        <f>S768*H768</f>
        <v>0</v>
      </c>
      <c r="AR768" s="24" t="s">
        <v>194</v>
      </c>
      <c r="AT768" s="24" t="s">
        <v>176</v>
      </c>
      <c r="AU768" s="24" t="s">
        <v>87</v>
      </c>
      <c r="AY768" s="24" t="s">
        <v>170</v>
      </c>
      <c r="BE768" s="232">
        <f>IF(N768="základní",J768,0)</f>
        <v>0</v>
      </c>
      <c r="BF768" s="232">
        <f>IF(N768="snížená",J768,0)</f>
        <v>0</v>
      </c>
      <c r="BG768" s="232">
        <f>IF(N768="zákl. přenesená",J768,0)</f>
        <v>0</v>
      </c>
      <c r="BH768" s="232">
        <f>IF(N768="sníž. přenesená",J768,0)</f>
        <v>0</v>
      </c>
      <c r="BI768" s="232">
        <f>IF(N768="nulová",J768,0)</f>
        <v>0</v>
      </c>
      <c r="BJ768" s="24" t="s">
        <v>84</v>
      </c>
      <c r="BK768" s="232">
        <f>ROUND(I768*H768,2)</f>
        <v>0</v>
      </c>
      <c r="BL768" s="24" t="s">
        <v>194</v>
      </c>
      <c r="BM768" s="24" t="s">
        <v>3298</v>
      </c>
    </row>
    <row r="769" spans="2:47" s="1" customFormat="1" ht="13.5">
      <c r="B769" s="46"/>
      <c r="C769" s="74"/>
      <c r="D769" s="233" t="s">
        <v>183</v>
      </c>
      <c r="E769" s="74"/>
      <c r="F769" s="234" t="s">
        <v>3295</v>
      </c>
      <c r="G769" s="74"/>
      <c r="H769" s="74"/>
      <c r="I769" s="191"/>
      <c r="J769" s="74"/>
      <c r="K769" s="74"/>
      <c r="L769" s="72"/>
      <c r="M769" s="235"/>
      <c r="N769" s="47"/>
      <c r="O769" s="47"/>
      <c r="P769" s="47"/>
      <c r="Q769" s="47"/>
      <c r="R769" s="47"/>
      <c r="S769" s="47"/>
      <c r="T769" s="95"/>
      <c r="AT769" s="24" t="s">
        <v>183</v>
      </c>
      <c r="AU769" s="24" t="s">
        <v>87</v>
      </c>
    </row>
    <row r="770" spans="2:47" s="1" customFormat="1" ht="13.5">
      <c r="B770" s="46"/>
      <c r="C770" s="74"/>
      <c r="D770" s="233" t="s">
        <v>295</v>
      </c>
      <c r="E770" s="74"/>
      <c r="F770" s="236" t="s">
        <v>2667</v>
      </c>
      <c r="G770" s="74"/>
      <c r="H770" s="74"/>
      <c r="I770" s="191"/>
      <c r="J770" s="74"/>
      <c r="K770" s="74"/>
      <c r="L770" s="72"/>
      <c r="M770" s="235"/>
      <c r="N770" s="47"/>
      <c r="O770" s="47"/>
      <c r="P770" s="47"/>
      <c r="Q770" s="47"/>
      <c r="R770" s="47"/>
      <c r="S770" s="47"/>
      <c r="T770" s="95"/>
      <c r="AT770" s="24" t="s">
        <v>295</v>
      </c>
      <c r="AU770" s="24" t="s">
        <v>87</v>
      </c>
    </row>
    <row r="771" spans="2:47" s="1" customFormat="1" ht="13.5">
      <c r="B771" s="46"/>
      <c r="C771" s="74"/>
      <c r="D771" s="233" t="s">
        <v>184</v>
      </c>
      <c r="E771" s="74"/>
      <c r="F771" s="236" t="s">
        <v>3299</v>
      </c>
      <c r="G771" s="74"/>
      <c r="H771" s="74"/>
      <c r="I771" s="191"/>
      <c r="J771" s="74"/>
      <c r="K771" s="74"/>
      <c r="L771" s="72"/>
      <c r="M771" s="235"/>
      <c r="N771" s="47"/>
      <c r="O771" s="47"/>
      <c r="P771" s="47"/>
      <c r="Q771" s="47"/>
      <c r="R771" s="47"/>
      <c r="S771" s="47"/>
      <c r="T771" s="95"/>
      <c r="AT771" s="24" t="s">
        <v>184</v>
      </c>
      <c r="AU771" s="24" t="s">
        <v>87</v>
      </c>
    </row>
    <row r="772" spans="2:65" s="1" customFormat="1" ht="25.5" customHeight="1">
      <c r="B772" s="46"/>
      <c r="C772" s="221" t="s">
        <v>952</v>
      </c>
      <c r="D772" s="221" t="s">
        <v>176</v>
      </c>
      <c r="E772" s="222" t="s">
        <v>3300</v>
      </c>
      <c r="F772" s="223" t="s">
        <v>3301</v>
      </c>
      <c r="G772" s="224" t="s">
        <v>304</v>
      </c>
      <c r="H772" s="225">
        <v>1</v>
      </c>
      <c r="I772" s="226"/>
      <c r="J772" s="227">
        <f>ROUND(I772*H772,2)</f>
        <v>0</v>
      </c>
      <c r="K772" s="223" t="s">
        <v>23</v>
      </c>
      <c r="L772" s="72"/>
      <c r="M772" s="228" t="s">
        <v>23</v>
      </c>
      <c r="N772" s="229" t="s">
        <v>47</v>
      </c>
      <c r="O772" s="47"/>
      <c r="P772" s="230">
        <f>O772*H772</f>
        <v>0</v>
      </c>
      <c r="Q772" s="230">
        <v>2.65</v>
      </c>
      <c r="R772" s="230">
        <f>Q772*H772</f>
        <v>2.65</v>
      </c>
      <c r="S772" s="230">
        <v>0</v>
      </c>
      <c r="T772" s="231">
        <f>S772*H772</f>
        <v>0</v>
      </c>
      <c r="AR772" s="24" t="s">
        <v>194</v>
      </c>
      <c r="AT772" s="24" t="s">
        <v>176</v>
      </c>
      <c r="AU772" s="24" t="s">
        <v>87</v>
      </c>
      <c r="AY772" s="24" t="s">
        <v>170</v>
      </c>
      <c r="BE772" s="232">
        <f>IF(N772="základní",J772,0)</f>
        <v>0</v>
      </c>
      <c r="BF772" s="232">
        <f>IF(N772="snížená",J772,0)</f>
        <v>0</v>
      </c>
      <c r="BG772" s="232">
        <f>IF(N772="zákl. přenesená",J772,0)</f>
        <v>0</v>
      </c>
      <c r="BH772" s="232">
        <f>IF(N772="sníž. přenesená",J772,0)</f>
        <v>0</v>
      </c>
      <c r="BI772" s="232">
        <f>IF(N772="nulová",J772,0)</f>
        <v>0</v>
      </c>
      <c r="BJ772" s="24" t="s">
        <v>84</v>
      </c>
      <c r="BK772" s="232">
        <f>ROUND(I772*H772,2)</f>
        <v>0</v>
      </c>
      <c r="BL772" s="24" t="s">
        <v>194</v>
      </c>
      <c r="BM772" s="24" t="s">
        <v>3302</v>
      </c>
    </row>
    <row r="773" spans="2:47" s="1" customFormat="1" ht="13.5">
      <c r="B773" s="46"/>
      <c r="C773" s="74"/>
      <c r="D773" s="233" t="s">
        <v>183</v>
      </c>
      <c r="E773" s="74"/>
      <c r="F773" s="234" t="s">
        <v>3301</v>
      </c>
      <c r="G773" s="74"/>
      <c r="H773" s="74"/>
      <c r="I773" s="191"/>
      <c r="J773" s="74"/>
      <c r="K773" s="74"/>
      <c r="L773" s="72"/>
      <c r="M773" s="235"/>
      <c r="N773" s="47"/>
      <c r="O773" s="47"/>
      <c r="P773" s="47"/>
      <c r="Q773" s="47"/>
      <c r="R773" s="47"/>
      <c r="S773" s="47"/>
      <c r="T773" s="95"/>
      <c r="AT773" s="24" t="s">
        <v>183</v>
      </c>
      <c r="AU773" s="24" t="s">
        <v>87</v>
      </c>
    </row>
    <row r="774" spans="2:47" s="1" customFormat="1" ht="13.5">
      <c r="B774" s="46"/>
      <c r="C774" s="74"/>
      <c r="D774" s="233" t="s">
        <v>184</v>
      </c>
      <c r="E774" s="74"/>
      <c r="F774" s="236" t="s">
        <v>3303</v>
      </c>
      <c r="G774" s="74"/>
      <c r="H774" s="74"/>
      <c r="I774" s="191"/>
      <c r="J774" s="74"/>
      <c r="K774" s="74"/>
      <c r="L774" s="72"/>
      <c r="M774" s="235"/>
      <c r="N774" s="47"/>
      <c r="O774" s="47"/>
      <c r="P774" s="47"/>
      <c r="Q774" s="47"/>
      <c r="R774" s="47"/>
      <c r="S774" s="47"/>
      <c r="T774" s="95"/>
      <c r="AT774" s="24" t="s">
        <v>184</v>
      </c>
      <c r="AU774" s="24" t="s">
        <v>87</v>
      </c>
    </row>
    <row r="775" spans="2:65" s="1" customFormat="1" ht="16.5" customHeight="1">
      <c r="B775" s="46"/>
      <c r="C775" s="221" t="s">
        <v>957</v>
      </c>
      <c r="D775" s="221" t="s">
        <v>176</v>
      </c>
      <c r="E775" s="222" t="s">
        <v>3304</v>
      </c>
      <c r="F775" s="223" t="s">
        <v>3305</v>
      </c>
      <c r="G775" s="224" t="s">
        <v>304</v>
      </c>
      <c r="H775" s="225">
        <v>1</v>
      </c>
      <c r="I775" s="226"/>
      <c r="J775" s="227">
        <f>ROUND(I775*H775,2)</f>
        <v>0</v>
      </c>
      <c r="K775" s="223" t="s">
        <v>180</v>
      </c>
      <c r="L775" s="72"/>
      <c r="M775" s="228" t="s">
        <v>23</v>
      </c>
      <c r="N775" s="229" t="s">
        <v>47</v>
      </c>
      <c r="O775" s="47"/>
      <c r="P775" s="230">
        <f>O775*H775</f>
        <v>0</v>
      </c>
      <c r="Q775" s="230">
        <v>0.009176</v>
      </c>
      <c r="R775" s="230">
        <f>Q775*H775</f>
        <v>0.009176</v>
      </c>
      <c r="S775" s="230">
        <v>0</v>
      </c>
      <c r="T775" s="231">
        <f>S775*H775</f>
        <v>0</v>
      </c>
      <c r="AR775" s="24" t="s">
        <v>194</v>
      </c>
      <c r="AT775" s="24" t="s">
        <v>176</v>
      </c>
      <c r="AU775" s="24" t="s">
        <v>87</v>
      </c>
      <c r="AY775" s="24" t="s">
        <v>170</v>
      </c>
      <c r="BE775" s="232">
        <f>IF(N775="základní",J775,0)</f>
        <v>0</v>
      </c>
      <c r="BF775" s="232">
        <f>IF(N775="snížená",J775,0)</f>
        <v>0</v>
      </c>
      <c r="BG775" s="232">
        <f>IF(N775="zákl. přenesená",J775,0)</f>
        <v>0</v>
      </c>
      <c r="BH775" s="232">
        <f>IF(N775="sníž. přenesená",J775,0)</f>
        <v>0</v>
      </c>
      <c r="BI775" s="232">
        <f>IF(N775="nulová",J775,0)</f>
        <v>0</v>
      </c>
      <c r="BJ775" s="24" t="s">
        <v>84</v>
      </c>
      <c r="BK775" s="232">
        <f>ROUND(I775*H775,2)</f>
        <v>0</v>
      </c>
      <c r="BL775" s="24" t="s">
        <v>194</v>
      </c>
      <c r="BM775" s="24" t="s">
        <v>3306</v>
      </c>
    </row>
    <row r="776" spans="2:47" s="1" customFormat="1" ht="13.5">
      <c r="B776" s="46"/>
      <c r="C776" s="74"/>
      <c r="D776" s="233" t="s">
        <v>183</v>
      </c>
      <c r="E776" s="74"/>
      <c r="F776" s="234" t="s">
        <v>3305</v>
      </c>
      <c r="G776" s="74"/>
      <c r="H776" s="74"/>
      <c r="I776" s="191"/>
      <c r="J776" s="74"/>
      <c r="K776" s="74"/>
      <c r="L776" s="72"/>
      <c r="M776" s="235"/>
      <c r="N776" s="47"/>
      <c r="O776" s="47"/>
      <c r="P776" s="47"/>
      <c r="Q776" s="47"/>
      <c r="R776" s="47"/>
      <c r="S776" s="47"/>
      <c r="T776" s="95"/>
      <c r="AT776" s="24" t="s">
        <v>183</v>
      </c>
      <c r="AU776" s="24" t="s">
        <v>87</v>
      </c>
    </row>
    <row r="777" spans="2:47" s="1" customFormat="1" ht="13.5">
      <c r="B777" s="46"/>
      <c r="C777" s="74"/>
      <c r="D777" s="233" t="s">
        <v>295</v>
      </c>
      <c r="E777" s="74"/>
      <c r="F777" s="236" t="s">
        <v>3307</v>
      </c>
      <c r="G777" s="74"/>
      <c r="H777" s="74"/>
      <c r="I777" s="191"/>
      <c r="J777" s="74"/>
      <c r="K777" s="74"/>
      <c r="L777" s="72"/>
      <c r="M777" s="235"/>
      <c r="N777" s="47"/>
      <c r="O777" s="47"/>
      <c r="P777" s="47"/>
      <c r="Q777" s="47"/>
      <c r="R777" s="47"/>
      <c r="S777" s="47"/>
      <c r="T777" s="95"/>
      <c r="AT777" s="24" t="s">
        <v>295</v>
      </c>
      <c r="AU777" s="24" t="s">
        <v>87</v>
      </c>
    </row>
    <row r="778" spans="2:51" s="13" customFormat="1" ht="13.5">
      <c r="B778" s="275"/>
      <c r="C778" s="276"/>
      <c r="D778" s="233" t="s">
        <v>322</v>
      </c>
      <c r="E778" s="277" t="s">
        <v>23</v>
      </c>
      <c r="F778" s="278" t="s">
        <v>3308</v>
      </c>
      <c r="G778" s="276"/>
      <c r="H778" s="277" t="s">
        <v>23</v>
      </c>
      <c r="I778" s="279"/>
      <c r="J778" s="276"/>
      <c r="K778" s="276"/>
      <c r="L778" s="280"/>
      <c r="M778" s="281"/>
      <c r="N778" s="282"/>
      <c r="O778" s="282"/>
      <c r="P778" s="282"/>
      <c r="Q778" s="282"/>
      <c r="R778" s="282"/>
      <c r="S778" s="282"/>
      <c r="T778" s="283"/>
      <c r="AT778" s="284" t="s">
        <v>322</v>
      </c>
      <c r="AU778" s="284" t="s">
        <v>87</v>
      </c>
      <c r="AV778" s="13" t="s">
        <v>84</v>
      </c>
      <c r="AW778" s="13" t="s">
        <v>39</v>
      </c>
      <c r="AX778" s="13" t="s">
        <v>76</v>
      </c>
      <c r="AY778" s="284" t="s">
        <v>170</v>
      </c>
    </row>
    <row r="779" spans="2:51" s="11" customFormat="1" ht="13.5">
      <c r="B779" s="240"/>
      <c r="C779" s="241"/>
      <c r="D779" s="233" t="s">
        <v>322</v>
      </c>
      <c r="E779" s="242" t="s">
        <v>23</v>
      </c>
      <c r="F779" s="243" t="s">
        <v>84</v>
      </c>
      <c r="G779" s="241"/>
      <c r="H779" s="244">
        <v>1</v>
      </c>
      <c r="I779" s="245"/>
      <c r="J779" s="241"/>
      <c r="K779" s="241"/>
      <c r="L779" s="246"/>
      <c r="M779" s="247"/>
      <c r="N779" s="248"/>
      <c r="O779" s="248"/>
      <c r="P779" s="248"/>
      <c r="Q779" s="248"/>
      <c r="R779" s="248"/>
      <c r="S779" s="248"/>
      <c r="T779" s="249"/>
      <c r="AT779" s="250" t="s">
        <v>322</v>
      </c>
      <c r="AU779" s="250" t="s">
        <v>87</v>
      </c>
      <c r="AV779" s="11" t="s">
        <v>87</v>
      </c>
      <c r="AW779" s="11" t="s">
        <v>39</v>
      </c>
      <c r="AX779" s="11" t="s">
        <v>84</v>
      </c>
      <c r="AY779" s="250" t="s">
        <v>170</v>
      </c>
    </row>
    <row r="780" spans="2:65" s="1" customFormat="1" ht="16.5" customHeight="1">
      <c r="B780" s="46"/>
      <c r="C780" s="221" t="s">
        <v>963</v>
      </c>
      <c r="D780" s="221" t="s">
        <v>176</v>
      </c>
      <c r="E780" s="222" t="s">
        <v>3309</v>
      </c>
      <c r="F780" s="223" t="s">
        <v>3310</v>
      </c>
      <c r="G780" s="224" t="s">
        <v>304</v>
      </c>
      <c r="H780" s="225">
        <v>2</v>
      </c>
      <c r="I780" s="226"/>
      <c r="J780" s="227">
        <f>ROUND(I780*H780,2)</f>
        <v>0</v>
      </c>
      <c r="K780" s="223" t="s">
        <v>180</v>
      </c>
      <c r="L780" s="72"/>
      <c r="M780" s="228" t="s">
        <v>23</v>
      </c>
      <c r="N780" s="229" t="s">
        <v>47</v>
      </c>
      <c r="O780" s="47"/>
      <c r="P780" s="230">
        <f>O780*H780</f>
        <v>0</v>
      </c>
      <c r="Q780" s="230">
        <v>0.01147</v>
      </c>
      <c r="R780" s="230">
        <f>Q780*H780</f>
        <v>0.02294</v>
      </c>
      <c r="S780" s="230">
        <v>0</v>
      </c>
      <c r="T780" s="231">
        <f>S780*H780</f>
        <v>0</v>
      </c>
      <c r="AR780" s="24" t="s">
        <v>194</v>
      </c>
      <c r="AT780" s="24" t="s">
        <v>176</v>
      </c>
      <c r="AU780" s="24" t="s">
        <v>87</v>
      </c>
      <c r="AY780" s="24" t="s">
        <v>170</v>
      </c>
      <c r="BE780" s="232">
        <f>IF(N780="základní",J780,0)</f>
        <v>0</v>
      </c>
      <c r="BF780" s="232">
        <f>IF(N780="snížená",J780,0)</f>
        <v>0</v>
      </c>
      <c r="BG780" s="232">
        <f>IF(N780="zákl. přenesená",J780,0)</f>
        <v>0</v>
      </c>
      <c r="BH780" s="232">
        <f>IF(N780="sníž. přenesená",J780,0)</f>
        <v>0</v>
      </c>
      <c r="BI780" s="232">
        <f>IF(N780="nulová",J780,0)</f>
        <v>0</v>
      </c>
      <c r="BJ780" s="24" t="s">
        <v>84</v>
      </c>
      <c r="BK780" s="232">
        <f>ROUND(I780*H780,2)</f>
        <v>0</v>
      </c>
      <c r="BL780" s="24" t="s">
        <v>194</v>
      </c>
      <c r="BM780" s="24" t="s">
        <v>3311</v>
      </c>
    </row>
    <row r="781" spans="2:47" s="1" customFormat="1" ht="13.5">
      <c r="B781" s="46"/>
      <c r="C781" s="74"/>
      <c r="D781" s="233" t="s">
        <v>183</v>
      </c>
      <c r="E781" s="74"/>
      <c r="F781" s="234" t="s">
        <v>3310</v>
      </c>
      <c r="G781" s="74"/>
      <c r="H781" s="74"/>
      <c r="I781" s="191"/>
      <c r="J781" s="74"/>
      <c r="K781" s="74"/>
      <c r="L781" s="72"/>
      <c r="M781" s="235"/>
      <c r="N781" s="47"/>
      <c r="O781" s="47"/>
      <c r="P781" s="47"/>
      <c r="Q781" s="47"/>
      <c r="R781" s="47"/>
      <c r="S781" s="47"/>
      <c r="T781" s="95"/>
      <c r="AT781" s="24" t="s">
        <v>183</v>
      </c>
      <c r="AU781" s="24" t="s">
        <v>87</v>
      </c>
    </row>
    <row r="782" spans="2:47" s="1" customFormat="1" ht="13.5">
      <c r="B782" s="46"/>
      <c r="C782" s="74"/>
      <c r="D782" s="233" t="s">
        <v>295</v>
      </c>
      <c r="E782" s="74"/>
      <c r="F782" s="236" t="s">
        <v>3307</v>
      </c>
      <c r="G782" s="74"/>
      <c r="H782" s="74"/>
      <c r="I782" s="191"/>
      <c r="J782" s="74"/>
      <c r="K782" s="74"/>
      <c r="L782" s="72"/>
      <c r="M782" s="235"/>
      <c r="N782" s="47"/>
      <c r="O782" s="47"/>
      <c r="P782" s="47"/>
      <c r="Q782" s="47"/>
      <c r="R782" s="47"/>
      <c r="S782" s="47"/>
      <c r="T782" s="95"/>
      <c r="AT782" s="24" t="s">
        <v>295</v>
      </c>
      <c r="AU782" s="24" t="s">
        <v>87</v>
      </c>
    </row>
    <row r="783" spans="2:51" s="13" customFormat="1" ht="13.5">
      <c r="B783" s="275"/>
      <c r="C783" s="276"/>
      <c r="D783" s="233" t="s">
        <v>322</v>
      </c>
      <c r="E783" s="277" t="s">
        <v>23</v>
      </c>
      <c r="F783" s="278" t="s">
        <v>2997</v>
      </c>
      <c r="G783" s="276"/>
      <c r="H783" s="277" t="s">
        <v>23</v>
      </c>
      <c r="I783" s="279"/>
      <c r="J783" s="276"/>
      <c r="K783" s="276"/>
      <c r="L783" s="280"/>
      <c r="M783" s="281"/>
      <c r="N783" s="282"/>
      <c r="O783" s="282"/>
      <c r="P783" s="282"/>
      <c r="Q783" s="282"/>
      <c r="R783" s="282"/>
      <c r="S783" s="282"/>
      <c r="T783" s="283"/>
      <c r="AT783" s="284" t="s">
        <v>322</v>
      </c>
      <c r="AU783" s="284" t="s">
        <v>87</v>
      </c>
      <c r="AV783" s="13" t="s">
        <v>84</v>
      </c>
      <c r="AW783" s="13" t="s">
        <v>39</v>
      </c>
      <c r="AX783" s="13" t="s">
        <v>76</v>
      </c>
      <c r="AY783" s="284" t="s">
        <v>170</v>
      </c>
    </row>
    <row r="784" spans="2:51" s="11" customFormat="1" ht="13.5">
      <c r="B784" s="240"/>
      <c r="C784" s="241"/>
      <c r="D784" s="233" t="s">
        <v>322</v>
      </c>
      <c r="E784" s="242" t="s">
        <v>23</v>
      </c>
      <c r="F784" s="243" t="s">
        <v>2619</v>
      </c>
      <c r="G784" s="241"/>
      <c r="H784" s="244">
        <v>2</v>
      </c>
      <c r="I784" s="245"/>
      <c r="J784" s="241"/>
      <c r="K784" s="241"/>
      <c r="L784" s="246"/>
      <c r="M784" s="247"/>
      <c r="N784" s="248"/>
      <c r="O784" s="248"/>
      <c r="P784" s="248"/>
      <c r="Q784" s="248"/>
      <c r="R784" s="248"/>
      <c r="S784" s="248"/>
      <c r="T784" s="249"/>
      <c r="AT784" s="250" t="s">
        <v>322</v>
      </c>
      <c r="AU784" s="250" t="s">
        <v>87</v>
      </c>
      <c r="AV784" s="11" t="s">
        <v>87</v>
      </c>
      <c r="AW784" s="11" t="s">
        <v>39</v>
      </c>
      <c r="AX784" s="11" t="s">
        <v>84</v>
      </c>
      <c r="AY784" s="250" t="s">
        <v>170</v>
      </c>
    </row>
    <row r="785" spans="2:65" s="1" customFormat="1" ht="16.5" customHeight="1">
      <c r="B785" s="46"/>
      <c r="C785" s="221" t="s">
        <v>968</v>
      </c>
      <c r="D785" s="221" t="s">
        <v>176</v>
      </c>
      <c r="E785" s="222" t="s">
        <v>3312</v>
      </c>
      <c r="F785" s="223" t="s">
        <v>3313</v>
      </c>
      <c r="G785" s="224" t="s">
        <v>304</v>
      </c>
      <c r="H785" s="225">
        <v>3</v>
      </c>
      <c r="I785" s="226"/>
      <c r="J785" s="227">
        <f>ROUND(I785*H785,2)</f>
        <v>0</v>
      </c>
      <c r="K785" s="223" t="s">
        <v>23</v>
      </c>
      <c r="L785" s="72"/>
      <c r="M785" s="228" t="s">
        <v>23</v>
      </c>
      <c r="N785" s="229" t="s">
        <v>47</v>
      </c>
      <c r="O785" s="47"/>
      <c r="P785" s="230">
        <f>O785*H785</f>
        <v>0</v>
      </c>
      <c r="Q785" s="230">
        <v>0</v>
      </c>
      <c r="R785" s="230">
        <f>Q785*H785</f>
        <v>0</v>
      </c>
      <c r="S785" s="230">
        <v>0</v>
      </c>
      <c r="T785" s="231">
        <f>S785*H785</f>
        <v>0</v>
      </c>
      <c r="AR785" s="24" t="s">
        <v>194</v>
      </c>
      <c r="AT785" s="24" t="s">
        <v>176</v>
      </c>
      <c r="AU785" s="24" t="s">
        <v>87</v>
      </c>
      <c r="AY785" s="24" t="s">
        <v>170</v>
      </c>
      <c r="BE785" s="232">
        <f>IF(N785="základní",J785,0)</f>
        <v>0</v>
      </c>
      <c r="BF785" s="232">
        <f>IF(N785="snížená",J785,0)</f>
        <v>0</v>
      </c>
      <c r="BG785" s="232">
        <f>IF(N785="zákl. přenesená",J785,0)</f>
        <v>0</v>
      </c>
      <c r="BH785" s="232">
        <f>IF(N785="sníž. přenesená",J785,0)</f>
        <v>0</v>
      </c>
      <c r="BI785" s="232">
        <f>IF(N785="nulová",J785,0)</f>
        <v>0</v>
      </c>
      <c r="BJ785" s="24" t="s">
        <v>84</v>
      </c>
      <c r="BK785" s="232">
        <f>ROUND(I785*H785,2)</f>
        <v>0</v>
      </c>
      <c r="BL785" s="24" t="s">
        <v>194</v>
      </c>
      <c r="BM785" s="24" t="s">
        <v>3314</v>
      </c>
    </row>
    <row r="786" spans="2:47" s="1" customFormat="1" ht="13.5">
      <c r="B786" s="46"/>
      <c r="C786" s="74"/>
      <c r="D786" s="233" t="s">
        <v>183</v>
      </c>
      <c r="E786" s="74"/>
      <c r="F786" s="234" t="s">
        <v>3313</v>
      </c>
      <c r="G786" s="74"/>
      <c r="H786" s="74"/>
      <c r="I786" s="191"/>
      <c r="J786" s="74"/>
      <c r="K786" s="74"/>
      <c r="L786" s="72"/>
      <c r="M786" s="235"/>
      <c r="N786" s="47"/>
      <c r="O786" s="47"/>
      <c r="P786" s="47"/>
      <c r="Q786" s="47"/>
      <c r="R786" s="47"/>
      <c r="S786" s="47"/>
      <c r="T786" s="95"/>
      <c r="AT786" s="24" t="s">
        <v>183</v>
      </c>
      <c r="AU786" s="24" t="s">
        <v>87</v>
      </c>
    </row>
    <row r="787" spans="2:51" s="13" customFormat="1" ht="13.5">
      <c r="B787" s="275"/>
      <c r="C787" s="276"/>
      <c r="D787" s="233" t="s">
        <v>322</v>
      </c>
      <c r="E787" s="277" t="s">
        <v>23</v>
      </c>
      <c r="F787" s="278" t="s">
        <v>2997</v>
      </c>
      <c r="G787" s="276"/>
      <c r="H787" s="277" t="s">
        <v>23</v>
      </c>
      <c r="I787" s="279"/>
      <c r="J787" s="276"/>
      <c r="K787" s="276"/>
      <c r="L787" s="280"/>
      <c r="M787" s="281"/>
      <c r="N787" s="282"/>
      <c r="O787" s="282"/>
      <c r="P787" s="282"/>
      <c r="Q787" s="282"/>
      <c r="R787" s="282"/>
      <c r="S787" s="282"/>
      <c r="T787" s="283"/>
      <c r="AT787" s="284" t="s">
        <v>322</v>
      </c>
      <c r="AU787" s="284" t="s">
        <v>87</v>
      </c>
      <c r="AV787" s="13" t="s">
        <v>84</v>
      </c>
      <c r="AW787" s="13" t="s">
        <v>39</v>
      </c>
      <c r="AX787" s="13" t="s">
        <v>76</v>
      </c>
      <c r="AY787" s="284" t="s">
        <v>170</v>
      </c>
    </row>
    <row r="788" spans="2:51" s="11" customFormat="1" ht="13.5">
      <c r="B788" s="240"/>
      <c r="C788" s="241"/>
      <c r="D788" s="233" t="s">
        <v>322</v>
      </c>
      <c r="E788" s="242" t="s">
        <v>23</v>
      </c>
      <c r="F788" s="243" t="s">
        <v>3315</v>
      </c>
      <c r="G788" s="241"/>
      <c r="H788" s="244">
        <v>3</v>
      </c>
      <c r="I788" s="245"/>
      <c r="J788" s="241"/>
      <c r="K788" s="241"/>
      <c r="L788" s="246"/>
      <c r="M788" s="247"/>
      <c r="N788" s="248"/>
      <c r="O788" s="248"/>
      <c r="P788" s="248"/>
      <c r="Q788" s="248"/>
      <c r="R788" s="248"/>
      <c r="S788" s="248"/>
      <c r="T788" s="249"/>
      <c r="AT788" s="250" t="s">
        <v>322</v>
      </c>
      <c r="AU788" s="250" t="s">
        <v>87</v>
      </c>
      <c r="AV788" s="11" t="s">
        <v>87</v>
      </c>
      <c r="AW788" s="11" t="s">
        <v>39</v>
      </c>
      <c r="AX788" s="11" t="s">
        <v>84</v>
      </c>
      <c r="AY788" s="250" t="s">
        <v>170</v>
      </c>
    </row>
    <row r="789" spans="2:65" s="1" customFormat="1" ht="25.5" customHeight="1">
      <c r="B789" s="46"/>
      <c r="C789" s="262" t="s">
        <v>974</v>
      </c>
      <c r="D789" s="262" t="s">
        <v>858</v>
      </c>
      <c r="E789" s="263" t="s">
        <v>3316</v>
      </c>
      <c r="F789" s="264" t="s">
        <v>3317</v>
      </c>
      <c r="G789" s="265" t="s">
        <v>304</v>
      </c>
      <c r="H789" s="266">
        <v>4</v>
      </c>
      <c r="I789" s="267"/>
      <c r="J789" s="268">
        <f>ROUND(I789*H789,2)</f>
        <v>0</v>
      </c>
      <c r="K789" s="264" t="s">
        <v>23</v>
      </c>
      <c r="L789" s="269"/>
      <c r="M789" s="270" t="s">
        <v>23</v>
      </c>
      <c r="N789" s="271" t="s">
        <v>47</v>
      </c>
      <c r="O789" s="47"/>
      <c r="P789" s="230">
        <f>O789*H789</f>
        <v>0</v>
      </c>
      <c r="Q789" s="230">
        <v>1.5</v>
      </c>
      <c r="R789" s="230">
        <f>Q789*H789</f>
        <v>6</v>
      </c>
      <c r="S789" s="230">
        <v>0</v>
      </c>
      <c r="T789" s="231">
        <f>S789*H789</f>
        <v>0</v>
      </c>
      <c r="AR789" s="24" t="s">
        <v>211</v>
      </c>
      <c r="AT789" s="24" t="s">
        <v>858</v>
      </c>
      <c r="AU789" s="24" t="s">
        <v>87</v>
      </c>
      <c r="AY789" s="24" t="s">
        <v>170</v>
      </c>
      <c r="BE789" s="232">
        <f>IF(N789="základní",J789,0)</f>
        <v>0</v>
      </c>
      <c r="BF789" s="232">
        <f>IF(N789="snížená",J789,0)</f>
        <v>0</v>
      </c>
      <c r="BG789" s="232">
        <f>IF(N789="zákl. přenesená",J789,0)</f>
        <v>0</v>
      </c>
      <c r="BH789" s="232">
        <f>IF(N789="sníž. přenesená",J789,0)</f>
        <v>0</v>
      </c>
      <c r="BI789" s="232">
        <f>IF(N789="nulová",J789,0)</f>
        <v>0</v>
      </c>
      <c r="BJ789" s="24" t="s">
        <v>84</v>
      </c>
      <c r="BK789" s="232">
        <f>ROUND(I789*H789,2)</f>
        <v>0</v>
      </c>
      <c r="BL789" s="24" t="s">
        <v>194</v>
      </c>
      <c r="BM789" s="24" t="s">
        <v>3318</v>
      </c>
    </row>
    <row r="790" spans="2:47" s="1" customFormat="1" ht="13.5">
      <c r="B790" s="46"/>
      <c r="C790" s="74"/>
      <c r="D790" s="233" t="s">
        <v>183</v>
      </c>
      <c r="E790" s="74"/>
      <c r="F790" s="234" t="s">
        <v>3317</v>
      </c>
      <c r="G790" s="74"/>
      <c r="H790" s="74"/>
      <c r="I790" s="191"/>
      <c r="J790" s="74"/>
      <c r="K790" s="74"/>
      <c r="L790" s="72"/>
      <c r="M790" s="235"/>
      <c r="N790" s="47"/>
      <c r="O790" s="47"/>
      <c r="P790" s="47"/>
      <c r="Q790" s="47"/>
      <c r="R790" s="47"/>
      <c r="S790" s="47"/>
      <c r="T790" s="95"/>
      <c r="AT790" s="24" t="s">
        <v>183</v>
      </c>
      <c r="AU790" s="24" t="s">
        <v>87</v>
      </c>
    </row>
    <row r="791" spans="2:51" s="13" customFormat="1" ht="13.5">
      <c r="B791" s="275"/>
      <c r="C791" s="276"/>
      <c r="D791" s="233" t="s">
        <v>322</v>
      </c>
      <c r="E791" s="277" t="s">
        <v>23</v>
      </c>
      <c r="F791" s="278" t="s">
        <v>3319</v>
      </c>
      <c r="G791" s="276"/>
      <c r="H791" s="277" t="s">
        <v>23</v>
      </c>
      <c r="I791" s="279"/>
      <c r="J791" s="276"/>
      <c r="K791" s="276"/>
      <c r="L791" s="280"/>
      <c r="M791" s="281"/>
      <c r="N791" s="282"/>
      <c r="O791" s="282"/>
      <c r="P791" s="282"/>
      <c r="Q791" s="282"/>
      <c r="R791" s="282"/>
      <c r="S791" s="282"/>
      <c r="T791" s="283"/>
      <c r="AT791" s="284" t="s">
        <v>322</v>
      </c>
      <c r="AU791" s="284" t="s">
        <v>87</v>
      </c>
      <c r="AV791" s="13" t="s">
        <v>84</v>
      </c>
      <c r="AW791" s="13" t="s">
        <v>39</v>
      </c>
      <c r="AX791" s="13" t="s">
        <v>76</v>
      </c>
      <c r="AY791" s="284" t="s">
        <v>170</v>
      </c>
    </row>
    <row r="792" spans="2:51" s="11" customFormat="1" ht="13.5">
      <c r="B792" s="240"/>
      <c r="C792" s="241"/>
      <c r="D792" s="233" t="s">
        <v>322</v>
      </c>
      <c r="E792" s="242" t="s">
        <v>23</v>
      </c>
      <c r="F792" s="243" t="s">
        <v>194</v>
      </c>
      <c r="G792" s="241"/>
      <c r="H792" s="244">
        <v>4</v>
      </c>
      <c r="I792" s="245"/>
      <c r="J792" s="241"/>
      <c r="K792" s="241"/>
      <c r="L792" s="246"/>
      <c r="M792" s="247"/>
      <c r="N792" s="248"/>
      <c r="O792" s="248"/>
      <c r="P792" s="248"/>
      <c r="Q792" s="248"/>
      <c r="R792" s="248"/>
      <c r="S792" s="248"/>
      <c r="T792" s="249"/>
      <c r="AT792" s="250" t="s">
        <v>322</v>
      </c>
      <c r="AU792" s="250" t="s">
        <v>87</v>
      </c>
      <c r="AV792" s="11" t="s">
        <v>87</v>
      </c>
      <c r="AW792" s="11" t="s">
        <v>39</v>
      </c>
      <c r="AX792" s="11" t="s">
        <v>84</v>
      </c>
      <c r="AY792" s="250" t="s">
        <v>170</v>
      </c>
    </row>
    <row r="793" spans="2:65" s="1" customFormat="1" ht="25.5" customHeight="1">
      <c r="B793" s="46"/>
      <c r="C793" s="262" t="s">
        <v>979</v>
      </c>
      <c r="D793" s="262" t="s">
        <v>858</v>
      </c>
      <c r="E793" s="263" t="s">
        <v>3320</v>
      </c>
      <c r="F793" s="264" t="s">
        <v>3321</v>
      </c>
      <c r="G793" s="265" t="s">
        <v>304</v>
      </c>
      <c r="H793" s="266">
        <v>1</v>
      </c>
      <c r="I793" s="267"/>
      <c r="J793" s="268">
        <f>ROUND(I793*H793,2)</f>
        <v>0</v>
      </c>
      <c r="K793" s="264" t="s">
        <v>23</v>
      </c>
      <c r="L793" s="269"/>
      <c r="M793" s="270" t="s">
        <v>23</v>
      </c>
      <c r="N793" s="271" t="s">
        <v>47</v>
      </c>
      <c r="O793" s="47"/>
      <c r="P793" s="230">
        <f>O793*H793</f>
        <v>0</v>
      </c>
      <c r="Q793" s="230">
        <v>1.6</v>
      </c>
      <c r="R793" s="230">
        <f>Q793*H793</f>
        <v>1.6</v>
      </c>
      <c r="S793" s="230">
        <v>0</v>
      </c>
      <c r="T793" s="231">
        <f>S793*H793</f>
        <v>0</v>
      </c>
      <c r="AR793" s="24" t="s">
        <v>211</v>
      </c>
      <c r="AT793" s="24" t="s">
        <v>858</v>
      </c>
      <c r="AU793" s="24" t="s">
        <v>87</v>
      </c>
      <c r="AY793" s="24" t="s">
        <v>170</v>
      </c>
      <c r="BE793" s="232">
        <f>IF(N793="základní",J793,0)</f>
        <v>0</v>
      </c>
      <c r="BF793" s="232">
        <f>IF(N793="snížená",J793,0)</f>
        <v>0</v>
      </c>
      <c r="BG793" s="232">
        <f>IF(N793="zákl. přenesená",J793,0)</f>
        <v>0</v>
      </c>
      <c r="BH793" s="232">
        <f>IF(N793="sníž. přenesená",J793,0)</f>
        <v>0</v>
      </c>
      <c r="BI793" s="232">
        <f>IF(N793="nulová",J793,0)</f>
        <v>0</v>
      </c>
      <c r="BJ793" s="24" t="s">
        <v>84</v>
      </c>
      <c r="BK793" s="232">
        <f>ROUND(I793*H793,2)</f>
        <v>0</v>
      </c>
      <c r="BL793" s="24" t="s">
        <v>194</v>
      </c>
      <c r="BM793" s="24" t="s">
        <v>3322</v>
      </c>
    </row>
    <row r="794" spans="2:47" s="1" customFormat="1" ht="13.5">
      <c r="B794" s="46"/>
      <c r="C794" s="74"/>
      <c r="D794" s="233" t="s">
        <v>183</v>
      </c>
      <c r="E794" s="74"/>
      <c r="F794" s="234" t="s">
        <v>3321</v>
      </c>
      <c r="G794" s="74"/>
      <c r="H794" s="74"/>
      <c r="I794" s="191"/>
      <c r="J794" s="74"/>
      <c r="K794" s="74"/>
      <c r="L794" s="72"/>
      <c r="M794" s="235"/>
      <c r="N794" s="47"/>
      <c r="O794" s="47"/>
      <c r="P794" s="47"/>
      <c r="Q794" s="47"/>
      <c r="R794" s="47"/>
      <c r="S794" s="47"/>
      <c r="T794" s="95"/>
      <c r="AT794" s="24" t="s">
        <v>183</v>
      </c>
      <c r="AU794" s="24" t="s">
        <v>87</v>
      </c>
    </row>
    <row r="795" spans="2:51" s="13" customFormat="1" ht="13.5">
      <c r="B795" s="275"/>
      <c r="C795" s="276"/>
      <c r="D795" s="233" t="s">
        <v>322</v>
      </c>
      <c r="E795" s="277" t="s">
        <v>23</v>
      </c>
      <c r="F795" s="278" t="s">
        <v>3291</v>
      </c>
      <c r="G795" s="276"/>
      <c r="H795" s="277" t="s">
        <v>23</v>
      </c>
      <c r="I795" s="279"/>
      <c r="J795" s="276"/>
      <c r="K795" s="276"/>
      <c r="L795" s="280"/>
      <c r="M795" s="281"/>
      <c r="N795" s="282"/>
      <c r="O795" s="282"/>
      <c r="P795" s="282"/>
      <c r="Q795" s="282"/>
      <c r="R795" s="282"/>
      <c r="S795" s="282"/>
      <c r="T795" s="283"/>
      <c r="AT795" s="284" t="s">
        <v>322</v>
      </c>
      <c r="AU795" s="284" t="s">
        <v>87</v>
      </c>
      <c r="AV795" s="13" t="s">
        <v>84</v>
      </c>
      <c r="AW795" s="13" t="s">
        <v>39</v>
      </c>
      <c r="AX795" s="13" t="s">
        <v>76</v>
      </c>
      <c r="AY795" s="284" t="s">
        <v>170</v>
      </c>
    </row>
    <row r="796" spans="2:51" s="11" customFormat="1" ht="13.5">
      <c r="B796" s="240"/>
      <c r="C796" s="241"/>
      <c r="D796" s="233" t="s">
        <v>322</v>
      </c>
      <c r="E796" s="242" t="s">
        <v>23</v>
      </c>
      <c r="F796" s="243" t="s">
        <v>84</v>
      </c>
      <c r="G796" s="241"/>
      <c r="H796" s="244">
        <v>1</v>
      </c>
      <c r="I796" s="245"/>
      <c r="J796" s="241"/>
      <c r="K796" s="241"/>
      <c r="L796" s="246"/>
      <c r="M796" s="247"/>
      <c r="N796" s="248"/>
      <c r="O796" s="248"/>
      <c r="P796" s="248"/>
      <c r="Q796" s="248"/>
      <c r="R796" s="248"/>
      <c r="S796" s="248"/>
      <c r="T796" s="249"/>
      <c r="AT796" s="250" t="s">
        <v>322</v>
      </c>
      <c r="AU796" s="250" t="s">
        <v>87</v>
      </c>
      <c r="AV796" s="11" t="s">
        <v>87</v>
      </c>
      <c r="AW796" s="11" t="s">
        <v>39</v>
      </c>
      <c r="AX796" s="11" t="s">
        <v>84</v>
      </c>
      <c r="AY796" s="250" t="s">
        <v>170</v>
      </c>
    </row>
    <row r="797" spans="2:65" s="1" customFormat="1" ht="25.5" customHeight="1">
      <c r="B797" s="46"/>
      <c r="C797" s="262" t="s">
        <v>985</v>
      </c>
      <c r="D797" s="262" t="s">
        <v>858</v>
      </c>
      <c r="E797" s="263" t="s">
        <v>3323</v>
      </c>
      <c r="F797" s="264" t="s">
        <v>3324</v>
      </c>
      <c r="G797" s="265" t="s">
        <v>304</v>
      </c>
      <c r="H797" s="266">
        <v>6</v>
      </c>
      <c r="I797" s="267"/>
      <c r="J797" s="268">
        <f>ROUND(I797*H797,2)</f>
        <v>0</v>
      </c>
      <c r="K797" s="264" t="s">
        <v>23</v>
      </c>
      <c r="L797" s="269"/>
      <c r="M797" s="270" t="s">
        <v>23</v>
      </c>
      <c r="N797" s="271" t="s">
        <v>47</v>
      </c>
      <c r="O797" s="47"/>
      <c r="P797" s="230">
        <f>O797*H797</f>
        <v>0</v>
      </c>
      <c r="Q797" s="230">
        <v>5.8</v>
      </c>
      <c r="R797" s="230">
        <f>Q797*H797</f>
        <v>34.8</v>
      </c>
      <c r="S797" s="230">
        <v>0</v>
      </c>
      <c r="T797" s="231">
        <f>S797*H797</f>
        <v>0</v>
      </c>
      <c r="AR797" s="24" t="s">
        <v>211</v>
      </c>
      <c r="AT797" s="24" t="s">
        <v>858</v>
      </c>
      <c r="AU797" s="24" t="s">
        <v>87</v>
      </c>
      <c r="AY797" s="24" t="s">
        <v>170</v>
      </c>
      <c r="BE797" s="232">
        <f>IF(N797="základní",J797,0)</f>
        <v>0</v>
      </c>
      <c r="BF797" s="232">
        <f>IF(N797="snížená",J797,0)</f>
        <v>0</v>
      </c>
      <c r="BG797" s="232">
        <f>IF(N797="zákl. přenesená",J797,0)</f>
        <v>0</v>
      </c>
      <c r="BH797" s="232">
        <f>IF(N797="sníž. přenesená",J797,0)</f>
        <v>0</v>
      </c>
      <c r="BI797" s="232">
        <f>IF(N797="nulová",J797,0)</f>
        <v>0</v>
      </c>
      <c r="BJ797" s="24" t="s">
        <v>84</v>
      </c>
      <c r="BK797" s="232">
        <f>ROUND(I797*H797,2)</f>
        <v>0</v>
      </c>
      <c r="BL797" s="24" t="s">
        <v>194</v>
      </c>
      <c r="BM797" s="24" t="s">
        <v>3325</v>
      </c>
    </row>
    <row r="798" spans="2:47" s="1" customFormat="1" ht="13.5">
      <c r="B798" s="46"/>
      <c r="C798" s="74"/>
      <c r="D798" s="233" t="s">
        <v>183</v>
      </c>
      <c r="E798" s="74"/>
      <c r="F798" s="234" t="s">
        <v>3324</v>
      </c>
      <c r="G798" s="74"/>
      <c r="H798" s="74"/>
      <c r="I798" s="191"/>
      <c r="J798" s="74"/>
      <c r="K798" s="74"/>
      <c r="L798" s="72"/>
      <c r="M798" s="235"/>
      <c r="N798" s="47"/>
      <c r="O798" s="47"/>
      <c r="P798" s="47"/>
      <c r="Q798" s="47"/>
      <c r="R798" s="47"/>
      <c r="S798" s="47"/>
      <c r="T798" s="95"/>
      <c r="AT798" s="24" t="s">
        <v>183</v>
      </c>
      <c r="AU798" s="24" t="s">
        <v>87</v>
      </c>
    </row>
    <row r="799" spans="2:51" s="13" customFormat="1" ht="13.5">
      <c r="B799" s="275"/>
      <c r="C799" s="276"/>
      <c r="D799" s="233" t="s">
        <v>322</v>
      </c>
      <c r="E799" s="277" t="s">
        <v>23</v>
      </c>
      <c r="F799" s="278" t="s">
        <v>3326</v>
      </c>
      <c r="G799" s="276"/>
      <c r="H799" s="277" t="s">
        <v>23</v>
      </c>
      <c r="I799" s="279"/>
      <c r="J799" s="276"/>
      <c r="K799" s="276"/>
      <c r="L799" s="280"/>
      <c r="M799" s="281"/>
      <c r="N799" s="282"/>
      <c r="O799" s="282"/>
      <c r="P799" s="282"/>
      <c r="Q799" s="282"/>
      <c r="R799" s="282"/>
      <c r="S799" s="282"/>
      <c r="T799" s="283"/>
      <c r="AT799" s="284" t="s">
        <v>322</v>
      </c>
      <c r="AU799" s="284" t="s">
        <v>87</v>
      </c>
      <c r="AV799" s="13" t="s">
        <v>84</v>
      </c>
      <c r="AW799" s="13" t="s">
        <v>39</v>
      </c>
      <c r="AX799" s="13" t="s">
        <v>76</v>
      </c>
      <c r="AY799" s="284" t="s">
        <v>170</v>
      </c>
    </row>
    <row r="800" spans="2:51" s="11" customFormat="1" ht="13.5">
      <c r="B800" s="240"/>
      <c r="C800" s="241"/>
      <c r="D800" s="233" t="s">
        <v>322</v>
      </c>
      <c r="E800" s="242" t="s">
        <v>23</v>
      </c>
      <c r="F800" s="243" t="s">
        <v>201</v>
      </c>
      <c r="G800" s="241"/>
      <c r="H800" s="244">
        <v>6</v>
      </c>
      <c r="I800" s="245"/>
      <c r="J800" s="241"/>
      <c r="K800" s="241"/>
      <c r="L800" s="246"/>
      <c r="M800" s="247"/>
      <c r="N800" s="248"/>
      <c r="O800" s="248"/>
      <c r="P800" s="248"/>
      <c r="Q800" s="248"/>
      <c r="R800" s="248"/>
      <c r="S800" s="248"/>
      <c r="T800" s="249"/>
      <c r="AT800" s="250" t="s">
        <v>322</v>
      </c>
      <c r="AU800" s="250" t="s">
        <v>87</v>
      </c>
      <c r="AV800" s="11" t="s">
        <v>87</v>
      </c>
      <c r="AW800" s="11" t="s">
        <v>39</v>
      </c>
      <c r="AX800" s="11" t="s">
        <v>84</v>
      </c>
      <c r="AY800" s="250" t="s">
        <v>170</v>
      </c>
    </row>
    <row r="801" spans="2:65" s="1" customFormat="1" ht="25.5" customHeight="1">
      <c r="B801" s="46"/>
      <c r="C801" s="262" t="s">
        <v>990</v>
      </c>
      <c r="D801" s="262" t="s">
        <v>858</v>
      </c>
      <c r="E801" s="263" t="s">
        <v>3327</v>
      </c>
      <c r="F801" s="264" t="s">
        <v>3328</v>
      </c>
      <c r="G801" s="265" t="s">
        <v>304</v>
      </c>
      <c r="H801" s="266">
        <v>1</v>
      </c>
      <c r="I801" s="267"/>
      <c r="J801" s="268">
        <f>ROUND(I801*H801,2)</f>
        <v>0</v>
      </c>
      <c r="K801" s="264" t="s">
        <v>23</v>
      </c>
      <c r="L801" s="269"/>
      <c r="M801" s="270" t="s">
        <v>23</v>
      </c>
      <c r="N801" s="271" t="s">
        <v>47</v>
      </c>
      <c r="O801" s="47"/>
      <c r="P801" s="230">
        <f>O801*H801</f>
        <v>0</v>
      </c>
      <c r="Q801" s="230">
        <v>6.6</v>
      </c>
      <c r="R801" s="230">
        <f>Q801*H801</f>
        <v>6.6</v>
      </c>
      <c r="S801" s="230">
        <v>0</v>
      </c>
      <c r="T801" s="231">
        <f>S801*H801</f>
        <v>0</v>
      </c>
      <c r="AR801" s="24" t="s">
        <v>211</v>
      </c>
      <c r="AT801" s="24" t="s">
        <v>858</v>
      </c>
      <c r="AU801" s="24" t="s">
        <v>87</v>
      </c>
      <c r="AY801" s="24" t="s">
        <v>170</v>
      </c>
      <c r="BE801" s="232">
        <f>IF(N801="základní",J801,0)</f>
        <v>0</v>
      </c>
      <c r="BF801" s="232">
        <f>IF(N801="snížená",J801,0)</f>
        <v>0</v>
      </c>
      <c r="BG801" s="232">
        <f>IF(N801="zákl. přenesená",J801,0)</f>
        <v>0</v>
      </c>
      <c r="BH801" s="232">
        <f>IF(N801="sníž. přenesená",J801,0)</f>
        <v>0</v>
      </c>
      <c r="BI801" s="232">
        <f>IF(N801="nulová",J801,0)</f>
        <v>0</v>
      </c>
      <c r="BJ801" s="24" t="s">
        <v>84</v>
      </c>
      <c r="BK801" s="232">
        <f>ROUND(I801*H801,2)</f>
        <v>0</v>
      </c>
      <c r="BL801" s="24" t="s">
        <v>194</v>
      </c>
      <c r="BM801" s="24" t="s">
        <v>3329</v>
      </c>
    </row>
    <row r="802" spans="2:47" s="1" customFormat="1" ht="13.5">
      <c r="B802" s="46"/>
      <c r="C802" s="74"/>
      <c r="D802" s="233" t="s">
        <v>183</v>
      </c>
      <c r="E802" s="74"/>
      <c r="F802" s="234" t="s">
        <v>3328</v>
      </c>
      <c r="G802" s="74"/>
      <c r="H802" s="74"/>
      <c r="I802" s="191"/>
      <c r="J802" s="74"/>
      <c r="K802" s="74"/>
      <c r="L802" s="72"/>
      <c r="M802" s="235"/>
      <c r="N802" s="47"/>
      <c r="O802" s="47"/>
      <c r="P802" s="47"/>
      <c r="Q802" s="47"/>
      <c r="R802" s="47"/>
      <c r="S802" s="47"/>
      <c r="T802" s="95"/>
      <c r="AT802" s="24" t="s">
        <v>183</v>
      </c>
      <c r="AU802" s="24" t="s">
        <v>87</v>
      </c>
    </row>
    <row r="803" spans="2:51" s="13" customFormat="1" ht="13.5">
      <c r="B803" s="275"/>
      <c r="C803" s="276"/>
      <c r="D803" s="233" t="s">
        <v>322</v>
      </c>
      <c r="E803" s="277" t="s">
        <v>23</v>
      </c>
      <c r="F803" s="278" t="s">
        <v>3330</v>
      </c>
      <c r="G803" s="276"/>
      <c r="H803" s="277" t="s">
        <v>23</v>
      </c>
      <c r="I803" s="279"/>
      <c r="J803" s="276"/>
      <c r="K803" s="276"/>
      <c r="L803" s="280"/>
      <c r="M803" s="281"/>
      <c r="N803" s="282"/>
      <c r="O803" s="282"/>
      <c r="P803" s="282"/>
      <c r="Q803" s="282"/>
      <c r="R803" s="282"/>
      <c r="S803" s="282"/>
      <c r="T803" s="283"/>
      <c r="AT803" s="284" t="s">
        <v>322</v>
      </c>
      <c r="AU803" s="284" t="s">
        <v>87</v>
      </c>
      <c r="AV803" s="13" t="s">
        <v>84</v>
      </c>
      <c r="AW803" s="13" t="s">
        <v>39</v>
      </c>
      <c r="AX803" s="13" t="s">
        <v>76</v>
      </c>
      <c r="AY803" s="284" t="s">
        <v>170</v>
      </c>
    </row>
    <row r="804" spans="2:51" s="11" customFormat="1" ht="13.5">
      <c r="B804" s="240"/>
      <c r="C804" s="241"/>
      <c r="D804" s="233" t="s">
        <v>322</v>
      </c>
      <c r="E804" s="242" t="s">
        <v>23</v>
      </c>
      <c r="F804" s="243" t="s">
        <v>84</v>
      </c>
      <c r="G804" s="241"/>
      <c r="H804" s="244">
        <v>1</v>
      </c>
      <c r="I804" s="245"/>
      <c r="J804" s="241"/>
      <c r="K804" s="241"/>
      <c r="L804" s="246"/>
      <c r="M804" s="247"/>
      <c r="N804" s="248"/>
      <c r="O804" s="248"/>
      <c r="P804" s="248"/>
      <c r="Q804" s="248"/>
      <c r="R804" s="248"/>
      <c r="S804" s="248"/>
      <c r="T804" s="249"/>
      <c r="AT804" s="250" t="s">
        <v>322</v>
      </c>
      <c r="AU804" s="250" t="s">
        <v>87</v>
      </c>
      <c r="AV804" s="11" t="s">
        <v>87</v>
      </c>
      <c r="AW804" s="11" t="s">
        <v>39</v>
      </c>
      <c r="AX804" s="11" t="s">
        <v>84</v>
      </c>
      <c r="AY804" s="250" t="s">
        <v>170</v>
      </c>
    </row>
    <row r="805" spans="2:65" s="1" customFormat="1" ht="38.25" customHeight="1">
      <c r="B805" s="46"/>
      <c r="C805" s="262" t="s">
        <v>995</v>
      </c>
      <c r="D805" s="262" t="s">
        <v>858</v>
      </c>
      <c r="E805" s="263" t="s">
        <v>3331</v>
      </c>
      <c r="F805" s="264" t="s">
        <v>3332</v>
      </c>
      <c r="G805" s="265" t="s">
        <v>304</v>
      </c>
      <c r="H805" s="266">
        <v>1</v>
      </c>
      <c r="I805" s="267"/>
      <c r="J805" s="268">
        <f>ROUND(I805*H805,2)</f>
        <v>0</v>
      </c>
      <c r="K805" s="264" t="s">
        <v>23</v>
      </c>
      <c r="L805" s="269"/>
      <c r="M805" s="270" t="s">
        <v>23</v>
      </c>
      <c r="N805" s="271" t="s">
        <v>47</v>
      </c>
      <c r="O805" s="47"/>
      <c r="P805" s="230">
        <f>O805*H805</f>
        <v>0</v>
      </c>
      <c r="Q805" s="230">
        <v>6.6</v>
      </c>
      <c r="R805" s="230">
        <f>Q805*H805</f>
        <v>6.6</v>
      </c>
      <c r="S805" s="230">
        <v>0</v>
      </c>
      <c r="T805" s="231">
        <f>S805*H805</f>
        <v>0</v>
      </c>
      <c r="AR805" s="24" t="s">
        <v>211</v>
      </c>
      <c r="AT805" s="24" t="s">
        <v>858</v>
      </c>
      <c r="AU805" s="24" t="s">
        <v>87</v>
      </c>
      <c r="AY805" s="24" t="s">
        <v>170</v>
      </c>
      <c r="BE805" s="232">
        <f>IF(N805="základní",J805,0)</f>
        <v>0</v>
      </c>
      <c r="BF805" s="232">
        <f>IF(N805="snížená",J805,0)</f>
        <v>0</v>
      </c>
      <c r="BG805" s="232">
        <f>IF(N805="zákl. přenesená",J805,0)</f>
        <v>0</v>
      </c>
      <c r="BH805" s="232">
        <f>IF(N805="sníž. přenesená",J805,0)</f>
        <v>0</v>
      </c>
      <c r="BI805" s="232">
        <f>IF(N805="nulová",J805,0)</f>
        <v>0</v>
      </c>
      <c r="BJ805" s="24" t="s">
        <v>84</v>
      </c>
      <c r="BK805" s="232">
        <f>ROUND(I805*H805,2)</f>
        <v>0</v>
      </c>
      <c r="BL805" s="24" t="s">
        <v>194</v>
      </c>
      <c r="BM805" s="24" t="s">
        <v>3333</v>
      </c>
    </row>
    <row r="806" spans="2:47" s="1" customFormat="1" ht="13.5">
      <c r="B806" s="46"/>
      <c r="C806" s="74"/>
      <c r="D806" s="233" t="s">
        <v>183</v>
      </c>
      <c r="E806" s="74"/>
      <c r="F806" s="234" t="s">
        <v>3332</v>
      </c>
      <c r="G806" s="74"/>
      <c r="H806" s="74"/>
      <c r="I806" s="191"/>
      <c r="J806" s="74"/>
      <c r="K806" s="74"/>
      <c r="L806" s="72"/>
      <c r="M806" s="235"/>
      <c r="N806" s="47"/>
      <c r="O806" s="47"/>
      <c r="P806" s="47"/>
      <c r="Q806" s="47"/>
      <c r="R806" s="47"/>
      <c r="S806" s="47"/>
      <c r="T806" s="95"/>
      <c r="AT806" s="24" t="s">
        <v>183</v>
      </c>
      <c r="AU806" s="24" t="s">
        <v>87</v>
      </c>
    </row>
    <row r="807" spans="2:51" s="13" customFormat="1" ht="13.5">
      <c r="B807" s="275"/>
      <c r="C807" s="276"/>
      <c r="D807" s="233" t="s">
        <v>322</v>
      </c>
      <c r="E807" s="277" t="s">
        <v>23</v>
      </c>
      <c r="F807" s="278" t="s">
        <v>3242</v>
      </c>
      <c r="G807" s="276"/>
      <c r="H807" s="277" t="s">
        <v>23</v>
      </c>
      <c r="I807" s="279"/>
      <c r="J807" s="276"/>
      <c r="K807" s="276"/>
      <c r="L807" s="280"/>
      <c r="M807" s="281"/>
      <c r="N807" s="282"/>
      <c r="O807" s="282"/>
      <c r="P807" s="282"/>
      <c r="Q807" s="282"/>
      <c r="R807" s="282"/>
      <c r="S807" s="282"/>
      <c r="T807" s="283"/>
      <c r="AT807" s="284" t="s">
        <v>322</v>
      </c>
      <c r="AU807" s="284" t="s">
        <v>87</v>
      </c>
      <c r="AV807" s="13" t="s">
        <v>84</v>
      </c>
      <c r="AW807" s="13" t="s">
        <v>39</v>
      </c>
      <c r="AX807" s="13" t="s">
        <v>76</v>
      </c>
      <c r="AY807" s="284" t="s">
        <v>170</v>
      </c>
    </row>
    <row r="808" spans="2:51" s="11" customFormat="1" ht="13.5">
      <c r="B808" s="240"/>
      <c r="C808" s="241"/>
      <c r="D808" s="233" t="s">
        <v>322</v>
      </c>
      <c r="E808" s="242" t="s">
        <v>23</v>
      </c>
      <c r="F808" s="243" t="s">
        <v>84</v>
      </c>
      <c r="G808" s="241"/>
      <c r="H808" s="244">
        <v>1</v>
      </c>
      <c r="I808" s="245"/>
      <c r="J808" s="241"/>
      <c r="K808" s="241"/>
      <c r="L808" s="246"/>
      <c r="M808" s="247"/>
      <c r="N808" s="248"/>
      <c r="O808" s="248"/>
      <c r="P808" s="248"/>
      <c r="Q808" s="248"/>
      <c r="R808" s="248"/>
      <c r="S808" s="248"/>
      <c r="T808" s="249"/>
      <c r="AT808" s="250" t="s">
        <v>322</v>
      </c>
      <c r="AU808" s="250" t="s">
        <v>87</v>
      </c>
      <c r="AV808" s="11" t="s">
        <v>87</v>
      </c>
      <c r="AW808" s="11" t="s">
        <v>39</v>
      </c>
      <c r="AX808" s="11" t="s">
        <v>84</v>
      </c>
      <c r="AY808" s="250" t="s">
        <v>170</v>
      </c>
    </row>
    <row r="809" spans="2:65" s="1" customFormat="1" ht="16.5" customHeight="1">
      <c r="B809" s="46"/>
      <c r="C809" s="262" t="s">
        <v>1000</v>
      </c>
      <c r="D809" s="262" t="s">
        <v>858</v>
      </c>
      <c r="E809" s="263" t="s">
        <v>2678</v>
      </c>
      <c r="F809" s="264" t="s">
        <v>2679</v>
      </c>
      <c r="G809" s="265" t="s">
        <v>304</v>
      </c>
      <c r="H809" s="266">
        <v>8</v>
      </c>
      <c r="I809" s="267"/>
      <c r="J809" s="268">
        <f>ROUND(I809*H809,2)</f>
        <v>0</v>
      </c>
      <c r="K809" s="264" t="s">
        <v>180</v>
      </c>
      <c r="L809" s="269"/>
      <c r="M809" s="270" t="s">
        <v>23</v>
      </c>
      <c r="N809" s="271" t="s">
        <v>47</v>
      </c>
      <c r="O809" s="47"/>
      <c r="P809" s="230">
        <f>O809*H809</f>
        <v>0</v>
      </c>
      <c r="Q809" s="230">
        <v>0.254</v>
      </c>
      <c r="R809" s="230">
        <f>Q809*H809</f>
        <v>2.032</v>
      </c>
      <c r="S809" s="230">
        <v>0</v>
      </c>
      <c r="T809" s="231">
        <f>S809*H809</f>
        <v>0</v>
      </c>
      <c r="AR809" s="24" t="s">
        <v>211</v>
      </c>
      <c r="AT809" s="24" t="s">
        <v>858</v>
      </c>
      <c r="AU809" s="24" t="s">
        <v>87</v>
      </c>
      <c r="AY809" s="24" t="s">
        <v>170</v>
      </c>
      <c r="BE809" s="232">
        <f>IF(N809="základní",J809,0)</f>
        <v>0</v>
      </c>
      <c r="BF809" s="232">
        <f>IF(N809="snížená",J809,0)</f>
        <v>0</v>
      </c>
      <c r="BG809" s="232">
        <f>IF(N809="zákl. přenesená",J809,0)</f>
        <v>0</v>
      </c>
      <c r="BH809" s="232">
        <f>IF(N809="sníž. přenesená",J809,0)</f>
        <v>0</v>
      </c>
      <c r="BI809" s="232">
        <f>IF(N809="nulová",J809,0)</f>
        <v>0</v>
      </c>
      <c r="BJ809" s="24" t="s">
        <v>84</v>
      </c>
      <c r="BK809" s="232">
        <f>ROUND(I809*H809,2)</f>
        <v>0</v>
      </c>
      <c r="BL809" s="24" t="s">
        <v>194</v>
      </c>
      <c r="BM809" s="24" t="s">
        <v>3334</v>
      </c>
    </row>
    <row r="810" spans="2:47" s="1" customFormat="1" ht="13.5">
      <c r="B810" s="46"/>
      <c r="C810" s="74"/>
      <c r="D810" s="233" t="s">
        <v>183</v>
      </c>
      <c r="E810" s="74"/>
      <c r="F810" s="234" t="s">
        <v>2679</v>
      </c>
      <c r="G810" s="74"/>
      <c r="H810" s="74"/>
      <c r="I810" s="191"/>
      <c r="J810" s="74"/>
      <c r="K810" s="74"/>
      <c r="L810" s="72"/>
      <c r="M810" s="235"/>
      <c r="N810" s="47"/>
      <c r="O810" s="47"/>
      <c r="P810" s="47"/>
      <c r="Q810" s="47"/>
      <c r="R810" s="47"/>
      <c r="S810" s="47"/>
      <c r="T810" s="95"/>
      <c r="AT810" s="24" t="s">
        <v>183</v>
      </c>
      <c r="AU810" s="24" t="s">
        <v>87</v>
      </c>
    </row>
    <row r="811" spans="2:65" s="1" customFormat="1" ht="16.5" customHeight="1">
      <c r="B811" s="46"/>
      <c r="C811" s="262" t="s">
        <v>1006</v>
      </c>
      <c r="D811" s="262" t="s">
        <v>858</v>
      </c>
      <c r="E811" s="263" t="s">
        <v>2681</v>
      </c>
      <c r="F811" s="264" t="s">
        <v>2682</v>
      </c>
      <c r="G811" s="265" t="s">
        <v>304</v>
      </c>
      <c r="H811" s="266">
        <v>9</v>
      </c>
      <c r="I811" s="267"/>
      <c r="J811" s="268">
        <f>ROUND(I811*H811,2)</f>
        <v>0</v>
      </c>
      <c r="K811" s="264" t="s">
        <v>180</v>
      </c>
      <c r="L811" s="269"/>
      <c r="M811" s="270" t="s">
        <v>23</v>
      </c>
      <c r="N811" s="271" t="s">
        <v>47</v>
      </c>
      <c r="O811" s="47"/>
      <c r="P811" s="230">
        <f>O811*H811</f>
        <v>0</v>
      </c>
      <c r="Q811" s="230">
        <v>0.506</v>
      </c>
      <c r="R811" s="230">
        <f>Q811*H811</f>
        <v>4.554</v>
      </c>
      <c r="S811" s="230">
        <v>0</v>
      </c>
      <c r="T811" s="231">
        <f>S811*H811</f>
        <v>0</v>
      </c>
      <c r="AR811" s="24" t="s">
        <v>211</v>
      </c>
      <c r="AT811" s="24" t="s">
        <v>858</v>
      </c>
      <c r="AU811" s="24" t="s">
        <v>87</v>
      </c>
      <c r="AY811" s="24" t="s">
        <v>170</v>
      </c>
      <c r="BE811" s="232">
        <f>IF(N811="základní",J811,0)</f>
        <v>0</v>
      </c>
      <c r="BF811" s="232">
        <f>IF(N811="snížená",J811,0)</f>
        <v>0</v>
      </c>
      <c r="BG811" s="232">
        <f>IF(N811="zákl. přenesená",J811,0)</f>
        <v>0</v>
      </c>
      <c r="BH811" s="232">
        <f>IF(N811="sníž. přenesená",J811,0)</f>
        <v>0</v>
      </c>
      <c r="BI811" s="232">
        <f>IF(N811="nulová",J811,0)</f>
        <v>0</v>
      </c>
      <c r="BJ811" s="24" t="s">
        <v>84</v>
      </c>
      <c r="BK811" s="232">
        <f>ROUND(I811*H811,2)</f>
        <v>0</v>
      </c>
      <c r="BL811" s="24" t="s">
        <v>194</v>
      </c>
      <c r="BM811" s="24" t="s">
        <v>3335</v>
      </c>
    </row>
    <row r="812" spans="2:47" s="1" customFormat="1" ht="13.5">
      <c r="B812" s="46"/>
      <c r="C812" s="74"/>
      <c r="D812" s="233" t="s">
        <v>183</v>
      </c>
      <c r="E812" s="74"/>
      <c r="F812" s="234" t="s">
        <v>2682</v>
      </c>
      <c r="G812" s="74"/>
      <c r="H812" s="74"/>
      <c r="I812" s="191"/>
      <c r="J812" s="74"/>
      <c r="K812" s="74"/>
      <c r="L812" s="72"/>
      <c r="M812" s="235"/>
      <c r="N812" s="47"/>
      <c r="O812" s="47"/>
      <c r="P812" s="47"/>
      <c r="Q812" s="47"/>
      <c r="R812" s="47"/>
      <c r="S812" s="47"/>
      <c r="T812" s="95"/>
      <c r="AT812" s="24" t="s">
        <v>183</v>
      </c>
      <c r="AU812" s="24" t="s">
        <v>87</v>
      </c>
    </row>
    <row r="813" spans="2:65" s="1" customFormat="1" ht="16.5" customHeight="1">
      <c r="B813" s="46"/>
      <c r="C813" s="262" t="s">
        <v>1011</v>
      </c>
      <c r="D813" s="262" t="s">
        <v>858</v>
      </c>
      <c r="E813" s="263" t="s">
        <v>3336</v>
      </c>
      <c r="F813" s="264" t="s">
        <v>3337</v>
      </c>
      <c r="G813" s="265" t="s">
        <v>304</v>
      </c>
      <c r="H813" s="266">
        <v>10</v>
      </c>
      <c r="I813" s="267"/>
      <c r="J813" s="268">
        <f>ROUND(I813*H813,2)</f>
        <v>0</v>
      </c>
      <c r="K813" s="264" t="s">
        <v>180</v>
      </c>
      <c r="L813" s="269"/>
      <c r="M813" s="270" t="s">
        <v>23</v>
      </c>
      <c r="N813" s="271" t="s">
        <v>47</v>
      </c>
      <c r="O813" s="47"/>
      <c r="P813" s="230">
        <f>O813*H813</f>
        <v>0</v>
      </c>
      <c r="Q813" s="230">
        <v>1.013</v>
      </c>
      <c r="R813" s="230">
        <f>Q813*H813</f>
        <v>10.129999999999999</v>
      </c>
      <c r="S813" s="230">
        <v>0</v>
      </c>
      <c r="T813" s="231">
        <f>S813*H813</f>
        <v>0</v>
      </c>
      <c r="AR813" s="24" t="s">
        <v>211</v>
      </c>
      <c r="AT813" s="24" t="s">
        <v>858</v>
      </c>
      <c r="AU813" s="24" t="s">
        <v>87</v>
      </c>
      <c r="AY813" s="24" t="s">
        <v>170</v>
      </c>
      <c r="BE813" s="232">
        <f>IF(N813="základní",J813,0)</f>
        <v>0</v>
      </c>
      <c r="BF813" s="232">
        <f>IF(N813="snížená",J813,0)</f>
        <v>0</v>
      </c>
      <c r="BG813" s="232">
        <f>IF(N813="zákl. přenesená",J813,0)</f>
        <v>0</v>
      </c>
      <c r="BH813" s="232">
        <f>IF(N813="sníž. přenesená",J813,0)</f>
        <v>0</v>
      </c>
      <c r="BI813" s="232">
        <f>IF(N813="nulová",J813,0)</f>
        <v>0</v>
      </c>
      <c r="BJ813" s="24" t="s">
        <v>84</v>
      </c>
      <c r="BK813" s="232">
        <f>ROUND(I813*H813,2)</f>
        <v>0</v>
      </c>
      <c r="BL813" s="24" t="s">
        <v>194</v>
      </c>
      <c r="BM813" s="24" t="s">
        <v>3338</v>
      </c>
    </row>
    <row r="814" spans="2:47" s="1" customFormat="1" ht="13.5">
      <c r="B814" s="46"/>
      <c r="C814" s="74"/>
      <c r="D814" s="233" t="s">
        <v>183</v>
      </c>
      <c r="E814" s="74"/>
      <c r="F814" s="234" t="s">
        <v>3337</v>
      </c>
      <c r="G814" s="74"/>
      <c r="H814" s="74"/>
      <c r="I814" s="191"/>
      <c r="J814" s="74"/>
      <c r="K814" s="74"/>
      <c r="L814" s="72"/>
      <c r="M814" s="235"/>
      <c r="N814" s="47"/>
      <c r="O814" s="47"/>
      <c r="P814" s="47"/>
      <c r="Q814" s="47"/>
      <c r="R814" s="47"/>
      <c r="S814" s="47"/>
      <c r="T814" s="95"/>
      <c r="AT814" s="24" t="s">
        <v>183</v>
      </c>
      <c r="AU814" s="24" t="s">
        <v>87</v>
      </c>
    </row>
    <row r="815" spans="2:65" s="1" customFormat="1" ht="25.5" customHeight="1">
      <c r="B815" s="46"/>
      <c r="C815" s="262" t="s">
        <v>1016</v>
      </c>
      <c r="D815" s="262" t="s">
        <v>858</v>
      </c>
      <c r="E815" s="263" t="s">
        <v>3339</v>
      </c>
      <c r="F815" s="264" t="s">
        <v>3340</v>
      </c>
      <c r="G815" s="265" t="s">
        <v>304</v>
      </c>
      <c r="H815" s="266">
        <v>1</v>
      </c>
      <c r="I815" s="267"/>
      <c r="J815" s="268">
        <f>ROUND(I815*H815,2)</f>
        <v>0</v>
      </c>
      <c r="K815" s="264" t="s">
        <v>23</v>
      </c>
      <c r="L815" s="269"/>
      <c r="M815" s="270" t="s">
        <v>23</v>
      </c>
      <c r="N815" s="271" t="s">
        <v>47</v>
      </c>
      <c r="O815" s="47"/>
      <c r="P815" s="230">
        <f>O815*H815</f>
        <v>0</v>
      </c>
      <c r="Q815" s="230">
        <v>1.74</v>
      </c>
      <c r="R815" s="230">
        <f>Q815*H815</f>
        <v>1.74</v>
      </c>
      <c r="S815" s="230">
        <v>0</v>
      </c>
      <c r="T815" s="231">
        <f>S815*H815</f>
        <v>0</v>
      </c>
      <c r="AR815" s="24" t="s">
        <v>211</v>
      </c>
      <c r="AT815" s="24" t="s">
        <v>858</v>
      </c>
      <c r="AU815" s="24" t="s">
        <v>87</v>
      </c>
      <c r="AY815" s="24" t="s">
        <v>170</v>
      </c>
      <c r="BE815" s="232">
        <f>IF(N815="základní",J815,0)</f>
        <v>0</v>
      </c>
      <c r="BF815" s="232">
        <f>IF(N815="snížená",J815,0)</f>
        <v>0</v>
      </c>
      <c r="BG815" s="232">
        <f>IF(N815="zákl. přenesená",J815,0)</f>
        <v>0</v>
      </c>
      <c r="BH815" s="232">
        <f>IF(N815="sníž. přenesená",J815,0)</f>
        <v>0</v>
      </c>
      <c r="BI815" s="232">
        <f>IF(N815="nulová",J815,0)</f>
        <v>0</v>
      </c>
      <c r="BJ815" s="24" t="s">
        <v>84</v>
      </c>
      <c r="BK815" s="232">
        <f>ROUND(I815*H815,2)</f>
        <v>0</v>
      </c>
      <c r="BL815" s="24" t="s">
        <v>194</v>
      </c>
      <c r="BM815" s="24" t="s">
        <v>3341</v>
      </c>
    </row>
    <row r="816" spans="2:47" s="1" customFormat="1" ht="13.5">
      <c r="B816" s="46"/>
      <c r="C816" s="74"/>
      <c r="D816" s="233" t="s">
        <v>183</v>
      </c>
      <c r="E816" s="74"/>
      <c r="F816" s="234" t="s">
        <v>3337</v>
      </c>
      <c r="G816" s="74"/>
      <c r="H816" s="74"/>
      <c r="I816" s="191"/>
      <c r="J816" s="74"/>
      <c r="K816" s="74"/>
      <c r="L816" s="72"/>
      <c r="M816" s="235"/>
      <c r="N816" s="47"/>
      <c r="O816" s="47"/>
      <c r="P816" s="47"/>
      <c r="Q816" s="47"/>
      <c r="R816" s="47"/>
      <c r="S816" s="47"/>
      <c r="T816" s="95"/>
      <c r="AT816" s="24" t="s">
        <v>183</v>
      </c>
      <c r="AU816" s="24" t="s">
        <v>87</v>
      </c>
    </row>
    <row r="817" spans="2:65" s="1" customFormat="1" ht="25.5" customHeight="1">
      <c r="B817" s="46"/>
      <c r="C817" s="262" t="s">
        <v>1023</v>
      </c>
      <c r="D817" s="262" t="s">
        <v>858</v>
      </c>
      <c r="E817" s="263" t="s">
        <v>3342</v>
      </c>
      <c r="F817" s="264" t="s">
        <v>2685</v>
      </c>
      <c r="G817" s="265" t="s">
        <v>304</v>
      </c>
      <c r="H817" s="266">
        <v>16</v>
      </c>
      <c r="I817" s="267"/>
      <c r="J817" s="268">
        <f>ROUND(I817*H817,2)</f>
        <v>0</v>
      </c>
      <c r="K817" s="264" t="s">
        <v>180</v>
      </c>
      <c r="L817" s="269"/>
      <c r="M817" s="270" t="s">
        <v>23</v>
      </c>
      <c r="N817" s="271" t="s">
        <v>47</v>
      </c>
      <c r="O817" s="47"/>
      <c r="P817" s="230">
        <f>O817*H817</f>
        <v>0</v>
      </c>
      <c r="Q817" s="230">
        <v>0.548</v>
      </c>
      <c r="R817" s="230">
        <f>Q817*H817</f>
        <v>8.768</v>
      </c>
      <c r="S817" s="230">
        <v>0</v>
      </c>
      <c r="T817" s="231">
        <f>S817*H817</f>
        <v>0</v>
      </c>
      <c r="AR817" s="24" t="s">
        <v>211</v>
      </c>
      <c r="AT817" s="24" t="s">
        <v>858</v>
      </c>
      <c r="AU817" s="24" t="s">
        <v>87</v>
      </c>
      <c r="AY817" s="24" t="s">
        <v>170</v>
      </c>
      <c r="BE817" s="232">
        <f>IF(N817="základní",J817,0)</f>
        <v>0</v>
      </c>
      <c r="BF817" s="232">
        <f>IF(N817="snížená",J817,0)</f>
        <v>0</v>
      </c>
      <c r="BG817" s="232">
        <f>IF(N817="zákl. přenesená",J817,0)</f>
        <v>0</v>
      </c>
      <c r="BH817" s="232">
        <f>IF(N817="sníž. přenesená",J817,0)</f>
        <v>0</v>
      </c>
      <c r="BI817" s="232">
        <f>IF(N817="nulová",J817,0)</f>
        <v>0</v>
      </c>
      <c r="BJ817" s="24" t="s">
        <v>84</v>
      </c>
      <c r="BK817" s="232">
        <f>ROUND(I817*H817,2)</f>
        <v>0</v>
      </c>
      <c r="BL817" s="24" t="s">
        <v>194</v>
      </c>
      <c r="BM817" s="24" t="s">
        <v>3343</v>
      </c>
    </row>
    <row r="818" spans="2:47" s="1" customFormat="1" ht="13.5">
      <c r="B818" s="46"/>
      <c r="C818" s="74"/>
      <c r="D818" s="233" t="s">
        <v>183</v>
      </c>
      <c r="E818" s="74"/>
      <c r="F818" s="234" t="s">
        <v>2685</v>
      </c>
      <c r="G818" s="74"/>
      <c r="H818" s="74"/>
      <c r="I818" s="191"/>
      <c r="J818" s="74"/>
      <c r="K818" s="74"/>
      <c r="L818" s="72"/>
      <c r="M818" s="235"/>
      <c r="N818" s="47"/>
      <c r="O818" s="47"/>
      <c r="P818" s="47"/>
      <c r="Q818" s="47"/>
      <c r="R818" s="47"/>
      <c r="S818" s="47"/>
      <c r="T818" s="95"/>
      <c r="AT818" s="24" t="s">
        <v>183</v>
      </c>
      <c r="AU818" s="24" t="s">
        <v>87</v>
      </c>
    </row>
    <row r="819" spans="2:65" s="1" customFormat="1" ht="16.5" customHeight="1">
      <c r="B819" s="46"/>
      <c r="C819" s="262" t="s">
        <v>1029</v>
      </c>
      <c r="D819" s="262" t="s">
        <v>858</v>
      </c>
      <c r="E819" s="263" t="s">
        <v>2687</v>
      </c>
      <c r="F819" s="264" t="s">
        <v>3344</v>
      </c>
      <c r="G819" s="265" t="s">
        <v>304</v>
      </c>
      <c r="H819" s="266">
        <v>1</v>
      </c>
      <c r="I819" s="267"/>
      <c r="J819" s="268">
        <f>ROUND(I819*H819,2)</f>
        <v>0</v>
      </c>
      <c r="K819" s="264" t="s">
        <v>23</v>
      </c>
      <c r="L819" s="269"/>
      <c r="M819" s="270" t="s">
        <v>23</v>
      </c>
      <c r="N819" s="271" t="s">
        <v>47</v>
      </c>
      <c r="O819" s="47"/>
      <c r="P819" s="230">
        <f>O819*H819</f>
        <v>0</v>
      </c>
      <c r="Q819" s="230">
        <v>0.43</v>
      </c>
      <c r="R819" s="230">
        <f>Q819*H819</f>
        <v>0.43</v>
      </c>
      <c r="S819" s="230">
        <v>0</v>
      </c>
      <c r="T819" s="231">
        <f>S819*H819</f>
        <v>0</v>
      </c>
      <c r="AR819" s="24" t="s">
        <v>211</v>
      </c>
      <c r="AT819" s="24" t="s">
        <v>858</v>
      </c>
      <c r="AU819" s="24" t="s">
        <v>87</v>
      </c>
      <c r="AY819" s="24" t="s">
        <v>170</v>
      </c>
      <c r="BE819" s="232">
        <f>IF(N819="základní",J819,0)</f>
        <v>0</v>
      </c>
      <c r="BF819" s="232">
        <f>IF(N819="snížená",J819,0)</f>
        <v>0</v>
      </c>
      <c r="BG819" s="232">
        <f>IF(N819="zákl. přenesená",J819,0)</f>
        <v>0</v>
      </c>
      <c r="BH819" s="232">
        <f>IF(N819="sníž. přenesená",J819,0)</f>
        <v>0</v>
      </c>
      <c r="BI819" s="232">
        <f>IF(N819="nulová",J819,0)</f>
        <v>0</v>
      </c>
      <c r="BJ819" s="24" t="s">
        <v>84</v>
      </c>
      <c r="BK819" s="232">
        <f>ROUND(I819*H819,2)</f>
        <v>0</v>
      </c>
      <c r="BL819" s="24" t="s">
        <v>194</v>
      </c>
      <c r="BM819" s="24" t="s">
        <v>3345</v>
      </c>
    </row>
    <row r="820" spans="2:47" s="1" customFormat="1" ht="13.5">
      <c r="B820" s="46"/>
      <c r="C820" s="74"/>
      <c r="D820" s="233" t="s">
        <v>183</v>
      </c>
      <c r="E820" s="74"/>
      <c r="F820" s="234" t="s">
        <v>3344</v>
      </c>
      <c r="G820" s="74"/>
      <c r="H820" s="74"/>
      <c r="I820" s="191"/>
      <c r="J820" s="74"/>
      <c r="K820" s="74"/>
      <c r="L820" s="72"/>
      <c r="M820" s="235"/>
      <c r="N820" s="47"/>
      <c r="O820" s="47"/>
      <c r="P820" s="47"/>
      <c r="Q820" s="47"/>
      <c r="R820" s="47"/>
      <c r="S820" s="47"/>
      <c r="T820" s="95"/>
      <c r="AT820" s="24" t="s">
        <v>183</v>
      </c>
      <c r="AU820" s="24" t="s">
        <v>87</v>
      </c>
    </row>
    <row r="821" spans="2:65" s="1" customFormat="1" ht="16.5" customHeight="1">
      <c r="B821" s="46"/>
      <c r="C821" s="262" t="s">
        <v>1404</v>
      </c>
      <c r="D821" s="262" t="s">
        <v>858</v>
      </c>
      <c r="E821" s="263" t="s">
        <v>3346</v>
      </c>
      <c r="F821" s="264" t="s">
        <v>3347</v>
      </c>
      <c r="G821" s="265" t="s">
        <v>304</v>
      </c>
      <c r="H821" s="266">
        <v>8</v>
      </c>
      <c r="I821" s="267"/>
      <c r="J821" s="268">
        <f>ROUND(I821*H821,2)</f>
        <v>0</v>
      </c>
      <c r="K821" s="264" t="s">
        <v>23</v>
      </c>
      <c r="L821" s="269"/>
      <c r="M821" s="270" t="s">
        <v>23</v>
      </c>
      <c r="N821" s="271" t="s">
        <v>47</v>
      </c>
      <c r="O821" s="47"/>
      <c r="P821" s="230">
        <f>O821*H821</f>
        <v>0</v>
      </c>
      <c r="Q821" s="230">
        <v>0.92</v>
      </c>
      <c r="R821" s="230">
        <f>Q821*H821</f>
        <v>7.36</v>
      </c>
      <c r="S821" s="230">
        <v>0</v>
      </c>
      <c r="T821" s="231">
        <f>S821*H821</f>
        <v>0</v>
      </c>
      <c r="AR821" s="24" t="s">
        <v>211</v>
      </c>
      <c r="AT821" s="24" t="s">
        <v>858</v>
      </c>
      <c r="AU821" s="24" t="s">
        <v>87</v>
      </c>
      <c r="AY821" s="24" t="s">
        <v>170</v>
      </c>
      <c r="BE821" s="232">
        <f>IF(N821="základní",J821,0)</f>
        <v>0</v>
      </c>
      <c r="BF821" s="232">
        <f>IF(N821="snížená",J821,0)</f>
        <v>0</v>
      </c>
      <c r="BG821" s="232">
        <f>IF(N821="zákl. přenesená",J821,0)</f>
        <v>0</v>
      </c>
      <c r="BH821" s="232">
        <f>IF(N821="sníž. přenesená",J821,0)</f>
        <v>0</v>
      </c>
      <c r="BI821" s="232">
        <f>IF(N821="nulová",J821,0)</f>
        <v>0</v>
      </c>
      <c r="BJ821" s="24" t="s">
        <v>84</v>
      </c>
      <c r="BK821" s="232">
        <f>ROUND(I821*H821,2)</f>
        <v>0</v>
      </c>
      <c r="BL821" s="24" t="s">
        <v>194</v>
      </c>
      <c r="BM821" s="24" t="s">
        <v>3348</v>
      </c>
    </row>
    <row r="822" spans="2:47" s="1" customFormat="1" ht="13.5">
      <c r="B822" s="46"/>
      <c r="C822" s="74"/>
      <c r="D822" s="233" t="s">
        <v>183</v>
      </c>
      <c r="E822" s="74"/>
      <c r="F822" s="234" t="s">
        <v>3344</v>
      </c>
      <c r="G822" s="74"/>
      <c r="H822" s="74"/>
      <c r="I822" s="191"/>
      <c r="J822" s="74"/>
      <c r="K822" s="74"/>
      <c r="L822" s="72"/>
      <c r="M822" s="235"/>
      <c r="N822" s="47"/>
      <c r="O822" s="47"/>
      <c r="P822" s="47"/>
      <c r="Q822" s="47"/>
      <c r="R822" s="47"/>
      <c r="S822" s="47"/>
      <c r="T822" s="95"/>
      <c r="AT822" s="24" t="s">
        <v>183</v>
      </c>
      <c r="AU822" s="24" t="s">
        <v>87</v>
      </c>
    </row>
    <row r="823" spans="2:65" s="1" customFormat="1" ht="16.5" customHeight="1">
      <c r="B823" s="46"/>
      <c r="C823" s="262" t="s">
        <v>1406</v>
      </c>
      <c r="D823" s="262" t="s">
        <v>858</v>
      </c>
      <c r="E823" s="263" t="s">
        <v>2690</v>
      </c>
      <c r="F823" s="264" t="s">
        <v>2691</v>
      </c>
      <c r="G823" s="265" t="s">
        <v>304</v>
      </c>
      <c r="H823" s="266">
        <v>5</v>
      </c>
      <c r="I823" s="267"/>
      <c r="J823" s="268">
        <f>ROUND(I823*H823,2)</f>
        <v>0</v>
      </c>
      <c r="K823" s="264" t="s">
        <v>23</v>
      </c>
      <c r="L823" s="269"/>
      <c r="M823" s="270" t="s">
        <v>23</v>
      </c>
      <c r="N823" s="271" t="s">
        <v>47</v>
      </c>
      <c r="O823" s="47"/>
      <c r="P823" s="230">
        <f>O823*H823</f>
        <v>0</v>
      </c>
      <c r="Q823" s="230">
        <v>0.03</v>
      </c>
      <c r="R823" s="230">
        <f>Q823*H823</f>
        <v>0.15</v>
      </c>
      <c r="S823" s="230">
        <v>0</v>
      </c>
      <c r="T823" s="231">
        <f>S823*H823</f>
        <v>0</v>
      </c>
      <c r="AR823" s="24" t="s">
        <v>211</v>
      </c>
      <c r="AT823" s="24" t="s">
        <v>858</v>
      </c>
      <c r="AU823" s="24" t="s">
        <v>87</v>
      </c>
      <c r="AY823" s="24" t="s">
        <v>170</v>
      </c>
      <c r="BE823" s="232">
        <f>IF(N823="základní",J823,0)</f>
        <v>0</v>
      </c>
      <c r="BF823" s="232">
        <f>IF(N823="snížená",J823,0)</f>
        <v>0</v>
      </c>
      <c r="BG823" s="232">
        <f>IF(N823="zákl. přenesená",J823,0)</f>
        <v>0</v>
      </c>
      <c r="BH823" s="232">
        <f>IF(N823="sníž. přenesená",J823,0)</f>
        <v>0</v>
      </c>
      <c r="BI823" s="232">
        <f>IF(N823="nulová",J823,0)</f>
        <v>0</v>
      </c>
      <c r="BJ823" s="24" t="s">
        <v>84</v>
      </c>
      <c r="BK823" s="232">
        <f>ROUND(I823*H823,2)</f>
        <v>0</v>
      </c>
      <c r="BL823" s="24" t="s">
        <v>194</v>
      </c>
      <c r="BM823" s="24" t="s">
        <v>3349</v>
      </c>
    </row>
    <row r="824" spans="2:47" s="1" customFormat="1" ht="13.5">
      <c r="B824" s="46"/>
      <c r="C824" s="74"/>
      <c r="D824" s="233" t="s">
        <v>183</v>
      </c>
      <c r="E824" s="74"/>
      <c r="F824" s="234" t="s">
        <v>2691</v>
      </c>
      <c r="G824" s="74"/>
      <c r="H824" s="74"/>
      <c r="I824" s="191"/>
      <c r="J824" s="74"/>
      <c r="K824" s="74"/>
      <c r="L824" s="72"/>
      <c r="M824" s="235"/>
      <c r="N824" s="47"/>
      <c r="O824" s="47"/>
      <c r="P824" s="47"/>
      <c r="Q824" s="47"/>
      <c r="R824" s="47"/>
      <c r="S824" s="47"/>
      <c r="T824" s="95"/>
      <c r="AT824" s="24" t="s">
        <v>183</v>
      </c>
      <c r="AU824" s="24" t="s">
        <v>87</v>
      </c>
    </row>
    <row r="825" spans="2:65" s="1" customFormat="1" ht="16.5" customHeight="1">
      <c r="B825" s="46"/>
      <c r="C825" s="262" t="s">
        <v>1409</v>
      </c>
      <c r="D825" s="262" t="s">
        <v>858</v>
      </c>
      <c r="E825" s="263" t="s">
        <v>3350</v>
      </c>
      <c r="F825" s="264" t="s">
        <v>3351</v>
      </c>
      <c r="G825" s="265" t="s">
        <v>304</v>
      </c>
      <c r="H825" s="266">
        <v>12</v>
      </c>
      <c r="I825" s="267"/>
      <c r="J825" s="268">
        <f>ROUND(I825*H825,2)</f>
        <v>0</v>
      </c>
      <c r="K825" s="264" t="s">
        <v>23</v>
      </c>
      <c r="L825" s="269"/>
      <c r="M825" s="270" t="s">
        <v>23</v>
      </c>
      <c r="N825" s="271" t="s">
        <v>47</v>
      </c>
      <c r="O825" s="47"/>
      <c r="P825" s="230">
        <f>O825*H825</f>
        <v>0</v>
      </c>
      <c r="Q825" s="230">
        <v>0.04</v>
      </c>
      <c r="R825" s="230">
        <f>Q825*H825</f>
        <v>0.48</v>
      </c>
      <c r="S825" s="230">
        <v>0</v>
      </c>
      <c r="T825" s="231">
        <f>S825*H825</f>
        <v>0</v>
      </c>
      <c r="AR825" s="24" t="s">
        <v>211</v>
      </c>
      <c r="AT825" s="24" t="s">
        <v>858</v>
      </c>
      <c r="AU825" s="24" t="s">
        <v>87</v>
      </c>
      <c r="AY825" s="24" t="s">
        <v>170</v>
      </c>
      <c r="BE825" s="232">
        <f>IF(N825="základní",J825,0)</f>
        <v>0</v>
      </c>
      <c r="BF825" s="232">
        <f>IF(N825="snížená",J825,0)</f>
        <v>0</v>
      </c>
      <c r="BG825" s="232">
        <f>IF(N825="zákl. přenesená",J825,0)</f>
        <v>0</v>
      </c>
      <c r="BH825" s="232">
        <f>IF(N825="sníž. přenesená",J825,0)</f>
        <v>0</v>
      </c>
      <c r="BI825" s="232">
        <f>IF(N825="nulová",J825,0)</f>
        <v>0</v>
      </c>
      <c r="BJ825" s="24" t="s">
        <v>84</v>
      </c>
      <c r="BK825" s="232">
        <f>ROUND(I825*H825,2)</f>
        <v>0</v>
      </c>
      <c r="BL825" s="24" t="s">
        <v>194</v>
      </c>
      <c r="BM825" s="24" t="s">
        <v>3352</v>
      </c>
    </row>
    <row r="826" spans="2:47" s="1" customFormat="1" ht="13.5">
      <c r="B826" s="46"/>
      <c r="C826" s="74"/>
      <c r="D826" s="233" t="s">
        <v>183</v>
      </c>
      <c r="E826" s="74"/>
      <c r="F826" s="234" t="s">
        <v>3351</v>
      </c>
      <c r="G826" s="74"/>
      <c r="H826" s="74"/>
      <c r="I826" s="191"/>
      <c r="J826" s="74"/>
      <c r="K826" s="74"/>
      <c r="L826" s="72"/>
      <c r="M826" s="235"/>
      <c r="N826" s="47"/>
      <c r="O826" s="47"/>
      <c r="P826" s="47"/>
      <c r="Q826" s="47"/>
      <c r="R826" s="47"/>
      <c r="S826" s="47"/>
      <c r="T826" s="95"/>
      <c r="AT826" s="24" t="s">
        <v>183</v>
      </c>
      <c r="AU826" s="24" t="s">
        <v>87</v>
      </c>
    </row>
    <row r="827" spans="2:65" s="1" customFormat="1" ht="16.5" customHeight="1">
      <c r="B827" s="46"/>
      <c r="C827" s="262" t="s">
        <v>1412</v>
      </c>
      <c r="D827" s="262" t="s">
        <v>858</v>
      </c>
      <c r="E827" s="263" t="s">
        <v>2693</v>
      </c>
      <c r="F827" s="264" t="s">
        <v>2694</v>
      </c>
      <c r="G827" s="265" t="s">
        <v>304</v>
      </c>
      <c r="H827" s="266">
        <v>15</v>
      </c>
      <c r="I827" s="267"/>
      <c r="J827" s="268">
        <f>ROUND(I827*H827,2)</f>
        <v>0</v>
      </c>
      <c r="K827" s="264" t="s">
        <v>180</v>
      </c>
      <c r="L827" s="269"/>
      <c r="M827" s="270" t="s">
        <v>23</v>
      </c>
      <c r="N827" s="271" t="s">
        <v>47</v>
      </c>
      <c r="O827" s="47"/>
      <c r="P827" s="230">
        <f>O827*H827</f>
        <v>0</v>
      </c>
      <c r="Q827" s="230">
        <v>0.051</v>
      </c>
      <c r="R827" s="230">
        <f>Q827*H827</f>
        <v>0.7649999999999999</v>
      </c>
      <c r="S827" s="230">
        <v>0</v>
      </c>
      <c r="T827" s="231">
        <f>S827*H827</f>
        <v>0</v>
      </c>
      <c r="AR827" s="24" t="s">
        <v>211</v>
      </c>
      <c r="AT827" s="24" t="s">
        <v>858</v>
      </c>
      <c r="AU827" s="24" t="s">
        <v>87</v>
      </c>
      <c r="AY827" s="24" t="s">
        <v>170</v>
      </c>
      <c r="BE827" s="232">
        <f>IF(N827="základní",J827,0)</f>
        <v>0</v>
      </c>
      <c r="BF827" s="232">
        <f>IF(N827="snížená",J827,0)</f>
        <v>0</v>
      </c>
      <c r="BG827" s="232">
        <f>IF(N827="zákl. přenesená",J827,0)</f>
        <v>0</v>
      </c>
      <c r="BH827" s="232">
        <f>IF(N827="sníž. přenesená",J827,0)</f>
        <v>0</v>
      </c>
      <c r="BI827" s="232">
        <f>IF(N827="nulová",J827,0)</f>
        <v>0</v>
      </c>
      <c r="BJ827" s="24" t="s">
        <v>84</v>
      </c>
      <c r="BK827" s="232">
        <f>ROUND(I827*H827,2)</f>
        <v>0</v>
      </c>
      <c r="BL827" s="24" t="s">
        <v>194</v>
      </c>
      <c r="BM827" s="24" t="s">
        <v>3353</v>
      </c>
    </row>
    <row r="828" spans="2:47" s="1" customFormat="1" ht="13.5">
      <c r="B828" s="46"/>
      <c r="C828" s="74"/>
      <c r="D828" s="233" t="s">
        <v>183</v>
      </c>
      <c r="E828" s="74"/>
      <c r="F828" s="234" t="s">
        <v>2694</v>
      </c>
      <c r="G828" s="74"/>
      <c r="H828" s="74"/>
      <c r="I828" s="191"/>
      <c r="J828" s="74"/>
      <c r="K828" s="74"/>
      <c r="L828" s="72"/>
      <c r="M828" s="235"/>
      <c r="N828" s="47"/>
      <c r="O828" s="47"/>
      <c r="P828" s="47"/>
      <c r="Q828" s="47"/>
      <c r="R828" s="47"/>
      <c r="S828" s="47"/>
      <c r="T828" s="95"/>
      <c r="AT828" s="24" t="s">
        <v>183</v>
      </c>
      <c r="AU828" s="24" t="s">
        <v>87</v>
      </c>
    </row>
    <row r="829" spans="2:65" s="1" customFormat="1" ht="16.5" customHeight="1">
      <c r="B829" s="46"/>
      <c r="C829" s="262" t="s">
        <v>1414</v>
      </c>
      <c r="D829" s="262" t="s">
        <v>858</v>
      </c>
      <c r="E829" s="263" t="s">
        <v>2696</v>
      </c>
      <c r="F829" s="264" t="s">
        <v>2697</v>
      </c>
      <c r="G829" s="265" t="s">
        <v>304</v>
      </c>
      <c r="H829" s="266">
        <v>5</v>
      </c>
      <c r="I829" s="267"/>
      <c r="J829" s="268">
        <f>ROUND(I829*H829,2)</f>
        <v>0</v>
      </c>
      <c r="K829" s="264" t="s">
        <v>23</v>
      </c>
      <c r="L829" s="269"/>
      <c r="M829" s="270" t="s">
        <v>23</v>
      </c>
      <c r="N829" s="271" t="s">
        <v>47</v>
      </c>
      <c r="O829" s="47"/>
      <c r="P829" s="230">
        <f>O829*H829</f>
        <v>0</v>
      </c>
      <c r="Q829" s="230">
        <v>0.066</v>
      </c>
      <c r="R829" s="230">
        <f>Q829*H829</f>
        <v>0.33</v>
      </c>
      <c r="S829" s="230">
        <v>0</v>
      </c>
      <c r="T829" s="231">
        <f>S829*H829</f>
        <v>0</v>
      </c>
      <c r="AR829" s="24" t="s">
        <v>211</v>
      </c>
      <c r="AT829" s="24" t="s">
        <v>858</v>
      </c>
      <c r="AU829" s="24" t="s">
        <v>87</v>
      </c>
      <c r="AY829" s="24" t="s">
        <v>170</v>
      </c>
      <c r="BE829" s="232">
        <f>IF(N829="základní",J829,0)</f>
        <v>0</v>
      </c>
      <c r="BF829" s="232">
        <f>IF(N829="snížená",J829,0)</f>
        <v>0</v>
      </c>
      <c r="BG829" s="232">
        <f>IF(N829="zákl. přenesená",J829,0)</f>
        <v>0</v>
      </c>
      <c r="BH829" s="232">
        <f>IF(N829="sníž. přenesená",J829,0)</f>
        <v>0</v>
      </c>
      <c r="BI829" s="232">
        <f>IF(N829="nulová",J829,0)</f>
        <v>0</v>
      </c>
      <c r="BJ829" s="24" t="s">
        <v>84</v>
      </c>
      <c r="BK829" s="232">
        <f>ROUND(I829*H829,2)</f>
        <v>0</v>
      </c>
      <c r="BL829" s="24" t="s">
        <v>194</v>
      </c>
      <c r="BM829" s="24" t="s">
        <v>3354</v>
      </c>
    </row>
    <row r="830" spans="2:47" s="1" customFormat="1" ht="13.5">
      <c r="B830" s="46"/>
      <c r="C830" s="74"/>
      <c r="D830" s="233" t="s">
        <v>183</v>
      </c>
      <c r="E830" s="74"/>
      <c r="F830" s="234" t="s">
        <v>2694</v>
      </c>
      <c r="G830" s="74"/>
      <c r="H830" s="74"/>
      <c r="I830" s="191"/>
      <c r="J830" s="74"/>
      <c r="K830" s="74"/>
      <c r="L830" s="72"/>
      <c r="M830" s="235"/>
      <c r="N830" s="47"/>
      <c r="O830" s="47"/>
      <c r="P830" s="47"/>
      <c r="Q830" s="47"/>
      <c r="R830" s="47"/>
      <c r="S830" s="47"/>
      <c r="T830" s="95"/>
      <c r="AT830" s="24" t="s">
        <v>183</v>
      </c>
      <c r="AU830" s="24" t="s">
        <v>87</v>
      </c>
    </row>
    <row r="831" spans="2:65" s="1" customFormat="1" ht="16.5" customHeight="1">
      <c r="B831" s="46"/>
      <c r="C831" s="221" t="s">
        <v>1419</v>
      </c>
      <c r="D831" s="221" t="s">
        <v>176</v>
      </c>
      <c r="E831" s="222" t="s">
        <v>3355</v>
      </c>
      <c r="F831" s="223" t="s">
        <v>3356</v>
      </c>
      <c r="G831" s="224" t="s">
        <v>304</v>
      </c>
      <c r="H831" s="225">
        <v>1</v>
      </c>
      <c r="I831" s="226"/>
      <c r="J831" s="227">
        <f>ROUND(I831*H831,2)</f>
        <v>0</v>
      </c>
      <c r="K831" s="223" t="s">
        <v>23</v>
      </c>
      <c r="L831" s="72"/>
      <c r="M831" s="228" t="s">
        <v>23</v>
      </c>
      <c r="N831" s="229" t="s">
        <v>47</v>
      </c>
      <c r="O831" s="47"/>
      <c r="P831" s="230">
        <f>O831*H831</f>
        <v>0</v>
      </c>
      <c r="Q831" s="230">
        <v>0</v>
      </c>
      <c r="R831" s="230">
        <f>Q831*H831</f>
        <v>0</v>
      </c>
      <c r="S831" s="230">
        <v>0</v>
      </c>
      <c r="T831" s="231">
        <f>S831*H831</f>
        <v>0</v>
      </c>
      <c r="AR831" s="24" t="s">
        <v>194</v>
      </c>
      <c r="AT831" s="24" t="s">
        <v>176</v>
      </c>
      <c r="AU831" s="24" t="s">
        <v>87</v>
      </c>
      <c r="AY831" s="24" t="s">
        <v>170</v>
      </c>
      <c r="BE831" s="232">
        <f>IF(N831="základní",J831,0)</f>
        <v>0</v>
      </c>
      <c r="BF831" s="232">
        <f>IF(N831="snížená",J831,0)</f>
        <v>0</v>
      </c>
      <c r="BG831" s="232">
        <f>IF(N831="zákl. přenesená",J831,0)</f>
        <v>0</v>
      </c>
      <c r="BH831" s="232">
        <f>IF(N831="sníž. přenesená",J831,0)</f>
        <v>0</v>
      </c>
      <c r="BI831" s="232">
        <f>IF(N831="nulová",J831,0)</f>
        <v>0</v>
      </c>
      <c r="BJ831" s="24" t="s">
        <v>84</v>
      </c>
      <c r="BK831" s="232">
        <f>ROUND(I831*H831,2)</f>
        <v>0</v>
      </c>
      <c r="BL831" s="24" t="s">
        <v>194</v>
      </c>
      <c r="BM831" s="24" t="s">
        <v>3357</v>
      </c>
    </row>
    <row r="832" spans="2:47" s="1" customFormat="1" ht="13.5">
      <c r="B832" s="46"/>
      <c r="C832" s="74"/>
      <c r="D832" s="233" t="s">
        <v>183</v>
      </c>
      <c r="E832" s="74"/>
      <c r="F832" s="234" t="s">
        <v>3356</v>
      </c>
      <c r="G832" s="74"/>
      <c r="H832" s="74"/>
      <c r="I832" s="191"/>
      <c r="J832" s="74"/>
      <c r="K832" s="74"/>
      <c r="L832" s="72"/>
      <c r="M832" s="235"/>
      <c r="N832" s="47"/>
      <c r="O832" s="47"/>
      <c r="P832" s="47"/>
      <c r="Q832" s="47"/>
      <c r="R832" s="47"/>
      <c r="S832" s="47"/>
      <c r="T832" s="95"/>
      <c r="AT832" s="24" t="s">
        <v>183</v>
      </c>
      <c r="AU832" s="24" t="s">
        <v>87</v>
      </c>
    </row>
    <row r="833" spans="2:51" s="13" customFormat="1" ht="13.5">
      <c r="B833" s="275"/>
      <c r="C833" s="276"/>
      <c r="D833" s="233" t="s">
        <v>322</v>
      </c>
      <c r="E833" s="277" t="s">
        <v>23</v>
      </c>
      <c r="F833" s="278" t="s">
        <v>3358</v>
      </c>
      <c r="G833" s="276"/>
      <c r="H833" s="277" t="s">
        <v>23</v>
      </c>
      <c r="I833" s="279"/>
      <c r="J833" s="276"/>
      <c r="K833" s="276"/>
      <c r="L833" s="280"/>
      <c r="M833" s="281"/>
      <c r="N833" s="282"/>
      <c r="O833" s="282"/>
      <c r="P833" s="282"/>
      <c r="Q833" s="282"/>
      <c r="R833" s="282"/>
      <c r="S833" s="282"/>
      <c r="T833" s="283"/>
      <c r="AT833" s="284" t="s">
        <v>322</v>
      </c>
      <c r="AU833" s="284" t="s">
        <v>87</v>
      </c>
      <c r="AV833" s="13" t="s">
        <v>84</v>
      </c>
      <c r="AW833" s="13" t="s">
        <v>39</v>
      </c>
      <c r="AX833" s="13" t="s">
        <v>76</v>
      </c>
      <c r="AY833" s="284" t="s">
        <v>170</v>
      </c>
    </row>
    <row r="834" spans="2:51" s="13" customFormat="1" ht="13.5">
      <c r="B834" s="275"/>
      <c r="C834" s="276"/>
      <c r="D834" s="233" t="s">
        <v>322</v>
      </c>
      <c r="E834" s="277" t="s">
        <v>23</v>
      </c>
      <c r="F834" s="278" t="s">
        <v>3359</v>
      </c>
      <c r="G834" s="276"/>
      <c r="H834" s="277" t="s">
        <v>23</v>
      </c>
      <c r="I834" s="279"/>
      <c r="J834" s="276"/>
      <c r="K834" s="276"/>
      <c r="L834" s="280"/>
      <c r="M834" s="281"/>
      <c r="N834" s="282"/>
      <c r="O834" s="282"/>
      <c r="P834" s="282"/>
      <c r="Q834" s="282"/>
      <c r="R834" s="282"/>
      <c r="S834" s="282"/>
      <c r="T834" s="283"/>
      <c r="AT834" s="284" t="s">
        <v>322</v>
      </c>
      <c r="AU834" s="284" t="s">
        <v>87</v>
      </c>
      <c r="AV834" s="13" t="s">
        <v>84</v>
      </c>
      <c r="AW834" s="13" t="s">
        <v>39</v>
      </c>
      <c r="AX834" s="13" t="s">
        <v>76</v>
      </c>
      <c r="AY834" s="284" t="s">
        <v>170</v>
      </c>
    </row>
    <row r="835" spans="2:51" s="11" customFormat="1" ht="13.5">
      <c r="B835" s="240"/>
      <c r="C835" s="241"/>
      <c r="D835" s="233" t="s">
        <v>322</v>
      </c>
      <c r="E835" s="242" t="s">
        <v>23</v>
      </c>
      <c r="F835" s="243" t="s">
        <v>84</v>
      </c>
      <c r="G835" s="241"/>
      <c r="H835" s="244">
        <v>1</v>
      </c>
      <c r="I835" s="245"/>
      <c r="J835" s="241"/>
      <c r="K835" s="241"/>
      <c r="L835" s="246"/>
      <c r="M835" s="247"/>
      <c r="N835" s="248"/>
      <c r="O835" s="248"/>
      <c r="P835" s="248"/>
      <c r="Q835" s="248"/>
      <c r="R835" s="248"/>
      <c r="S835" s="248"/>
      <c r="T835" s="249"/>
      <c r="AT835" s="250" t="s">
        <v>322</v>
      </c>
      <c r="AU835" s="250" t="s">
        <v>87</v>
      </c>
      <c r="AV835" s="11" t="s">
        <v>87</v>
      </c>
      <c r="AW835" s="11" t="s">
        <v>39</v>
      </c>
      <c r="AX835" s="11" t="s">
        <v>84</v>
      </c>
      <c r="AY835" s="250" t="s">
        <v>170</v>
      </c>
    </row>
    <row r="836" spans="2:65" s="1" customFormat="1" ht="16.5" customHeight="1">
      <c r="B836" s="46"/>
      <c r="C836" s="221" t="s">
        <v>1425</v>
      </c>
      <c r="D836" s="221" t="s">
        <v>176</v>
      </c>
      <c r="E836" s="222" t="s">
        <v>3360</v>
      </c>
      <c r="F836" s="223" t="s">
        <v>3361</v>
      </c>
      <c r="G836" s="224" t="s">
        <v>304</v>
      </c>
      <c r="H836" s="225">
        <v>1</v>
      </c>
      <c r="I836" s="226"/>
      <c r="J836" s="227">
        <f>ROUND(I836*H836,2)</f>
        <v>0</v>
      </c>
      <c r="K836" s="223" t="s">
        <v>23</v>
      </c>
      <c r="L836" s="72"/>
      <c r="M836" s="228" t="s">
        <v>23</v>
      </c>
      <c r="N836" s="229" t="s">
        <v>47</v>
      </c>
      <c r="O836" s="47"/>
      <c r="P836" s="230">
        <f>O836*H836</f>
        <v>0</v>
      </c>
      <c r="Q836" s="230">
        <v>0</v>
      </c>
      <c r="R836" s="230">
        <f>Q836*H836</f>
        <v>0</v>
      </c>
      <c r="S836" s="230">
        <v>0</v>
      </c>
      <c r="T836" s="231">
        <f>S836*H836</f>
        <v>0</v>
      </c>
      <c r="AR836" s="24" t="s">
        <v>194</v>
      </c>
      <c r="AT836" s="24" t="s">
        <v>176</v>
      </c>
      <c r="AU836" s="24" t="s">
        <v>87</v>
      </c>
      <c r="AY836" s="24" t="s">
        <v>170</v>
      </c>
      <c r="BE836" s="232">
        <f>IF(N836="základní",J836,0)</f>
        <v>0</v>
      </c>
      <c r="BF836" s="232">
        <f>IF(N836="snížená",J836,0)</f>
        <v>0</v>
      </c>
      <c r="BG836" s="232">
        <f>IF(N836="zákl. přenesená",J836,0)</f>
        <v>0</v>
      </c>
      <c r="BH836" s="232">
        <f>IF(N836="sníž. přenesená",J836,0)</f>
        <v>0</v>
      </c>
      <c r="BI836" s="232">
        <f>IF(N836="nulová",J836,0)</f>
        <v>0</v>
      </c>
      <c r="BJ836" s="24" t="s">
        <v>84</v>
      </c>
      <c r="BK836" s="232">
        <f>ROUND(I836*H836,2)</f>
        <v>0</v>
      </c>
      <c r="BL836" s="24" t="s">
        <v>194</v>
      </c>
      <c r="BM836" s="24" t="s">
        <v>3362</v>
      </c>
    </row>
    <row r="837" spans="2:47" s="1" customFormat="1" ht="13.5">
      <c r="B837" s="46"/>
      <c r="C837" s="74"/>
      <c r="D837" s="233" t="s">
        <v>183</v>
      </c>
      <c r="E837" s="74"/>
      <c r="F837" s="234" t="s">
        <v>3361</v>
      </c>
      <c r="G837" s="74"/>
      <c r="H837" s="74"/>
      <c r="I837" s="191"/>
      <c r="J837" s="74"/>
      <c r="K837" s="74"/>
      <c r="L837" s="72"/>
      <c r="M837" s="235"/>
      <c r="N837" s="47"/>
      <c r="O837" s="47"/>
      <c r="P837" s="47"/>
      <c r="Q837" s="47"/>
      <c r="R837" s="47"/>
      <c r="S837" s="47"/>
      <c r="T837" s="95"/>
      <c r="AT837" s="24" t="s">
        <v>183</v>
      </c>
      <c r="AU837" s="24" t="s">
        <v>87</v>
      </c>
    </row>
    <row r="838" spans="2:51" s="13" customFormat="1" ht="13.5">
      <c r="B838" s="275"/>
      <c r="C838" s="276"/>
      <c r="D838" s="233" t="s">
        <v>322</v>
      </c>
      <c r="E838" s="277" t="s">
        <v>23</v>
      </c>
      <c r="F838" s="278" t="s">
        <v>3363</v>
      </c>
      <c r="G838" s="276"/>
      <c r="H838" s="277" t="s">
        <v>23</v>
      </c>
      <c r="I838" s="279"/>
      <c r="J838" s="276"/>
      <c r="K838" s="276"/>
      <c r="L838" s="280"/>
      <c r="M838" s="281"/>
      <c r="N838" s="282"/>
      <c r="O838" s="282"/>
      <c r="P838" s="282"/>
      <c r="Q838" s="282"/>
      <c r="R838" s="282"/>
      <c r="S838" s="282"/>
      <c r="T838" s="283"/>
      <c r="AT838" s="284" t="s">
        <v>322</v>
      </c>
      <c r="AU838" s="284" t="s">
        <v>87</v>
      </c>
      <c r="AV838" s="13" t="s">
        <v>84</v>
      </c>
      <c r="AW838" s="13" t="s">
        <v>39</v>
      </c>
      <c r="AX838" s="13" t="s">
        <v>76</v>
      </c>
      <c r="AY838" s="284" t="s">
        <v>170</v>
      </c>
    </row>
    <row r="839" spans="2:51" s="13" customFormat="1" ht="13.5">
      <c r="B839" s="275"/>
      <c r="C839" s="276"/>
      <c r="D839" s="233" t="s">
        <v>322</v>
      </c>
      <c r="E839" s="277" t="s">
        <v>23</v>
      </c>
      <c r="F839" s="278" t="s">
        <v>3364</v>
      </c>
      <c r="G839" s="276"/>
      <c r="H839" s="277" t="s">
        <v>23</v>
      </c>
      <c r="I839" s="279"/>
      <c r="J839" s="276"/>
      <c r="K839" s="276"/>
      <c r="L839" s="280"/>
      <c r="M839" s="281"/>
      <c r="N839" s="282"/>
      <c r="O839" s="282"/>
      <c r="P839" s="282"/>
      <c r="Q839" s="282"/>
      <c r="R839" s="282"/>
      <c r="S839" s="282"/>
      <c r="T839" s="283"/>
      <c r="AT839" s="284" t="s">
        <v>322</v>
      </c>
      <c r="AU839" s="284" t="s">
        <v>87</v>
      </c>
      <c r="AV839" s="13" t="s">
        <v>84</v>
      </c>
      <c r="AW839" s="13" t="s">
        <v>39</v>
      </c>
      <c r="AX839" s="13" t="s">
        <v>76</v>
      </c>
      <c r="AY839" s="284" t="s">
        <v>170</v>
      </c>
    </row>
    <row r="840" spans="2:51" s="13" customFormat="1" ht="13.5">
      <c r="B840" s="275"/>
      <c r="C840" s="276"/>
      <c r="D840" s="233" t="s">
        <v>322</v>
      </c>
      <c r="E840" s="277" t="s">
        <v>23</v>
      </c>
      <c r="F840" s="278" t="s">
        <v>3359</v>
      </c>
      <c r="G840" s="276"/>
      <c r="H840" s="277" t="s">
        <v>23</v>
      </c>
      <c r="I840" s="279"/>
      <c r="J840" s="276"/>
      <c r="K840" s="276"/>
      <c r="L840" s="280"/>
      <c r="M840" s="281"/>
      <c r="N840" s="282"/>
      <c r="O840" s="282"/>
      <c r="P840" s="282"/>
      <c r="Q840" s="282"/>
      <c r="R840" s="282"/>
      <c r="S840" s="282"/>
      <c r="T840" s="283"/>
      <c r="AT840" s="284" t="s">
        <v>322</v>
      </c>
      <c r="AU840" s="284" t="s">
        <v>87</v>
      </c>
      <c r="AV840" s="13" t="s">
        <v>84</v>
      </c>
      <c r="AW840" s="13" t="s">
        <v>39</v>
      </c>
      <c r="AX840" s="13" t="s">
        <v>76</v>
      </c>
      <c r="AY840" s="284" t="s">
        <v>170</v>
      </c>
    </row>
    <row r="841" spans="2:51" s="11" customFormat="1" ht="13.5">
      <c r="B841" s="240"/>
      <c r="C841" s="241"/>
      <c r="D841" s="233" t="s">
        <v>322</v>
      </c>
      <c r="E841" s="242" t="s">
        <v>23</v>
      </c>
      <c r="F841" s="243" t="s">
        <v>84</v>
      </c>
      <c r="G841" s="241"/>
      <c r="H841" s="244">
        <v>1</v>
      </c>
      <c r="I841" s="245"/>
      <c r="J841" s="241"/>
      <c r="K841" s="241"/>
      <c r="L841" s="246"/>
      <c r="M841" s="247"/>
      <c r="N841" s="248"/>
      <c r="O841" s="248"/>
      <c r="P841" s="248"/>
      <c r="Q841" s="248"/>
      <c r="R841" s="248"/>
      <c r="S841" s="248"/>
      <c r="T841" s="249"/>
      <c r="AT841" s="250" t="s">
        <v>322</v>
      </c>
      <c r="AU841" s="250" t="s">
        <v>87</v>
      </c>
      <c r="AV841" s="11" t="s">
        <v>87</v>
      </c>
      <c r="AW841" s="11" t="s">
        <v>39</v>
      </c>
      <c r="AX841" s="11" t="s">
        <v>84</v>
      </c>
      <c r="AY841" s="250" t="s">
        <v>170</v>
      </c>
    </row>
    <row r="842" spans="2:65" s="1" customFormat="1" ht="25.5" customHeight="1">
      <c r="B842" s="46"/>
      <c r="C842" s="221" t="s">
        <v>1431</v>
      </c>
      <c r="D842" s="221" t="s">
        <v>176</v>
      </c>
      <c r="E842" s="222" t="s">
        <v>2699</v>
      </c>
      <c r="F842" s="223" t="s">
        <v>2700</v>
      </c>
      <c r="G842" s="224" t="s">
        <v>304</v>
      </c>
      <c r="H842" s="225">
        <v>14</v>
      </c>
      <c r="I842" s="226"/>
      <c r="J842" s="227">
        <f>ROUND(I842*H842,2)</f>
        <v>0</v>
      </c>
      <c r="K842" s="223" t="s">
        <v>180</v>
      </c>
      <c r="L842" s="72"/>
      <c r="M842" s="228" t="s">
        <v>23</v>
      </c>
      <c r="N842" s="229" t="s">
        <v>47</v>
      </c>
      <c r="O842" s="47"/>
      <c r="P842" s="230">
        <f>O842*H842</f>
        <v>0</v>
      </c>
      <c r="Q842" s="230">
        <v>0</v>
      </c>
      <c r="R842" s="230">
        <f>Q842*H842</f>
        <v>0</v>
      </c>
      <c r="S842" s="230">
        <v>0.15</v>
      </c>
      <c r="T842" s="231">
        <f>S842*H842</f>
        <v>2.1</v>
      </c>
      <c r="AR842" s="24" t="s">
        <v>194</v>
      </c>
      <c r="AT842" s="24" t="s">
        <v>176</v>
      </c>
      <c r="AU842" s="24" t="s">
        <v>87</v>
      </c>
      <c r="AY842" s="24" t="s">
        <v>170</v>
      </c>
      <c r="BE842" s="232">
        <f>IF(N842="základní",J842,0)</f>
        <v>0</v>
      </c>
      <c r="BF842" s="232">
        <f>IF(N842="snížená",J842,0)</f>
        <v>0</v>
      </c>
      <c r="BG842" s="232">
        <f>IF(N842="zákl. přenesená",J842,0)</f>
        <v>0</v>
      </c>
      <c r="BH842" s="232">
        <f>IF(N842="sníž. přenesená",J842,0)</f>
        <v>0</v>
      </c>
      <c r="BI842" s="232">
        <f>IF(N842="nulová",J842,0)</f>
        <v>0</v>
      </c>
      <c r="BJ842" s="24" t="s">
        <v>84</v>
      </c>
      <c r="BK842" s="232">
        <f>ROUND(I842*H842,2)</f>
        <v>0</v>
      </c>
      <c r="BL842" s="24" t="s">
        <v>194</v>
      </c>
      <c r="BM842" s="24" t="s">
        <v>3365</v>
      </c>
    </row>
    <row r="843" spans="2:47" s="1" customFormat="1" ht="13.5">
      <c r="B843" s="46"/>
      <c r="C843" s="74"/>
      <c r="D843" s="233" t="s">
        <v>183</v>
      </c>
      <c r="E843" s="74"/>
      <c r="F843" s="234" t="s">
        <v>2702</v>
      </c>
      <c r="G843" s="74"/>
      <c r="H843" s="74"/>
      <c r="I843" s="191"/>
      <c r="J843" s="74"/>
      <c r="K843" s="74"/>
      <c r="L843" s="72"/>
      <c r="M843" s="235"/>
      <c r="N843" s="47"/>
      <c r="O843" s="47"/>
      <c r="P843" s="47"/>
      <c r="Q843" s="47"/>
      <c r="R843" s="47"/>
      <c r="S843" s="47"/>
      <c r="T843" s="95"/>
      <c r="AT843" s="24" t="s">
        <v>183</v>
      </c>
      <c r="AU843" s="24" t="s">
        <v>87</v>
      </c>
    </row>
    <row r="844" spans="2:47" s="1" customFormat="1" ht="13.5">
      <c r="B844" s="46"/>
      <c r="C844" s="74"/>
      <c r="D844" s="233" t="s">
        <v>184</v>
      </c>
      <c r="E844" s="74"/>
      <c r="F844" s="236" t="s">
        <v>2703</v>
      </c>
      <c r="G844" s="74"/>
      <c r="H844" s="74"/>
      <c r="I844" s="191"/>
      <c r="J844" s="74"/>
      <c r="K844" s="74"/>
      <c r="L844" s="72"/>
      <c r="M844" s="235"/>
      <c r="N844" s="47"/>
      <c r="O844" s="47"/>
      <c r="P844" s="47"/>
      <c r="Q844" s="47"/>
      <c r="R844" s="47"/>
      <c r="S844" s="47"/>
      <c r="T844" s="95"/>
      <c r="AT844" s="24" t="s">
        <v>184</v>
      </c>
      <c r="AU844" s="24" t="s">
        <v>87</v>
      </c>
    </row>
    <row r="845" spans="2:51" s="13" customFormat="1" ht="13.5">
      <c r="B845" s="275"/>
      <c r="C845" s="276"/>
      <c r="D845" s="233" t="s">
        <v>322</v>
      </c>
      <c r="E845" s="277" t="s">
        <v>23</v>
      </c>
      <c r="F845" s="278" t="s">
        <v>3366</v>
      </c>
      <c r="G845" s="276"/>
      <c r="H845" s="277" t="s">
        <v>23</v>
      </c>
      <c r="I845" s="279"/>
      <c r="J845" s="276"/>
      <c r="K845" s="276"/>
      <c r="L845" s="280"/>
      <c r="M845" s="281"/>
      <c r="N845" s="282"/>
      <c r="O845" s="282"/>
      <c r="P845" s="282"/>
      <c r="Q845" s="282"/>
      <c r="R845" s="282"/>
      <c r="S845" s="282"/>
      <c r="T845" s="283"/>
      <c r="AT845" s="284" t="s">
        <v>322</v>
      </c>
      <c r="AU845" s="284" t="s">
        <v>87</v>
      </c>
      <c r="AV845" s="13" t="s">
        <v>84</v>
      </c>
      <c r="AW845" s="13" t="s">
        <v>39</v>
      </c>
      <c r="AX845" s="13" t="s">
        <v>76</v>
      </c>
      <c r="AY845" s="284" t="s">
        <v>170</v>
      </c>
    </row>
    <row r="846" spans="2:51" s="11" customFormat="1" ht="13.5">
      <c r="B846" s="240"/>
      <c r="C846" s="241"/>
      <c r="D846" s="233" t="s">
        <v>322</v>
      </c>
      <c r="E846" s="242" t="s">
        <v>23</v>
      </c>
      <c r="F846" s="243" t="s">
        <v>244</v>
      </c>
      <c r="G846" s="241"/>
      <c r="H846" s="244">
        <v>14</v>
      </c>
      <c r="I846" s="245"/>
      <c r="J846" s="241"/>
      <c r="K846" s="241"/>
      <c r="L846" s="246"/>
      <c r="M846" s="247"/>
      <c r="N846" s="248"/>
      <c r="O846" s="248"/>
      <c r="P846" s="248"/>
      <c r="Q846" s="248"/>
      <c r="R846" s="248"/>
      <c r="S846" s="248"/>
      <c r="T846" s="249"/>
      <c r="AT846" s="250" t="s">
        <v>322</v>
      </c>
      <c r="AU846" s="250" t="s">
        <v>87</v>
      </c>
      <c r="AV846" s="11" t="s">
        <v>87</v>
      </c>
      <c r="AW846" s="11" t="s">
        <v>39</v>
      </c>
      <c r="AX846" s="11" t="s">
        <v>84</v>
      </c>
      <c r="AY846" s="250" t="s">
        <v>170</v>
      </c>
    </row>
    <row r="847" spans="2:65" s="1" customFormat="1" ht="25.5" customHeight="1">
      <c r="B847" s="46"/>
      <c r="C847" s="221" t="s">
        <v>1437</v>
      </c>
      <c r="D847" s="221" t="s">
        <v>176</v>
      </c>
      <c r="E847" s="222" t="s">
        <v>2705</v>
      </c>
      <c r="F847" s="223" t="s">
        <v>2706</v>
      </c>
      <c r="G847" s="224" t="s">
        <v>304</v>
      </c>
      <c r="H847" s="225">
        <v>19</v>
      </c>
      <c r="I847" s="226"/>
      <c r="J847" s="227">
        <f>ROUND(I847*H847,2)</f>
        <v>0</v>
      </c>
      <c r="K847" s="223" t="s">
        <v>180</v>
      </c>
      <c r="L847" s="72"/>
      <c r="M847" s="228" t="s">
        <v>23</v>
      </c>
      <c r="N847" s="229" t="s">
        <v>47</v>
      </c>
      <c r="O847" s="47"/>
      <c r="P847" s="230">
        <f>O847*H847</f>
        <v>0</v>
      </c>
      <c r="Q847" s="230">
        <v>0.217338</v>
      </c>
      <c r="R847" s="230">
        <f>Q847*H847</f>
        <v>4.129422</v>
      </c>
      <c r="S847" s="230">
        <v>0</v>
      </c>
      <c r="T847" s="231">
        <f>S847*H847</f>
        <v>0</v>
      </c>
      <c r="AR847" s="24" t="s">
        <v>194</v>
      </c>
      <c r="AT847" s="24" t="s">
        <v>176</v>
      </c>
      <c r="AU847" s="24" t="s">
        <v>87</v>
      </c>
      <c r="AY847" s="24" t="s">
        <v>170</v>
      </c>
      <c r="BE847" s="232">
        <f>IF(N847="základní",J847,0)</f>
        <v>0</v>
      </c>
      <c r="BF847" s="232">
        <f>IF(N847="snížená",J847,0)</f>
        <v>0</v>
      </c>
      <c r="BG847" s="232">
        <f>IF(N847="zákl. přenesená",J847,0)</f>
        <v>0</v>
      </c>
      <c r="BH847" s="232">
        <f>IF(N847="sníž. přenesená",J847,0)</f>
        <v>0</v>
      </c>
      <c r="BI847" s="232">
        <f>IF(N847="nulová",J847,0)</f>
        <v>0</v>
      </c>
      <c r="BJ847" s="24" t="s">
        <v>84</v>
      </c>
      <c r="BK847" s="232">
        <f>ROUND(I847*H847,2)</f>
        <v>0</v>
      </c>
      <c r="BL847" s="24" t="s">
        <v>194</v>
      </c>
      <c r="BM847" s="24" t="s">
        <v>3367</v>
      </c>
    </row>
    <row r="848" spans="2:47" s="1" customFormat="1" ht="13.5">
      <c r="B848" s="46"/>
      <c r="C848" s="74"/>
      <c r="D848" s="233" t="s">
        <v>183</v>
      </c>
      <c r="E848" s="74"/>
      <c r="F848" s="234" t="s">
        <v>2708</v>
      </c>
      <c r="G848" s="74"/>
      <c r="H848" s="74"/>
      <c r="I848" s="191"/>
      <c r="J848" s="74"/>
      <c r="K848" s="74"/>
      <c r="L848" s="72"/>
      <c r="M848" s="235"/>
      <c r="N848" s="47"/>
      <c r="O848" s="47"/>
      <c r="P848" s="47"/>
      <c r="Q848" s="47"/>
      <c r="R848" s="47"/>
      <c r="S848" s="47"/>
      <c r="T848" s="95"/>
      <c r="AT848" s="24" t="s">
        <v>183</v>
      </c>
      <c r="AU848" s="24" t="s">
        <v>87</v>
      </c>
    </row>
    <row r="849" spans="2:47" s="1" customFormat="1" ht="13.5">
      <c r="B849" s="46"/>
      <c r="C849" s="74"/>
      <c r="D849" s="233" t="s">
        <v>295</v>
      </c>
      <c r="E849" s="74"/>
      <c r="F849" s="236" t="s">
        <v>2709</v>
      </c>
      <c r="G849" s="74"/>
      <c r="H849" s="74"/>
      <c r="I849" s="191"/>
      <c r="J849" s="74"/>
      <c r="K849" s="74"/>
      <c r="L849" s="72"/>
      <c r="M849" s="235"/>
      <c r="N849" s="47"/>
      <c r="O849" s="47"/>
      <c r="P849" s="47"/>
      <c r="Q849" s="47"/>
      <c r="R849" s="47"/>
      <c r="S849" s="47"/>
      <c r="T849" s="95"/>
      <c r="AT849" s="24" t="s">
        <v>295</v>
      </c>
      <c r="AU849" s="24" t="s">
        <v>87</v>
      </c>
    </row>
    <row r="850" spans="2:65" s="1" customFormat="1" ht="16.5" customHeight="1">
      <c r="B850" s="46"/>
      <c r="C850" s="262" t="s">
        <v>1443</v>
      </c>
      <c r="D850" s="262" t="s">
        <v>858</v>
      </c>
      <c r="E850" s="263" t="s">
        <v>3368</v>
      </c>
      <c r="F850" s="264" t="s">
        <v>3369</v>
      </c>
      <c r="G850" s="265" t="s">
        <v>304</v>
      </c>
      <c r="H850" s="266">
        <v>5</v>
      </c>
      <c r="I850" s="267"/>
      <c r="J850" s="268">
        <f>ROUND(I850*H850,2)</f>
        <v>0</v>
      </c>
      <c r="K850" s="264" t="s">
        <v>23</v>
      </c>
      <c r="L850" s="269"/>
      <c r="M850" s="270" t="s">
        <v>23</v>
      </c>
      <c r="N850" s="271" t="s">
        <v>47</v>
      </c>
      <c r="O850" s="47"/>
      <c r="P850" s="230">
        <f>O850*H850</f>
        <v>0</v>
      </c>
      <c r="Q850" s="230">
        <v>0.156</v>
      </c>
      <c r="R850" s="230">
        <f>Q850*H850</f>
        <v>0.78</v>
      </c>
      <c r="S850" s="230">
        <v>0</v>
      </c>
      <c r="T850" s="231">
        <f>S850*H850</f>
        <v>0</v>
      </c>
      <c r="AR850" s="24" t="s">
        <v>211</v>
      </c>
      <c r="AT850" s="24" t="s">
        <v>858</v>
      </c>
      <c r="AU850" s="24" t="s">
        <v>87</v>
      </c>
      <c r="AY850" s="24" t="s">
        <v>170</v>
      </c>
      <c r="BE850" s="232">
        <f>IF(N850="základní",J850,0)</f>
        <v>0</v>
      </c>
      <c r="BF850" s="232">
        <f>IF(N850="snížená",J850,0)</f>
        <v>0</v>
      </c>
      <c r="BG850" s="232">
        <f>IF(N850="zákl. přenesená",J850,0)</f>
        <v>0</v>
      </c>
      <c r="BH850" s="232">
        <f>IF(N850="sníž. přenesená",J850,0)</f>
        <v>0</v>
      </c>
      <c r="BI850" s="232">
        <f>IF(N850="nulová",J850,0)</f>
        <v>0</v>
      </c>
      <c r="BJ850" s="24" t="s">
        <v>84</v>
      </c>
      <c r="BK850" s="232">
        <f>ROUND(I850*H850,2)</f>
        <v>0</v>
      </c>
      <c r="BL850" s="24" t="s">
        <v>194</v>
      </c>
      <c r="BM850" s="24" t="s">
        <v>3370</v>
      </c>
    </row>
    <row r="851" spans="2:47" s="1" customFormat="1" ht="13.5">
      <c r="B851" s="46"/>
      <c r="C851" s="74"/>
      <c r="D851" s="233" t="s">
        <v>183</v>
      </c>
      <c r="E851" s="74"/>
      <c r="F851" s="234" t="s">
        <v>3369</v>
      </c>
      <c r="G851" s="74"/>
      <c r="H851" s="74"/>
      <c r="I851" s="191"/>
      <c r="J851" s="74"/>
      <c r="K851" s="74"/>
      <c r="L851" s="72"/>
      <c r="M851" s="235"/>
      <c r="N851" s="47"/>
      <c r="O851" s="47"/>
      <c r="P851" s="47"/>
      <c r="Q851" s="47"/>
      <c r="R851" s="47"/>
      <c r="S851" s="47"/>
      <c r="T851" s="95"/>
      <c r="AT851" s="24" t="s">
        <v>183</v>
      </c>
      <c r="AU851" s="24" t="s">
        <v>87</v>
      </c>
    </row>
    <row r="852" spans="2:51" s="13" customFormat="1" ht="13.5">
      <c r="B852" s="275"/>
      <c r="C852" s="276"/>
      <c r="D852" s="233" t="s">
        <v>322</v>
      </c>
      <c r="E852" s="277" t="s">
        <v>23</v>
      </c>
      <c r="F852" s="278" t="s">
        <v>3371</v>
      </c>
      <c r="G852" s="276"/>
      <c r="H852" s="277" t="s">
        <v>23</v>
      </c>
      <c r="I852" s="279"/>
      <c r="J852" s="276"/>
      <c r="K852" s="276"/>
      <c r="L852" s="280"/>
      <c r="M852" s="281"/>
      <c r="N852" s="282"/>
      <c r="O852" s="282"/>
      <c r="P852" s="282"/>
      <c r="Q852" s="282"/>
      <c r="R852" s="282"/>
      <c r="S852" s="282"/>
      <c r="T852" s="283"/>
      <c r="AT852" s="284" t="s">
        <v>322</v>
      </c>
      <c r="AU852" s="284" t="s">
        <v>87</v>
      </c>
      <c r="AV852" s="13" t="s">
        <v>84</v>
      </c>
      <c r="AW852" s="13" t="s">
        <v>39</v>
      </c>
      <c r="AX852" s="13" t="s">
        <v>76</v>
      </c>
      <c r="AY852" s="284" t="s">
        <v>170</v>
      </c>
    </row>
    <row r="853" spans="2:51" s="11" customFormat="1" ht="13.5">
      <c r="B853" s="240"/>
      <c r="C853" s="241"/>
      <c r="D853" s="233" t="s">
        <v>322</v>
      </c>
      <c r="E853" s="242" t="s">
        <v>23</v>
      </c>
      <c r="F853" s="243" t="s">
        <v>173</v>
      </c>
      <c r="G853" s="241"/>
      <c r="H853" s="244">
        <v>5</v>
      </c>
      <c r="I853" s="245"/>
      <c r="J853" s="241"/>
      <c r="K853" s="241"/>
      <c r="L853" s="246"/>
      <c r="M853" s="247"/>
      <c r="N853" s="248"/>
      <c r="O853" s="248"/>
      <c r="P853" s="248"/>
      <c r="Q853" s="248"/>
      <c r="R853" s="248"/>
      <c r="S853" s="248"/>
      <c r="T853" s="249"/>
      <c r="AT853" s="250" t="s">
        <v>322</v>
      </c>
      <c r="AU853" s="250" t="s">
        <v>87</v>
      </c>
      <c r="AV853" s="11" t="s">
        <v>87</v>
      </c>
      <c r="AW853" s="11" t="s">
        <v>39</v>
      </c>
      <c r="AX853" s="11" t="s">
        <v>84</v>
      </c>
      <c r="AY853" s="250" t="s">
        <v>170</v>
      </c>
    </row>
    <row r="854" spans="2:65" s="1" customFormat="1" ht="16.5" customHeight="1">
      <c r="B854" s="46"/>
      <c r="C854" s="262" t="s">
        <v>1450</v>
      </c>
      <c r="D854" s="262" t="s">
        <v>858</v>
      </c>
      <c r="E854" s="263" t="s">
        <v>2710</v>
      </c>
      <c r="F854" s="264" t="s">
        <v>2711</v>
      </c>
      <c r="G854" s="265" t="s">
        <v>304</v>
      </c>
      <c r="H854" s="266">
        <v>14</v>
      </c>
      <c r="I854" s="267"/>
      <c r="J854" s="268">
        <f>ROUND(I854*H854,2)</f>
        <v>0</v>
      </c>
      <c r="K854" s="264" t="s">
        <v>23</v>
      </c>
      <c r="L854" s="269"/>
      <c r="M854" s="270" t="s">
        <v>23</v>
      </c>
      <c r="N854" s="271" t="s">
        <v>47</v>
      </c>
      <c r="O854" s="47"/>
      <c r="P854" s="230">
        <f>O854*H854</f>
        <v>0</v>
      </c>
      <c r="Q854" s="230">
        <v>0.112</v>
      </c>
      <c r="R854" s="230">
        <f>Q854*H854</f>
        <v>1.568</v>
      </c>
      <c r="S854" s="230">
        <v>0</v>
      </c>
      <c r="T854" s="231">
        <f>S854*H854</f>
        <v>0</v>
      </c>
      <c r="AR854" s="24" t="s">
        <v>211</v>
      </c>
      <c r="AT854" s="24" t="s">
        <v>858</v>
      </c>
      <c r="AU854" s="24" t="s">
        <v>87</v>
      </c>
      <c r="AY854" s="24" t="s">
        <v>170</v>
      </c>
      <c r="BE854" s="232">
        <f>IF(N854="základní",J854,0)</f>
        <v>0</v>
      </c>
      <c r="BF854" s="232">
        <f>IF(N854="snížená",J854,0)</f>
        <v>0</v>
      </c>
      <c r="BG854" s="232">
        <f>IF(N854="zákl. přenesená",J854,0)</f>
        <v>0</v>
      </c>
      <c r="BH854" s="232">
        <f>IF(N854="sníž. přenesená",J854,0)</f>
        <v>0</v>
      </c>
      <c r="BI854" s="232">
        <f>IF(N854="nulová",J854,0)</f>
        <v>0</v>
      </c>
      <c r="BJ854" s="24" t="s">
        <v>84</v>
      </c>
      <c r="BK854" s="232">
        <f>ROUND(I854*H854,2)</f>
        <v>0</v>
      </c>
      <c r="BL854" s="24" t="s">
        <v>194</v>
      </c>
      <c r="BM854" s="24" t="s">
        <v>3372</v>
      </c>
    </row>
    <row r="855" spans="2:47" s="1" customFormat="1" ht="13.5">
      <c r="B855" s="46"/>
      <c r="C855" s="74"/>
      <c r="D855" s="233" t="s">
        <v>183</v>
      </c>
      <c r="E855" s="74"/>
      <c r="F855" s="234" t="s">
        <v>2711</v>
      </c>
      <c r="G855" s="74"/>
      <c r="H855" s="74"/>
      <c r="I855" s="191"/>
      <c r="J855" s="74"/>
      <c r="K855" s="74"/>
      <c r="L855" s="72"/>
      <c r="M855" s="235"/>
      <c r="N855" s="47"/>
      <c r="O855" s="47"/>
      <c r="P855" s="47"/>
      <c r="Q855" s="47"/>
      <c r="R855" s="47"/>
      <c r="S855" s="47"/>
      <c r="T855" s="95"/>
      <c r="AT855" s="24" t="s">
        <v>183</v>
      </c>
      <c r="AU855" s="24" t="s">
        <v>87</v>
      </c>
    </row>
    <row r="856" spans="2:51" s="13" customFormat="1" ht="13.5">
      <c r="B856" s="275"/>
      <c r="C856" s="276"/>
      <c r="D856" s="233" t="s">
        <v>322</v>
      </c>
      <c r="E856" s="277" t="s">
        <v>23</v>
      </c>
      <c r="F856" s="278" t="s">
        <v>2713</v>
      </c>
      <c r="G856" s="276"/>
      <c r="H856" s="277" t="s">
        <v>23</v>
      </c>
      <c r="I856" s="279"/>
      <c r="J856" s="276"/>
      <c r="K856" s="276"/>
      <c r="L856" s="280"/>
      <c r="M856" s="281"/>
      <c r="N856" s="282"/>
      <c r="O856" s="282"/>
      <c r="P856" s="282"/>
      <c r="Q856" s="282"/>
      <c r="R856" s="282"/>
      <c r="S856" s="282"/>
      <c r="T856" s="283"/>
      <c r="AT856" s="284" t="s">
        <v>322</v>
      </c>
      <c r="AU856" s="284" t="s">
        <v>87</v>
      </c>
      <c r="AV856" s="13" t="s">
        <v>84</v>
      </c>
      <c r="AW856" s="13" t="s">
        <v>39</v>
      </c>
      <c r="AX856" s="13" t="s">
        <v>76</v>
      </c>
      <c r="AY856" s="284" t="s">
        <v>170</v>
      </c>
    </row>
    <row r="857" spans="2:51" s="11" customFormat="1" ht="13.5">
      <c r="B857" s="240"/>
      <c r="C857" s="241"/>
      <c r="D857" s="233" t="s">
        <v>322</v>
      </c>
      <c r="E857" s="242" t="s">
        <v>23</v>
      </c>
      <c r="F857" s="243" t="s">
        <v>244</v>
      </c>
      <c r="G857" s="241"/>
      <c r="H857" s="244">
        <v>14</v>
      </c>
      <c r="I857" s="245"/>
      <c r="J857" s="241"/>
      <c r="K857" s="241"/>
      <c r="L857" s="246"/>
      <c r="M857" s="247"/>
      <c r="N857" s="248"/>
      <c r="O857" s="248"/>
      <c r="P857" s="248"/>
      <c r="Q857" s="248"/>
      <c r="R857" s="248"/>
      <c r="S857" s="248"/>
      <c r="T857" s="249"/>
      <c r="AT857" s="250" t="s">
        <v>322</v>
      </c>
      <c r="AU857" s="250" t="s">
        <v>87</v>
      </c>
      <c r="AV857" s="11" t="s">
        <v>87</v>
      </c>
      <c r="AW857" s="11" t="s">
        <v>39</v>
      </c>
      <c r="AX857" s="11" t="s">
        <v>84</v>
      </c>
      <c r="AY857" s="250" t="s">
        <v>170</v>
      </c>
    </row>
    <row r="858" spans="2:65" s="1" customFormat="1" ht="25.5" customHeight="1">
      <c r="B858" s="46"/>
      <c r="C858" s="221" t="s">
        <v>1457</v>
      </c>
      <c r="D858" s="221" t="s">
        <v>176</v>
      </c>
      <c r="E858" s="222" t="s">
        <v>3373</v>
      </c>
      <c r="F858" s="223" t="s">
        <v>3374</v>
      </c>
      <c r="G858" s="224" t="s">
        <v>304</v>
      </c>
      <c r="H858" s="225">
        <v>36</v>
      </c>
      <c r="I858" s="226"/>
      <c r="J858" s="227">
        <f>ROUND(I858*H858,2)</f>
        <v>0</v>
      </c>
      <c r="K858" s="223" t="s">
        <v>23</v>
      </c>
      <c r="L858" s="72"/>
      <c r="M858" s="228" t="s">
        <v>23</v>
      </c>
      <c r="N858" s="229" t="s">
        <v>47</v>
      </c>
      <c r="O858" s="47"/>
      <c r="P858" s="230">
        <f>O858*H858</f>
        <v>0</v>
      </c>
      <c r="Q858" s="230">
        <v>0.00156</v>
      </c>
      <c r="R858" s="230">
        <f>Q858*H858</f>
        <v>0.05616</v>
      </c>
      <c r="S858" s="230">
        <v>0.005</v>
      </c>
      <c r="T858" s="231">
        <f>S858*H858</f>
        <v>0.18</v>
      </c>
      <c r="AR858" s="24" t="s">
        <v>194</v>
      </c>
      <c r="AT858" s="24" t="s">
        <v>176</v>
      </c>
      <c r="AU858" s="24" t="s">
        <v>87</v>
      </c>
      <c r="AY858" s="24" t="s">
        <v>170</v>
      </c>
      <c r="BE858" s="232">
        <f>IF(N858="základní",J858,0)</f>
        <v>0</v>
      </c>
      <c r="BF858" s="232">
        <f>IF(N858="snížená",J858,0)</f>
        <v>0</v>
      </c>
      <c r="BG858" s="232">
        <f>IF(N858="zákl. přenesená",J858,0)</f>
        <v>0</v>
      </c>
      <c r="BH858" s="232">
        <f>IF(N858="sníž. přenesená",J858,0)</f>
        <v>0</v>
      </c>
      <c r="BI858" s="232">
        <f>IF(N858="nulová",J858,0)</f>
        <v>0</v>
      </c>
      <c r="BJ858" s="24" t="s">
        <v>84</v>
      </c>
      <c r="BK858" s="232">
        <f>ROUND(I858*H858,2)</f>
        <v>0</v>
      </c>
      <c r="BL858" s="24" t="s">
        <v>194</v>
      </c>
      <c r="BM858" s="24" t="s">
        <v>3375</v>
      </c>
    </row>
    <row r="859" spans="2:47" s="1" customFormat="1" ht="13.5">
      <c r="B859" s="46"/>
      <c r="C859" s="74"/>
      <c r="D859" s="233" t="s">
        <v>183</v>
      </c>
      <c r="E859" s="74"/>
      <c r="F859" s="234" t="s">
        <v>3374</v>
      </c>
      <c r="G859" s="74"/>
      <c r="H859" s="74"/>
      <c r="I859" s="191"/>
      <c r="J859" s="74"/>
      <c r="K859" s="74"/>
      <c r="L859" s="72"/>
      <c r="M859" s="235"/>
      <c r="N859" s="47"/>
      <c r="O859" s="47"/>
      <c r="P859" s="47"/>
      <c r="Q859" s="47"/>
      <c r="R859" s="47"/>
      <c r="S859" s="47"/>
      <c r="T859" s="95"/>
      <c r="AT859" s="24" t="s">
        <v>183</v>
      </c>
      <c r="AU859" s="24" t="s">
        <v>87</v>
      </c>
    </row>
    <row r="860" spans="2:47" s="1" customFormat="1" ht="13.5">
      <c r="B860" s="46"/>
      <c r="C860" s="74"/>
      <c r="D860" s="233" t="s">
        <v>184</v>
      </c>
      <c r="E860" s="74"/>
      <c r="F860" s="236" t="s">
        <v>3376</v>
      </c>
      <c r="G860" s="74"/>
      <c r="H860" s="74"/>
      <c r="I860" s="191"/>
      <c r="J860" s="74"/>
      <c r="K860" s="74"/>
      <c r="L860" s="72"/>
      <c r="M860" s="235"/>
      <c r="N860" s="47"/>
      <c r="O860" s="47"/>
      <c r="P860" s="47"/>
      <c r="Q860" s="47"/>
      <c r="R860" s="47"/>
      <c r="S860" s="47"/>
      <c r="T860" s="95"/>
      <c r="AT860" s="24" t="s">
        <v>184</v>
      </c>
      <c r="AU860" s="24" t="s">
        <v>87</v>
      </c>
    </row>
    <row r="861" spans="2:51" s="13" customFormat="1" ht="13.5">
      <c r="B861" s="275"/>
      <c r="C861" s="276"/>
      <c r="D861" s="233" t="s">
        <v>322</v>
      </c>
      <c r="E861" s="277" t="s">
        <v>23</v>
      </c>
      <c r="F861" s="278" t="s">
        <v>3377</v>
      </c>
      <c r="G861" s="276"/>
      <c r="H861" s="277" t="s">
        <v>23</v>
      </c>
      <c r="I861" s="279"/>
      <c r="J861" s="276"/>
      <c r="K861" s="276"/>
      <c r="L861" s="280"/>
      <c r="M861" s="281"/>
      <c r="N861" s="282"/>
      <c r="O861" s="282"/>
      <c r="P861" s="282"/>
      <c r="Q861" s="282"/>
      <c r="R861" s="282"/>
      <c r="S861" s="282"/>
      <c r="T861" s="283"/>
      <c r="AT861" s="284" t="s">
        <v>322</v>
      </c>
      <c r="AU861" s="284" t="s">
        <v>87</v>
      </c>
      <c r="AV861" s="13" t="s">
        <v>84</v>
      </c>
      <c r="AW861" s="13" t="s">
        <v>39</v>
      </c>
      <c r="AX861" s="13" t="s">
        <v>76</v>
      </c>
      <c r="AY861" s="284" t="s">
        <v>170</v>
      </c>
    </row>
    <row r="862" spans="2:51" s="13" customFormat="1" ht="13.5">
      <c r="B862" s="275"/>
      <c r="C862" s="276"/>
      <c r="D862" s="233" t="s">
        <v>322</v>
      </c>
      <c r="E862" s="277" t="s">
        <v>23</v>
      </c>
      <c r="F862" s="278" t="s">
        <v>3378</v>
      </c>
      <c r="G862" s="276"/>
      <c r="H862" s="277" t="s">
        <v>23</v>
      </c>
      <c r="I862" s="279"/>
      <c r="J862" s="276"/>
      <c r="K862" s="276"/>
      <c r="L862" s="280"/>
      <c r="M862" s="281"/>
      <c r="N862" s="282"/>
      <c r="O862" s="282"/>
      <c r="P862" s="282"/>
      <c r="Q862" s="282"/>
      <c r="R862" s="282"/>
      <c r="S862" s="282"/>
      <c r="T862" s="283"/>
      <c r="AT862" s="284" t="s">
        <v>322</v>
      </c>
      <c r="AU862" s="284" t="s">
        <v>87</v>
      </c>
      <c r="AV862" s="13" t="s">
        <v>84</v>
      </c>
      <c r="AW862" s="13" t="s">
        <v>39</v>
      </c>
      <c r="AX862" s="13" t="s">
        <v>76</v>
      </c>
      <c r="AY862" s="284" t="s">
        <v>170</v>
      </c>
    </row>
    <row r="863" spans="2:51" s="11" customFormat="1" ht="13.5">
      <c r="B863" s="240"/>
      <c r="C863" s="241"/>
      <c r="D863" s="233" t="s">
        <v>322</v>
      </c>
      <c r="E863" s="242" t="s">
        <v>23</v>
      </c>
      <c r="F863" s="243" t="s">
        <v>3379</v>
      </c>
      <c r="G863" s="241"/>
      <c r="H863" s="244">
        <v>36</v>
      </c>
      <c r="I863" s="245"/>
      <c r="J863" s="241"/>
      <c r="K863" s="241"/>
      <c r="L863" s="246"/>
      <c r="M863" s="247"/>
      <c r="N863" s="248"/>
      <c r="O863" s="248"/>
      <c r="P863" s="248"/>
      <c r="Q863" s="248"/>
      <c r="R863" s="248"/>
      <c r="S863" s="248"/>
      <c r="T863" s="249"/>
      <c r="AT863" s="250" t="s">
        <v>322</v>
      </c>
      <c r="AU863" s="250" t="s">
        <v>87</v>
      </c>
      <c r="AV863" s="11" t="s">
        <v>87</v>
      </c>
      <c r="AW863" s="11" t="s">
        <v>39</v>
      </c>
      <c r="AX863" s="11" t="s">
        <v>84</v>
      </c>
      <c r="AY863" s="250" t="s">
        <v>170</v>
      </c>
    </row>
    <row r="864" spans="2:65" s="1" customFormat="1" ht="25.5" customHeight="1">
      <c r="B864" s="46"/>
      <c r="C864" s="221" t="s">
        <v>1468</v>
      </c>
      <c r="D864" s="221" t="s">
        <v>176</v>
      </c>
      <c r="E864" s="222" t="s">
        <v>3380</v>
      </c>
      <c r="F864" s="223" t="s">
        <v>3381</v>
      </c>
      <c r="G864" s="224" t="s">
        <v>304</v>
      </c>
      <c r="H864" s="225">
        <v>4</v>
      </c>
      <c r="I864" s="226"/>
      <c r="J864" s="227">
        <f>ROUND(I864*H864,2)</f>
        <v>0</v>
      </c>
      <c r="K864" s="223" t="s">
        <v>23</v>
      </c>
      <c r="L864" s="72"/>
      <c r="M864" s="228" t="s">
        <v>23</v>
      </c>
      <c r="N864" s="229" t="s">
        <v>47</v>
      </c>
      <c r="O864" s="47"/>
      <c r="P864" s="230">
        <f>O864*H864</f>
        <v>0</v>
      </c>
      <c r="Q864" s="230">
        <v>0.00156</v>
      </c>
      <c r="R864" s="230">
        <f>Q864*H864</f>
        <v>0.00624</v>
      </c>
      <c r="S864" s="230">
        <v>0.005</v>
      </c>
      <c r="T864" s="231">
        <f>S864*H864</f>
        <v>0.02</v>
      </c>
      <c r="AR864" s="24" t="s">
        <v>194</v>
      </c>
      <c r="AT864" s="24" t="s">
        <v>176</v>
      </c>
      <c r="AU864" s="24" t="s">
        <v>87</v>
      </c>
      <c r="AY864" s="24" t="s">
        <v>170</v>
      </c>
      <c r="BE864" s="232">
        <f>IF(N864="základní",J864,0)</f>
        <v>0</v>
      </c>
      <c r="BF864" s="232">
        <f>IF(N864="snížená",J864,0)</f>
        <v>0</v>
      </c>
      <c r="BG864" s="232">
        <f>IF(N864="zákl. přenesená",J864,0)</f>
        <v>0</v>
      </c>
      <c r="BH864" s="232">
        <f>IF(N864="sníž. přenesená",J864,0)</f>
        <v>0</v>
      </c>
      <c r="BI864" s="232">
        <f>IF(N864="nulová",J864,0)</f>
        <v>0</v>
      </c>
      <c r="BJ864" s="24" t="s">
        <v>84</v>
      </c>
      <c r="BK864" s="232">
        <f>ROUND(I864*H864,2)</f>
        <v>0</v>
      </c>
      <c r="BL864" s="24" t="s">
        <v>194</v>
      </c>
      <c r="BM864" s="24" t="s">
        <v>3382</v>
      </c>
    </row>
    <row r="865" spans="2:47" s="1" customFormat="1" ht="13.5">
      <c r="B865" s="46"/>
      <c r="C865" s="74"/>
      <c r="D865" s="233" t="s">
        <v>183</v>
      </c>
      <c r="E865" s="74"/>
      <c r="F865" s="234" t="s">
        <v>3381</v>
      </c>
      <c r="G865" s="74"/>
      <c r="H865" s="74"/>
      <c r="I865" s="191"/>
      <c r="J865" s="74"/>
      <c r="K865" s="74"/>
      <c r="L865" s="72"/>
      <c r="M865" s="235"/>
      <c r="N865" s="47"/>
      <c r="O865" s="47"/>
      <c r="P865" s="47"/>
      <c r="Q865" s="47"/>
      <c r="R865" s="47"/>
      <c r="S865" s="47"/>
      <c r="T865" s="95"/>
      <c r="AT865" s="24" t="s">
        <v>183</v>
      </c>
      <c r="AU865" s="24" t="s">
        <v>87</v>
      </c>
    </row>
    <row r="866" spans="2:47" s="1" customFormat="1" ht="13.5">
      <c r="B866" s="46"/>
      <c r="C866" s="74"/>
      <c r="D866" s="233" t="s">
        <v>184</v>
      </c>
      <c r="E866" s="74"/>
      <c r="F866" s="236" t="s">
        <v>3376</v>
      </c>
      <c r="G866" s="74"/>
      <c r="H866" s="74"/>
      <c r="I866" s="191"/>
      <c r="J866" s="74"/>
      <c r="K866" s="74"/>
      <c r="L866" s="72"/>
      <c r="M866" s="235"/>
      <c r="N866" s="47"/>
      <c r="O866" s="47"/>
      <c r="P866" s="47"/>
      <c r="Q866" s="47"/>
      <c r="R866" s="47"/>
      <c r="S866" s="47"/>
      <c r="T866" s="95"/>
      <c r="AT866" s="24" t="s">
        <v>184</v>
      </c>
      <c r="AU866" s="24" t="s">
        <v>87</v>
      </c>
    </row>
    <row r="867" spans="2:51" s="13" customFormat="1" ht="13.5">
      <c r="B867" s="275"/>
      <c r="C867" s="276"/>
      <c r="D867" s="233" t="s">
        <v>322</v>
      </c>
      <c r="E867" s="277" t="s">
        <v>23</v>
      </c>
      <c r="F867" s="278" t="s">
        <v>3383</v>
      </c>
      <c r="G867" s="276"/>
      <c r="H867" s="277" t="s">
        <v>23</v>
      </c>
      <c r="I867" s="279"/>
      <c r="J867" s="276"/>
      <c r="K867" s="276"/>
      <c r="L867" s="280"/>
      <c r="M867" s="281"/>
      <c r="N867" s="282"/>
      <c r="O867" s="282"/>
      <c r="P867" s="282"/>
      <c r="Q867" s="282"/>
      <c r="R867" s="282"/>
      <c r="S867" s="282"/>
      <c r="T867" s="283"/>
      <c r="AT867" s="284" t="s">
        <v>322</v>
      </c>
      <c r="AU867" s="284" t="s">
        <v>87</v>
      </c>
      <c r="AV867" s="13" t="s">
        <v>84</v>
      </c>
      <c r="AW867" s="13" t="s">
        <v>39</v>
      </c>
      <c r="AX867" s="13" t="s">
        <v>76</v>
      </c>
      <c r="AY867" s="284" t="s">
        <v>170</v>
      </c>
    </row>
    <row r="868" spans="2:51" s="13" customFormat="1" ht="13.5">
      <c r="B868" s="275"/>
      <c r="C868" s="276"/>
      <c r="D868" s="233" t="s">
        <v>322</v>
      </c>
      <c r="E868" s="277" t="s">
        <v>23</v>
      </c>
      <c r="F868" s="278" t="s">
        <v>3384</v>
      </c>
      <c r="G868" s="276"/>
      <c r="H868" s="277" t="s">
        <v>23</v>
      </c>
      <c r="I868" s="279"/>
      <c r="J868" s="276"/>
      <c r="K868" s="276"/>
      <c r="L868" s="280"/>
      <c r="M868" s="281"/>
      <c r="N868" s="282"/>
      <c r="O868" s="282"/>
      <c r="P868" s="282"/>
      <c r="Q868" s="282"/>
      <c r="R868" s="282"/>
      <c r="S868" s="282"/>
      <c r="T868" s="283"/>
      <c r="AT868" s="284" t="s">
        <v>322</v>
      </c>
      <c r="AU868" s="284" t="s">
        <v>87</v>
      </c>
      <c r="AV868" s="13" t="s">
        <v>84</v>
      </c>
      <c r="AW868" s="13" t="s">
        <v>39</v>
      </c>
      <c r="AX868" s="13" t="s">
        <v>76</v>
      </c>
      <c r="AY868" s="284" t="s">
        <v>170</v>
      </c>
    </row>
    <row r="869" spans="2:51" s="11" customFormat="1" ht="13.5">
      <c r="B869" s="240"/>
      <c r="C869" s="241"/>
      <c r="D869" s="233" t="s">
        <v>322</v>
      </c>
      <c r="E869" s="242" t="s">
        <v>23</v>
      </c>
      <c r="F869" s="243" t="s">
        <v>3385</v>
      </c>
      <c r="G869" s="241"/>
      <c r="H869" s="244">
        <v>4</v>
      </c>
      <c r="I869" s="245"/>
      <c r="J869" s="241"/>
      <c r="K869" s="241"/>
      <c r="L869" s="246"/>
      <c r="M869" s="247"/>
      <c r="N869" s="248"/>
      <c r="O869" s="248"/>
      <c r="P869" s="248"/>
      <c r="Q869" s="248"/>
      <c r="R869" s="248"/>
      <c r="S869" s="248"/>
      <c r="T869" s="249"/>
      <c r="AT869" s="250" t="s">
        <v>322</v>
      </c>
      <c r="AU869" s="250" t="s">
        <v>87</v>
      </c>
      <c r="AV869" s="11" t="s">
        <v>87</v>
      </c>
      <c r="AW869" s="11" t="s">
        <v>39</v>
      </c>
      <c r="AX869" s="11" t="s">
        <v>84</v>
      </c>
      <c r="AY869" s="250" t="s">
        <v>170</v>
      </c>
    </row>
    <row r="870" spans="2:65" s="1" customFormat="1" ht="16.5" customHeight="1">
      <c r="B870" s="46"/>
      <c r="C870" s="221" t="s">
        <v>1475</v>
      </c>
      <c r="D870" s="221" t="s">
        <v>176</v>
      </c>
      <c r="E870" s="222" t="s">
        <v>2714</v>
      </c>
      <c r="F870" s="223" t="s">
        <v>2715</v>
      </c>
      <c r="G870" s="224" t="s">
        <v>340</v>
      </c>
      <c r="H870" s="225">
        <v>283.5</v>
      </c>
      <c r="I870" s="226"/>
      <c r="J870" s="227">
        <f>ROUND(I870*H870,2)</f>
        <v>0</v>
      </c>
      <c r="K870" s="223" t="s">
        <v>23</v>
      </c>
      <c r="L870" s="72"/>
      <c r="M870" s="228" t="s">
        <v>23</v>
      </c>
      <c r="N870" s="229" t="s">
        <v>47</v>
      </c>
      <c r="O870" s="47"/>
      <c r="P870" s="230">
        <f>O870*H870</f>
        <v>0</v>
      </c>
      <c r="Q870" s="230">
        <v>0</v>
      </c>
      <c r="R870" s="230">
        <f>Q870*H870</f>
        <v>0</v>
      </c>
      <c r="S870" s="230">
        <v>0</v>
      </c>
      <c r="T870" s="231">
        <f>S870*H870</f>
        <v>0</v>
      </c>
      <c r="AR870" s="24" t="s">
        <v>194</v>
      </c>
      <c r="AT870" s="24" t="s">
        <v>176</v>
      </c>
      <c r="AU870" s="24" t="s">
        <v>87</v>
      </c>
      <c r="AY870" s="24" t="s">
        <v>170</v>
      </c>
      <c r="BE870" s="232">
        <f>IF(N870="základní",J870,0)</f>
        <v>0</v>
      </c>
      <c r="BF870" s="232">
        <f>IF(N870="snížená",J870,0)</f>
        <v>0</v>
      </c>
      <c r="BG870" s="232">
        <f>IF(N870="zákl. přenesená",J870,0)</f>
        <v>0</v>
      </c>
      <c r="BH870" s="232">
        <f>IF(N870="sníž. přenesená",J870,0)</f>
        <v>0</v>
      </c>
      <c r="BI870" s="232">
        <f>IF(N870="nulová",J870,0)</f>
        <v>0</v>
      </c>
      <c r="BJ870" s="24" t="s">
        <v>84</v>
      </c>
      <c r="BK870" s="232">
        <f>ROUND(I870*H870,2)</f>
        <v>0</v>
      </c>
      <c r="BL870" s="24" t="s">
        <v>194</v>
      </c>
      <c r="BM870" s="24" t="s">
        <v>3386</v>
      </c>
    </row>
    <row r="871" spans="2:47" s="1" customFormat="1" ht="13.5">
      <c r="B871" s="46"/>
      <c r="C871" s="74"/>
      <c r="D871" s="233" t="s">
        <v>183</v>
      </c>
      <c r="E871" s="74"/>
      <c r="F871" s="234" t="s">
        <v>2715</v>
      </c>
      <c r="G871" s="74"/>
      <c r="H871" s="74"/>
      <c r="I871" s="191"/>
      <c r="J871" s="74"/>
      <c r="K871" s="74"/>
      <c r="L871" s="72"/>
      <c r="M871" s="235"/>
      <c r="N871" s="47"/>
      <c r="O871" s="47"/>
      <c r="P871" s="47"/>
      <c r="Q871" s="47"/>
      <c r="R871" s="47"/>
      <c r="S871" s="47"/>
      <c r="T871" s="95"/>
      <c r="AT871" s="24" t="s">
        <v>183</v>
      </c>
      <c r="AU871" s="24" t="s">
        <v>87</v>
      </c>
    </row>
    <row r="872" spans="2:51" s="11" customFormat="1" ht="13.5">
      <c r="B872" s="240"/>
      <c r="C872" s="241"/>
      <c r="D872" s="233" t="s">
        <v>322</v>
      </c>
      <c r="E872" s="242" t="s">
        <v>23</v>
      </c>
      <c r="F872" s="243" t="s">
        <v>3387</v>
      </c>
      <c r="G872" s="241"/>
      <c r="H872" s="244">
        <v>283.5</v>
      </c>
      <c r="I872" s="245"/>
      <c r="J872" s="241"/>
      <c r="K872" s="241"/>
      <c r="L872" s="246"/>
      <c r="M872" s="247"/>
      <c r="N872" s="248"/>
      <c r="O872" s="248"/>
      <c r="P872" s="248"/>
      <c r="Q872" s="248"/>
      <c r="R872" s="248"/>
      <c r="S872" s="248"/>
      <c r="T872" s="249"/>
      <c r="AT872" s="250" t="s">
        <v>322</v>
      </c>
      <c r="AU872" s="250" t="s">
        <v>87</v>
      </c>
      <c r="AV872" s="11" t="s">
        <v>87</v>
      </c>
      <c r="AW872" s="11" t="s">
        <v>39</v>
      </c>
      <c r="AX872" s="11" t="s">
        <v>84</v>
      </c>
      <c r="AY872" s="250" t="s">
        <v>170</v>
      </c>
    </row>
    <row r="873" spans="2:63" s="10" customFormat="1" ht="29.85" customHeight="1">
      <c r="B873" s="205"/>
      <c r="C873" s="206"/>
      <c r="D873" s="207" t="s">
        <v>75</v>
      </c>
      <c r="E873" s="219" t="s">
        <v>216</v>
      </c>
      <c r="F873" s="219" t="s">
        <v>1524</v>
      </c>
      <c r="G873" s="206"/>
      <c r="H873" s="206"/>
      <c r="I873" s="209"/>
      <c r="J873" s="220">
        <f>BK873</f>
        <v>0</v>
      </c>
      <c r="K873" s="206"/>
      <c r="L873" s="211"/>
      <c r="M873" s="212"/>
      <c r="N873" s="213"/>
      <c r="O873" s="213"/>
      <c r="P873" s="214">
        <f>SUM(P874:P924)</f>
        <v>0</v>
      </c>
      <c r="Q873" s="213"/>
      <c r="R873" s="214">
        <f>SUM(R874:R924)</f>
        <v>0.6330335</v>
      </c>
      <c r="S873" s="213"/>
      <c r="T873" s="215">
        <f>SUM(T874:T924)</f>
        <v>0</v>
      </c>
      <c r="AR873" s="216" t="s">
        <v>84</v>
      </c>
      <c r="AT873" s="217" t="s">
        <v>75</v>
      </c>
      <c r="AU873" s="217" t="s">
        <v>84</v>
      </c>
      <c r="AY873" s="216" t="s">
        <v>170</v>
      </c>
      <c r="BK873" s="218">
        <f>SUM(BK874:BK924)</f>
        <v>0</v>
      </c>
    </row>
    <row r="874" spans="2:65" s="1" customFormat="1" ht="25.5" customHeight="1">
      <c r="B874" s="46"/>
      <c r="C874" s="221" t="s">
        <v>2382</v>
      </c>
      <c r="D874" s="221" t="s">
        <v>176</v>
      </c>
      <c r="E874" s="222" t="s">
        <v>1229</v>
      </c>
      <c r="F874" s="223" t="s">
        <v>1230</v>
      </c>
      <c r="G874" s="224" t="s">
        <v>340</v>
      </c>
      <c r="H874" s="225">
        <v>4</v>
      </c>
      <c r="I874" s="226"/>
      <c r="J874" s="227">
        <f>ROUND(I874*H874,2)</f>
        <v>0</v>
      </c>
      <c r="K874" s="223" t="s">
        <v>180</v>
      </c>
      <c r="L874" s="72"/>
      <c r="M874" s="228" t="s">
        <v>23</v>
      </c>
      <c r="N874" s="229" t="s">
        <v>47</v>
      </c>
      <c r="O874" s="47"/>
      <c r="P874" s="230">
        <f>O874*H874</f>
        <v>0</v>
      </c>
      <c r="Q874" s="230">
        <v>0.1554</v>
      </c>
      <c r="R874" s="230">
        <f>Q874*H874</f>
        <v>0.6216</v>
      </c>
      <c r="S874" s="230">
        <v>0</v>
      </c>
      <c r="T874" s="231">
        <f>S874*H874</f>
        <v>0</v>
      </c>
      <c r="AR874" s="24" t="s">
        <v>194</v>
      </c>
      <c r="AT874" s="24" t="s">
        <v>176</v>
      </c>
      <c r="AU874" s="24" t="s">
        <v>87</v>
      </c>
      <c r="AY874" s="24" t="s">
        <v>170</v>
      </c>
      <c r="BE874" s="232">
        <f>IF(N874="základní",J874,0)</f>
        <v>0</v>
      </c>
      <c r="BF874" s="232">
        <f>IF(N874="snížená",J874,0)</f>
        <v>0</v>
      </c>
      <c r="BG874" s="232">
        <f>IF(N874="zákl. přenesená",J874,0)</f>
        <v>0</v>
      </c>
      <c r="BH874" s="232">
        <f>IF(N874="sníž. přenesená",J874,0)</f>
        <v>0</v>
      </c>
      <c r="BI874" s="232">
        <f>IF(N874="nulová",J874,0)</f>
        <v>0</v>
      </c>
      <c r="BJ874" s="24" t="s">
        <v>84</v>
      </c>
      <c r="BK874" s="232">
        <f>ROUND(I874*H874,2)</f>
        <v>0</v>
      </c>
      <c r="BL874" s="24" t="s">
        <v>194</v>
      </c>
      <c r="BM874" s="24" t="s">
        <v>3388</v>
      </c>
    </row>
    <row r="875" spans="2:47" s="1" customFormat="1" ht="13.5">
      <c r="B875" s="46"/>
      <c r="C875" s="74"/>
      <c r="D875" s="233" t="s">
        <v>183</v>
      </c>
      <c r="E875" s="74"/>
      <c r="F875" s="234" t="s">
        <v>3389</v>
      </c>
      <c r="G875" s="74"/>
      <c r="H875" s="74"/>
      <c r="I875" s="191"/>
      <c r="J875" s="74"/>
      <c r="K875" s="74"/>
      <c r="L875" s="72"/>
      <c r="M875" s="235"/>
      <c r="N875" s="47"/>
      <c r="O875" s="47"/>
      <c r="P875" s="47"/>
      <c r="Q875" s="47"/>
      <c r="R875" s="47"/>
      <c r="S875" s="47"/>
      <c r="T875" s="95"/>
      <c r="AT875" s="24" t="s">
        <v>183</v>
      </c>
      <c r="AU875" s="24" t="s">
        <v>87</v>
      </c>
    </row>
    <row r="876" spans="2:47" s="1" customFormat="1" ht="13.5">
      <c r="B876" s="46"/>
      <c r="C876" s="74"/>
      <c r="D876" s="233" t="s">
        <v>295</v>
      </c>
      <c r="E876" s="74"/>
      <c r="F876" s="236" t="s">
        <v>1233</v>
      </c>
      <c r="G876" s="74"/>
      <c r="H876" s="74"/>
      <c r="I876" s="191"/>
      <c r="J876" s="74"/>
      <c r="K876" s="74"/>
      <c r="L876" s="72"/>
      <c r="M876" s="235"/>
      <c r="N876" s="47"/>
      <c r="O876" s="47"/>
      <c r="P876" s="47"/>
      <c r="Q876" s="47"/>
      <c r="R876" s="47"/>
      <c r="S876" s="47"/>
      <c r="T876" s="95"/>
      <c r="AT876" s="24" t="s">
        <v>295</v>
      </c>
      <c r="AU876" s="24" t="s">
        <v>87</v>
      </c>
    </row>
    <row r="877" spans="2:65" s="1" customFormat="1" ht="25.5" customHeight="1">
      <c r="B877" s="46"/>
      <c r="C877" s="221" t="s">
        <v>2387</v>
      </c>
      <c r="D877" s="221" t="s">
        <v>176</v>
      </c>
      <c r="E877" s="222" t="s">
        <v>3390</v>
      </c>
      <c r="F877" s="223" t="s">
        <v>3391</v>
      </c>
      <c r="G877" s="224" t="s">
        <v>340</v>
      </c>
      <c r="H877" s="225">
        <v>65</v>
      </c>
      <c r="I877" s="226"/>
      <c r="J877" s="227">
        <f>ROUND(I877*H877,2)</f>
        <v>0</v>
      </c>
      <c r="K877" s="223" t="s">
        <v>180</v>
      </c>
      <c r="L877" s="72"/>
      <c r="M877" s="228" t="s">
        <v>23</v>
      </c>
      <c r="N877" s="229" t="s">
        <v>47</v>
      </c>
      <c r="O877" s="47"/>
      <c r="P877" s="230">
        <f>O877*H877</f>
        <v>0</v>
      </c>
      <c r="Q877" s="230">
        <v>0.0001759</v>
      </c>
      <c r="R877" s="230">
        <f>Q877*H877</f>
        <v>0.0114335</v>
      </c>
      <c r="S877" s="230">
        <v>0</v>
      </c>
      <c r="T877" s="231">
        <f>S877*H877</f>
        <v>0</v>
      </c>
      <c r="AR877" s="24" t="s">
        <v>194</v>
      </c>
      <c r="AT877" s="24" t="s">
        <v>176</v>
      </c>
      <c r="AU877" s="24" t="s">
        <v>87</v>
      </c>
      <c r="AY877" s="24" t="s">
        <v>170</v>
      </c>
      <c r="BE877" s="232">
        <f>IF(N877="základní",J877,0)</f>
        <v>0</v>
      </c>
      <c r="BF877" s="232">
        <f>IF(N877="snížená",J877,0)</f>
        <v>0</v>
      </c>
      <c r="BG877" s="232">
        <f>IF(N877="zákl. přenesená",J877,0)</f>
        <v>0</v>
      </c>
      <c r="BH877" s="232">
        <f>IF(N877="sníž. přenesená",J877,0)</f>
        <v>0</v>
      </c>
      <c r="BI877" s="232">
        <f>IF(N877="nulová",J877,0)</f>
        <v>0</v>
      </c>
      <c r="BJ877" s="24" t="s">
        <v>84</v>
      </c>
      <c r="BK877" s="232">
        <f>ROUND(I877*H877,2)</f>
        <v>0</v>
      </c>
      <c r="BL877" s="24" t="s">
        <v>194</v>
      </c>
      <c r="BM877" s="24" t="s">
        <v>3392</v>
      </c>
    </row>
    <row r="878" spans="2:47" s="1" customFormat="1" ht="13.5">
      <c r="B878" s="46"/>
      <c r="C878" s="74"/>
      <c r="D878" s="233" t="s">
        <v>183</v>
      </c>
      <c r="E878" s="74"/>
      <c r="F878" s="234" t="s">
        <v>3393</v>
      </c>
      <c r="G878" s="74"/>
      <c r="H878" s="74"/>
      <c r="I878" s="191"/>
      <c r="J878" s="74"/>
      <c r="K878" s="74"/>
      <c r="L878" s="72"/>
      <c r="M878" s="235"/>
      <c r="N878" s="47"/>
      <c r="O878" s="47"/>
      <c r="P878" s="47"/>
      <c r="Q878" s="47"/>
      <c r="R878" s="47"/>
      <c r="S878" s="47"/>
      <c r="T878" s="95"/>
      <c r="AT878" s="24" t="s">
        <v>183</v>
      </c>
      <c r="AU878" s="24" t="s">
        <v>87</v>
      </c>
    </row>
    <row r="879" spans="2:47" s="1" customFormat="1" ht="13.5">
      <c r="B879" s="46"/>
      <c r="C879" s="74"/>
      <c r="D879" s="233" t="s">
        <v>295</v>
      </c>
      <c r="E879" s="74"/>
      <c r="F879" s="236" t="s">
        <v>700</v>
      </c>
      <c r="G879" s="74"/>
      <c r="H879" s="74"/>
      <c r="I879" s="191"/>
      <c r="J879" s="74"/>
      <c r="K879" s="74"/>
      <c r="L879" s="72"/>
      <c r="M879" s="235"/>
      <c r="N879" s="47"/>
      <c r="O879" s="47"/>
      <c r="P879" s="47"/>
      <c r="Q879" s="47"/>
      <c r="R879" s="47"/>
      <c r="S879" s="47"/>
      <c r="T879" s="95"/>
      <c r="AT879" s="24" t="s">
        <v>295</v>
      </c>
      <c r="AU879" s="24" t="s">
        <v>87</v>
      </c>
    </row>
    <row r="880" spans="2:51" s="13" customFormat="1" ht="13.5">
      <c r="B880" s="275"/>
      <c r="C880" s="276"/>
      <c r="D880" s="233" t="s">
        <v>322</v>
      </c>
      <c r="E880" s="277" t="s">
        <v>23</v>
      </c>
      <c r="F880" s="278" t="s">
        <v>3394</v>
      </c>
      <c r="G880" s="276"/>
      <c r="H880" s="277" t="s">
        <v>23</v>
      </c>
      <c r="I880" s="279"/>
      <c r="J880" s="276"/>
      <c r="K880" s="276"/>
      <c r="L880" s="280"/>
      <c r="M880" s="281"/>
      <c r="N880" s="282"/>
      <c r="O880" s="282"/>
      <c r="P880" s="282"/>
      <c r="Q880" s="282"/>
      <c r="R880" s="282"/>
      <c r="S880" s="282"/>
      <c r="T880" s="283"/>
      <c r="AT880" s="284" t="s">
        <v>322</v>
      </c>
      <c r="AU880" s="284" t="s">
        <v>87</v>
      </c>
      <c r="AV880" s="13" t="s">
        <v>84</v>
      </c>
      <c r="AW880" s="13" t="s">
        <v>39</v>
      </c>
      <c r="AX880" s="13" t="s">
        <v>76</v>
      </c>
      <c r="AY880" s="284" t="s">
        <v>170</v>
      </c>
    </row>
    <row r="881" spans="2:51" s="11" customFormat="1" ht="13.5">
      <c r="B881" s="240"/>
      <c r="C881" s="241"/>
      <c r="D881" s="233" t="s">
        <v>322</v>
      </c>
      <c r="E881" s="242" t="s">
        <v>23</v>
      </c>
      <c r="F881" s="243" t="s">
        <v>3395</v>
      </c>
      <c r="G881" s="241"/>
      <c r="H881" s="244">
        <v>65</v>
      </c>
      <c r="I881" s="245"/>
      <c r="J881" s="241"/>
      <c r="K881" s="241"/>
      <c r="L881" s="246"/>
      <c r="M881" s="247"/>
      <c r="N881" s="248"/>
      <c r="O881" s="248"/>
      <c r="P881" s="248"/>
      <c r="Q881" s="248"/>
      <c r="R881" s="248"/>
      <c r="S881" s="248"/>
      <c r="T881" s="249"/>
      <c r="AT881" s="250" t="s">
        <v>322</v>
      </c>
      <c r="AU881" s="250" t="s">
        <v>87</v>
      </c>
      <c r="AV881" s="11" t="s">
        <v>87</v>
      </c>
      <c r="AW881" s="11" t="s">
        <v>39</v>
      </c>
      <c r="AX881" s="11" t="s">
        <v>84</v>
      </c>
      <c r="AY881" s="250" t="s">
        <v>170</v>
      </c>
    </row>
    <row r="882" spans="2:65" s="1" customFormat="1" ht="16.5" customHeight="1">
      <c r="B882" s="46"/>
      <c r="C882" s="221" t="s">
        <v>2393</v>
      </c>
      <c r="D882" s="221" t="s">
        <v>176</v>
      </c>
      <c r="E882" s="222" t="s">
        <v>3396</v>
      </c>
      <c r="F882" s="223" t="s">
        <v>3397</v>
      </c>
      <c r="G882" s="224" t="s">
        <v>340</v>
      </c>
      <c r="H882" s="225">
        <v>65</v>
      </c>
      <c r="I882" s="226"/>
      <c r="J882" s="227">
        <f>ROUND(I882*H882,2)</f>
        <v>0</v>
      </c>
      <c r="K882" s="223" t="s">
        <v>180</v>
      </c>
      <c r="L882" s="72"/>
      <c r="M882" s="228" t="s">
        <v>23</v>
      </c>
      <c r="N882" s="229" t="s">
        <v>47</v>
      </c>
      <c r="O882" s="47"/>
      <c r="P882" s="230">
        <f>O882*H882</f>
        <v>0</v>
      </c>
      <c r="Q882" s="230">
        <v>0</v>
      </c>
      <c r="R882" s="230">
        <f>Q882*H882</f>
        <v>0</v>
      </c>
      <c r="S882" s="230">
        <v>0</v>
      </c>
      <c r="T882" s="231">
        <f>S882*H882</f>
        <v>0</v>
      </c>
      <c r="AR882" s="24" t="s">
        <v>194</v>
      </c>
      <c r="AT882" s="24" t="s">
        <v>176</v>
      </c>
      <c r="AU882" s="24" t="s">
        <v>87</v>
      </c>
      <c r="AY882" s="24" t="s">
        <v>170</v>
      </c>
      <c r="BE882" s="232">
        <f>IF(N882="základní",J882,0)</f>
        <v>0</v>
      </c>
      <c r="BF882" s="232">
        <f>IF(N882="snížená",J882,0)</f>
        <v>0</v>
      </c>
      <c r="BG882" s="232">
        <f>IF(N882="zákl. přenesená",J882,0)</f>
        <v>0</v>
      </c>
      <c r="BH882" s="232">
        <f>IF(N882="sníž. přenesená",J882,0)</f>
        <v>0</v>
      </c>
      <c r="BI882" s="232">
        <f>IF(N882="nulová",J882,0)</f>
        <v>0</v>
      </c>
      <c r="BJ882" s="24" t="s">
        <v>84</v>
      </c>
      <c r="BK882" s="232">
        <f>ROUND(I882*H882,2)</f>
        <v>0</v>
      </c>
      <c r="BL882" s="24" t="s">
        <v>194</v>
      </c>
      <c r="BM882" s="24" t="s">
        <v>3398</v>
      </c>
    </row>
    <row r="883" spans="2:47" s="1" customFormat="1" ht="13.5">
      <c r="B883" s="46"/>
      <c r="C883" s="74"/>
      <c r="D883" s="233" t="s">
        <v>183</v>
      </c>
      <c r="E883" s="74"/>
      <c r="F883" s="234" t="s">
        <v>3399</v>
      </c>
      <c r="G883" s="74"/>
      <c r="H883" s="74"/>
      <c r="I883" s="191"/>
      <c r="J883" s="74"/>
      <c r="K883" s="74"/>
      <c r="L883" s="72"/>
      <c r="M883" s="235"/>
      <c r="N883" s="47"/>
      <c r="O883" s="47"/>
      <c r="P883" s="47"/>
      <c r="Q883" s="47"/>
      <c r="R883" s="47"/>
      <c r="S883" s="47"/>
      <c r="T883" s="95"/>
      <c r="AT883" s="24" t="s">
        <v>183</v>
      </c>
      <c r="AU883" s="24" t="s">
        <v>87</v>
      </c>
    </row>
    <row r="884" spans="2:47" s="1" customFormat="1" ht="13.5">
      <c r="B884" s="46"/>
      <c r="C884" s="74"/>
      <c r="D884" s="233" t="s">
        <v>295</v>
      </c>
      <c r="E884" s="74"/>
      <c r="F884" s="236" t="s">
        <v>3400</v>
      </c>
      <c r="G884" s="74"/>
      <c r="H884" s="74"/>
      <c r="I884" s="191"/>
      <c r="J884" s="74"/>
      <c r="K884" s="74"/>
      <c r="L884" s="72"/>
      <c r="M884" s="235"/>
      <c r="N884" s="47"/>
      <c r="O884" s="47"/>
      <c r="P884" s="47"/>
      <c r="Q884" s="47"/>
      <c r="R884" s="47"/>
      <c r="S884" s="47"/>
      <c r="T884" s="95"/>
      <c r="AT884" s="24" t="s">
        <v>295</v>
      </c>
      <c r="AU884" s="24" t="s">
        <v>87</v>
      </c>
    </row>
    <row r="885" spans="2:51" s="13" customFormat="1" ht="13.5">
      <c r="B885" s="275"/>
      <c r="C885" s="276"/>
      <c r="D885" s="233" t="s">
        <v>322</v>
      </c>
      <c r="E885" s="277" t="s">
        <v>23</v>
      </c>
      <c r="F885" s="278" t="s">
        <v>3394</v>
      </c>
      <c r="G885" s="276"/>
      <c r="H885" s="277" t="s">
        <v>23</v>
      </c>
      <c r="I885" s="279"/>
      <c r="J885" s="276"/>
      <c r="K885" s="276"/>
      <c r="L885" s="280"/>
      <c r="M885" s="281"/>
      <c r="N885" s="282"/>
      <c r="O885" s="282"/>
      <c r="P885" s="282"/>
      <c r="Q885" s="282"/>
      <c r="R885" s="282"/>
      <c r="S885" s="282"/>
      <c r="T885" s="283"/>
      <c r="AT885" s="284" t="s">
        <v>322</v>
      </c>
      <c r="AU885" s="284" t="s">
        <v>87</v>
      </c>
      <c r="AV885" s="13" t="s">
        <v>84</v>
      </c>
      <c r="AW885" s="13" t="s">
        <v>39</v>
      </c>
      <c r="AX885" s="13" t="s">
        <v>76</v>
      </c>
      <c r="AY885" s="284" t="s">
        <v>170</v>
      </c>
    </row>
    <row r="886" spans="2:51" s="11" customFormat="1" ht="13.5">
      <c r="B886" s="240"/>
      <c r="C886" s="241"/>
      <c r="D886" s="233" t="s">
        <v>322</v>
      </c>
      <c r="E886" s="242" t="s">
        <v>23</v>
      </c>
      <c r="F886" s="243" t="s">
        <v>3395</v>
      </c>
      <c r="G886" s="241"/>
      <c r="H886" s="244">
        <v>65</v>
      </c>
      <c r="I886" s="245"/>
      <c r="J886" s="241"/>
      <c r="K886" s="241"/>
      <c r="L886" s="246"/>
      <c r="M886" s="247"/>
      <c r="N886" s="248"/>
      <c r="O886" s="248"/>
      <c r="P886" s="248"/>
      <c r="Q886" s="248"/>
      <c r="R886" s="248"/>
      <c r="S886" s="248"/>
      <c r="T886" s="249"/>
      <c r="AT886" s="250" t="s">
        <v>322</v>
      </c>
      <c r="AU886" s="250" t="s">
        <v>87</v>
      </c>
      <c r="AV886" s="11" t="s">
        <v>87</v>
      </c>
      <c r="AW886" s="11" t="s">
        <v>39</v>
      </c>
      <c r="AX886" s="11" t="s">
        <v>84</v>
      </c>
      <c r="AY886" s="250" t="s">
        <v>170</v>
      </c>
    </row>
    <row r="887" spans="2:65" s="1" customFormat="1" ht="16.5" customHeight="1">
      <c r="B887" s="46"/>
      <c r="C887" s="221" t="s">
        <v>2399</v>
      </c>
      <c r="D887" s="221" t="s">
        <v>176</v>
      </c>
      <c r="E887" s="222" t="s">
        <v>736</v>
      </c>
      <c r="F887" s="223" t="s">
        <v>737</v>
      </c>
      <c r="G887" s="224" t="s">
        <v>340</v>
      </c>
      <c r="H887" s="225">
        <v>4</v>
      </c>
      <c r="I887" s="226"/>
      <c r="J887" s="227">
        <f>ROUND(I887*H887,2)</f>
        <v>0</v>
      </c>
      <c r="K887" s="223" t="s">
        <v>180</v>
      </c>
      <c r="L887" s="72"/>
      <c r="M887" s="228" t="s">
        <v>23</v>
      </c>
      <c r="N887" s="229" t="s">
        <v>47</v>
      </c>
      <c r="O887" s="47"/>
      <c r="P887" s="230">
        <f>O887*H887</f>
        <v>0</v>
      </c>
      <c r="Q887" s="230">
        <v>0</v>
      </c>
      <c r="R887" s="230">
        <f>Q887*H887</f>
        <v>0</v>
      </c>
      <c r="S887" s="230">
        <v>0</v>
      </c>
      <c r="T887" s="231">
        <f>S887*H887</f>
        <v>0</v>
      </c>
      <c r="AR887" s="24" t="s">
        <v>194</v>
      </c>
      <c r="AT887" s="24" t="s">
        <v>176</v>
      </c>
      <c r="AU887" s="24" t="s">
        <v>87</v>
      </c>
      <c r="AY887" s="24" t="s">
        <v>170</v>
      </c>
      <c r="BE887" s="232">
        <f>IF(N887="základní",J887,0)</f>
        <v>0</v>
      </c>
      <c r="BF887" s="232">
        <f>IF(N887="snížená",J887,0)</f>
        <v>0</v>
      </c>
      <c r="BG887" s="232">
        <f>IF(N887="zákl. přenesená",J887,0)</f>
        <v>0</v>
      </c>
      <c r="BH887" s="232">
        <f>IF(N887="sníž. přenesená",J887,0)</f>
        <v>0</v>
      </c>
      <c r="BI887" s="232">
        <f>IF(N887="nulová",J887,0)</f>
        <v>0</v>
      </c>
      <c r="BJ887" s="24" t="s">
        <v>84</v>
      </c>
      <c r="BK887" s="232">
        <f>ROUND(I887*H887,2)</f>
        <v>0</v>
      </c>
      <c r="BL887" s="24" t="s">
        <v>194</v>
      </c>
      <c r="BM887" s="24" t="s">
        <v>3401</v>
      </c>
    </row>
    <row r="888" spans="2:47" s="1" customFormat="1" ht="13.5">
      <c r="B888" s="46"/>
      <c r="C888" s="74"/>
      <c r="D888" s="233" t="s">
        <v>183</v>
      </c>
      <c r="E888" s="74"/>
      <c r="F888" s="234" t="s">
        <v>739</v>
      </c>
      <c r="G888" s="74"/>
      <c r="H888" s="74"/>
      <c r="I888" s="191"/>
      <c r="J888" s="74"/>
      <c r="K888" s="74"/>
      <c r="L888" s="72"/>
      <c r="M888" s="235"/>
      <c r="N888" s="47"/>
      <c r="O888" s="47"/>
      <c r="P888" s="47"/>
      <c r="Q888" s="47"/>
      <c r="R888" s="47"/>
      <c r="S888" s="47"/>
      <c r="T888" s="95"/>
      <c r="AT888" s="24" t="s">
        <v>183</v>
      </c>
      <c r="AU888" s="24" t="s">
        <v>87</v>
      </c>
    </row>
    <row r="889" spans="2:47" s="1" customFormat="1" ht="13.5">
      <c r="B889" s="46"/>
      <c r="C889" s="74"/>
      <c r="D889" s="233" t="s">
        <v>295</v>
      </c>
      <c r="E889" s="74"/>
      <c r="F889" s="236" t="s">
        <v>740</v>
      </c>
      <c r="G889" s="74"/>
      <c r="H889" s="74"/>
      <c r="I889" s="191"/>
      <c r="J889" s="74"/>
      <c r="K889" s="74"/>
      <c r="L889" s="72"/>
      <c r="M889" s="235"/>
      <c r="N889" s="47"/>
      <c r="O889" s="47"/>
      <c r="P889" s="47"/>
      <c r="Q889" s="47"/>
      <c r="R889" s="47"/>
      <c r="S889" s="47"/>
      <c r="T889" s="95"/>
      <c r="AT889" s="24" t="s">
        <v>295</v>
      </c>
      <c r="AU889" s="24" t="s">
        <v>87</v>
      </c>
    </row>
    <row r="890" spans="2:65" s="1" customFormat="1" ht="16.5" customHeight="1">
      <c r="B890" s="46"/>
      <c r="C890" s="221" t="s">
        <v>2405</v>
      </c>
      <c r="D890" s="221" t="s">
        <v>176</v>
      </c>
      <c r="E890" s="222" t="s">
        <v>2718</v>
      </c>
      <c r="F890" s="223" t="s">
        <v>2719</v>
      </c>
      <c r="G890" s="224" t="s">
        <v>395</v>
      </c>
      <c r="H890" s="225">
        <v>1092.675</v>
      </c>
      <c r="I890" s="226"/>
      <c r="J890" s="227">
        <f>ROUND(I890*H890,2)</f>
        <v>0</v>
      </c>
      <c r="K890" s="223" t="s">
        <v>180</v>
      </c>
      <c r="L890" s="72"/>
      <c r="M890" s="228" t="s">
        <v>23</v>
      </c>
      <c r="N890" s="229" t="s">
        <v>47</v>
      </c>
      <c r="O890" s="47"/>
      <c r="P890" s="230">
        <f>O890*H890</f>
        <v>0</v>
      </c>
      <c r="Q890" s="230">
        <v>0</v>
      </c>
      <c r="R890" s="230">
        <f>Q890*H890</f>
        <v>0</v>
      </c>
      <c r="S890" s="230">
        <v>0</v>
      </c>
      <c r="T890" s="231">
        <f>S890*H890</f>
        <v>0</v>
      </c>
      <c r="AR890" s="24" t="s">
        <v>194</v>
      </c>
      <c r="AT890" s="24" t="s">
        <v>176</v>
      </c>
      <c r="AU890" s="24" t="s">
        <v>87</v>
      </c>
      <c r="AY890" s="24" t="s">
        <v>170</v>
      </c>
      <c r="BE890" s="232">
        <f>IF(N890="základní",J890,0)</f>
        <v>0</v>
      </c>
      <c r="BF890" s="232">
        <f>IF(N890="snížená",J890,0)</f>
        <v>0</v>
      </c>
      <c r="BG890" s="232">
        <f>IF(N890="zákl. přenesená",J890,0)</f>
        <v>0</v>
      </c>
      <c r="BH890" s="232">
        <f>IF(N890="sníž. přenesená",J890,0)</f>
        <v>0</v>
      </c>
      <c r="BI890" s="232">
        <f>IF(N890="nulová",J890,0)</f>
        <v>0</v>
      </c>
      <c r="BJ890" s="24" t="s">
        <v>84</v>
      </c>
      <c r="BK890" s="232">
        <f>ROUND(I890*H890,2)</f>
        <v>0</v>
      </c>
      <c r="BL890" s="24" t="s">
        <v>194</v>
      </c>
      <c r="BM890" s="24" t="s">
        <v>3402</v>
      </c>
    </row>
    <row r="891" spans="2:47" s="1" customFormat="1" ht="13.5">
      <c r="B891" s="46"/>
      <c r="C891" s="74"/>
      <c r="D891" s="233" t="s">
        <v>183</v>
      </c>
      <c r="E891" s="74"/>
      <c r="F891" s="234" t="s">
        <v>2721</v>
      </c>
      <c r="G891" s="74"/>
      <c r="H891" s="74"/>
      <c r="I891" s="191"/>
      <c r="J891" s="74"/>
      <c r="K891" s="74"/>
      <c r="L891" s="72"/>
      <c r="M891" s="235"/>
      <c r="N891" s="47"/>
      <c r="O891" s="47"/>
      <c r="P891" s="47"/>
      <c r="Q891" s="47"/>
      <c r="R891" s="47"/>
      <c r="S891" s="47"/>
      <c r="T891" s="95"/>
      <c r="AT891" s="24" t="s">
        <v>183</v>
      </c>
      <c r="AU891" s="24" t="s">
        <v>87</v>
      </c>
    </row>
    <row r="892" spans="2:47" s="1" customFormat="1" ht="13.5">
      <c r="B892" s="46"/>
      <c r="C892" s="74"/>
      <c r="D892" s="233" t="s">
        <v>295</v>
      </c>
      <c r="E892" s="74"/>
      <c r="F892" s="236" t="s">
        <v>762</v>
      </c>
      <c r="G892" s="74"/>
      <c r="H892" s="74"/>
      <c r="I892" s="191"/>
      <c r="J892" s="74"/>
      <c r="K892" s="74"/>
      <c r="L892" s="72"/>
      <c r="M892" s="235"/>
      <c r="N892" s="47"/>
      <c r="O892" s="47"/>
      <c r="P892" s="47"/>
      <c r="Q892" s="47"/>
      <c r="R892" s="47"/>
      <c r="S892" s="47"/>
      <c r="T892" s="95"/>
      <c r="AT892" s="24" t="s">
        <v>295</v>
      </c>
      <c r="AU892" s="24" t="s">
        <v>87</v>
      </c>
    </row>
    <row r="893" spans="2:51" s="13" customFormat="1" ht="13.5">
      <c r="B893" s="275"/>
      <c r="C893" s="276"/>
      <c r="D893" s="233" t="s">
        <v>322</v>
      </c>
      <c r="E893" s="277" t="s">
        <v>23</v>
      </c>
      <c r="F893" s="278" t="s">
        <v>2722</v>
      </c>
      <c r="G893" s="276"/>
      <c r="H893" s="277" t="s">
        <v>23</v>
      </c>
      <c r="I893" s="279"/>
      <c r="J893" s="276"/>
      <c r="K893" s="276"/>
      <c r="L893" s="280"/>
      <c r="M893" s="281"/>
      <c r="N893" s="282"/>
      <c r="O893" s="282"/>
      <c r="P893" s="282"/>
      <c r="Q893" s="282"/>
      <c r="R893" s="282"/>
      <c r="S893" s="282"/>
      <c r="T893" s="283"/>
      <c r="AT893" s="284" t="s">
        <v>322</v>
      </c>
      <c r="AU893" s="284" t="s">
        <v>87</v>
      </c>
      <c r="AV893" s="13" t="s">
        <v>84</v>
      </c>
      <c r="AW893" s="13" t="s">
        <v>39</v>
      </c>
      <c r="AX893" s="13" t="s">
        <v>76</v>
      </c>
      <c r="AY893" s="284" t="s">
        <v>170</v>
      </c>
    </row>
    <row r="894" spans="2:51" s="13" customFormat="1" ht="13.5">
      <c r="B894" s="275"/>
      <c r="C894" s="276"/>
      <c r="D894" s="233" t="s">
        <v>322</v>
      </c>
      <c r="E894" s="277" t="s">
        <v>23</v>
      </c>
      <c r="F894" s="278" t="s">
        <v>3403</v>
      </c>
      <c r="G894" s="276"/>
      <c r="H894" s="277" t="s">
        <v>23</v>
      </c>
      <c r="I894" s="279"/>
      <c r="J894" s="276"/>
      <c r="K894" s="276"/>
      <c r="L894" s="280"/>
      <c r="M894" s="281"/>
      <c r="N894" s="282"/>
      <c r="O894" s="282"/>
      <c r="P894" s="282"/>
      <c r="Q894" s="282"/>
      <c r="R894" s="282"/>
      <c r="S894" s="282"/>
      <c r="T894" s="283"/>
      <c r="AT894" s="284" t="s">
        <v>322</v>
      </c>
      <c r="AU894" s="284" t="s">
        <v>87</v>
      </c>
      <c r="AV894" s="13" t="s">
        <v>84</v>
      </c>
      <c r="AW894" s="13" t="s">
        <v>39</v>
      </c>
      <c r="AX894" s="13" t="s">
        <v>76</v>
      </c>
      <c r="AY894" s="284" t="s">
        <v>170</v>
      </c>
    </row>
    <row r="895" spans="2:51" s="11" customFormat="1" ht="13.5">
      <c r="B895" s="240"/>
      <c r="C895" s="241"/>
      <c r="D895" s="233" t="s">
        <v>322</v>
      </c>
      <c r="E895" s="242" t="s">
        <v>23</v>
      </c>
      <c r="F895" s="243" t="s">
        <v>3404</v>
      </c>
      <c r="G895" s="241"/>
      <c r="H895" s="244">
        <v>1017.6</v>
      </c>
      <c r="I895" s="245"/>
      <c r="J895" s="241"/>
      <c r="K895" s="241"/>
      <c r="L895" s="246"/>
      <c r="M895" s="247"/>
      <c r="N895" s="248"/>
      <c r="O895" s="248"/>
      <c r="P895" s="248"/>
      <c r="Q895" s="248"/>
      <c r="R895" s="248"/>
      <c r="S895" s="248"/>
      <c r="T895" s="249"/>
      <c r="AT895" s="250" t="s">
        <v>322</v>
      </c>
      <c r="AU895" s="250" t="s">
        <v>87</v>
      </c>
      <c r="AV895" s="11" t="s">
        <v>87</v>
      </c>
      <c r="AW895" s="11" t="s">
        <v>39</v>
      </c>
      <c r="AX895" s="11" t="s">
        <v>76</v>
      </c>
      <c r="AY895" s="250" t="s">
        <v>170</v>
      </c>
    </row>
    <row r="896" spans="2:51" s="13" customFormat="1" ht="13.5">
      <c r="B896" s="275"/>
      <c r="C896" s="276"/>
      <c r="D896" s="233" t="s">
        <v>322</v>
      </c>
      <c r="E896" s="277" t="s">
        <v>23</v>
      </c>
      <c r="F896" s="278" t="s">
        <v>3405</v>
      </c>
      <c r="G896" s="276"/>
      <c r="H896" s="277" t="s">
        <v>23</v>
      </c>
      <c r="I896" s="279"/>
      <c r="J896" s="276"/>
      <c r="K896" s="276"/>
      <c r="L896" s="280"/>
      <c r="M896" s="281"/>
      <c r="N896" s="282"/>
      <c r="O896" s="282"/>
      <c r="P896" s="282"/>
      <c r="Q896" s="282"/>
      <c r="R896" s="282"/>
      <c r="S896" s="282"/>
      <c r="T896" s="283"/>
      <c r="AT896" s="284" t="s">
        <v>322</v>
      </c>
      <c r="AU896" s="284" t="s">
        <v>87</v>
      </c>
      <c r="AV896" s="13" t="s">
        <v>84</v>
      </c>
      <c r="AW896" s="13" t="s">
        <v>39</v>
      </c>
      <c r="AX896" s="13" t="s">
        <v>76</v>
      </c>
      <c r="AY896" s="284" t="s">
        <v>170</v>
      </c>
    </row>
    <row r="897" spans="2:51" s="13" customFormat="1" ht="13.5">
      <c r="B897" s="275"/>
      <c r="C897" s="276"/>
      <c r="D897" s="233" t="s">
        <v>322</v>
      </c>
      <c r="E897" s="277" t="s">
        <v>23</v>
      </c>
      <c r="F897" s="278" t="s">
        <v>3406</v>
      </c>
      <c r="G897" s="276"/>
      <c r="H897" s="277" t="s">
        <v>23</v>
      </c>
      <c r="I897" s="279"/>
      <c r="J897" s="276"/>
      <c r="K897" s="276"/>
      <c r="L897" s="280"/>
      <c r="M897" s="281"/>
      <c r="N897" s="282"/>
      <c r="O897" s="282"/>
      <c r="P897" s="282"/>
      <c r="Q897" s="282"/>
      <c r="R897" s="282"/>
      <c r="S897" s="282"/>
      <c r="T897" s="283"/>
      <c r="AT897" s="284" t="s">
        <v>322</v>
      </c>
      <c r="AU897" s="284" t="s">
        <v>87</v>
      </c>
      <c r="AV897" s="13" t="s">
        <v>84</v>
      </c>
      <c r="AW897" s="13" t="s">
        <v>39</v>
      </c>
      <c r="AX897" s="13" t="s">
        <v>76</v>
      </c>
      <c r="AY897" s="284" t="s">
        <v>170</v>
      </c>
    </row>
    <row r="898" spans="2:51" s="11" customFormat="1" ht="13.5">
      <c r="B898" s="240"/>
      <c r="C898" s="241"/>
      <c r="D898" s="233" t="s">
        <v>322</v>
      </c>
      <c r="E898" s="242" t="s">
        <v>23</v>
      </c>
      <c r="F898" s="243" t="s">
        <v>3407</v>
      </c>
      <c r="G898" s="241"/>
      <c r="H898" s="244">
        <v>15.015</v>
      </c>
      <c r="I898" s="245"/>
      <c r="J898" s="241"/>
      <c r="K898" s="241"/>
      <c r="L898" s="246"/>
      <c r="M898" s="247"/>
      <c r="N898" s="248"/>
      <c r="O898" s="248"/>
      <c r="P898" s="248"/>
      <c r="Q898" s="248"/>
      <c r="R898" s="248"/>
      <c r="S898" s="248"/>
      <c r="T898" s="249"/>
      <c r="AT898" s="250" t="s">
        <v>322</v>
      </c>
      <c r="AU898" s="250" t="s">
        <v>87</v>
      </c>
      <c r="AV898" s="11" t="s">
        <v>87</v>
      </c>
      <c r="AW898" s="11" t="s">
        <v>39</v>
      </c>
      <c r="AX898" s="11" t="s">
        <v>76</v>
      </c>
      <c r="AY898" s="250" t="s">
        <v>170</v>
      </c>
    </row>
    <row r="899" spans="2:51" s="13" customFormat="1" ht="13.5">
      <c r="B899" s="275"/>
      <c r="C899" s="276"/>
      <c r="D899" s="233" t="s">
        <v>322</v>
      </c>
      <c r="E899" s="277" t="s">
        <v>23</v>
      </c>
      <c r="F899" s="278" t="s">
        <v>3408</v>
      </c>
      <c r="G899" s="276"/>
      <c r="H899" s="277" t="s">
        <v>23</v>
      </c>
      <c r="I899" s="279"/>
      <c r="J899" s="276"/>
      <c r="K899" s="276"/>
      <c r="L899" s="280"/>
      <c r="M899" s="281"/>
      <c r="N899" s="282"/>
      <c r="O899" s="282"/>
      <c r="P899" s="282"/>
      <c r="Q899" s="282"/>
      <c r="R899" s="282"/>
      <c r="S899" s="282"/>
      <c r="T899" s="283"/>
      <c r="AT899" s="284" t="s">
        <v>322</v>
      </c>
      <c r="AU899" s="284" t="s">
        <v>87</v>
      </c>
      <c r="AV899" s="13" t="s">
        <v>84</v>
      </c>
      <c r="AW899" s="13" t="s">
        <v>39</v>
      </c>
      <c r="AX899" s="13" t="s">
        <v>76</v>
      </c>
      <c r="AY899" s="284" t="s">
        <v>170</v>
      </c>
    </row>
    <row r="900" spans="2:51" s="11" customFormat="1" ht="13.5">
      <c r="B900" s="240"/>
      <c r="C900" s="241"/>
      <c r="D900" s="233" t="s">
        <v>322</v>
      </c>
      <c r="E900" s="242" t="s">
        <v>23</v>
      </c>
      <c r="F900" s="243" t="s">
        <v>3409</v>
      </c>
      <c r="G900" s="241"/>
      <c r="H900" s="244">
        <v>60.06</v>
      </c>
      <c r="I900" s="245"/>
      <c r="J900" s="241"/>
      <c r="K900" s="241"/>
      <c r="L900" s="246"/>
      <c r="M900" s="247"/>
      <c r="N900" s="248"/>
      <c r="O900" s="248"/>
      <c r="P900" s="248"/>
      <c r="Q900" s="248"/>
      <c r="R900" s="248"/>
      <c r="S900" s="248"/>
      <c r="T900" s="249"/>
      <c r="AT900" s="250" t="s">
        <v>322</v>
      </c>
      <c r="AU900" s="250" t="s">
        <v>87</v>
      </c>
      <c r="AV900" s="11" t="s">
        <v>87</v>
      </c>
      <c r="AW900" s="11" t="s">
        <v>39</v>
      </c>
      <c r="AX900" s="11" t="s">
        <v>76</v>
      </c>
      <c r="AY900" s="250" t="s">
        <v>170</v>
      </c>
    </row>
    <row r="901" spans="2:51" s="12" customFormat="1" ht="13.5">
      <c r="B901" s="251"/>
      <c r="C901" s="252"/>
      <c r="D901" s="233" t="s">
        <v>322</v>
      </c>
      <c r="E901" s="253" t="s">
        <v>23</v>
      </c>
      <c r="F901" s="254" t="s">
        <v>392</v>
      </c>
      <c r="G901" s="252"/>
      <c r="H901" s="255">
        <v>1092.675</v>
      </c>
      <c r="I901" s="256"/>
      <c r="J901" s="252"/>
      <c r="K901" s="252"/>
      <c r="L901" s="257"/>
      <c r="M901" s="258"/>
      <c r="N901" s="259"/>
      <c r="O901" s="259"/>
      <c r="P901" s="259"/>
      <c r="Q901" s="259"/>
      <c r="R901" s="259"/>
      <c r="S901" s="259"/>
      <c r="T901" s="260"/>
      <c r="AT901" s="261" t="s">
        <v>322</v>
      </c>
      <c r="AU901" s="261" t="s">
        <v>87</v>
      </c>
      <c r="AV901" s="12" t="s">
        <v>194</v>
      </c>
      <c r="AW901" s="12" t="s">
        <v>39</v>
      </c>
      <c r="AX901" s="12" t="s">
        <v>84</v>
      </c>
      <c r="AY901" s="261" t="s">
        <v>170</v>
      </c>
    </row>
    <row r="902" spans="2:65" s="1" customFormat="1" ht="25.5" customHeight="1">
      <c r="B902" s="46"/>
      <c r="C902" s="221" t="s">
        <v>3410</v>
      </c>
      <c r="D902" s="221" t="s">
        <v>176</v>
      </c>
      <c r="E902" s="222" t="s">
        <v>2725</v>
      </c>
      <c r="F902" s="223" t="s">
        <v>759</v>
      </c>
      <c r="G902" s="224" t="s">
        <v>395</v>
      </c>
      <c r="H902" s="225">
        <v>583</v>
      </c>
      <c r="I902" s="226"/>
      <c r="J902" s="227">
        <f>ROUND(I902*H902,2)</f>
        <v>0</v>
      </c>
      <c r="K902" s="223" t="s">
        <v>23</v>
      </c>
      <c r="L902" s="72"/>
      <c r="M902" s="228" t="s">
        <v>23</v>
      </c>
      <c r="N902" s="229" t="s">
        <v>47</v>
      </c>
      <c r="O902" s="47"/>
      <c r="P902" s="230">
        <f>O902*H902</f>
        <v>0</v>
      </c>
      <c r="Q902" s="230">
        <v>0</v>
      </c>
      <c r="R902" s="230">
        <f>Q902*H902</f>
        <v>0</v>
      </c>
      <c r="S902" s="230">
        <v>0</v>
      </c>
      <c r="T902" s="231">
        <f>S902*H902</f>
        <v>0</v>
      </c>
      <c r="AR902" s="24" t="s">
        <v>194</v>
      </c>
      <c r="AT902" s="24" t="s">
        <v>176</v>
      </c>
      <c r="AU902" s="24" t="s">
        <v>87</v>
      </c>
      <c r="AY902" s="24" t="s">
        <v>170</v>
      </c>
      <c r="BE902" s="232">
        <f>IF(N902="základní",J902,0)</f>
        <v>0</v>
      </c>
      <c r="BF902" s="232">
        <f>IF(N902="snížená",J902,0)</f>
        <v>0</v>
      </c>
      <c r="BG902" s="232">
        <f>IF(N902="zákl. přenesená",J902,0)</f>
        <v>0</v>
      </c>
      <c r="BH902" s="232">
        <f>IF(N902="sníž. přenesená",J902,0)</f>
        <v>0</v>
      </c>
      <c r="BI902" s="232">
        <f>IF(N902="nulová",J902,0)</f>
        <v>0</v>
      </c>
      <c r="BJ902" s="24" t="s">
        <v>84</v>
      </c>
      <c r="BK902" s="232">
        <f>ROUND(I902*H902,2)</f>
        <v>0</v>
      </c>
      <c r="BL902" s="24" t="s">
        <v>194</v>
      </c>
      <c r="BM902" s="24" t="s">
        <v>3411</v>
      </c>
    </row>
    <row r="903" spans="2:47" s="1" customFormat="1" ht="13.5">
      <c r="B903" s="46"/>
      <c r="C903" s="74"/>
      <c r="D903" s="233" t="s">
        <v>183</v>
      </c>
      <c r="E903" s="74"/>
      <c r="F903" s="234" t="s">
        <v>759</v>
      </c>
      <c r="G903" s="74"/>
      <c r="H903" s="74"/>
      <c r="I903" s="191"/>
      <c r="J903" s="74"/>
      <c r="K903" s="74"/>
      <c r="L903" s="72"/>
      <c r="M903" s="235"/>
      <c r="N903" s="47"/>
      <c r="O903" s="47"/>
      <c r="P903" s="47"/>
      <c r="Q903" s="47"/>
      <c r="R903" s="47"/>
      <c r="S903" s="47"/>
      <c r="T903" s="95"/>
      <c r="AT903" s="24" t="s">
        <v>183</v>
      </c>
      <c r="AU903" s="24" t="s">
        <v>87</v>
      </c>
    </row>
    <row r="904" spans="2:51" s="13" customFormat="1" ht="13.5">
      <c r="B904" s="275"/>
      <c r="C904" s="276"/>
      <c r="D904" s="233" t="s">
        <v>322</v>
      </c>
      <c r="E904" s="277" t="s">
        <v>23</v>
      </c>
      <c r="F904" s="278" t="s">
        <v>2727</v>
      </c>
      <c r="G904" s="276"/>
      <c r="H904" s="277" t="s">
        <v>23</v>
      </c>
      <c r="I904" s="279"/>
      <c r="J904" s="276"/>
      <c r="K904" s="276"/>
      <c r="L904" s="280"/>
      <c r="M904" s="281"/>
      <c r="N904" s="282"/>
      <c r="O904" s="282"/>
      <c r="P904" s="282"/>
      <c r="Q904" s="282"/>
      <c r="R904" s="282"/>
      <c r="S904" s="282"/>
      <c r="T904" s="283"/>
      <c r="AT904" s="284" t="s">
        <v>322</v>
      </c>
      <c r="AU904" s="284" t="s">
        <v>87</v>
      </c>
      <c r="AV904" s="13" t="s">
        <v>84</v>
      </c>
      <c r="AW904" s="13" t="s">
        <v>39</v>
      </c>
      <c r="AX904" s="13" t="s">
        <v>76</v>
      </c>
      <c r="AY904" s="284" t="s">
        <v>170</v>
      </c>
    </row>
    <row r="905" spans="2:51" s="11" customFormat="1" ht="13.5">
      <c r="B905" s="240"/>
      <c r="C905" s="241"/>
      <c r="D905" s="233" t="s">
        <v>322</v>
      </c>
      <c r="E905" s="242" t="s">
        <v>23</v>
      </c>
      <c r="F905" s="243" t="s">
        <v>3412</v>
      </c>
      <c r="G905" s="241"/>
      <c r="H905" s="244">
        <v>583</v>
      </c>
      <c r="I905" s="245"/>
      <c r="J905" s="241"/>
      <c r="K905" s="241"/>
      <c r="L905" s="246"/>
      <c r="M905" s="247"/>
      <c r="N905" s="248"/>
      <c r="O905" s="248"/>
      <c r="P905" s="248"/>
      <c r="Q905" s="248"/>
      <c r="R905" s="248"/>
      <c r="S905" s="248"/>
      <c r="T905" s="249"/>
      <c r="AT905" s="250" t="s">
        <v>322</v>
      </c>
      <c r="AU905" s="250" t="s">
        <v>87</v>
      </c>
      <c r="AV905" s="11" t="s">
        <v>87</v>
      </c>
      <c r="AW905" s="11" t="s">
        <v>39</v>
      </c>
      <c r="AX905" s="11" t="s">
        <v>84</v>
      </c>
      <c r="AY905" s="250" t="s">
        <v>170</v>
      </c>
    </row>
    <row r="906" spans="2:65" s="1" customFormat="1" ht="16.5" customHeight="1">
      <c r="B906" s="46"/>
      <c r="C906" s="221" t="s">
        <v>3413</v>
      </c>
      <c r="D906" s="221" t="s">
        <v>176</v>
      </c>
      <c r="E906" s="222" t="s">
        <v>3414</v>
      </c>
      <c r="F906" s="223" t="s">
        <v>3415</v>
      </c>
      <c r="G906" s="224" t="s">
        <v>395</v>
      </c>
      <c r="H906" s="225">
        <v>675.675</v>
      </c>
      <c r="I906" s="226"/>
      <c r="J906" s="227">
        <f>ROUND(I906*H906,2)</f>
        <v>0</v>
      </c>
      <c r="K906" s="223" t="s">
        <v>180</v>
      </c>
      <c r="L906" s="72"/>
      <c r="M906" s="228" t="s">
        <v>23</v>
      </c>
      <c r="N906" s="229" t="s">
        <v>47</v>
      </c>
      <c r="O906" s="47"/>
      <c r="P906" s="230">
        <f>O906*H906</f>
        <v>0</v>
      </c>
      <c r="Q906" s="230">
        <v>0</v>
      </c>
      <c r="R906" s="230">
        <f>Q906*H906</f>
        <v>0</v>
      </c>
      <c r="S906" s="230">
        <v>0</v>
      </c>
      <c r="T906" s="231">
        <f>S906*H906</f>
        <v>0</v>
      </c>
      <c r="AR906" s="24" t="s">
        <v>194</v>
      </c>
      <c r="AT906" s="24" t="s">
        <v>176</v>
      </c>
      <c r="AU906" s="24" t="s">
        <v>87</v>
      </c>
      <c r="AY906" s="24" t="s">
        <v>170</v>
      </c>
      <c r="BE906" s="232">
        <f>IF(N906="základní",J906,0)</f>
        <v>0</v>
      </c>
      <c r="BF906" s="232">
        <f>IF(N906="snížená",J906,0)</f>
        <v>0</v>
      </c>
      <c r="BG906" s="232">
        <f>IF(N906="zákl. přenesená",J906,0)</f>
        <v>0</v>
      </c>
      <c r="BH906" s="232">
        <f>IF(N906="sníž. přenesená",J906,0)</f>
        <v>0</v>
      </c>
      <c r="BI906" s="232">
        <f>IF(N906="nulová",J906,0)</f>
        <v>0</v>
      </c>
      <c r="BJ906" s="24" t="s">
        <v>84</v>
      </c>
      <c r="BK906" s="232">
        <f>ROUND(I906*H906,2)</f>
        <v>0</v>
      </c>
      <c r="BL906" s="24" t="s">
        <v>194</v>
      </c>
      <c r="BM906" s="24" t="s">
        <v>3416</v>
      </c>
    </row>
    <row r="907" spans="2:47" s="1" customFormat="1" ht="13.5">
      <c r="B907" s="46"/>
      <c r="C907" s="74"/>
      <c r="D907" s="233" t="s">
        <v>183</v>
      </c>
      <c r="E907" s="74"/>
      <c r="F907" s="234" t="s">
        <v>3417</v>
      </c>
      <c r="G907" s="74"/>
      <c r="H907" s="74"/>
      <c r="I907" s="191"/>
      <c r="J907" s="74"/>
      <c r="K907" s="74"/>
      <c r="L907" s="72"/>
      <c r="M907" s="235"/>
      <c r="N907" s="47"/>
      <c r="O907" s="47"/>
      <c r="P907" s="47"/>
      <c r="Q907" s="47"/>
      <c r="R907" s="47"/>
      <c r="S907" s="47"/>
      <c r="T907" s="95"/>
      <c r="AT907" s="24" t="s">
        <v>183</v>
      </c>
      <c r="AU907" s="24" t="s">
        <v>87</v>
      </c>
    </row>
    <row r="908" spans="2:47" s="1" customFormat="1" ht="13.5">
      <c r="B908" s="46"/>
      <c r="C908" s="74"/>
      <c r="D908" s="233" t="s">
        <v>295</v>
      </c>
      <c r="E908" s="74"/>
      <c r="F908" s="236" t="s">
        <v>762</v>
      </c>
      <c r="G908" s="74"/>
      <c r="H908" s="74"/>
      <c r="I908" s="191"/>
      <c r="J908" s="74"/>
      <c r="K908" s="74"/>
      <c r="L908" s="72"/>
      <c r="M908" s="235"/>
      <c r="N908" s="47"/>
      <c r="O908" s="47"/>
      <c r="P908" s="47"/>
      <c r="Q908" s="47"/>
      <c r="R908" s="47"/>
      <c r="S908" s="47"/>
      <c r="T908" s="95"/>
      <c r="AT908" s="24" t="s">
        <v>295</v>
      </c>
      <c r="AU908" s="24" t="s">
        <v>87</v>
      </c>
    </row>
    <row r="909" spans="2:51" s="11" customFormat="1" ht="13.5">
      <c r="B909" s="240"/>
      <c r="C909" s="241"/>
      <c r="D909" s="233" t="s">
        <v>322</v>
      </c>
      <c r="E909" s="242" t="s">
        <v>23</v>
      </c>
      <c r="F909" s="243" t="s">
        <v>3418</v>
      </c>
      <c r="G909" s="241"/>
      <c r="H909" s="244">
        <v>675.675</v>
      </c>
      <c r="I909" s="245"/>
      <c r="J909" s="241"/>
      <c r="K909" s="241"/>
      <c r="L909" s="246"/>
      <c r="M909" s="247"/>
      <c r="N909" s="248"/>
      <c r="O909" s="248"/>
      <c r="P909" s="248"/>
      <c r="Q909" s="248"/>
      <c r="R909" s="248"/>
      <c r="S909" s="248"/>
      <c r="T909" s="249"/>
      <c r="AT909" s="250" t="s">
        <v>322</v>
      </c>
      <c r="AU909" s="250" t="s">
        <v>87</v>
      </c>
      <c r="AV909" s="11" t="s">
        <v>87</v>
      </c>
      <c r="AW909" s="11" t="s">
        <v>39</v>
      </c>
      <c r="AX909" s="11" t="s">
        <v>84</v>
      </c>
      <c r="AY909" s="250" t="s">
        <v>170</v>
      </c>
    </row>
    <row r="910" spans="2:65" s="1" customFormat="1" ht="25.5" customHeight="1">
      <c r="B910" s="46"/>
      <c r="C910" s="221" t="s">
        <v>3419</v>
      </c>
      <c r="D910" s="221" t="s">
        <v>176</v>
      </c>
      <c r="E910" s="222" t="s">
        <v>2729</v>
      </c>
      <c r="F910" s="223" t="s">
        <v>2730</v>
      </c>
      <c r="G910" s="224" t="s">
        <v>395</v>
      </c>
      <c r="H910" s="225">
        <v>1745.374</v>
      </c>
      <c r="I910" s="226"/>
      <c r="J910" s="227">
        <f>ROUND(I910*H910,2)</f>
        <v>0</v>
      </c>
      <c r="K910" s="223" t="s">
        <v>23</v>
      </c>
      <c r="L910" s="72"/>
      <c r="M910" s="228" t="s">
        <v>23</v>
      </c>
      <c r="N910" s="229" t="s">
        <v>47</v>
      </c>
      <c r="O910" s="47"/>
      <c r="P910" s="230">
        <f>O910*H910</f>
        <v>0</v>
      </c>
      <c r="Q910" s="230">
        <v>0</v>
      </c>
      <c r="R910" s="230">
        <f>Q910*H910</f>
        <v>0</v>
      </c>
      <c r="S910" s="230">
        <v>0</v>
      </c>
      <c r="T910" s="231">
        <f>S910*H910</f>
        <v>0</v>
      </c>
      <c r="AR910" s="24" t="s">
        <v>194</v>
      </c>
      <c r="AT910" s="24" t="s">
        <v>176</v>
      </c>
      <c r="AU910" s="24" t="s">
        <v>87</v>
      </c>
      <c r="AY910" s="24" t="s">
        <v>170</v>
      </c>
      <c r="BE910" s="232">
        <f>IF(N910="základní",J910,0)</f>
        <v>0</v>
      </c>
      <c r="BF910" s="232">
        <f>IF(N910="snížená",J910,0)</f>
        <v>0</v>
      </c>
      <c r="BG910" s="232">
        <f>IF(N910="zákl. přenesená",J910,0)</f>
        <v>0</v>
      </c>
      <c r="BH910" s="232">
        <f>IF(N910="sníž. přenesená",J910,0)</f>
        <v>0</v>
      </c>
      <c r="BI910" s="232">
        <f>IF(N910="nulová",J910,0)</f>
        <v>0</v>
      </c>
      <c r="BJ910" s="24" t="s">
        <v>84</v>
      </c>
      <c r="BK910" s="232">
        <f>ROUND(I910*H910,2)</f>
        <v>0</v>
      </c>
      <c r="BL910" s="24" t="s">
        <v>194</v>
      </c>
      <c r="BM910" s="24" t="s">
        <v>3420</v>
      </c>
    </row>
    <row r="911" spans="2:47" s="1" customFormat="1" ht="13.5">
      <c r="B911" s="46"/>
      <c r="C911" s="74"/>
      <c r="D911" s="233" t="s">
        <v>183</v>
      </c>
      <c r="E911" s="74"/>
      <c r="F911" s="234" t="s">
        <v>759</v>
      </c>
      <c r="G911" s="74"/>
      <c r="H911" s="74"/>
      <c r="I911" s="191"/>
      <c r="J911" s="74"/>
      <c r="K911" s="74"/>
      <c r="L911" s="72"/>
      <c r="M911" s="235"/>
      <c r="N911" s="47"/>
      <c r="O911" s="47"/>
      <c r="P911" s="47"/>
      <c r="Q911" s="47"/>
      <c r="R911" s="47"/>
      <c r="S911" s="47"/>
      <c r="T911" s="95"/>
      <c r="AT911" s="24" t="s">
        <v>183</v>
      </c>
      <c r="AU911" s="24" t="s">
        <v>87</v>
      </c>
    </row>
    <row r="912" spans="2:51" s="13" customFormat="1" ht="13.5">
      <c r="B912" s="275"/>
      <c r="C912" s="276"/>
      <c r="D912" s="233" t="s">
        <v>322</v>
      </c>
      <c r="E912" s="277" t="s">
        <v>23</v>
      </c>
      <c r="F912" s="278" t="s">
        <v>2732</v>
      </c>
      <c r="G912" s="276"/>
      <c r="H912" s="277" t="s">
        <v>23</v>
      </c>
      <c r="I912" s="279"/>
      <c r="J912" s="276"/>
      <c r="K912" s="276"/>
      <c r="L912" s="280"/>
      <c r="M912" s="281"/>
      <c r="N912" s="282"/>
      <c r="O912" s="282"/>
      <c r="P912" s="282"/>
      <c r="Q912" s="282"/>
      <c r="R912" s="282"/>
      <c r="S912" s="282"/>
      <c r="T912" s="283"/>
      <c r="AT912" s="284" t="s">
        <v>322</v>
      </c>
      <c r="AU912" s="284" t="s">
        <v>87</v>
      </c>
      <c r="AV912" s="13" t="s">
        <v>84</v>
      </c>
      <c r="AW912" s="13" t="s">
        <v>39</v>
      </c>
      <c r="AX912" s="13" t="s">
        <v>76</v>
      </c>
      <c r="AY912" s="284" t="s">
        <v>170</v>
      </c>
    </row>
    <row r="913" spans="2:51" s="11" customFormat="1" ht="13.5">
      <c r="B913" s="240"/>
      <c r="C913" s="241"/>
      <c r="D913" s="233" t="s">
        <v>322</v>
      </c>
      <c r="E913" s="242" t="s">
        <v>23</v>
      </c>
      <c r="F913" s="243" t="s">
        <v>3421</v>
      </c>
      <c r="G913" s="241"/>
      <c r="H913" s="244">
        <v>1745.374</v>
      </c>
      <c r="I913" s="245"/>
      <c r="J913" s="241"/>
      <c r="K913" s="241"/>
      <c r="L913" s="246"/>
      <c r="M913" s="247"/>
      <c r="N913" s="248"/>
      <c r="O913" s="248"/>
      <c r="P913" s="248"/>
      <c r="Q913" s="248"/>
      <c r="R913" s="248"/>
      <c r="S913" s="248"/>
      <c r="T913" s="249"/>
      <c r="AT913" s="250" t="s">
        <v>322</v>
      </c>
      <c r="AU913" s="250" t="s">
        <v>87</v>
      </c>
      <c r="AV913" s="11" t="s">
        <v>87</v>
      </c>
      <c r="AW913" s="11" t="s">
        <v>39</v>
      </c>
      <c r="AX913" s="11" t="s">
        <v>84</v>
      </c>
      <c r="AY913" s="250" t="s">
        <v>170</v>
      </c>
    </row>
    <row r="914" spans="2:65" s="1" customFormat="1" ht="16.5" customHeight="1">
      <c r="B914" s="46"/>
      <c r="C914" s="221" t="s">
        <v>3422</v>
      </c>
      <c r="D914" s="221" t="s">
        <v>176</v>
      </c>
      <c r="E914" s="222" t="s">
        <v>2734</v>
      </c>
      <c r="F914" s="223" t="s">
        <v>2735</v>
      </c>
      <c r="G914" s="224" t="s">
        <v>395</v>
      </c>
      <c r="H914" s="225">
        <v>2254.175</v>
      </c>
      <c r="I914" s="226"/>
      <c r="J914" s="227">
        <f>ROUND(I914*H914,2)</f>
        <v>0</v>
      </c>
      <c r="K914" s="223" t="s">
        <v>180</v>
      </c>
      <c r="L914" s="72"/>
      <c r="M914" s="228" t="s">
        <v>23</v>
      </c>
      <c r="N914" s="229" t="s">
        <v>47</v>
      </c>
      <c r="O914" s="47"/>
      <c r="P914" s="230">
        <f>O914*H914</f>
        <v>0</v>
      </c>
      <c r="Q914" s="230">
        <v>0</v>
      </c>
      <c r="R914" s="230">
        <f>Q914*H914</f>
        <v>0</v>
      </c>
      <c r="S914" s="230">
        <v>0</v>
      </c>
      <c r="T914" s="231">
        <f>S914*H914</f>
        <v>0</v>
      </c>
      <c r="AR914" s="24" t="s">
        <v>194</v>
      </c>
      <c r="AT914" s="24" t="s">
        <v>176</v>
      </c>
      <c r="AU914" s="24" t="s">
        <v>87</v>
      </c>
      <c r="AY914" s="24" t="s">
        <v>170</v>
      </c>
      <c r="BE914" s="232">
        <f>IF(N914="základní",J914,0)</f>
        <v>0</v>
      </c>
      <c r="BF914" s="232">
        <f>IF(N914="snížená",J914,0)</f>
        <v>0</v>
      </c>
      <c r="BG914" s="232">
        <f>IF(N914="zákl. přenesená",J914,0)</f>
        <v>0</v>
      </c>
      <c r="BH914" s="232">
        <f>IF(N914="sníž. přenesená",J914,0)</f>
        <v>0</v>
      </c>
      <c r="BI914" s="232">
        <f>IF(N914="nulová",J914,0)</f>
        <v>0</v>
      </c>
      <c r="BJ914" s="24" t="s">
        <v>84</v>
      </c>
      <c r="BK914" s="232">
        <f>ROUND(I914*H914,2)</f>
        <v>0</v>
      </c>
      <c r="BL914" s="24" t="s">
        <v>194</v>
      </c>
      <c r="BM914" s="24" t="s">
        <v>3423</v>
      </c>
    </row>
    <row r="915" spans="2:47" s="1" customFormat="1" ht="13.5">
      <c r="B915" s="46"/>
      <c r="C915" s="74"/>
      <c r="D915" s="233" t="s">
        <v>183</v>
      </c>
      <c r="E915" s="74"/>
      <c r="F915" s="234" t="s">
        <v>2737</v>
      </c>
      <c r="G915" s="74"/>
      <c r="H915" s="74"/>
      <c r="I915" s="191"/>
      <c r="J915" s="74"/>
      <c r="K915" s="74"/>
      <c r="L915" s="72"/>
      <c r="M915" s="235"/>
      <c r="N915" s="47"/>
      <c r="O915" s="47"/>
      <c r="P915" s="47"/>
      <c r="Q915" s="47"/>
      <c r="R915" s="47"/>
      <c r="S915" s="47"/>
      <c r="T915" s="95"/>
      <c r="AT915" s="24" t="s">
        <v>183</v>
      </c>
      <c r="AU915" s="24" t="s">
        <v>87</v>
      </c>
    </row>
    <row r="916" spans="2:47" s="1" customFormat="1" ht="13.5">
      <c r="B916" s="46"/>
      <c r="C916" s="74"/>
      <c r="D916" s="233" t="s">
        <v>295</v>
      </c>
      <c r="E916" s="74"/>
      <c r="F916" s="236" t="s">
        <v>795</v>
      </c>
      <c r="G916" s="74"/>
      <c r="H916" s="74"/>
      <c r="I916" s="191"/>
      <c r="J916" s="74"/>
      <c r="K916" s="74"/>
      <c r="L916" s="72"/>
      <c r="M916" s="235"/>
      <c r="N916" s="47"/>
      <c r="O916" s="47"/>
      <c r="P916" s="47"/>
      <c r="Q916" s="47"/>
      <c r="R916" s="47"/>
      <c r="S916" s="47"/>
      <c r="T916" s="95"/>
      <c r="AT916" s="24" t="s">
        <v>295</v>
      </c>
      <c r="AU916" s="24" t="s">
        <v>87</v>
      </c>
    </row>
    <row r="917" spans="2:51" s="13" customFormat="1" ht="13.5">
      <c r="B917" s="275"/>
      <c r="C917" s="276"/>
      <c r="D917" s="233" t="s">
        <v>322</v>
      </c>
      <c r="E917" s="277" t="s">
        <v>23</v>
      </c>
      <c r="F917" s="278" t="s">
        <v>3424</v>
      </c>
      <c r="G917" s="276"/>
      <c r="H917" s="277" t="s">
        <v>23</v>
      </c>
      <c r="I917" s="279"/>
      <c r="J917" s="276"/>
      <c r="K917" s="276"/>
      <c r="L917" s="280"/>
      <c r="M917" s="281"/>
      <c r="N917" s="282"/>
      <c r="O917" s="282"/>
      <c r="P917" s="282"/>
      <c r="Q917" s="282"/>
      <c r="R917" s="282"/>
      <c r="S917" s="282"/>
      <c r="T917" s="283"/>
      <c r="AT917" s="284" t="s">
        <v>322</v>
      </c>
      <c r="AU917" s="284" t="s">
        <v>87</v>
      </c>
      <c r="AV917" s="13" t="s">
        <v>84</v>
      </c>
      <c r="AW917" s="13" t="s">
        <v>39</v>
      </c>
      <c r="AX917" s="13" t="s">
        <v>76</v>
      </c>
      <c r="AY917" s="284" t="s">
        <v>170</v>
      </c>
    </row>
    <row r="918" spans="2:51" s="11" customFormat="1" ht="13.5">
      <c r="B918" s="240"/>
      <c r="C918" s="241"/>
      <c r="D918" s="233" t="s">
        <v>322</v>
      </c>
      <c r="E918" s="242" t="s">
        <v>23</v>
      </c>
      <c r="F918" s="243" t="s">
        <v>3425</v>
      </c>
      <c r="G918" s="241"/>
      <c r="H918" s="244">
        <v>2254.175</v>
      </c>
      <c r="I918" s="245"/>
      <c r="J918" s="241"/>
      <c r="K918" s="241"/>
      <c r="L918" s="246"/>
      <c r="M918" s="247"/>
      <c r="N918" s="248"/>
      <c r="O918" s="248"/>
      <c r="P918" s="248"/>
      <c r="Q918" s="248"/>
      <c r="R918" s="248"/>
      <c r="S918" s="248"/>
      <c r="T918" s="249"/>
      <c r="AT918" s="250" t="s">
        <v>322</v>
      </c>
      <c r="AU918" s="250" t="s">
        <v>87</v>
      </c>
      <c r="AV918" s="11" t="s">
        <v>87</v>
      </c>
      <c r="AW918" s="11" t="s">
        <v>39</v>
      </c>
      <c r="AX918" s="11" t="s">
        <v>84</v>
      </c>
      <c r="AY918" s="250" t="s">
        <v>170</v>
      </c>
    </row>
    <row r="919" spans="2:65" s="1" customFormat="1" ht="25.5" customHeight="1">
      <c r="B919" s="46"/>
      <c r="C919" s="221" t="s">
        <v>3426</v>
      </c>
      <c r="D919" s="221" t="s">
        <v>176</v>
      </c>
      <c r="E919" s="222" t="s">
        <v>799</v>
      </c>
      <c r="F919" s="223" t="s">
        <v>2740</v>
      </c>
      <c r="G919" s="224" t="s">
        <v>395</v>
      </c>
      <c r="H919" s="225">
        <v>1745.374</v>
      </c>
      <c r="I919" s="226"/>
      <c r="J919" s="227">
        <f>ROUND(I919*H919,2)</f>
        <v>0</v>
      </c>
      <c r="K919" s="223" t="s">
        <v>180</v>
      </c>
      <c r="L919" s="72"/>
      <c r="M919" s="228" t="s">
        <v>23</v>
      </c>
      <c r="N919" s="229" t="s">
        <v>47</v>
      </c>
      <c r="O919" s="47"/>
      <c r="P919" s="230">
        <f>O919*H919</f>
        <v>0</v>
      </c>
      <c r="Q919" s="230">
        <v>0</v>
      </c>
      <c r="R919" s="230">
        <f>Q919*H919</f>
        <v>0</v>
      </c>
      <c r="S919" s="230">
        <v>0</v>
      </c>
      <c r="T919" s="231">
        <f>S919*H919</f>
        <v>0</v>
      </c>
      <c r="AR919" s="24" t="s">
        <v>194</v>
      </c>
      <c r="AT919" s="24" t="s">
        <v>176</v>
      </c>
      <c r="AU919" s="24" t="s">
        <v>87</v>
      </c>
      <c r="AY919" s="24" t="s">
        <v>170</v>
      </c>
      <c r="BE919" s="232">
        <f>IF(N919="základní",J919,0)</f>
        <v>0</v>
      </c>
      <c r="BF919" s="232">
        <f>IF(N919="snížená",J919,0)</f>
        <v>0</v>
      </c>
      <c r="BG919" s="232">
        <f>IF(N919="zákl. přenesená",J919,0)</f>
        <v>0</v>
      </c>
      <c r="BH919" s="232">
        <f>IF(N919="sníž. přenesená",J919,0)</f>
        <v>0</v>
      </c>
      <c r="BI919" s="232">
        <f>IF(N919="nulová",J919,0)</f>
        <v>0</v>
      </c>
      <c r="BJ919" s="24" t="s">
        <v>84</v>
      </c>
      <c r="BK919" s="232">
        <f>ROUND(I919*H919,2)</f>
        <v>0</v>
      </c>
      <c r="BL919" s="24" t="s">
        <v>194</v>
      </c>
      <c r="BM919" s="24" t="s">
        <v>3427</v>
      </c>
    </row>
    <row r="920" spans="2:47" s="1" customFormat="1" ht="13.5">
      <c r="B920" s="46"/>
      <c r="C920" s="74"/>
      <c r="D920" s="233" t="s">
        <v>183</v>
      </c>
      <c r="E920" s="74"/>
      <c r="F920" s="234" t="s">
        <v>2742</v>
      </c>
      <c r="G920" s="74"/>
      <c r="H920" s="74"/>
      <c r="I920" s="191"/>
      <c r="J920" s="74"/>
      <c r="K920" s="74"/>
      <c r="L920" s="72"/>
      <c r="M920" s="235"/>
      <c r="N920" s="47"/>
      <c r="O920" s="47"/>
      <c r="P920" s="47"/>
      <c r="Q920" s="47"/>
      <c r="R920" s="47"/>
      <c r="S920" s="47"/>
      <c r="T920" s="95"/>
      <c r="AT920" s="24" t="s">
        <v>183</v>
      </c>
      <c r="AU920" s="24" t="s">
        <v>87</v>
      </c>
    </row>
    <row r="921" spans="2:47" s="1" customFormat="1" ht="13.5">
      <c r="B921" s="46"/>
      <c r="C921" s="74"/>
      <c r="D921" s="233" t="s">
        <v>295</v>
      </c>
      <c r="E921" s="74"/>
      <c r="F921" s="236" t="s">
        <v>1656</v>
      </c>
      <c r="G921" s="74"/>
      <c r="H921" s="74"/>
      <c r="I921" s="191"/>
      <c r="J921" s="74"/>
      <c r="K921" s="74"/>
      <c r="L921" s="72"/>
      <c r="M921" s="235"/>
      <c r="N921" s="47"/>
      <c r="O921" s="47"/>
      <c r="P921" s="47"/>
      <c r="Q921" s="47"/>
      <c r="R921" s="47"/>
      <c r="S921" s="47"/>
      <c r="T921" s="95"/>
      <c r="AT921" s="24" t="s">
        <v>295</v>
      </c>
      <c r="AU921" s="24" t="s">
        <v>87</v>
      </c>
    </row>
    <row r="922" spans="2:65" s="1" customFormat="1" ht="25.5" customHeight="1">
      <c r="B922" s="46"/>
      <c r="C922" s="221" t="s">
        <v>3428</v>
      </c>
      <c r="D922" s="221" t="s">
        <v>176</v>
      </c>
      <c r="E922" s="222" t="s">
        <v>807</v>
      </c>
      <c r="F922" s="223" t="s">
        <v>1654</v>
      </c>
      <c r="G922" s="224" t="s">
        <v>395</v>
      </c>
      <c r="H922" s="225">
        <v>583</v>
      </c>
      <c r="I922" s="226"/>
      <c r="J922" s="227">
        <f>ROUND(I922*H922,2)</f>
        <v>0</v>
      </c>
      <c r="K922" s="223" t="s">
        <v>180</v>
      </c>
      <c r="L922" s="72"/>
      <c r="M922" s="228" t="s">
        <v>23</v>
      </c>
      <c r="N922" s="229" t="s">
        <v>47</v>
      </c>
      <c r="O922" s="47"/>
      <c r="P922" s="230">
        <f>O922*H922</f>
        <v>0</v>
      </c>
      <c r="Q922" s="230">
        <v>0</v>
      </c>
      <c r="R922" s="230">
        <f>Q922*H922</f>
        <v>0</v>
      </c>
      <c r="S922" s="230">
        <v>0</v>
      </c>
      <c r="T922" s="231">
        <f>S922*H922</f>
        <v>0</v>
      </c>
      <c r="AR922" s="24" t="s">
        <v>194</v>
      </c>
      <c r="AT922" s="24" t="s">
        <v>176</v>
      </c>
      <c r="AU922" s="24" t="s">
        <v>87</v>
      </c>
      <c r="AY922" s="24" t="s">
        <v>170</v>
      </c>
      <c r="BE922" s="232">
        <f>IF(N922="základní",J922,0)</f>
        <v>0</v>
      </c>
      <c r="BF922" s="232">
        <f>IF(N922="snížená",J922,0)</f>
        <v>0</v>
      </c>
      <c r="BG922" s="232">
        <f>IF(N922="zákl. přenesená",J922,0)</f>
        <v>0</v>
      </c>
      <c r="BH922" s="232">
        <f>IF(N922="sníž. přenesená",J922,0)</f>
        <v>0</v>
      </c>
      <c r="BI922" s="232">
        <f>IF(N922="nulová",J922,0)</f>
        <v>0</v>
      </c>
      <c r="BJ922" s="24" t="s">
        <v>84</v>
      </c>
      <c r="BK922" s="232">
        <f>ROUND(I922*H922,2)</f>
        <v>0</v>
      </c>
      <c r="BL922" s="24" t="s">
        <v>194</v>
      </c>
      <c r="BM922" s="24" t="s">
        <v>3429</v>
      </c>
    </row>
    <row r="923" spans="2:47" s="1" customFormat="1" ht="13.5">
      <c r="B923" s="46"/>
      <c r="C923" s="74"/>
      <c r="D923" s="233" t="s">
        <v>183</v>
      </c>
      <c r="E923" s="74"/>
      <c r="F923" s="234" t="s">
        <v>397</v>
      </c>
      <c r="G923" s="74"/>
      <c r="H923" s="74"/>
      <c r="I923" s="191"/>
      <c r="J923" s="74"/>
      <c r="K923" s="74"/>
      <c r="L923" s="72"/>
      <c r="M923" s="235"/>
      <c r="N923" s="47"/>
      <c r="O923" s="47"/>
      <c r="P923" s="47"/>
      <c r="Q923" s="47"/>
      <c r="R923" s="47"/>
      <c r="S923" s="47"/>
      <c r="T923" s="95"/>
      <c r="AT923" s="24" t="s">
        <v>183</v>
      </c>
      <c r="AU923" s="24" t="s">
        <v>87</v>
      </c>
    </row>
    <row r="924" spans="2:47" s="1" customFormat="1" ht="13.5">
      <c r="B924" s="46"/>
      <c r="C924" s="74"/>
      <c r="D924" s="233" t="s">
        <v>295</v>
      </c>
      <c r="E924" s="74"/>
      <c r="F924" s="236" t="s">
        <v>1656</v>
      </c>
      <c r="G924" s="74"/>
      <c r="H924" s="74"/>
      <c r="I924" s="191"/>
      <c r="J924" s="74"/>
      <c r="K924" s="74"/>
      <c r="L924" s="72"/>
      <c r="M924" s="235"/>
      <c r="N924" s="47"/>
      <c r="O924" s="47"/>
      <c r="P924" s="47"/>
      <c r="Q924" s="47"/>
      <c r="R924" s="47"/>
      <c r="S924" s="47"/>
      <c r="T924" s="95"/>
      <c r="AT924" s="24" t="s">
        <v>295</v>
      </c>
      <c r="AU924" s="24" t="s">
        <v>87</v>
      </c>
    </row>
    <row r="925" spans="2:63" s="10" customFormat="1" ht="29.85" customHeight="1">
      <c r="B925" s="205"/>
      <c r="C925" s="206"/>
      <c r="D925" s="207" t="s">
        <v>75</v>
      </c>
      <c r="E925" s="219" t="s">
        <v>813</v>
      </c>
      <c r="F925" s="219" t="s">
        <v>814</v>
      </c>
      <c r="G925" s="206"/>
      <c r="H925" s="206"/>
      <c r="I925" s="209"/>
      <c r="J925" s="220">
        <f>BK925</f>
        <v>0</v>
      </c>
      <c r="K925" s="206"/>
      <c r="L925" s="211"/>
      <c r="M925" s="212"/>
      <c r="N925" s="213"/>
      <c r="O925" s="213"/>
      <c r="P925" s="214">
        <f>SUM(P926:P928)</f>
        <v>0</v>
      </c>
      <c r="Q925" s="213"/>
      <c r="R925" s="214">
        <f>SUM(R926:R928)</f>
        <v>0</v>
      </c>
      <c r="S925" s="213"/>
      <c r="T925" s="215">
        <f>SUM(T926:T928)</f>
        <v>0</v>
      </c>
      <c r="AR925" s="216" t="s">
        <v>84</v>
      </c>
      <c r="AT925" s="217" t="s">
        <v>75</v>
      </c>
      <c r="AU925" s="217" t="s">
        <v>84</v>
      </c>
      <c r="AY925" s="216" t="s">
        <v>170</v>
      </c>
      <c r="BK925" s="218">
        <f>SUM(BK926:BK928)</f>
        <v>0</v>
      </c>
    </row>
    <row r="926" spans="2:65" s="1" customFormat="1" ht="16.5" customHeight="1">
      <c r="B926" s="46"/>
      <c r="C926" s="221" t="s">
        <v>3430</v>
      </c>
      <c r="D926" s="221" t="s">
        <v>176</v>
      </c>
      <c r="E926" s="222" t="s">
        <v>3431</v>
      </c>
      <c r="F926" s="223" t="s">
        <v>3432</v>
      </c>
      <c r="G926" s="224" t="s">
        <v>395</v>
      </c>
      <c r="H926" s="225">
        <v>1392.525</v>
      </c>
      <c r="I926" s="226"/>
      <c r="J926" s="227">
        <f>ROUND(I926*H926,2)</f>
        <v>0</v>
      </c>
      <c r="K926" s="223" t="s">
        <v>180</v>
      </c>
      <c r="L926" s="72"/>
      <c r="M926" s="228" t="s">
        <v>23</v>
      </c>
      <c r="N926" s="229" t="s">
        <v>47</v>
      </c>
      <c r="O926" s="47"/>
      <c r="P926" s="230">
        <f>O926*H926</f>
        <v>0</v>
      </c>
      <c r="Q926" s="230">
        <v>0</v>
      </c>
      <c r="R926" s="230">
        <f>Q926*H926</f>
        <v>0</v>
      </c>
      <c r="S926" s="230">
        <v>0</v>
      </c>
      <c r="T926" s="231">
        <f>S926*H926</f>
        <v>0</v>
      </c>
      <c r="AR926" s="24" t="s">
        <v>194</v>
      </c>
      <c r="AT926" s="24" t="s">
        <v>176</v>
      </c>
      <c r="AU926" s="24" t="s">
        <v>87</v>
      </c>
      <c r="AY926" s="24" t="s">
        <v>170</v>
      </c>
      <c r="BE926" s="232">
        <f>IF(N926="základní",J926,0)</f>
        <v>0</v>
      </c>
      <c r="BF926" s="232">
        <f>IF(N926="snížená",J926,0)</f>
        <v>0</v>
      </c>
      <c r="BG926" s="232">
        <f>IF(N926="zákl. přenesená",J926,0)</f>
        <v>0</v>
      </c>
      <c r="BH926" s="232">
        <f>IF(N926="sníž. přenesená",J926,0)</f>
        <v>0</v>
      </c>
      <c r="BI926" s="232">
        <f>IF(N926="nulová",J926,0)</f>
        <v>0</v>
      </c>
      <c r="BJ926" s="24" t="s">
        <v>84</v>
      </c>
      <c r="BK926" s="232">
        <f>ROUND(I926*H926,2)</f>
        <v>0</v>
      </c>
      <c r="BL926" s="24" t="s">
        <v>194</v>
      </c>
      <c r="BM926" s="24" t="s">
        <v>3433</v>
      </c>
    </row>
    <row r="927" spans="2:47" s="1" customFormat="1" ht="13.5">
      <c r="B927" s="46"/>
      <c r="C927" s="74"/>
      <c r="D927" s="233" t="s">
        <v>183</v>
      </c>
      <c r="E927" s="74"/>
      <c r="F927" s="234" t="s">
        <v>3434</v>
      </c>
      <c r="G927" s="74"/>
      <c r="H927" s="74"/>
      <c r="I927" s="191"/>
      <c r="J927" s="74"/>
      <c r="K927" s="74"/>
      <c r="L927" s="72"/>
      <c r="M927" s="235"/>
      <c r="N927" s="47"/>
      <c r="O927" s="47"/>
      <c r="P927" s="47"/>
      <c r="Q927" s="47"/>
      <c r="R927" s="47"/>
      <c r="S927" s="47"/>
      <c r="T927" s="95"/>
      <c r="AT927" s="24" t="s">
        <v>183</v>
      </c>
      <c r="AU927" s="24" t="s">
        <v>87</v>
      </c>
    </row>
    <row r="928" spans="2:47" s="1" customFormat="1" ht="13.5">
      <c r="B928" s="46"/>
      <c r="C928" s="74"/>
      <c r="D928" s="233" t="s">
        <v>295</v>
      </c>
      <c r="E928" s="74"/>
      <c r="F928" s="236" t="s">
        <v>2748</v>
      </c>
      <c r="G928" s="74"/>
      <c r="H928" s="74"/>
      <c r="I928" s="191"/>
      <c r="J928" s="74"/>
      <c r="K928" s="74"/>
      <c r="L928" s="72"/>
      <c r="M928" s="235"/>
      <c r="N928" s="47"/>
      <c r="O928" s="47"/>
      <c r="P928" s="47"/>
      <c r="Q928" s="47"/>
      <c r="R928" s="47"/>
      <c r="S928" s="47"/>
      <c r="T928" s="95"/>
      <c r="AT928" s="24" t="s">
        <v>295</v>
      </c>
      <c r="AU928" s="24" t="s">
        <v>87</v>
      </c>
    </row>
    <row r="929" spans="2:63" s="10" customFormat="1" ht="37.4" customHeight="1">
      <c r="B929" s="205"/>
      <c r="C929" s="206"/>
      <c r="D929" s="207" t="s">
        <v>75</v>
      </c>
      <c r="E929" s="208" t="s">
        <v>1464</v>
      </c>
      <c r="F929" s="208" t="s">
        <v>1465</v>
      </c>
      <c r="G929" s="206"/>
      <c r="H929" s="206"/>
      <c r="I929" s="209"/>
      <c r="J929" s="210">
        <f>BK929</f>
        <v>0</v>
      </c>
      <c r="K929" s="206"/>
      <c r="L929" s="211"/>
      <c r="M929" s="212"/>
      <c r="N929" s="213"/>
      <c r="O929" s="213"/>
      <c r="P929" s="214">
        <f>P930</f>
        <v>0</v>
      </c>
      <c r="Q929" s="213"/>
      <c r="R929" s="214">
        <f>R930</f>
        <v>0</v>
      </c>
      <c r="S929" s="213"/>
      <c r="T929" s="215">
        <f>T930</f>
        <v>0</v>
      </c>
      <c r="AR929" s="216" t="s">
        <v>87</v>
      </c>
      <c r="AT929" s="217" t="s">
        <v>75</v>
      </c>
      <c r="AU929" s="217" t="s">
        <v>76</v>
      </c>
      <c r="AY929" s="216" t="s">
        <v>170</v>
      </c>
      <c r="BK929" s="218">
        <f>BK930</f>
        <v>0</v>
      </c>
    </row>
    <row r="930" spans="2:63" s="10" customFormat="1" ht="19.9" customHeight="1">
      <c r="B930" s="205"/>
      <c r="C930" s="206"/>
      <c r="D930" s="207" t="s">
        <v>75</v>
      </c>
      <c r="E930" s="219" t="s">
        <v>3435</v>
      </c>
      <c r="F930" s="219" t="s">
        <v>3436</v>
      </c>
      <c r="G930" s="206"/>
      <c r="H930" s="206"/>
      <c r="I930" s="209"/>
      <c r="J930" s="220">
        <f>BK930</f>
        <v>0</v>
      </c>
      <c r="K930" s="206"/>
      <c r="L930" s="211"/>
      <c r="M930" s="212"/>
      <c r="N930" s="213"/>
      <c r="O930" s="213"/>
      <c r="P930" s="214">
        <f>SUM(P931:P947)</f>
        <v>0</v>
      </c>
      <c r="Q930" s="213"/>
      <c r="R930" s="214">
        <f>SUM(R931:R947)</f>
        <v>0</v>
      </c>
      <c r="S930" s="213"/>
      <c r="T930" s="215">
        <f>SUM(T931:T947)</f>
        <v>0</v>
      </c>
      <c r="AR930" s="216" t="s">
        <v>87</v>
      </c>
      <c r="AT930" s="217" t="s">
        <v>75</v>
      </c>
      <c r="AU930" s="217" t="s">
        <v>84</v>
      </c>
      <c r="AY930" s="216" t="s">
        <v>170</v>
      </c>
      <c r="BK930" s="218">
        <f>SUM(BK931:BK947)</f>
        <v>0</v>
      </c>
    </row>
    <row r="931" spans="2:65" s="1" customFormat="1" ht="16.5" customHeight="1">
      <c r="B931" s="46"/>
      <c r="C931" s="221" t="s">
        <v>3437</v>
      </c>
      <c r="D931" s="221" t="s">
        <v>176</v>
      </c>
      <c r="E931" s="222" t="s">
        <v>3438</v>
      </c>
      <c r="F931" s="223" t="s">
        <v>3439</v>
      </c>
      <c r="G931" s="224" t="s">
        <v>179</v>
      </c>
      <c r="H931" s="225">
        <v>1</v>
      </c>
      <c r="I931" s="226"/>
      <c r="J931" s="227">
        <f>ROUND(I931*H931,2)</f>
        <v>0</v>
      </c>
      <c r="K931" s="223" t="s">
        <v>23</v>
      </c>
      <c r="L931" s="72"/>
      <c r="M931" s="228" t="s">
        <v>23</v>
      </c>
      <c r="N931" s="229" t="s">
        <v>47</v>
      </c>
      <c r="O931" s="47"/>
      <c r="P931" s="230">
        <f>O931*H931</f>
        <v>0</v>
      </c>
      <c r="Q931" s="230">
        <v>0</v>
      </c>
      <c r="R931" s="230">
        <f>Q931*H931</f>
        <v>0</v>
      </c>
      <c r="S931" s="230">
        <v>0</v>
      </c>
      <c r="T931" s="231">
        <f>S931*H931</f>
        <v>0</v>
      </c>
      <c r="AR931" s="24" t="s">
        <v>254</v>
      </c>
      <c r="AT931" s="24" t="s">
        <v>176</v>
      </c>
      <c r="AU931" s="24" t="s">
        <v>87</v>
      </c>
      <c r="AY931" s="24" t="s">
        <v>170</v>
      </c>
      <c r="BE931" s="232">
        <f>IF(N931="základní",J931,0)</f>
        <v>0</v>
      </c>
      <c r="BF931" s="232">
        <f>IF(N931="snížená",J931,0)</f>
        <v>0</v>
      </c>
      <c r="BG931" s="232">
        <f>IF(N931="zákl. přenesená",J931,0)</f>
        <v>0</v>
      </c>
      <c r="BH931" s="232">
        <f>IF(N931="sníž. přenesená",J931,0)</f>
        <v>0</v>
      </c>
      <c r="BI931" s="232">
        <f>IF(N931="nulová",J931,0)</f>
        <v>0</v>
      </c>
      <c r="BJ931" s="24" t="s">
        <v>84</v>
      </c>
      <c r="BK931" s="232">
        <f>ROUND(I931*H931,2)</f>
        <v>0</v>
      </c>
      <c r="BL931" s="24" t="s">
        <v>254</v>
      </c>
      <c r="BM931" s="24" t="s">
        <v>3440</v>
      </c>
    </row>
    <row r="932" spans="2:47" s="1" customFormat="1" ht="13.5">
      <c r="B932" s="46"/>
      <c r="C932" s="74"/>
      <c r="D932" s="233" t="s">
        <v>183</v>
      </c>
      <c r="E932" s="74"/>
      <c r="F932" s="234" t="s">
        <v>3439</v>
      </c>
      <c r="G932" s="74"/>
      <c r="H932" s="74"/>
      <c r="I932" s="191"/>
      <c r="J932" s="74"/>
      <c r="K932" s="74"/>
      <c r="L932" s="72"/>
      <c r="M932" s="235"/>
      <c r="N932" s="47"/>
      <c r="O932" s="47"/>
      <c r="P932" s="47"/>
      <c r="Q932" s="47"/>
      <c r="R932" s="47"/>
      <c r="S932" s="47"/>
      <c r="T932" s="95"/>
      <c r="AT932" s="24" t="s">
        <v>183</v>
      </c>
      <c r="AU932" s="24" t="s">
        <v>87</v>
      </c>
    </row>
    <row r="933" spans="2:51" s="13" customFormat="1" ht="13.5">
      <c r="B933" s="275"/>
      <c r="C933" s="276"/>
      <c r="D933" s="233" t="s">
        <v>322</v>
      </c>
      <c r="E933" s="277" t="s">
        <v>23</v>
      </c>
      <c r="F933" s="278" t="s">
        <v>3441</v>
      </c>
      <c r="G933" s="276"/>
      <c r="H933" s="277" t="s">
        <v>23</v>
      </c>
      <c r="I933" s="279"/>
      <c r="J933" s="276"/>
      <c r="K933" s="276"/>
      <c r="L933" s="280"/>
      <c r="M933" s="281"/>
      <c r="N933" s="282"/>
      <c r="O933" s="282"/>
      <c r="P933" s="282"/>
      <c r="Q933" s="282"/>
      <c r="R933" s="282"/>
      <c r="S933" s="282"/>
      <c r="T933" s="283"/>
      <c r="AT933" s="284" t="s">
        <v>322</v>
      </c>
      <c r="AU933" s="284" t="s">
        <v>87</v>
      </c>
      <c r="AV933" s="13" t="s">
        <v>84</v>
      </c>
      <c r="AW933" s="13" t="s">
        <v>39</v>
      </c>
      <c r="AX933" s="13" t="s">
        <v>76</v>
      </c>
      <c r="AY933" s="284" t="s">
        <v>170</v>
      </c>
    </row>
    <row r="934" spans="2:51" s="13" customFormat="1" ht="13.5">
      <c r="B934" s="275"/>
      <c r="C934" s="276"/>
      <c r="D934" s="233" t="s">
        <v>322</v>
      </c>
      <c r="E934" s="277" t="s">
        <v>23</v>
      </c>
      <c r="F934" s="278" t="s">
        <v>3442</v>
      </c>
      <c r="G934" s="276"/>
      <c r="H934" s="277" t="s">
        <v>23</v>
      </c>
      <c r="I934" s="279"/>
      <c r="J934" s="276"/>
      <c r="K934" s="276"/>
      <c r="L934" s="280"/>
      <c r="M934" s="281"/>
      <c r="N934" s="282"/>
      <c r="O934" s="282"/>
      <c r="P934" s="282"/>
      <c r="Q934" s="282"/>
      <c r="R934" s="282"/>
      <c r="S934" s="282"/>
      <c r="T934" s="283"/>
      <c r="AT934" s="284" t="s">
        <v>322</v>
      </c>
      <c r="AU934" s="284" t="s">
        <v>87</v>
      </c>
      <c r="AV934" s="13" t="s">
        <v>84</v>
      </c>
      <c r="AW934" s="13" t="s">
        <v>39</v>
      </c>
      <c r="AX934" s="13" t="s">
        <v>76</v>
      </c>
      <c r="AY934" s="284" t="s">
        <v>170</v>
      </c>
    </row>
    <row r="935" spans="2:51" s="13" customFormat="1" ht="13.5">
      <c r="B935" s="275"/>
      <c r="C935" s="276"/>
      <c r="D935" s="233" t="s">
        <v>322</v>
      </c>
      <c r="E935" s="277" t="s">
        <v>23</v>
      </c>
      <c r="F935" s="278" t="s">
        <v>3443</v>
      </c>
      <c r="G935" s="276"/>
      <c r="H935" s="277" t="s">
        <v>23</v>
      </c>
      <c r="I935" s="279"/>
      <c r="J935" s="276"/>
      <c r="K935" s="276"/>
      <c r="L935" s="280"/>
      <c r="M935" s="281"/>
      <c r="N935" s="282"/>
      <c r="O935" s="282"/>
      <c r="P935" s="282"/>
      <c r="Q935" s="282"/>
      <c r="R935" s="282"/>
      <c r="S935" s="282"/>
      <c r="T935" s="283"/>
      <c r="AT935" s="284" t="s">
        <v>322</v>
      </c>
      <c r="AU935" s="284" t="s">
        <v>87</v>
      </c>
      <c r="AV935" s="13" t="s">
        <v>84</v>
      </c>
      <c r="AW935" s="13" t="s">
        <v>39</v>
      </c>
      <c r="AX935" s="13" t="s">
        <v>76</v>
      </c>
      <c r="AY935" s="284" t="s">
        <v>170</v>
      </c>
    </row>
    <row r="936" spans="2:51" s="13" customFormat="1" ht="13.5">
      <c r="B936" s="275"/>
      <c r="C936" s="276"/>
      <c r="D936" s="233" t="s">
        <v>322</v>
      </c>
      <c r="E936" s="277" t="s">
        <v>23</v>
      </c>
      <c r="F936" s="278" t="s">
        <v>3444</v>
      </c>
      <c r="G936" s="276"/>
      <c r="H936" s="277" t="s">
        <v>23</v>
      </c>
      <c r="I936" s="279"/>
      <c r="J936" s="276"/>
      <c r="K936" s="276"/>
      <c r="L936" s="280"/>
      <c r="M936" s="281"/>
      <c r="N936" s="282"/>
      <c r="O936" s="282"/>
      <c r="P936" s="282"/>
      <c r="Q936" s="282"/>
      <c r="R936" s="282"/>
      <c r="S936" s="282"/>
      <c r="T936" s="283"/>
      <c r="AT936" s="284" t="s">
        <v>322</v>
      </c>
      <c r="AU936" s="284" t="s">
        <v>87</v>
      </c>
      <c r="AV936" s="13" t="s">
        <v>84</v>
      </c>
      <c r="AW936" s="13" t="s">
        <v>39</v>
      </c>
      <c r="AX936" s="13" t="s">
        <v>76</v>
      </c>
      <c r="AY936" s="284" t="s">
        <v>170</v>
      </c>
    </row>
    <row r="937" spans="2:51" s="11" customFormat="1" ht="13.5">
      <c r="B937" s="240"/>
      <c r="C937" s="241"/>
      <c r="D937" s="233" t="s">
        <v>322</v>
      </c>
      <c r="E937" s="242" t="s">
        <v>23</v>
      </c>
      <c r="F937" s="243" t="s">
        <v>84</v>
      </c>
      <c r="G937" s="241"/>
      <c r="H937" s="244">
        <v>1</v>
      </c>
      <c r="I937" s="245"/>
      <c r="J937" s="241"/>
      <c r="K937" s="241"/>
      <c r="L937" s="246"/>
      <c r="M937" s="247"/>
      <c r="N937" s="248"/>
      <c r="O937" s="248"/>
      <c r="P937" s="248"/>
      <c r="Q937" s="248"/>
      <c r="R937" s="248"/>
      <c r="S937" s="248"/>
      <c r="T937" s="249"/>
      <c r="AT937" s="250" t="s">
        <v>322</v>
      </c>
      <c r="AU937" s="250" t="s">
        <v>87</v>
      </c>
      <c r="AV937" s="11" t="s">
        <v>87</v>
      </c>
      <c r="AW937" s="11" t="s">
        <v>39</v>
      </c>
      <c r="AX937" s="11" t="s">
        <v>84</v>
      </c>
      <c r="AY937" s="250" t="s">
        <v>170</v>
      </c>
    </row>
    <row r="938" spans="2:65" s="1" customFormat="1" ht="16.5" customHeight="1">
      <c r="B938" s="46"/>
      <c r="C938" s="262" t="s">
        <v>3445</v>
      </c>
      <c r="D938" s="262" t="s">
        <v>858</v>
      </c>
      <c r="E938" s="263" t="s">
        <v>3446</v>
      </c>
      <c r="F938" s="264" t="s">
        <v>3447</v>
      </c>
      <c r="G938" s="265" t="s">
        <v>179</v>
      </c>
      <c r="H938" s="266">
        <v>1</v>
      </c>
      <c r="I938" s="267"/>
      <c r="J938" s="268">
        <f>ROUND(I938*H938,2)</f>
        <v>0</v>
      </c>
      <c r="K938" s="264" t="s">
        <v>23</v>
      </c>
      <c r="L938" s="269"/>
      <c r="M938" s="270" t="s">
        <v>23</v>
      </c>
      <c r="N938" s="271" t="s">
        <v>47</v>
      </c>
      <c r="O938" s="47"/>
      <c r="P938" s="230">
        <f>O938*H938</f>
        <v>0</v>
      </c>
      <c r="Q938" s="230">
        <v>0</v>
      </c>
      <c r="R938" s="230">
        <f>Q938*H938</f>
        <v>0</v>
      </c>
      <c r="S938" s="230">
        <v>0</v>
      </c>
      <c r="T938" s="231">
        <f>S938*H938</f>
        <v>0</v>
      </c>
      <c r="AR938" s="24" t="s">
        <v>486</v>
      </c>
      <c r="AT938" s="24" t="s">
        <v>858</v>
      </c>
      <c r="AU938" s="24" t="s">
        <v>87</v>
      </c>
      <c r="AY938" s="24" t="s">
        <v>170</v>
      </c>
      <c r="BE938" s="232">
        <f>IF(N938="základní",J938,0)</f>
        <v>0</v>
      </c>
      <c r="BF938" s="232">
        <f>IF(N938="snížená",J938,0)</f>
        <v>0</v>
      </c>
      <c r="BG938" s="232">
        <f>IF(N938="zákl. přenesená",J938,0)</f>
        <v>0</v>
      </c>
      <c r="BH938" s="232">
        <f>IF(N938="sníž. přenesená",J938,0)</f>
        <v>0</v>
      </c>
      <c r="BI938" s="232">
        <f>IF(N938="nulová",J938,0)</f>
        <v>0</v>
      </c>
      <c r="BJ938" s="24" t="s">
        <v>84</v>
      </c>
      <c r="BK938" s="232">
        <f>ROUND(I938*H938,2)</f>
        <v>0</v>
      </c>
      <c r="BL938" s="24" t="s">
        <v>254</v>
      </c>
      <c r="BM938" s="24" t="s">
        <v>3448</v>
      </c>
    </row>
    <row r="939" spans="2:51" s="13" customFormat="1" ht="13.5">
      <c r="B939" s="275"/>
      <c r="C939" s="276"/>
      <c r="D939" s="233" t="s">
        <v>322</v>
      </c>
      <c r="E939" s="277" t="s">
        <v>23</v>
      </c>
      <c r="F939" s="278" t="s">
        <v>3449</v>
      </c>
      <c r="G939" s="276"/>
      <c r="H939" s="277" t="s">
        <v>23</v>
      </c>
      <c r="I939" s="279"/>
      <c r="J939" s="276"/>
      <c r="K939" s="276"/>
      <c r="L939" s="280"/>
      <c r="M939" s="281"/>
      <c r="N939" s="282"/>
      <c r="O939" s="282"/>
      <c r="P939" s="282"/>
      <c r="Q939" s="282"/>
      <c r="R939" s="282"/>
      <c r="S939" s="282"/>
      <c r="T939" s="283"/>
      <c r="AT939" s="284" t="s">
        <v>322</v>
      </c>
      <c r="AU939" s="284" t="s">
        <v>87</v>
      </c>
      <c r="AV939" s="13" t="s">
        <v>84</v>
      </c>
      <c r="AW939" s="13" t="s">
        <v>39</v>
      </c>
      <c r="AX939" s="13" t="s">
        <v>76</v>
      </c>
      <c r="AY939" s="284" t="s">
        <v>170</v>
      </c>
    </row>
    <row r="940" spans="2:51" s="13" customFormat="1" ht="13.5">
      <c r="B940" s="275"/>
      <c r="C940" s="276"/>
      <c r="D940" s="233" t="s">
        <v>322</v>
      </c>
      <c r="E940" s="277" t="s">
        <v>23</v>
      </c>
      <c r="F940" s="278" t="s">
        <v>3450</v>
      </c>
      <c r="G940" s="276"/>
      <c r="H940" s="277" t="s">
        <v>23</v>
      </c>
      <c r="I940" s="279"/>
      <c r="J940" s="276"/>
      <c r="K940" s="276"/>
      <c r="L940" s="280"/>
      <c r="M940" s="281"/>
      <c r="N940" s="282"/>
      <c r="O940" s="282"/>
      <c r="P940" s="282"/>
      <c r="Q940" s="282"/>
      <c r="R940" s="282"/>
      <c r="S940" s="282"/>
      <c r="T940" s="283"/>
      <c r="AT940" s="284" t="s">
        <v>322</v>
      </c>
      <c r="AU940" s="284" t="s">
        <v>87</v>
      </c>
      <c r="AV940" s="13" t="s">
        <v>84</v>
      </c>
      <c r="AW940" s="13" t="s">
        <v>39</v>
      </c>
      <c r="AX940" s="13" t="s">
        <v>76</v>
      </c>
      <c r="AY940" s="284" t="s">
        <v>170</v>
      </c>
    </row>
    <row r="941" spans="2:51" s="13" customFormat="1" ht="13.5">
      <c r="B941" s="275"/>
      <c r="C941" s="276"/>
      <c r="D941" s="233" t="s">
        <v>322</v>
      </c>
      <c r="E941" s="277" t="s">
        <v>23</v>
      </c>
      <c r="F941" s="278" t="s">
        <v>3451</v>
      </c>
      <c r="G941" s="276"/>
      <c r="H941" s="277" t="s">
        <v>23</v>
      </c>
      <c r="I941" s="279"/>
      <c r="J941" s="276"/>
      <c r="K941" s="276"/>
      <c r="L941" s="280"/>
      <c r="M941" s="281"/>
      <c r="N941" s="282"/>
      <c r="O941" s="282"/>
      <c r="P941" s="282"/>
      <c r="Q941" s="282"/>
      <c r="R941" s="282"/>
      <c r="S941" s="282"/>
      <c r="T941" s="283"/>
      <c r="AT941" s="284" t="s">
        <v>322</v>
      </c>
      <c r="AU941" s="284" t="s">
        <v>87</v>
      </c>
      <c r="AV941" s="13" t="s">
        <v>84</v>
      </c>
      <c r="AW941" s="13" t="s">
        <v>39</v>
      </c>
      <c r="AX941" s="13" t="s">
        <v>76</v>
      </c>
      <c r="AY941" s="284" t="s">
        <v>170</v>
      </c>
    </row>
    <row r="942" spans="2:51" s="13" customFormat="1" ht="13.5">
      <c r="B942" s="275"/>
      <c r="C942" s="276"/>
      <c r="D942" s="233" t="s">
        <v>322</v>
      </c>
      <c r="E942" s="277" t="s">
        <v>23</v>
      </c>
      <c r="F942" s="278" t="s">
        <v>3452</v>
      </c>
      <c r="G942" s="276"/>
      <c r="H942" s="277" t="s">
        <v>23</v>
      </c>
      <c r="I942" s="279"/>
      <c r="J942" s="276"/>
      <c r="K942" s="276"/>
      <c r="L942" s="280"/>
      <c r="M942" s="281"/>
      <c r="N942" s="282"/>
      <c r="O942" s="282"/>
      <c r="P942" s="282"/>
      <c r="Q942" s="282"/>
      <c r="R942" s="282"/>
      <c r="S942" s="282"/>
      <c r="T942" s="283"/>
      <c r="AT942" s="284" t="s">
        <v>322</v>
      </c>
      <c r="AU942" s="284" t="s">
        <v>87</v>
      </c>
      <c r="AV942" s="13" t="s">
        <v>84</v>
      </c>
      <c r="AW942" s="13" t="s">
        <v>39</v>
      </c>
      <c r="AX942" s="13" t="s">
        <v>76</v>
      </c>
      <c r="AY942" s="284" t="s">
        <v>170</v>
      </c>
    </row>
    <row r="943" spans="2:51" s="13" customFormat="1" ht="13.5">
      <c r="B943" s="275"/>
      <c r="C943" s="276"/>
      <c r="D943" s="233" t="s">
        <v>322</v>
      </c>
      <c r="E943" s="277" t="s">
        <v>23</v>
      </c>
      <c r="F943" s="278" t="s">
        <v>3453</v>
      </c>
      <c r="G943" s="276"/>
      <c r="H943" s="277" t="s">
        <v>23</v>
      </c>
      <c r="I943" s="279"/>
      <c r="J943" s="276"/>
      <c r="K943" s="276"/>
      <c r="L943" s="280"/>
      <c r="M943" s="281"/>
      <c r="N943" s="282"/>
      <c r="O943" s="282"/>
      <c r="P943" s="282"/>
      <c r="Q943" s="282"/>
      <c r="R943" s="282"/>
      <c r="S943" s="282"/>
      <c r="T943" s="283"/>
      <c r="AT943" s="284" t="s">
        <v>322</v>
      </c>
      <c r="AU943" s="284" t="s">
        <v>87</v>
      </c>
      <c r="AV943" s="13" t="s">
        <v>84</v>
      </c>
      <c r="AW943" s="13" t="s">
        <v>39</v>
      </c>
      <c r="AX943" s="13" t="s">
        <v>76</v>
      </c>
      <c r="AY943" s="284" t="s">
        <v>170</v>
      </c>
    </row>
    <row r="944" spans="2:51" s="13" customFormat="1" ht="13.5">
      <c r="B944" s="275"/>
      <c r="C944" s="276"/>
      <c r="D944" s="233" t="s">
        <v>322</v>
      </c>
      <c r="E944" s="277" t="s">
        <v>23</v>
      </c>
      <c r="F944" s="278" t="s">
        <v>3454</v>
      </c>
      <c r="G944" s="276"/>
      <c r="H944" s="277" t="s">
        <v>23</v>
      </c>
      <c r="I944" s="279"/>
      <c r="J944" s="276"/>
      <c r="K944" s="276"/>
      <c r="L944" s="280"/>
      <c r="M944" s="281"/>
      <c r="N944" s="282"/>
      <c r="O944" s="282"/>
      <c r="P944" s="282"/>
      <c r="Q944" s="282"/>
      <c r="R944" s="282"/>
      <c r="S944" s="282"/>
      <c r="T944" s="283"/>
      <c r="AT944" s="284" t="s">
        <v>322</v>
      </c>
      <c r="AU944" s="284" t="s">
        <v>87</v>
      </c>
      <c r="AV944" s="13" t="s">
        <v>84</v>
      </c>
      <c r="AW944" s="13" t="s">
        <v>39</v>
      </c>
      <c r="AX944" s="13" t="s">
        <v>76</v>
      </c>
      <c r="AY944" s="284" t="s">
        <v>170</v>
      </c>
    </row>
    <row r="945" spans="2:51" s="11" customFormat="1" ht="13.5">
      <c r="B945" s="240"/>
      <c r="C945" s="241"/>
      <c r="D945" s="233" t="s">
        <v>322</v>
      </c>
      <c r="E945" s="242" t="s">
        <v>23</v>
      </c>
      <c r="F945" s="243" t="s">
        <v>84</v>
      </c>
      <c r="G945" s="241"/>
      <c r="H945" s="244">
        <v>1</v>
      </c>
      <c r="I945" s="245"/>
      <c r="J945" s="241"/>
      <c r="K945" s="241"/>
      <c r="L945" s="246"/>
      <c r="M945" s="247"/>
      <c r="N945" s="248"/>
      <c r="O945" s="248"/>
      <c r="P945" s="248"/>
      <c r="Q945" s="248"/>
      <c r="R945" s="248"/>
      <c r="S945" s="248"/>
      <c r="T945" s="249"/>
      <c r="AT945" s="250" t="s">
        <v>322</v>
      </c>
      <c r="AU945" s="250" t="s">
        <v>87</v>
      </c>
      <c r="AV945" s="11" t="s">
        <v>87</v>
      </c>
      <c r="AW945" s="11" t="s">
        <v>39</v>
      </c>
      <c r="AX945" s="11" t="s">
        <v>84</v>
      </c>
      <c r="AY945" s="250" t="s">
        <v>170</v>
      </c>
    </row>
    <row r="946" spans="2:65" s="1" customFormat="1" ht="16.5" customHeight="1">
      <c r="B946" s="46"/>
      <c r="C946" s="221" t="s">
        <v>3455</v>
      </c>
      <c r="D946" s="221" t="s">
        <v>176</v>
      </c>
      <c r="E946" s="222" t="s">
        <v>3456</v>
      </c>
      <c r="F946" s="223" t="s">
        <v>3457</v>
      </c>
      <c r="G946" s="224" t="s">
        <v>179</v>
      </c>
      <c r="H946" s="225">
        <v>1</v>
      </c>
      <c r="I946" s="226"/>
      <c r="J946" s="227">
        <f>ROUND(I946*H946,2)</f>
        <v>0</v>
      </c>
      <c r="K946" s="223" t="s">
        <v>23</v>
      </c>
      <c r="L946" s="72"/>
      <c r="M946" s="228" t="s">
        <v>23</v>
      </c>
      <c r="N946" s="229" t="s">
        <v>47</v>
      </c>
      <c r="O946" s="47"/>
      <c r="P946" s="230">
        <f>O946*H946</f>
        <v>0</v>
      </c>
      <c r="Q946" s="230">
        <v>0</v>
      </c>
      <c r="R946" s="230">
        <f>Q946*H946</f>
        <v>0</v>
      </c>
      <c r="S946" s="230">
        <v>0</v>
      </c>
      <c r="T946" s="231">
        <f>S946*H946</f>
        <v>0</v>
      </c>
      <c r="AR946" s="24" t="s">
        <v>254</v>
      </c>
      <c r="AT946" s="24" t="s">
        <v>176</v>
      </c>
      <c r="AU946" s="24" t="s">
        <v>87</v>
      </c>
      <c r="AY946" s="24" t="s">
        <v>170</v>
      </c>
      <c r="BE946" s="232">
        <f>IF(N946="základní",J946,0)</f>
        <v>0</v>
      </c>
      <c r="BF946" s="232">
        <f>IF(N946="snížená",J946,0)</f>
        <v>0</v>
      </c>
      <c r="BG946" s="232">
        <f>IF(N946="zákl. přenesená",J946,0)</f>
        <v>0</v>
      </c>
      <c r="BH946" s="232">
        <f>IF(N946="sníž. přenesená",J946,0)</f>
        <v>0</v>
      </c>
      <c r="BI946" s="232">
        <f>IF(N946="nulová",J946,0)</f>
        <v>0</v>
      </c>
      <c r="BJ946" s="24" t="s">
        <v>84</v>
      </c>
      <c r="BK946" s="232">
        <f>ROUND(I946*H946,2)</f>
        <v>0</v>
      </c>
      <c r="BL946" s="24" t="s">
        <v>254</v>
      </c>
      <c r="BM946" s="24" t="s">
        <v>3458</v>
      </c>
    </row>
    <row r="947" spans="2:47" s="1" customFormat="1" ht="13.5">
      <c r="B947" s="46"/>
      <c r="C947" s="74"/>
      <c r="D947" s="233" t="s">
        <v>183</v>
      </c>
      <c r="E947" s="74"/>
      <c r="F947" s="234" t="s">
        <v>3457</v>
      </c>
      <c r="G947" s="74"/>
      <c r="H947" s="74"/>
      <c r="I947" s="191"/>
      <c r="J947" s="74"/>
      <c r="K947" s="74"/>
      <c r="L947" s="72"/>
      <c r="M947" s="237"/>
      <c r="N947" s="238"/>
      <c r="O947" s="238"/>
      <c r="P947" s="238"/>
      <c r="Q947" s="238"/>
      <c r="R947" s="238"/>
      <c r="S947" s="238"/>
      <c r="T947" s="239"/>
      <c r="AT947" s="24" t="s">
        <v>183</v>
      </c>
      <c r="AU947" s="24" t="s">
        <v>87</v>
      </c>
    </row>
    <row r="948" spans="2:12" s="1" customFormat="1" ht="6.95" customHeight="1">
      <c r="B948" s="67"/>
      <c r="C948" s="68"/>
      <c r="D948" s="68"/>
      <c r="E948" s="68"/>
      <c r="F948" s="68"/>
      <c r="G948" s="68"/>
      <c r="H948" s="68"/>
      <c r="I948" s="166"/>
      <c r="J948" s="68"/>
      <c r="K948" s="68"/>
      <c r="L948" s="72"/>
    </row>
  </sheetData>
  <sheetProtection password="CC35" sheet="1" objects="1" scenarios="1" formatColumns="0" formatRows="0" autoFilter="0"/>
  <autoFilter ref="C87:K947"/>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Z620-BUDIN\Budin</dc:creator>
  <cp:keywords/>
  <dc:description/>
  <cp:lastModifiedBy>Z620-BUDIN\Budin</cp:lastModifiedBy>
  <dcterms:created xsi:type="dcterms:W3CDTF">2018-09-24T07:42:47Z</dcterms:created>
  <dcterms:modified xsi:type="dcterms:W3CDTF">2018-09-24T07:43:16Z</dcterms:modified>
  <cp:category/>
  <cp:version/>
  <cp:contentType/>
  <cp:contentStatus/>
</cp:coreProperties>
</file>