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28" i="12"/>
  <c r="AC28" i="12"/>
  <c r="AD28" i="12"/>
  <c r="G8" i="12"/>
  <c r="K8" i="12"/>
  <c r="O8" i="12"/>
  <c r="U8" i="12"/>
  <c r="G9" i="12"/>
  <c r="I9" i="12"/>
  <c r="I8" i="12" s="1"/>
  <c r="K9" i="12"/>
  <c r="M9" i="12"/>
  <c r="M8" i="12" s="1"/>
  <c r="O9" i="12"/>
  <c r="Q9" i="12"/>
  <c r="Q8" i="12" s="1"/>
  <c r="U9" i="12"/>
  <c r="G11" i="12"/>
  <c r="I11" i="12"/>
  <c r="I10" i="12" s="1"/>
  <c r="K11" i="12"/>
  <c r="M11" i="12"/>
  <c r="O11" i="12"/>
  <c r="Q11" i="12"/>
  <c r="Q10" i="12" s="1"/>
  <c r="U11" i="12"/>
  <c r="G13" i="12"/>
  <c r="G10" i="12" s="1"/>
  <c r="I13" i="12"/>
  <c r="K13" i="12"/>
  <c r="K10" i="12" s="1"/>
  <c r="O13" i="12"/>
  <c r="O10" i="12" s="1"/>
  <c r="Q13" i="12"/>
  <c r="U13" i="12"/>
  <c r="U10" i="12" s="1"/>
  <c r="G15" i="12"/>
  <c r="I15" i="12"/>
  <c r="K15" i="12"/>
  <c r="M15" i="12"/>
  <c r="O15" i="12"/>
  <c r="Q15" i="12"/>
  <c r="U15" i="12"/>
  <c r="G17" i="12"/>
  <c r="I17" i="12"/>
  <c r="I16" i="12" s="1"/>
  <c r="K17" i="12"/>
  <c r="M17" i="12"/>
  <c r="O17" i="12"/>
  <c r="Q17" i="12"/>
  <c r="Q16" i="12" s="1"/>
  <c r="U17" i="12"/>
  <c r="G19" i="12"/>
  <c r="G16" i="12" s="1"/>
  <c r="I19" i="12"/>
  <c r="K19" i="12"/>
  <c r="K16" i="12" s="1"/>
  <c r="O19" i="12"/>
  <c r="O16" i="12" s="1"/>
  <c r="Q19" i="12"/>
  <c r="U19" i="12"/>
  <c r="U16" i="12" s="1"/>
  <c r="G21" i="12"/>
  <c r="I21" i="12"/>
  <c r="K21" i="12"/>
  <c r="M21" i="12"/>
  <c r="O21" i="12"/>
  <c r="Q21" i="12"/>
  <c r="U21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K25" i="12"/>
  <c r="O25" i="12"/>
  <c r="U25" i="12"/>
  <c r="G26" i="12"/>
  <c r="I26" i="12"/>
  <c r="I25" i="12" s="1"/>
  <c r="K26" i="12"/>
  <c r="M26" i="12"/>
  <c r="M25" i="12" s="1"/>
  <c r="O26" i="12"/>
  <c r="Q26" i="12"/>
  <c r="Q25" i="12" s="1"/>
  <c r="U26" i="12"/>
  <c r="I20" i="1"/>
  <c r="I19" i="1"/>
  <c r="I18" i="1"/>
  <c r="I17" i="1"/>
  <c r="I16" i="1"/>
  <c r="I51" i="1"/>
  <c r="G27" i="1"/>
  <c r="F40" i="1"/>
  <c r="G40" i="1"/>
  <c r="G25" i="1" s="1"/>
  <c r="G26" i="1" s="1"/>
  <c r="H40" i="1"/>
  <c r="I40" i="1"/>
  <c r="J40" i="1"/>
  <c r="J39" i="1"/>
  <c r="H39" i="1"/>
  <c r="I39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9" i="12"/>
  <c r="M16" i="12" s="1"/>
  <c r="M13" i="12"/>
  <c r="M10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<sst xmlns="http://schemas.openxmlformats.org/spreadsheetml/2006/main" count="192" uniqueCount="123">
  <si>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</si>
  <si>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</si>
  <si>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</si>
  <si>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</si>
  <si>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</si>
  <si>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</si>
  <si>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</si>
  <si>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</si>
  <si>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</si>
  <si>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</si>
  <si>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</si>
  <si>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</si>
  <si>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</si>
  <si>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</si>
  <si>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</si>
  <si>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</si>
  <si>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</si>
  <si>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</si>
  <si>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</si>
  <si>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</si>
  <si>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</si>
  <si>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</si>
  <si>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</si>
  <si>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</si>
  <si>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</si>
  <si>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</si>
  <si>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</si>
  <si>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</si>
  <si>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</si>
  <si>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</si>
  <si>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</si>
  <si>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</si>
  <si>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</si>
  <si>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</si>
  <si>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</si>
  <si>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</si>
  <si>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</si>
  <si>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</si>
  <si>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</si>
  <si>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</si>
  <si>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</si>
  <si>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</si>
  <si>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</si>
  <si>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HORNÍ BŘÍZA</t>
  </si>
  <si>
    <t>Rozpočet:</t>
  </si>
  <si>
    <t>Misto</t>
  </si>
  <si>
    <t>HORNÍ BŘÍZA, obj. D - REHABILITAČNÍ PAVILON</t>
  </si>
  <si>
    <t>Rozpočet</t>
  </si>
  <si>
    <t>Celkem za stavbu</t>
  </si>
  <si>
    <t>CZK</t>
  </si>
  <si>
    <t>Rekapitulace dílů</t>
  </si>
  <si>
    <t>Typ dílu</t>
  </si>
  <si>
    <t>95</t>
  </si>
  <si>
    <t>Dokončovací kce na pozem.stav.</t>
  </si>
  <si>
    <t>713</t>
  </si>
  <si>
    <t>Izolace tepelné</t>
  </si>
  <si>
    <t>762</t>
  </si>
  <si>
    <t>Konstrukce tesařské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</si>
  <si>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</si>
  <si>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</si>
  <si>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</si>
  <si>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</si>
  <si>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</si>
  <si>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</si>
  <si>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</si>
  <si>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</si>
  <si>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</si>
  <si>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</si>
  <si>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</si>
  <si>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</si>
  <si>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</si>
  <si>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</si>
  <si>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</si>
  <si>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</si>
  <si>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</si>
  <si>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</si>
  <si>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</si>
  <si>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</si>
  <si>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</si>
  <si>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</si>
  <si>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</si>
  <si>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</si>
  <si>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</si>
  <si>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</si>
  <si>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</si>
  <si>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</si>
  <si>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</si>
  <si>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950300230RA0</t>
  </si>
  <si>
    <t>Vytvoření otvoru dod.  do 1,5 m2 v SDK+, zpětná úprava</t>
  </si>
  <si>
    <t>kus</t>
  </si>
  <si>
    <t>POL2_0</t>
  </si>
  <si>
    <t>713100010RAC</t>
  </si>
  <si>
    <t>Izolace tepelné volně položené minerální plsť, tloušťka 10 cm</t>
  </si>
  <si>
    <t>m2</t>
  </si>
  <si>
    <t>74,8</t>
  </si>
  <si>
    <t>VV</t>
  </si>
  <si>
    <t>713191100RT9</t>
  </si>
  <si>
    <t>Položení separační fólie, včetně dodávky fólie</t>
  </si>
  <si>
    <t>POL1_0</t>
  </si>
  <si>
    <t>998713102R00</t>
  </si>
  <si>
    <t>Přesun hmot pro izolace tepelné, výšky do 12 m</t>
  </si>
  <si>
    <t>t</t>
  </si>
  <si>
    <t>762520010RAA</t>
  </si>
  <si>
    <t>Podlaha z prken hrubých na sraz, na polštáře á 1 m, prkna tloušťky 24 mm</t>
  </si>
  <si>
    <t>8,0*0,8</t>
  </si>
  <si>
    <t>762322911R00</t>
  </si>
  <si>
    <t xml:space="preserve"> hranolky do 100 cm2 sloupky vč.dodávky</t>
  </si>
  <si>
    <t>m</t>
  </si>
  <si>
    <t>0,23*8*2</t>
  </si>
  <si>
    <t>762321911R00</t>
  </si>
  <si>
    <t>rámové a podkladní prkn0 25 mm</t>
  </si>
  <si>
    <t>8,0*4</t>
  </si>
  <si>
    <t>762911113R00</t>
  </si>
  <si>
    <t xml:space="preserve">Impregnace řeziva  </t>
  </si>
  <si>
    <t>998762102R00</t>
  </si>
  <si>
    <t>Přesun hmot pro tesařské konstrukce, výšky do 12 m</t>
  </si>
  <si>
    <t>3</t>
  </si>
  <si>
    <t>zařízení staveniště, mimostaveništní doprava</t>
  </si>
  <si>
    <t>ks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</si>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</sst>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5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5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SUMIF(F47:F50,A16,I47:I50)+SUMIF(F47:F50,"PSU",I47:I50)</f>
        <v>0</v>
      </c>
      <c r="J16" s="93"/>
    </row>
    <row r="17" spans="1:10" ht="23.25" customHeight="1" x14ac:dyDescent="0.25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SUMIF(F47:F50,A17,I47:I50)</f>
        <v>0</v>
      </c>
      <c r="J17" s="93"/>
    </row>
    <row r="18" spans="1:10" ht="23.25" customHeight="1" x14ac:dyDescent="0.25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SUMIF(F47:F50,A18,I47:I50)</f>
        <v>0</v>
      </c>
      <c r="J18" s="93"/>
    </row>
    <row r="19" spans="1:10" ht="23.25" customHeight="1" x14ac:dyDescent="0.25">
      <c r="A19" s="193" t="s">
        <v>58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SUMIF(F47:F50,A19,I47:I50)</f>
        <v>0</v>
      </c>
      <c r="J19" s="93"/>
    </row>
    <row r="20" spans="1:10" ht="23.25" customHeight="1" x14ac:dyDescent="0.25">
      <c r="A20" s="193" t="s">
        <v>59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SUMIF(F47:F50,A20,I47:I50)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43291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5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Pol'!AC28</f>
        <v>0</v>
      </c>
      <c r="G39" s="148">
        <f>'Rozpočet Pol'!AD28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5">
      <c r="A40" s="131"/>
      <c r="B40" s="141" t="s">
        <v>48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6" x14ac:dyDescent="0.3">
      <c r="B44" s="161" t="s">
        <v>50</v>
      </c>
    </row>
    <row r="46" spans="1:10" ht="25.5" customHeight="1" x14ac:dyDescent="0.25">
      <c r="A46" s="162"/>
      <c r="B46" s="168" t="s">
        <v>16</v>
      </c>
      <c r="C46" s="168" t="s">
        <v>5</v>
      </c>
      <c r="D46" s="169"/>
      <c r="E46" s="169"/>
      <c r="F46" s="172" t="s">
        <v>51</v>
      </c>
      <c r="G46" s="172"/>
      <c r="H46" s="172"/>
      <c r="I46" s="173" t="s">
        <v>28</v>
      </c>
      <c r="J46" s="173"/>
    </row>
    <row r="47" spans="1:10" ht="25.5" customHeight="1" x14ac:dyDescent="0.25">
      <c r="A47" s="163"/>
      <c r="B47" s="174" t="s">
        <v>52</v>
      </c>
      <c r="C47" s="175" t="s">
        <v>53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5">
      <c r="A48" s="163"/>
      <c r="B48" s="166" t="s">
        <v>54</v>
      </c>
      <c r="C48" s="165" t="s">
        <v>55</v>
      </c>
      <c r="D48" s="167"/>
      <c r="E48" s="167"/>
      <c r="F48" s="183" t="s">
        <v>24</v>
      </c>
      <c r="G48" s="184"/>
      <c r="H48" s="184"/>
      <c r="I48" s="185">
        <f>'Rozpočet Pol'!G10</f>
        <v>0</v>
      </c>
      <c r="J48" s="185"/>
    </row>
    <row r="49" spans="1:10" ht="25.5" customHeight="1" x14ac:dyDescent="0.25">
      <c r="A49" s="163"/>
      <c r="B49" s="166" t="s">
        <v>56</v>
      </c>
      <c r="C49" s="165" t="s">
        <v>57</v>
      </c>
      <c r="D49" s="167"/>
      <c r="E49" s="167"/>
      <c r="F49" s="183" t="s">
        <v>24</v>
      </c>
      <c r="G49" s="184"/>
      <c r="H49" s="184"/>
      <c r="I49" s="185">
        <f>'Rozpočet Pol'!G16</f>
        <v>0</v>
      </c>
      <c r="J49" s="185"/>
    </row>
    <row r="50" spans="1:10" ht="25.5" customHeight="1" x14ac:dyDescent="0.25">
      <c r="A50" s="163"/>
      <c r="B50" s="177" t="s">
        <v>58</v>
      </c>
      <c r="C50" s="178" t="s">
        <v>26</v>
      </c>
      <c r="D50" s="179"/>
      <c r="E50" s="179"/>
      <c r="F50" s="186" t="s">
        <v>23</v>
      </c>
      <c r="G50" s="187"/>
      <c r="H50" s="187"/>
      <c r="I50" s="188">
        <f>'Rozpočet Pol'!G25</f>
        <v>0</v>
      </c>
      <c r="J50" s="188"/>
    </row>
    <row r="51" spans="1:10" ht="25.5" customHeight="1" x14ac:dyDescent="0.25">
      <c r="A51" s="164"/>
      <c r="B51" s="170" t="s">
        <v>1</v>
      </c>
      <c r="C51" s="170"/>
      <c r="D51" s="171"/>
      <c r="E51" s="171"/>
      <c r="F51" s="189"/>
      <c r="G51" s="190"/>
      <c r="H51" s="190"/>
      <c r="I51" s="191">
        <f>SUM(I47:I50)</f>
        <v>0</v>
      </c>
      <c r="J51" s="191"/>
    </row>
    <row r="52" spans="1:10" x14ac:dyDescent="0.25">
      <c r="F52" s="192"/>
      <c r="G52" s="130"/>
      <c r="H52" s="192"/>
      <c r="I52" s="130"/>
      <c r="J52" s="130"/>
    </row>
    <row r="53" spans="1:10" x14ac:dyDescent="0.25">
      <c r="F53" s="192"/>
      <c r="G53" s="130"/>
      <c r="H53" s="192"/>
      <c r="I53" s="130"/>
      <c r="J53" s="130"/>
    </row>
    <row r="54" spans="1:10" x14ac:dyDescent="0.25">
      <c r="F54" s="192"/>
      <c r="G54" s="130"/>
      <c r="H54" s="192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8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195" t="s">
        <v>6</v>
      </c>
      <c r="B1" s="195"/>
      <c r="C1" s="195"/>
      <c r="D1" s="195"/>
      <c r="E1" s="195"/>
      <c r="F1" s="195"/>
      <c r="G1" s="195"/>
      <c r="AE1" t="s">
        <v>61</v>
      </c>
    </row>
    <row r="2" spans="1:60" ht="25.05" customHeight="1" x14ac:dyDescent="0.25">
      <c r="A2" s="202" t="s">
        <v>60</v>
      </c>
      <c r="B2" s="196"/>
      <c r="C2" s="197" t="s">
        <v>46</v>
      </c>
      <c r="D2" s="198"/>
      <c r="E2" s="198"/>
      <c r="F2" s="198"/>
      <c r="G2" s="204"/>
      <c r="AE2" t="s">
        <v>62</v>
      </c>
    </row>
    <row r="3" spans="1:60" ht="25.05" customHeight="1" x14ac:dyDescent="0.25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63</v>
      </c>
    </row>
    <row r="4" spans="1:60" ht="25.05" hidden="1" customHeight="1" x14ac:dyDescent="0.25">
      <c r="A4" s="203" t="s">
        <v>8</v>
      </c>
      <c r="B4" s="201"/>
      <c r="C4" s="199"/>
      <c r="D4" s="200"/>
      <c r="E4" s="200"/>
      <c r="F4" s="200"/>
      <c r="G4" s="205"/>
      <c r="AE4" t="s">
        <v>64</v>
      </c>
    </row>
    <row r="5" spans="1:60" hidden="1" x14ac:dyDescent="0.25">
      <c r="A5" s="206" t="s">
        <v>65</v>
      </c>
      <c r="B5" s="207"/>
      <c r="C5" s="208"/>
      <c r="D5" s="209"/>
      <c r="E5" s="209"/>
      <c r="F5" s="209"/>
      <c r="G5" s="210"/>
      <c r="AE5" t="s">
        <v>66</v>
      </c>
    </row>
    <row r="7" spans="1:60" ht="39.6" x14ac:dyDescent="0.25">
      <c r="A7" s="215" t="s">
        <v>67</v>
      </c>
      <c r="B7" s="216" t="s">
        <v>68</v>
      </c>
      <c r="C7" s="216" t="s">
        <v>69</v>
      </c>
      <c r="D7" s="215" t="s">
        <v>70</v>
      </c>
      <c r="E7" s="215" t="s">
        <v>71</v>
      </c>
      <c r="F7" s="211" t="s">
        <v>72</v>
      </c>
      <c r="G7" s="234" t="s">
        <v>28</v>
      </c>
      <c r="H7" s="235" t="s">
        <v>29</v>
      </c>
      <c r="I7" s="235" t="s">
        <v>73</v>
      </c>
      <c r="J7" s="235" t="s">
        <v>30</v>
      </c>
      <c r="K7" s="235" t="s">
        <v>74</v>
      </c>
      <c r="L7" s="235" t="s">
        <v>75</v>
      </c>
      <c r="M7" s="235" t="s">
        <v>76</v>
      </c>
      <c r="N7" s="235" t="s">
        <v>77</v>
      </c>
      <c r="O7" s="235" t="s">
        <v>78</v>
      </c>
      <c r="P7" s="235" t="s">
        <v>79</v>
      </c>
      <c r="Q7" s="235" t="s">
        <v>80</v>
      </c>
      <c r="R7" s="235" t="s">
        <v>81</v>
      </c>
      <c r="S7" s="235" t="s">
        <v>82</v>
      </c>
      <c r="T7" s="235" t="s">
        <v>83</v>
      </c>
      <c r="U7" s="218" t="s">
        <v>84</v>
      </c>
    </row>
    <row r="8" spans="1:60" x14ac:dyDescent="0.25">
      <c r="A8" s="236" t="s">
        <v>85</v>
      </c>
      <c r="B8" s="237" t="s">
        <v>52</v>
      </c>
      <c r="C8" s="238" t="s">
        <v>53</v>
      </c>
      <c r="D8" s="239"/>
      <c r="E8" s="240"/>
      <c r="F8" s="241"/>
      <c r="G8" s="241">
        <f>SUMIF(AE9:AE9,"&lt;&gt;NOR",G9:G9)</f>
        <v>0</v>
      </c>
      <c r="H8" s="241"/>
      <c r="I8" s="241">
        <f>SUM(I9:I9)</f>
        <v>0</v>
      </c>
      <c r="J8" s="241"/>
      <c r="K8" s="241">
        <f>SUM(K9:K9)</f>
        <v>0</v>
      </c>
      <c r="L8" s="241"/>
      <c r="M8" s="241">
        <f>SUM(M9:M9)</f>
        <v>0</v>
      </c>
      <c r="N8" s="217"/>
      <c r="O8" s="217">
        <f>SUM(O9:O9)</f>
        <v>1.712E-2</v>
      </c>
      <c r="P8" s="217"/>
      <c r="Q8" s="217">
        <f>SUM(Q9:Q9)</f>
        <v>0.12107</v>
      </c>
      <c r="R8" s="217"/>
      <c r="S8" s="217"/>
      <c r="T8" s="236"/>
      <c r="U8" s="217">
        <f>SUM(U9:U9)</f>
        <v>17.41</v>
      </c>
      <c r="AE8" t="s">
        <v>86</v>
      </c>
    </row>
    <row r="9" spans="1:60" outlineLevel="1" x14ac:dyDescent="0.25">
      <c r="A9" s="213">
        <v>1</v>
      </c>
      <c r="B9" s="219" t="s">
        <v>87</v>
      </c>
      <c r="C9" s="264" t="s">
        <v>88</v>
      </c>
      <c r="D9" s="221" t="s">
        <v>89</v>
      </c>
      <c r="E9" s="228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1.712E-2</v>
      </c>
      <c r="O9" s="222">
        <f>ROUND(E9*N9,5)</f>
        <v>1.712E-2</v>
      </c>
      <c r="P9" s="222">
        <v>0.12107</v>
      </c>
      <c r="Q9" s="222">
        <f>ROUND(E9*P9,5)</f>
        <v>0.12107</v>
      </c>
      <c r="R9" s="222"/>
      <c r="S9" s="222"/>
      <c r="T9" s="223">
        <v>17.40821</v>
      </c>
      <c r="U9" s="222">
        <f>ROUND(E9*T9,2)</f>
        <v>17.41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5">
      <c r="A10" s="214" t="s">
        <v>85</v>
      </c>
      <c r="B10" s="220" t="s">
        <v>54</v>
      </c>
      <c r="C10" s="265" t="s">
        <v>55</v>
      </c>
      <c r="D10" s="224"/>
      <c r="E10" s="229"/>
      <c r="F10" s="233"/>
      <c r="G10" s="233">
        <f>SUMIF(AE11:AE15,"&lt;&gt;NOR",G11:G15)</f>
        <v>0</v>
      </c>
      <c r="H10" s="233"/>
      <c r="I10" s="233">
        <f>SUM(I11:I15)</f>
        <v>0</v>
      </c>
      <c r="J10" s="233"/>
      <c r="K10" s="233">
        <f>SUM(K11:K15)</f>
        <v>0</v>
      </c>
      <c r="L10" s="233"/>
      <c r="M10" s="233">
        <f>SUM(M11:M15)</f>
        <v>0</v>
      </c>
      <c r="N10" s="225"/>
      <c r="O10" s="225">
        <f>SUM(O11:O15)</f>
        <v>0.30592999999999998</v>
      </c>
      <c r="P10" s="225"/>
      <c r="Q10" s="225">
        <f>SUM(Q11:Q15)</f>
        <v>0</v>
      </c>
      <c r="R10" s="225"/>
      <c r="S10" s="225"/>
      <c r="T10" s="226"/>
      <c r="U10" s="225">
        <f>SUM(U11:U15)</f>
        <v>13.100000000000001</v>
      </c>
      <c r="AE10" t="s">
        <v>86</v>
      </c>
    </row>
    <row r="11" spans="1:60" ht="20.399999999999999" outlineLevel="1" x14ac:dyDescent="0.25">
      <c r="A11" s="213">
        <v>2</v>
      </c>
      <c r="B11" s="219" t="s">
        <v>91</v>
      </c>
      <c r="C11" s="264" t="s">
        <v>92</v>
      </c>
      <c r="D11" s="221" t="s">
        <v>93</v>
      </c>
      <c r="E11" s="228">
        <v>74.8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4.0800000000000003E-3</v>
      </c>
      <c r="O11" s="222">
        <f>ROUND(E11*N11,5)</f>
        <v>0.30518000000000001</v>
      </c>
      <c r="P11" s="222">
        <v>0</v>
      </c>
      <c r="Q11" s="222">
        <f>ROUND(E11*P11,5)</f>
        <v>0</v>
      </c>
      <c r="R11" s="222"/>
      <c r="S11" s="222"/>
      <c r="T11" s="223">
        <v>9.7460000000000005E-2</v>
      </c>
      <c r="U11" s="222">
        <f>ROUND(E11*T11,2)</f>
        <v>7.29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90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13"/>
      <c r="B12" s="219"/>
      <c r="C12" s="266" t="s">
        <v>94</v>
      </c>
      <c r="D12" s="227"/>
      <c r="E12" s="230">
        <v>74.8</v>
      </c>
      <c r="F12" s="232"/>
      <c r="G12" s="232"/>
      <c r="H12" s="232"/>
      <c r="I12" s="232"/>
      <c r="J12" s="232"/>
      <c r="K12" s="232"/>
      <c r="L12" s="232"/>
      <c r="M12" s="232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95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13">
        <v>3</v>
      </c>
      <c r="B13" s="219" t="s">
        <v>96</v>
      </c>
      <c r="C13" s="264" t="s">
        <v>97</v>
      </c>
      <c r="D13" s="221" t="s">
        <v>93</v>
      </c>
      <c r="E13" s="228">
        <v>74.8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1.0000000000000001E-5</v>
      </c>
      <c r="O13" s="222">
        <f>ROUND(E13*N13,5)</f>
        <v>7.5000000000000002E-4</v>
      </c>
      <c r="P13" s="222">
        <v>0</v>
      </c>
      <c r="Q13" s="222">
        <f>ROUND(E13*P13,5)</f>
        <v>0</v>
      </c>
      <c r="R13" s="222"/>
      <c r="S13" s="222"/>
      <c r="T13" s="223">
        <v>7.0000000000000007E-2</v>
      </c>
      <c r="U13" s="222">
        <f>ROUND(E13*T13,2)</f>
        <v>5.24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98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3"/>
      <c r="B14" s="219"/>
      <c r="C14" s="266" t="s">
        <v>94</v>
      </c>
      <c r="D14" s="227"/>
      <c r="E14" s="230">
        <v>74.8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95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13">
        <v>4</v>
      </c>
      <c r="B15" s="219" t="s">
        <v>99</v>
      </c>
      <c r="C15" s="264" t="s">
        <v>100</v>
      </c>
      <c r="D15" s="221" t="s">
        <v>101</v>
      </c>
      <c r="E15" s="228">
        <v>0.31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1.831</v>
      </c>
      <c r="U15" s="222">
        <f>ROUND(E15*T15,2)</f>
        <v>0.56999999999999995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98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5">
      <c r="A16" s="214" t="s">
        <v>85</v>
      </c>
      <c r="B16" s="220" t="s">
        <v>56</v>
      </c>
      <c r="C16" s="265" t="s">
        <v>57</v>
      </c>
      <c r="D16" s="224"/>
      <c r="E16" s="229"/>
      <c r="F16" s="233"/>
      <c r="G16" s="233">
        <f>SUMIF(AE17:AE24,"&lt;&gt;NOR",G17:G24)</f>
        <v>0</v>
      </c>
      <c r="H16" s="233"/>
      <c r="I16" s="233">
        <f>SUM(I17:I24)</f>
        <v>0</v>
      </c>
      <c r="J16" s="233"/>
      <c r="K16" s="233">
        <f>SUM(K17:K24)</f>
        <v>0</v>
      </c>
      <c r="L16" s="233"/>
      <c r="M16" s="233">
        <f>SUM(M17:M24)</f>
        <v>0</v>
      </c>
      <c r="N16" s="225"/>
      <c r="O16" s="225">
        <f>SUM(O17:O24)</f>
        <v>0.24002000000000001</v>
      </c>
      <c r="P16" s="225"/>
      <c r="Q16" s="225">
        <f>SUM(Q17:Q24)</f>
        <v>0</v>
      </c>
      <c r="R16" s="225"/>
      <c r="S16" s="225"/>
      <c r="T16" s="226"/>
      <c r="U16" s="225">
        <f>SUM(U17:U24)</f>
        <v>7.42</v>
      </c>
      <c r="AE16" t="s">
        <v>86</v>
      </c>
    </row>
    <row r="17" spans="1:60" ht="20.399999999999999" outlineLevel="1" x14ac:dyDescent="0.25">
      <c r="A17" s="213">
        <v>5</v>
      </c>
      <c r="B17" s="219" t="s">
        <v>102</v>
      </c>
      <c r="C17" s="264" t="s">
        <v>103</v>
      </c>
      <c r="D17" s="221" t="s">
        <v>93</v>
      </c>
      <c r="E17" s="228">
        <v>6.4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2.0289999999999999E-2</v>
      </c>
      <c r="O17" s="222">
        <f>ROUND(E17*N17,5)</f>
        <v>0.12986</v>
      </c>
      <c r="P17" s="222">
        <v>0</v>
      </c>
      <c r="Q17" s="222">
        <f>ROUND(E17*P17,5)</f>
        <v>0</v>
      </c>
      <c r="R17" s="222"/>
      <c r="S17" s="222"/>
      <c r="T17" s="223">
        <v>0.47553000000000001</v>
      </c>
      <c r="U17" s="222">
        <f>ROUND(E17*T17,2)</f>
        <v>3.04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90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13"/>
      <c r="B18" s="219"/>
      <c r="C18" s="266" t="s">
        <v>104</v>
      </c>
      <c r="D18" s="227"/>
      <c r="E18" s="230">
        <v>6.4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95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13">
        <v>6</v>
      </c>
      <c r="B19" s="219" t="s">
        <v>105</v>
      </c>
      <c r="C19" s="264" t="s">
        <v>106</v>
      </c>
      <c r="D19" s="221" t="s">
        <v>107</v>
      </c>
      <c r="E19" s="228">
        <v>3.68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4.9899999999999996E-3</v>
      </c>
      <c r="O19" s="222">
        <f>ROUND(E19*N19,5)</f>
        <v>1.8360000000000001E-2</v>
      </c>
      <c r="P19" s="222">
        <v>0</v>
      </c>
      <c r="Q19" s="222">
        <f>ROUND(E19*P19,5)</f>
        <v>0</v>
      </c>
      <c r="R19" s="222"/>
      <c r="S19" s="222"/>
      <c r="T19" s="223">
        <v>0.156</v>
      </c>
      <c r="U19" s="222">
        <f>ROUND(E19*T19,2)</f>
        <v>0.56999999999999995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98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3"/>
      <c r="B20" s="219"/>
      <c r="C20" s="266" t="s">
        <v>108</v>
      </c>
      <c r="D20" s="227"/>
      <c r="E20" s="230">
        <v>3.68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95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3">
        <v>7</v>
      </c>
      <c r="B21" s="219" t="s">
        <v>109</v>
      </c>
      <c r="C21" s="264" t="s">
        <v>110</v>
      </c>
      <c r="D21" s="221" t="s">
        <v>107</v>
      </c>
      <c r="E21" s="228">
        <v>32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2.8500000000000001E-3</v>
      </c>
      <c r="O21" s="222">
        <f>ROUND(E21*N21,5)</f>
        <v>9.1200000000000003E-2</v>
      </c>
      <c r="P21" s="222">
        <v>0</v>
      </c>
      <c r="Q21" s="222">
        <f>ROUND(E21*P21,5)</f>
        <v>0</v>
      </c>
      <c r="R21" s="222"/>
      <c r="S21" s="222"/>
      <c r="T21" s="223">
        <v>0.106</v>
      </c>
      <c r="U21" s="222">
        <f>ROUND(E21*T21,2)</f>
        <v>3.39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98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3"/>
      <c r="B22" s="219"/>
      <c r="C22" s="266" t="s">
        <v>111</v>
      </c>
      <c r="D22" s="227"/>
      <c r="E22" s="230">
        <v>32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95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3">
        <v>8</v>
      </c>
      <c r="B23" s="219" t="s">
        <v>112</v>
      </c>
      <c r="C23" s="264" t="s">
        <v>113</v>
      </c>
      <c r="D23" s="221" t="s">
        <v>93</v>
      </c>
      <c r="E23" s="228">
        <v>15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4.0000000000000003E-5</v>
      </c>
      <c r="O23" s="222">
        <f>ROUND(E23*N23,5)</f>
        <v>5.9999999999999995E-4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98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3">
        <v>9</v>
      </c>
      <c r="B24" s="219" t="s">
        <v>114</v>
      </c>
      <c r="C24" s="264" t="s">
        <v>115</v>
      </c>
      <c r="D24" s="221" t="s">
        <v>101</v>
      </c>
      <c r="E24" s="228">
        <v>0.24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1.7509999999999999</v>
      </c>
      <c r="U24" s="222">
        <f>ROUND(E24*T24,2)</f>
        <v>0.42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98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5">
      <c r="A25" s="214" t="s">
        <v>85</v>
      </c>
      <c r="B25" s="220" t="s">
        <v>58</v>
      </c>
      <c r="C25" s="265" t="s">
        <v>26</v>
      </c>
      <c r="D25" s="224"/>
      <c r="E25" s="229"/>
      <c r="F25" s="233"/>
      <c r="G25" s="233">
        <f>SUMIF(AE26:AE26,"&lt;&gt;NOR",G26:G26)</f>
        <v>0</v>
      </c>
      <c r="H25" s="233"/>
      <c r="I25" s="233">
        <f>SUM(I26:I26)</f>
        <v>0</v>
      </c>
      <c r="J25" s="233"/>
      <c r="K25" s="233">
        <f>SUM(K26:K26)</f>
        <v>0</v>
      </c>
      <c r="L25" s="233"/>
      <c r="M25" s="233">
        <f>SUM(M26:M26)</f>
        <v>0</v>
      </c>
      <c r="N25" s="225"/>
      <c r="O25" s="225">
        <f>SUM(O26:O26)</f>
        <v>0</v>
      </c>
      <c r="P25" s="225"/>
      <c r="Q25" s="225">
        <f>SUM(Q26:Q26)</f>
        <v>0</v>
      </c>
      <c r="R25" s="225"/>
      <c r="S25" s="225"/>
      <c r="T25" s="226"/>
      <c r="U25" s="225">
        <f>SUM(U26:U26)</f>
        <v>0</v>
      </c>
      <c r="AE25" t="s">
        <v>86</v>
      </c>
    </row>
    <row r="26" spans="1:60" outlineLevel="1" x14ac:dyDescent="0.25">
      <c r="A26" s="242">
        <v>10</v>
      </c>
      <c r="B26" s="243" t="s">
        <v>116</v>
      </c>
      <c r="C26" s="267" t="s">
        <v>117</v>
      </c>
      <c r="D26" s="244" t="s">
        <v>118</v>
      </c>
      <c r="E26" s="245">
        <v>1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21</v>
      </c>
      <c r="M26" s="247">
        <f>G26*(1+L26/100)</f>
        <v>0</v>
      </c>
      <c r="N26" s="248">
        <v>0</v>
      </c>
      <c r="O26" s="248">
        <f>ROUND(E26*N26,5)</f>
        <v>0</v>
      </c>
      <c r="P26" s="248">
        <v>0</v>
      </c>
      <c r="Q26" s="248">
        <f>ROUND(E26*P26,5)</f>
        <v>0</v>
      </c>
      <c r="R26" s="248"/>
      <c r="S26" s="248"/>
      <c r="T26" s="249">
        <v>0</v>
      </c>
      <c r="U26" s="248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98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5">
      <c r="A27" s="6"/>
      <c r="B27" s="7" t="s">
        <v>119</v>
      </c>
      <c r="C27" s="268" t="s">
        <v>119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C27">
        <v>15</v>
      </c>
      <c r="AD27">
        <v>21</v>
      </c>
    </row>
    <row r="28" spans="1:60" x14ac:dyDescent="0.25">
      <c r="A28" s="250"/>
      <c r="B28" s="251">
        <v>26</v>
      </c>
      <c r="C28" s="269" t="s">
        <v>119</v>
      </c>
      <c r="D28" s="252"/>
      <c r="E28" s="252"/>
      <c r="F28" s="252"/>
      <c r="G28" s="263">
        <f>G8+G10+G16+G25</f>
        <v>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C28">
        <f>SUMIF(L7:L26,AC27,G7:G26)</f>
        <v>0</v>
      </c>
      <c r="AD28">
        <f>SUMIF(L7:L26,AD27,G7:G26)</f>
        <v>0</v>
      </c>
      <c r="AE28" t="s">
        <v>120</v>
      </c>
    </row>
    <row r="29" spans="1:60" x14ac:dyDescent="0.25">
      <c r="A29" s="6"/>
      <c r="B29" s="7" t="s">
        <v>119</v>
      </c>
      <c r="C29" s="268" t="s">
        <v>119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5">
      <c r="A30" s="6"/>
      <c r="B30" s="7" t="s">
        <v>119</v>
      </c>
      <c r="C30" s="268" t="s">
        <v>119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5">
      <c r="A31" s="253">
        <v>33</v>
      </c>
      <c r="B31" s="253"/>
      <c r="C31" s="270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5">
      <c r="A32" s="254"/>
      <c r="B32" s="255"/>
      <c r="C32" s="271"/>
      <c r="D32" s="255"/>
      <c r="E32" s="255"/>
      <c r="F32" s="255"/>
      <c r="G32" s="25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E32" t="s">
        <v>121</v>
      </c>
    </row>
    <row r="33" spans="1:31" x14ac:dyDescent="0.25">
      <c r="A33" s="257"/>
      <c r="B33" s="258"/>
      <c r="C33" s="272"/>
      <c r="D33" s="258"/>
      <c r="E33" s="258"/>
      <c r="F33" s="258"/>
      <c r="G33" s="25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5">
      <c r="A34" s="257"/>
      <c r="B34" s="258"/>
      <c r="C34" s="272"/>
      <c r="D34" s="258"/>
      <c r="E34" s="258"/>
      <c r="F34" s="258"/>
      <c r="G34" s="259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5">
      <c r="A35" s="257"/>
      <c r="B35" s="258"/>
      <c r="C35" s="272"/>
      <c r="D35" s="258"/>
      <c r="E35" s="258"/>
      <c r="F35" s="258"/>
      <c r="G35" s="259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5">
      <c r="A36" s="260"/>
      <c r="B36" s="261"/>
      <c r="C36" s="273"/>
      <c r="D36" s="261"/>
      <c r="E36" s="261"/>
      <c r="F36" s="261"/>
      <c r="G36" s="262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5">
      <c r="A37" s="6"/>
      <c r="B37" s="7" t="s">
        <v>119</v>
      </c>
      <c r="C37" s="268" t="s">
        <v>119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5">
      <c r="C38" s="274"/>
      <c r="AE38" t="s">
        <v>122</v>
      </c>
    </row>
  </sheetData>
  <mergeCells count="6">
    <mergeCell ref="A1:G1"/>
    <mergeCell ref="C2:G2"/>
    <mergeCell ref="C3:G3"/>
    <mergeCell ref="C4:G4"/>
    <mergeCell ref="A31:C31"/>
    <mergeCell ref="A32:G36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2014-02-28T09:52:57Z</cp:lastPrinted>
  <dcterms:created xsi:type="dcterms:W3CDTF">2009-04-08T07:15:50Z</dcterms:created>
  <dcterms:modified xsi:type="dcterms:W3CDTF">2018-07-10T12:19:14Z</dcterms:modified>
</cp:coreProperties>
</file>