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40" windowWidth="24615" windowHeight="12210" activeTab="0"/>
  </bookViews>
  <sheets>
    <sheet name="Rekapitulace stavby" sheetId="1" r:id="rId1"/>
    <sheet name="SO 101 - Silnice III-1994" sheetId="2" r:id="rId2"/>
    <sheet name="SO 151 - DOPRAVNĚ INŽENÝR..." sheetId="3" r:id="rId3"/>
    <sheet name="Pokyny pro vyplnění" sheetId="4" r:id="rId4"/>
  </sheets>
  <definedNames>
    <definedName name="_xlnm._FilterDatabase" localSheetId="1" hidden="1">'SO 101 - Silnice III-1994'!$C$86:$K$314</definedName>
    <definedName name="_xlnm._FilterDatabase" localSheetId="2" hidden="1">'SO 151 - DOPRAVNĚ INŽENÝR...'!$C$77:$K$135</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'SO 101 - Silnice III-1994'!$C$4:$J$36,'SO 101 - Silnice III-1994'!$C$42:$J$68,'SO 101 - Silnice III-1994'!$C$74:$K$314</definedName>
    <definedName name="_xlnm.Print_Area" localSheetId="2">'SO 151 - DOPRAVNĚ INŽENÝR...'!$C$4:$J$36,'SO 151 - DOPRAVNĚ INŽENÝR...'!$C$42:$J$59,'SO 151 - DOPRAVNĚ INŽENÝR...'!$C$65:$K$135</definedName>
    <definedName name="_xlnm.Print_Titles" localSheetId="0">'Rekapitulace stavby'!$49:$49</definedName>
    <definedName name="_xlnm.Print_Titles" localSheetId="1">'SO 101 - Silnice III-1994'!$86:$86</definedName>
    <definedName name="_xlnm.Print_Titles" localSheetId="2">'SO 151 - DOPRAVNĚ INŽENÝR...'!$77:$77</definedName>
  </definedNames>
  <calcPr calcId="145621"/>
</workbook>
</file>

<file path=xl/sharedStrings.xml><?xml version="1.0" encoding="utf-8"?>
<sst xmlns="http://schemas.openxmlformats.org/spreadsheetml/2006/main" count="3139" uniqueCount="775">
  <si>
    <t>Export VZ</t>
  </si>
  <si>
    <t>List obsahuje:</t>
  </si>
  <si>
    <t>1) Rekapitulace stavby</t>
  </si>
  <si>
    <t>2) Rekapitulace objektů stavby a soupisů prací</t>
  </si>
  <si>
    <t>3.0</t>
  </si>
  <si>
    <t>ZAMOK</t>
  </si>
  <si>
    <t>False</t>
  </si>
  <si>
    <t>{339b2f56-f174-4bf3-925a-5b3bbb623bd1}</t>
  </si>
  <si>
    <t>0,01</t>
  </si>
  <si>
    <t>21</t>
  </si>
  <si>
    <t>15</t>
  </si>
  <si>
    <t>REKAPITULACE STAVBY</t>
  </si>
  <si>
    <t>v ---  níže se nacházejí doplnkové a pomocné údaje k sestavám  --- v</t>
  </si>
  <si>
    <t>Návod na vyplnění</t>
  </si>
  <si>
    <t>Kód:</t>
  </si>
  <si>
    <t>Sv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</si>
  <si>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</si>
  <si>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</si>
  <si>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III/1994 Svojšín – oprava</t>
  </si>
  <si>
    <t>KSO:</t>
  </si>
  <si>
    <t>822 24</t>
  </si>
  <si>
    <t>CC-CZ:</t>
  </si>
  <si>
    <t>2111</t>
  </si>
  <si>
    <t>Místo:</t>
  </si>
  <si>
    <t xml:space="preserve"> </t>
  </si>
  <si>
    <t>Datum:</t>
  </si>
  <si>
    <t>10. 4. 2018</t>
  </si>
  <si>
    <t>Zadavatel:</t>
  </si>
  <si>
    <t>IČ:</t>
  </si>
  <si>
    <t>72053119</t>
  </si>
  <si>
    <t>Správa a údržba silnic Plzeňského kraje, příspěvko</t>
  </si>
  <si>
    <t>DIČ:</t>
  </si>
  <si>
    <t/>
  </si>
  <si>
    <t>Uchazeč:</t>
  </si>
  <si>
    <t>Vyplň údaj</t>
  </si>
  <si>
    <t>Projektant:</t>
  </si>
  <si>
    <t>26388791</t>
  </si>
  <si>
    <t>D PROJEKT PLZEŇ Nedvěd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</si>
  <si>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</si>
  <si>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</si>
  <si>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</si>
  <si>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</si>
  <si>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</si>
  <si>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</si>
  <si>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</si>
  <si>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</si>
  <si>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</si>
  <si>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</si>
  <si>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</si>
  <si>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</si>
  <si>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</si>
  <si>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</si>
  <si>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</si>
  <si>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</si>
  <si>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</si>
  <si>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</si>
  <si>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</si>
  <si>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</si>
  <si>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</si>
  <si>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</si>
  <si>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</si>
  <si>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</si>
  <si>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</si>
  <si>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</si>
  <si>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</si>
  <si>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</si>
  <si>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</si>
  <si>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</si>
  <si>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</si>
  <si>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</si>
  <si>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</si>
  <si>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</si>
  <si>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</si>
  <si>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</si>
  <si>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</si>
  <si>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</si>
  <si>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</si>
  <si>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</si>
  <si>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</si>
  <si>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</si>
  <si>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Silnice III/1994</t>
  </si>
  <si>
    <t>STA</t>
  </si>
  <si>
    <t>1</t>
  </si>
  <si>
    <t>{4399b15e-5f47-4668-bbc1-7aa159280fed}</t>
  </si>
  <si>
    <t>2</t>
  </si>
  <si>
    <t>SO 151</t>
  </si>
  <si>
    <t>DOPRAVNĚ INŽENÝRSKÁ OPATŘENÍ</t>
  </si>
  <si>
    <t>{6a6578f9-df8a-4eb9-9e15-30e02dcf5212}</t>
  </si>
  <si>
    <t>1) Krycí list soupisu</t>
  </si>
  <si>
    <t>2) Rekapitulace</t>
  </si>
  <si>
    <t>3) Soupis prací</t>
  </si>
  <si>
    <t>Zpět na list:</t>
  </si>
  <si>
    <t>Rekapitulace stavby</t>
  </si>
  <si>
    <t>KRYCÍ LIST SOUPISU</t>
  </si>
  <si>
    <t>Objekt:</t>
  </si>
  <si>
    <t>SO 101 - Silnice III/1994</t>
  </si>
  <si>
    <t>Svojšín</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</si>
  <si>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 za devítimístným kódem byly vytvořeny zpracovatelem PD. Konkrétní výrobky jsou uvedeny ve vztahu k zákonu č. 134/2016 sb., o zadávání veřejných zakázek, jako referenční !!</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</si>
  <si>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</si>
  <si>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</si>
  <si>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</si>
  <si>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</si>
  <si>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</si>
  <si>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</si>
  <si>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</si>
  <si>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</si>
  <si>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</si>
  <si>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t>
  </si>
  <si>
    <t xml:space="preserve">    8 - Trubní vedení</t>
  </si>
  <si>
    <t xml:space="preserve">    9 - Ostatní konstrukce a práce, bourání</t>
  </si>
  <si>
    <t xml:space="preserve">    997 - Přesun sutě</t>
  </si>
  <si>
    <t xml:space="preserve">    998 - Přesun hmot</t>
  </si>
  <si>
    <t>SA - SANACE</t>
  </si>
  <si>
    <t>SP - SPECIFIKACE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</si>
  <si>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</si>
  <si>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</si>
  <si>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</si>
  <si>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</si>
  <si>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</si>
  <si>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</si>
  <si>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</si>
  <si>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</si>
  <si>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</si>
  <si>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</si>
  <si>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</si>
  <si>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</si>
  <si>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</si>
  <si>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</si>
  <si>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</si>
  <si>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</si>
  <si>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</si>
  <si>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</si>
  <si>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</si>
  <si>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</si>
  <si>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</si>
  <si>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m2</t>
  </si>
  <si>
    <t>CS ÚRS 2018 01</t>
  </si>
  <si>
    <t>4</t>
  </si>
  <si>
    <t>536959124</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</si>
  <si>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</si>
  <si>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</si>
  <si>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t>
  </si>
  <si>
    <t>Poznámka k položce:
rozebrání stávající konstrukce komunikace</t>
  </si>
  <si>
    <t>113154332</t>
  </si>
  <si>
    <t>Frézování živičného podkladu nebo krytu  s naložením na dopravní prostředek plochy přes 1 000 do 10 000 m2 bez překážek v trase pruhu šířky přes 1 m do 2 m, tloušťky vrstvy 40 mm</t>
  </si>
  <si>
    <t>2058379284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</si>
  <si>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</si>
  <si>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plochy za budoucí obrubou</t>
  </si>
  <si>
    <t>VV</t>
  </si>
  <si>
    <t>3*99</t>
  </si>
  <si>
    <t>3</t>
  </si>
  <si>
    <t>113154333</t>
  </si>
  <si>
    <t>Frézování živičného podkladu nebo krytu  s naložením na dopravní prostředek plochy přes 1 000 do 10 000 m2 bez překážek v trase pruhu šířky přes 1 m do 2 m, tloušťky vrstvy 50 mm</t>
  </si>
  <si>
    <t>534996065</t>
  </si>
  <si>
    <t>Poznámka k položce:
povrchová oprava</t>
  </si>
  <si>
    <t>122302201</t>
  </si>
  <si>
    <t>Odkopávky a prokopávky nezapažené pro silnice  s přemístěním výkopku v příčných profilech na vzdálenost do 15 m nebo s naložením na dopravní prostředek v hornině tř. 4 do 100 m3</t>
  </si>
  <si>
    <t>m3</t>
  </si>
  <si>
    <t>-440352933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</si>
  <si>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</si>
  <si>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určeno řezovou metodou</t>
  </si>
  <si>
    <t>5</t>
  </si>
  <si>
    <t>122302209</t>
  </si>
  <si>
    <t>Odkopávky a prokopávky nezapažené pro silnice  s přemístěním výkopku v příčných profilech na vzdálenost do 15 m nebo s naložením na dopravní prostředek v hornině tř. 4 Příplatek k cenám za lepivost horniny tř. 4</t>
  </si>
  <si>
    <t>-325617285</t>
  </si>
  <si>
    <t>Poznámka k položce:
viz pol. č. 122302201</t>
  </si>
  <si>
    <t>6</t>
  </si>
  <si>
    <t>131301101</t>
  </si>
  <si>
    <t>Hloubení nezapažených jam a zářezů s urovnáním dna do předepsaného profilu a spádu v hornině tř. 4 do 100 m3</t>
  </si>
  <si>
    <t>400131596</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</si>
  <si>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</si>
  <si>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pro vpusti</t>
  </si>
  <si>
    <t>0,85*0,85*2*10</t>
  </si>
  <si>
    <t>7</t>
  </si>
  <si>
    <t>131301109</t>
  </si>
  <si>
    <t>Hloubení nezapažených jam a zářezů s urovnáním dna do předepsaného profilu a spádu Příplatek k cenám za lepivost horniny tř. 4</t>
  </si>
  <si>
    <t>979240707</t>
  </si>
  <si>
    <t>Poznámka k položce:
pro vpusti
viz pol. č. 131301101</t>
  </si>
  <si>
    <t>8</t>
  </si>
  <si>
    <t>132301101</t>
  </si>
  <si>
    <t>Hloubení zapažených i nezapažených rýh šířky do 600 mm  s urovnáním dna do předepsaného profilu a spádu v hornině tř. 4 do 100 m3</t>
  </si>
  <si>
    <t>-118446390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</si>
  <si>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</si>
  <si>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rýha pro drenáž</t>
  </si>
  <si>
    <t>0,27*47,1</t>
  </si>
  <si>
    <t>9</t>
  </si>
  <si>
    <t>132301109</t>
  </si>
  <si>
    <t>Hloubení zapažených i nezapažených rýh šířky do 600 mm  s urovnáním dna do předepsaného profilu a spádu v hornině tř. 4 Příplatek k cenám za lepivost horniny tř. 4</t>
  </si>
  <si>
    <t>391366082</t>
  </si>
  <si>
    <t>10</t>
  </si>
  <si>
    <t>132301201</t>
  </si>
  <si>
    <t>Hloubení zapažených i nezapažených rýh šířky přes 600 do 2 000 mm  s urovnáním dna do předepsaného profilu a spádu v hornině tř. 4 do 100 m3</t>
  </si>
  <si>
    <t>-561133952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</si>
  <si>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</si>
  <si>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pro přípojky vpustí</t>
  </si>
  <si>
    <t>28,5*2*1</t>
  </si>
  <si>
    <t>11</t>
  </si>
  <si>
    <t>132301209</t>
  </si>
  <si>
    <t>Hloubení zapažených i nezapažených rýh šířky přes 600 do 2 000 mm  s urovnáním dna do předepsaného profilu a spádu v hornině tř. 4 Příplatek k cenám za lepivost horniny tř. 4</t>
  </si>
  <si>
    <t>1018332564</t>
  </si>
  <si>
    <t>Poznámka k položce:
přípojky vpustí
viz pol. č. 132301201</t>
  </si>
  <si>
    <t>12</t>
  </si>
  <si>
    <t>151101101</t>
  </si>
  <si>
    <t>Zřízení pažení a rozepření stěn rýh pro podzemní vedení pro všechny šířky rýhy  příložné pro jakoukoliv mezerovitost, hloubky do 2 m</t>
  </si>
  <si>
    <t>-1720675803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</si>
  <si>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</si>
  <si>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Poznámka k položce:
pro rýhy přípojek vpustí</t>
  </si>
  <si>
    <t>28,5*2</t>
  </si>
  <si>
    <t>13</t>
  </si>
  <si>
    <t>151101111</t>
  </si>
  <si>
    <t>Odstranění pažení a rozepření stěn rýh pro podzemní vedení  s uložením materiálu na vzdálenost do 3 m od kraje výkopu příložné, hloubky do 2 m</t>
  </si>
  <si>
    <t>-297013547</t>
  </si>
  <si>
    <t>Poznámka k položce:
viz pol. č. 151101101</t>
  </si>
  <si>
    <t>14</t>
  </si>
  <si>
    <t>162601102</t>
  </si>
  <si>
    <t>Vodorovné přemístění výkopku nebo sypaniny po suchu  na obvyklém dopravním prostředku, bez naložení výkopku, avšak se složením bez rozhrnutí z horniny tř. 1 až 4 na vzdálenost přes 4 000 do 5 000 m</t>
  </si>
  <si>
    <t>-634168896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</si>
  <si>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</si>
  <si>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na skládku
viz pol. č. 122302201</t>
  </si>
  <si>
    <t>-1846191561</t>
  </si>
  <si>
    <t>Poznámka k položce:
odvoz přebytku zeminy</t>
  </si>
  <si>
    <t>rýha drenáž + rýha přípojky + jámy vpustí - obsyp přípojek - obsyp vpustí</t>
  </si>
  <si>
    <t>12,72+57+14,45-1*1,5*28,5-5,5</t>
  </si>
  <si>
    <t>16</t>
  </si>
  <si>
    <t>171201211</t>
  </si>
  <si>
    <t>Poplatek za uložení stavebního odpadu na skládce (skládkovné) zeminy a kameniva zatříděného do Katalogu odpadů pod kódem 170 504</t>
  </si>
  <si>
    <t>t</t>
  </si>
  <si>
    <t>737717904</t>
  </si>
  <si>
    <t xml:space="preserve">Poznámka k souboru cen:
1. Ceny uvedené v souboru cen lze po dohodě upravit podle místních podmínek. </t>
  </si>
  <si>
    <t>28,8*1,9</t>
  </si>
  <si>
    <t>17</t>
  </si>
  <si>
    <t>1752987706</t>
  </si>
  <si>
    <t>Poznámka k položce:
přebytek zeminy
viz pol. č. 162601102</t>
  </si>
  <si>
    <t>35,92*1,9</t>
  </si>
  <si>
    <t>18</t>
  </si>
  <si>
    <t>175101201</t>
  </si>
  <si>
    <t>Obsypání objektů nad přilehlým původním terénem sypaninou z vhodných hornin 1 až 4 nebo materiálem uloženým ve vzdálenosti do 3 m od vnějšího kraje objektu pro jakoukoliv míru zhutnění bez prohození sypaniny sítem</t>
  </si>
  <si>
    <t>74901899</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</si>
  <si>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</si>
  <si>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uličních vpustí</t>
  </si>
  <si>
    <t>0,55*10</t>
  </si>
  <si>
    <t>19</t>
  </si>
  <si>
    <t>175151101</t>
  </si>
  <si>
    <t>Obsypání potrubí strojně sypaninou z vhodných hornin tř. 1 až 4 nebo materiálem připraveným podél výkopu ve vzdálenosti do 3 m od jeho kraje, pro jakoukoliv hloubku výkopu a míru zhutnění bez prohození sypaniny</t>
  </si>
  <si>
    <t>911897271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</si>
  <si>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</si>
  <si>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potrubí drenáže ŠD navíc</t>
  </si>
  <si>
    <t>47,1*0,05</t>
  </si>
  <si>
    <t>20</t>
  </si>
  <si>
    <t>1993041045</t>
  </si>
  <si>
    <t>Poznámka k položce:
přípojky vpustí</t>
  </si>
  <si>
    <t>zemina + písek</t>
  </si>
  <si>
    <t>1*1,5*28,5+0,45*1*28,5</t>
  </si>
  <si>
    <t>181951102</t>
  </si>
  <si>
    <t>Úprava pláně vyrovnáním výškových rozdílů  v hornině tř. 1 až 4 se zhutněním</t>
  </si>
  <si>
    <t>194666537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</si>
  <si>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</si>
  <si>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v místě kompletní konstrukce vozovky</t>
  </si>
  <si>
    <t>Zakládání</t>
  </si>
  <si>
    <t>22</t>
  </si>
  <si>
    <t>212752213</t>
  </si>
  <si>
    <t>Trativody z drenážních trubek se zřízením štěrkopískového lože pod trubky a s jejich obsypem v průměrném celkovém množství do 0,15 m3/m v otevřeném výkopu z trubek plastových flexibilních D přes 100 do 160 mm</t>
  </si>
  <si>
    <t>m</t>
  </si>
  <si>
    <t>1499287599</t>
  </si>
  <si>
    <t>Poznámka k položce:
drenáž v místě kompletní konstrukce vozovky</t>
  </si>
  <si>
    <t>Vodorovné konstrukce</t>
  </si>
  <si>
    <t>23</t>
  </si>
  <si>
    <t>404000002.dp</t>
  </si>
  <si>
    <t>Přemístění stávajícího SDZ do nové polohy včetně betonové patky</t>
  </si>
  <si>
    <t>ks</t>
  </si>
  <si>
    <t>1327114576</t>
  </si>
  <si>
    <t>Poznámka k položce:
viz př. č. B.1.7.</t>
  </si>
  <si>
    <t>24</t>
  </si>
  <si>
    <t>451573111</t>
  </si>
  <si>
    <t>Lože pod potrubí, stoky a drobné objekty v otevřeném výkopu z písku a štěrkopísku do 63 mm</t>
  </si>
  <si>
    <t>-876967730</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</si>
  <si>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</si>
  <si>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přípojky vpustí
viz pol. č. 175151101 a 175101201</t>
  </si>
  <si>
    <t>pískové lože + obsyp pískem</t>
  </si>
  <si>
    <t>0,55*28,5</t>
  </si>
  <si>
    <t>Komunikace</t>
  </si>
  <si>
    <t>25</t>
  </si>
  <si>
    <t>564000001.dp</t>
  </si>
  <si>
    <t>Vyfrézování, penetrace a zalití spáry asf. zálivkovou hmotou</t>
  </si>
  <si>
    <t>-1377544390</t>
  </si>
  <si>
    <t>Poznámka k položce:
v místě styku starého a nového krytu a podélná spára jízdních pruhů včetně sjezdů</t>
  </si>
  <si>
    <t>26</t>
  </si>
  <si>
    <t>564861111</t>
  </si>
  <si>
    <t>Podklad ze štěrkodrti ŠD  s rozprostřením a zhutněním, po zhutnění tl. 200 mm</t>
  </si>
  <si>
    <t>-654390338</t>
  </si>
  <si>
    <t>Poznámka k položce:
viz př. č. B.1.5.</t>
  </si>
  <si>
    <t>27</t>
  </si>
  <si>
    <t>564952111</t>
  </si>
  <si>
    <t>Podklad z mechanicky zpevněného kameniva MZK (minerální beton)  s rozprostřením a s hutněním, po zhutnění tl. 150 mm</t>
  </si>
  <si>
    <t>2024072400</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</si>
  <si>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</si>
  <si>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28</t>
  </si>
  <si>
    <t>565145121</t>
  </si>
  <si>
    <t>Asfaltový beton vrstva podkladní ACP 16 (obalované kamenivo střednězrnné - OKS)  s rozprostřením a zhutněním v pruhu šířky přes 3 m, po zhutnění tl. 60 mm</t>
  </si>
  <si>
    <t>787719501</t>
  </si>
  <si>
    <t xml:space="preserve">Poznámka k souboru cen:
1. ČSN EN 13108-1 připouští pro ACP 16 pouze tl. 50 až 80 mm. </t>
  </si>
  <si>
    <t>do kompl. konst. + vyrovnávka (40% rozsahu)</t>
  </si>
  <si>
    <t>350+0,5*3102</t>
  </si>
  <si>
    <t>29</t>
  </si>
  <si>
    <t>569931132</t>
  </si>
  <si>
    <t>Zpevnění krajnic nebo komunikací pro pěší  s rozprostřením a zhutněním, po zhutnění asfaltovým recyklátem tl. 100 mm</t>
  </si>
  <si>
    <t>-606610120</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</si>
  <si>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</si>
  <si>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viz př. č. B.1.3.</t>
  </si>
  <si>
    <t>30</t>
  </si>
  <si>
    <t>573211107</t>
  </si>
  <si>
    <t>Postřik spojovací PS bez posypu kamenivem z asfaltu silničního, v množství 0,30 kg/m2</t>
  </si>
  <si>
    <t>-1141072361</t>
  </si>
  <si>
    <t>1901+3102</t>
  </si>
  <si>
    <t>31</t>
  </si>
  <si>
    <t>577144141</t>
  </si>
  <si>
    <t>Asfaltový beton vrstva obrusná ACO 11 (ABS)  s rozprostřením a se zhutněním z modifikovaného asfaltu v pruhu šířky přes 3 m tl. 50 mm</t>
  </si>
  <si>
    <t>390843604</t>
  </si>
  <si>
    <t xml:space="preserve">Poznámka k souboru cen:
1. ČSN EN 13108-1 připouští pro ACO 11 pouze tl. 35 až 50 mm. </t>
  </si>
  <si>
    <t>Poznámka k položce:
viz př. č. B.1.5.
ACO 11+ (PMB 25/55-55)</t>
  </si>
  <si>
    <t>Trubní vedení</t>
  </si>
  <si>
    <t>32</t>
  </si>
  <si>
    <t>831000000.dp</t>
  </si>
  <si>
    <t>Kompletní zřízení uliční vpusti DN 450/150 včetně litonové mříže 50/30 cm a dodávky, bez zemních prací</t>
  </si>
  <si>
    <t>2075868057</t>
  </si>
  <si>
    <t>Poznámka k položce:
viz příloha č. B.1.9.</t>
  </si>
  <si>
    <t>33</t>
  </si>
  <si>
    <t>871313121.dp</t>
  </si>
  <si>
    <t>Zřízení přípojek vpustí z PVC těsněné gumovým kroužkem otevřený výkop sklon do 20 % DN 150 včetně  napojení na stávající řad vysazením odbočky, včetně dodávky všech tvarovek a potrubí</t>
  </si>
  <si>
    <t>1135955006</t>
  </si>
  <si>
    <t>34</t>
  </si>
  <si>
    <t>899131111</t>
  </si>
  <si>
    <t>Výměna šachtového rámu tř. D 400 včetně poklopu s osazením a dodáním nového rámu litinového s patkou</t>
  </si>
  <si>
    <t>kus</t>
  </si>
  <si>
    <t>-754511235</t>
  </si>
  <si>
    <t xml:space="preserve">Poznámka k souboru cen:
1. V cenách jsou započteny i náklady na odstranění starého rámu, osazení a dodání vyrovnávacích prstenců a nového rámu a náklady na vyrovnání povrchu vozovky. </t>
  </si>
  <si>
    <t>Ostatní konstrukce a práce, bourání</t>
  </si>
  <si>
    <t>35</t>
  </si>
  <si>
    <t>914111111</t>
  </si>
  <si>
    <t>Montáž svislé dopravní značky základní  velikosti do 1 m2 objímkami na sloupky nebo konzoly</t>
  </si>
  <si>
    <t>1668748635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</si>
  <si>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</si>
  <si>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36</t>
  </si>
  <si>
    <t>914511112</t>
  </si>
  <si>
    <t>Montáž sloupku dopravních značek  délky do 3,5 m do hliníkové patky</t>
  </si>
  <si>
    <t>1146307567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</si>
  <si>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</si>
  <si>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37</t>
  </si>
  <si>
    <t>915211116</t>
  </si>
  <si>
    <t>Vodorovné dopravní značení stříkaným plastem  dělící čára šířky 125 mm souvislá žlutá retroreflexní</t>
  </si>
  <si>
    <t>-318111632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</si>
  <si>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</si>
  <si>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Poznámka k položce:
V11a</t>
  </si>
  <si>
    <t>38</t>
  </si>
  <si>
    <t>915231112</t>
  </si>
  <si>
    <t>Vodorovné dopravní značení stříkaným plastem  přechody pro chodce, šipky, symboly nápisy bílé retroreflexní</t>
  </si>
  <si>
    <t>1535602991</t>
  </si>
  <si>
    <t>Poznámka k položce:
V7a</t>
  </si>
  <si>
    <t>39</t>
  </si>
  <si>
    <t>915231116</t>
  </si>
  <si>
    <t>Vodorovné dopravní značení stříkaným plastem  přechody pro chodce, šipky, symboly nápisy žluté retroreflexní</t>
  </si>
  <si>
    <t>329358233</t>
  </si>
  <si>
    <t>Poznámka k položce:
nápis BUS</t>
  </si>
  <si>
    <t>40</t>
  </si>
  <si>
    <t>915611111</t>
  </si>
  <si>
    <t>Předznačení pro vodorovné značení  stříkané barvou nebo prováděné z nátěrových hmot liniové dělicí čáry, vodicí proužky</t>
  </si>
  <si>
    <t>1815194608</t>
  </si>
  <si>
    <t xml:space="preserve">Poznámka k souboru cen:
1. Množství měrných jednotek se určuje: a) pro cenu -1111 v m délky dělicí čáry nebo vodícího proužku (včetně mezer), b) pro cenu -1112 v m2 natírané nebo stříkané plochy. </t>
  </si>
  <si>
    <t>Poznámka k položce:
viz pol. č. 915111115</t>
  </si>
  <si>
    <t>41</t>
  </si>
  <si>
    <t>915621111</t>
  </si>
  <si>
    <t>Předznačení pro vodorovné značení  stříkané barvou nebo prováděné z nátěrových hmot plošné šipky, symboly, nápisy</t>
  </si>
  <si>
    <t>-933972397</t>
  </si>
  <si>
    <t>Poznámka k položce:
viz pol. č. 915131111 a 915131115</t>
  </si>
  <si>
    <t>V7a + V11a (BUS)</t>
  </si>
  <si>
    <t>1,5+12</t>
  </si>
  <si>
    <t>42</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</si>
  <si>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</si>
  <si>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</si>
  <si>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1270966378</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</si>
  <si>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</si>
  <si>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do lože z cementového potěru EN 13813-CT-C16-F4 (S2)</t>
  </si>
  <si>
    <t>43</t>
  </si>
  <si>
    <t>919726121</t>
  </si>
  <si>
    <t>Geotextilie netkaná pro ochranu, separaci nebo filtraci měrná hmotnost do 200 g/m2</t>
  </si>
  <si>
    <t>1592815555</t>
  </si>
  <si>
    <t xml:space="preserve">Poznámka k souboru cen:
1. V cenách jsou započteny i náklady na položení a dodání geotextilie včetně přesahů. </t>
  </si>
  <si>
    <t>Poznámka k položce:
pro drenáž</t>
  </si>
  <si>
    <t>2,1*47,1</t>
  </si>
  <si>
    <t>44</t>
  </si>
  <si>
    <t>919731121</t>
  </si>
  <si>
    <t>Zarovnání styčné plochy podkladu nebo krytu podél vybourané části komunikace nebo zpevněné plochy  živičné tl. do 50 mm</t>
  </si>
  <si>
    <t>515165110</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</si>
  <si>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</si>
  <si>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Poznámka k položce:
v místě styku stávajícího a nového krytu</t>
  </si>
  <si>
    <t>45</t>
  </si>
  <si>
    <t>938908411</t>
  </si>
  <si>
    <t>Čištění vozovek splachováním vodou povrchu podkladu nebo krytu živičného, betonového nebo dlážděného</t>
  </si>
  <si>
    <t>1845730260</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</si>
  <si>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</si>
  <si>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46</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</si>
  <si>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</si>
  <si>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</si>
  <si>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808031762</t>
  </si>
  <si>
    <t xml:space="preserve">Poznámka k souboru cen:
1. V cenách nejsou započteny náklady na vodorovnou dopravu odstraněného materiálu, která se oceňuje cenami souboru cen 997 22-15 Vodorovná doprava suti. </t>
  </si>
  <si>
    <t>Poznámka k položce:
stávající nezpevněné krajnice v extravilánovém uspořádání</t>
  </si>
  <si>
    <t>47</t>
  </si>
  <si>
    <t>966006132</t>
  </si>
  <si>
    <t>Odstranění dopravních nebo orientačních značek se sloupkem  s uložením hmot na vzdálenost do 20 m nebo s naložením na dopravní prostředek, se zásypem jam a jeho zhutněním s betonovou patkou</t>
  </si>
  <si>
    <t>1469481908</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</si>
  <si>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</si>
  <si>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48</t>
  </si>
  <si>
    <t>966006211</t>
  </si>
  <si>
    <t>Odstranění (demontáž) svislých dopravních značek  s odklizením materiálu na skládku na vzdálenost do 20 m nebo s naložením na dopravní prostředek ze sloupů, sloupků nebo konzol</t>
  </si>
  <si>
    <t>-253967270</t>
  </si>
  <si>
    <t xml:space="preserve">Poznámka k souboru cen:
1. Přemístění demontovaných značek na vzdálenost přes 20 m se oceňuje cenami souborů cen 997 22-1 Vodorovná doprava vybouraných hmot. </t>
  </si>
  <si>
    <t>Poznámka k položce:
viz pol. č. B.1.7.</t>
  </si>
  <si>
    <t>997</t>
  </si>
  <si>
    <t>Přesun sutě</t>
  </si>
  <si>
    <t>49</t>
  </si>
  <si>
    <t>997221551</t>
  </si>
  <si>
    <t>Vodorovná doprava suti  bez naložení, ale se složením a s hrubým urovnáním ze sypkých materiálů, na vzdálenost do 1 km</t>
  </si>
  <si>
    <t>1164220316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</si>
  <si>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</si>
  <si>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živice na skládku SÚSPK</t>
  </si>
  <si>
    <t>297*0,103+4662*0,128</t>
  </si>
  <si>
    <t>50</t>
  </si>
  <si>
    <t>2027072802</t>
  </si>
  <si>
    <t>Poznámka k položce:
viz pol. č. 938909611 a 113107163</t>
  </si>
  <si>
    <t>krajnice + ŠD</t>
  </si>
  <si>
    <t>0,126*153+0,44*99</t>
  </si>
  <si>
    <t>51</t>
  </si>
  <si>
    <t>997221559</t>
  </si>
  <si>
    <t>Vodorovná doprava suti  bez naložení, ale se složením a s hrubým urovnáním Příplatek k ceně za každý další i započatý 1 km přes 1 km</t>
  </si>
  <si>
    <t>-1476076189</t>
  </si>
  <si>
    <t xml:space="preserve">Poznámka k položce:
živice na skládku SÚSPK, příplatek za 9 km
</t>
  </si>
  <si>
    <t>9*627,33</t>
  </si>
  <si>
    <t>52</t>
  </si>
  <si>
    <t>739743776</t>
  </si>
  <si>
    <t>Poznámka k položce:
krajnice + ŠD
příplatek za 4 km</t>
  </si>
  <si>
    <t>4*62,84</t>
  </si>
  <si>
    <t>53</t>
  </si>
  <si>
    <t>997221571</t>
  </si>
  <si>
    <t>Vodorovná doprava vybouraných hmot  bez naložení, ale se složením a s hrubým urovnáním na vzdálenost do 1 km</t>
  </si>
  <si>
    <t>-281902809</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</si>
  <si>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</si>
  <si>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na skládku SÚSPK</t>
  </si>
  <si>
    <t>SDZ + sloupky</t>
  </si>
  <si>
    <t>0,004*5+0,082*5</t>
  </si>
  <si>
    <t>54</t>
  </si>
  <si>
    <t>997221579</t>
  </si>
  <si>
    <t>Vodorovná doprava vybouraných hmot  bez naložení, ale se složením a s hrubým urovnáním na vzdálenost Příplatek k ceně za každý další i započatý 1 km přes 1 km</t>
  </si>
  <si>
    <t>1476825671</t>
  </si>
  <si>
    <t>Poznámka k položce:
SDZ + sloupky
na skládku SÚSPK
příplatek na 9 km</t>
  </si>
  <si>
    <t>9*0,43</t>
  </si>
  <si>
    <t>55</t>
  </si>
  <si>
    <t>997221855</t>
  </si>
  <si>
    <t>-695060424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</si>
  <si>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</si>
  <si>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krajnice + ŠD</t>
  </si>
  <si>
    <t>998</t>
  </si>
  <si>
    <t>Přesun hmot</t>
  </si>
  <si>
    <t>56</t>
  </si>
  <si>
    <t>998225111</t>
  </si>
  <si>
    <t>Přesun hmot pro komunikace s krytem z kameniva, monolitickým betonovým nebo živičným  dopravní vzdálenost do 200 m jakékoliv délky objektu</t>
  </si>
  <si>
    <t>-1251379588</t>
  </si>
  <si>
    <t xml:space="preserve">Poznámka k souboru cen:
1. Ceny lze použít i pro plochy letišť s krytem monolitickým betonovým nebo živičným. </t>
  </si>
  <si>
    <t>SA</t>
  </si>
  <si>
    <t>SANACE</t>
  </si>
  <si>
    <t>57</t>
  </si>
  <si>
    <t>-1522371903</t>
  </si>
  <si>
    <t>Poznámka k položce:
sanace</t>
  </si>
  <si>
    <t>0,5*139,3</t>
  </si>
  <si>
    <t>58</t>
  </si>
  <si>
    <t>1734469753</t>
  </si>
  <si>
    <t>59</t>
  </si>
  <si>
    <t>552645954</t>
  </si>
  <si>
    <t>60</t>
  </si>
  <si>
    <t>-949755927</t>
  </si>
  <si>
    <t>Poznámka k položce:
viz pol. č. 162601102</t>
  </si>
  <si>
    <t>69,65*1,9</t>
  </si>
  <si>
    <t>61</t>
  </si>
  <si>
    <t>564671111.dp</t>
  </si>
  <si>
    <t>Podklad z kameniva hrubého drceného  vel. 0-125 mm, s rozprostřením a zhutněním, po zhutnění tl. 250 mm</t>
  </si>
  <si>
    <t>1077424479</t>
  </si>
  <si>
    <t>Poznámka k položce:
2x vrstva tl. 25 cm</t>
  </si>
  <si>
    <t>2*139,3</t>
  </si>
  <si>
    <t>62</t>
  </si>
  <si>
    <t>919726122</t>
  </si>
  <si>
    <t>Geotextilie netkaná pro ochranu, separaci nebo filtraci měrná hmotnost přes 200 do 300 g/m2</t>
  </si>
  <si>
    <t>1854421991</t>
  </si>
  <si>
    <t>Poznámka k položce:
separační geotextilie</t>
  </si>
  <si>
    <t>SP</t>
  </si>
  <si>
    <t>SPECIFIKACE</t>
  </si>
  <si>
    <t>63</t>
  </si>
  <si>
    <t>M</t>
  </si>
  <si>
    <t>40444110.dp</t>
  </si>
  <si>
    <t>značka dopravní svislá</t>
  </si>
  <si>
    <t>256</t>
  </si>
  <si>
    <t>64</t>
  </si>
  <si>
    <t>1207427569</t>
  </si>
  <si>
    <t>Poznámka k položce:
viz. př. č. B.1.7.
viz pol. č. 91411111</t>
  </si>
  <si>
    <t>IJ 4b - 2x, B1 -1x, IP11b - 1x, IP 11e - 1x, E13 - 1x, IP 12+O1 - 1x</t>
  </si>
  <si>
    <t>2+1+1+1+1+1</t>
  </si>
  <si>
    <t>40445225</t>
  </si>
  <si>
    <t>sloupek Zn pro dopravní značku D 60mm v 350mm</t>
  </si>
  <si>
    <t>-302649949</t>
  </si>
  <si>
    <t>Poznámka k položce:
viz pol. č. 914511112</t>
  </si>
  <si>
    <t>65</t>
  </si>
  <si>
    <t>58343880</t>
  </si>
  <si>
    <t>kamenivo drcené hrubé prané frakce 8-16 třída B</t>
  </si>
  <si>
    <t>-1602792713</t>
  </si>
  <si>
    <t>Poznámka k položce:
pro drenáž
viz pol. č. 175151101</t>
  </si>
  <si>
    <t>0,05*47,1*1,9</t>
  </si>
  <si>
    <t>66</t>
  </si>
  <si>
    <t>58380124</t>
  </si>
  <si>
    <t>kostka dlažební žula drobná</t>
  </si>
  <si>
    <t>-1217511748</t>
  </si>
  <si>
    <t>Poznámka k položce:
vel. 12/12 cm, barva šedá, 1t=4,5m2
viz pol. č. 916111123</t>
  </si>
  <si>
    <t>491*0,12/4,5</t>
  </si>
  <si>
    <t>SO 151 - DOPRAVNĚ INŽENÝRSKÁ OPATŘENÍ</t>
  </si>
  <si>
    <t>913121111</t>
  </si>
  <si>
    <t>Montáž a demontáž dočasných dopravních značek  kompletních značek vč. podstavce a sloupku základních</t>
  </si>
  <si>
    <t>220375333</t>
  </si>
  <si>
    <t xml:space="preserve">Poznámka k souboru cen:
1. V cenách jsou započteny náklady na montáž i demontáž dočasné značky, nebo podstavce. </t>
  </si>
  <si>
    <t>et. A + et. B</t>
  </si>
  <si>
    <t>7+8</t>
  </si>
  <si>
    <t>913121211</t>
  </si>
  <si>
    <t>Montáž a demontáž dočasných dopravních značek  Příplatek za první a každý další den použití dočasných dopravních značek k ceně 12-1111</t>
  </si>
  <si>
    <t>-530722268</t>
  </si>
  <si>
    <t>Poznámka k položce:
et. A - 30 dní
et. B - 15 dní</t>
  </si>
  <si>
    <t>7*30+8*15</t>
  </si>
  <si>
    <t>913211113</t>
  </si>
  <si>
    <t>Montáž a demontáž dočasných dopravních zábran reflexních, šířky 3 m</t>
  </si>
  <si>
    <t>1988274650</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</si>
  <si>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</si>
  <si>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Poznámka k položce:
et. A</t>
  </si>
  <si>
    <t>913211213</t>
  </si>
  <si>
    <t>Montáž a demontáž dočasných dopravních zábran Příplatek za první a každý další den použití dočasných dopravních zábran k ceně 21-1113</t>
  </si>
  <si>
    <t>-109858354</t>
  </si>
  <si>
    <t>Poznámka k položce:
et. A - 30 dní</t>
  </si>
  <si>
    <t>913321111</t>
  </si>
  <si>
    <t>Montáž a demontáž dočasných dopravních vodících zařízení  směrové desky základní</t>
  </si>
  <si>
    <t>-1772373191</t>
  </si>
  <si>
    <t xml:space="preserve">Poznámka k souboru cen:
1. V cenách jsou započteny náklady na montáž i demontáž dočasného vodícího zařízení. </t>
  </si>
  <si>
    <t>18+10</t>
  </si>
  <si>
    <t>913321115</t>
  </si>
  <si>
    <t>Montáž a demontáž dočasných dopravních vodících zařízení  soupravy směrových desek s výstražným světlem 3 desky</t>
  </si>
  <si>
    <t>1809714852</t>
  </si>
  <si>
    <t>913321211</t>
  </si>
  <si>
    <t>Montáž a demontáž dočasných dopravních vodících zařízení  Příplatek za první a každý další den použití dočasných dopravních vodících zařízení k ceně 32-1111</t>
  </si>
  <si>
    <t>-151191268</t>
  </si>
  <si>
    <t>18*30+10*15</t>
  </si>
  <si>
    <t>913321215</t>
  </si>
  <si>
    <t>Montáž a demontáž dočasných dopravních vodících zařízení  Příplatek za první a každý další den použití dočasných dopravních vodících zařízení k ceně 32-1115</t>
  </si>
  <si>
    <t>93667573</t>
  </si>
  <si>
    <t>1*30+2*15</t>
  </si>
  <si>
    <t>913411111</t>
  </si>
  <si>
    <t>Montáž a demontáž mobilní semaforové soupravy  2 semafory</t>
  </si>
  <si>
    <t>-1528758618</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</si>
  <si>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</si>
  <si>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Poznámka k položce:
et. B</t>
  </si>
  <si>
    <t>913411211</t>
  </si>
  <si>
    <t>Montáž a demontáž mobilní semaforové soupravy  Příplatek za první a každý další den použití mobilní semaforové soupravy k ceně 41-1111</t>
  </si>
  <si>
    <t>1681507416</t>
  </si>
  <si>
    <t>Poznámka k položce:
et. B - 15 dní</t>
  </si>
  <si>
    <t>913911112</t>
  </si>
  <si>
    <t>Montáž a demontáž akumulátorů a zásobníků dočasného dopravního značení  akumulátoru olověného 12V/55 Ah</t>
  </si>
  <si>
    <t>-1939095564</t>
  </si>
  <si>
    <t xml:space="preserve">Poznámka k souboru cen:
1. V cenách jsou započteny náklady na montáž i demontáž dočasného akumulátoru a zásobníku. </t>
  </si>
  <si>
    <t>blikače A + B + 2x SSZ</t>
  </si>
  <si>
    <t>1+2+2</t>
  </si>
  <si>
    <t>913911122</t>
  </si>
  <si>
    <t>Montáž a demontáž akumulátorů a zásobníků dočasného dopravního značení  zásobníku na akumulátor a řídící jednotku ocelového</t>
  </si>
  <si>
    <t>-646936211</t>
  </si>
  <si>
    <t>Poznámka k položce:
viz pol č. 913911112</t>
  </si>
  <si>
    <t>913911212</t>
  </si>
  <si>
    <t>Montáž a demontáž akumulátorů a zásobníků dočasného dopravního značení  Příplatek za první a každý další den použití akumulátorů a zásobníků dočasného dopravního značení k ceně 91-1112</t>
  </si>
  <si>
    <t>1309551891</t>
  </si>
  <si>
    <t>3*30+2*15</t>
  </si>
  <si>
    <t>913911222</t>
  </si>
  <si>
    <t>Montáž a demontáž akumulátorů a zásobníků dočasného dopravního značení  Příplatek za první a každý další den použití akumulátorů a zásobníků dočasného dopravního značení k ceně 91-1122</t>
  </si>
  <si>
    <t>360775619</t>
  </si>
  <si>
    <t>Poznámka k položce:
viz pol. č. 913911212</t>
  </si>
  <si>
    <t>915131115</t>
  </si>
  <si>
    <t>Vodorovné dopravní značení stříkané barvou  přechody pro chodce, šipky, symboly žluté základní</t>
  </si>
  <si>
    <t>-3088901</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</si>
  <si>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</si>
  <si>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Poznámka k položce:
V5</t>
  </si>
  <si>
    <t>0,5*3*2</t>
  </si>
  <si>
    <t>-282861453</t>
  </si>
  <si>
    <t>Poznámka k položce:
viz pol. č. 915131115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</si>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</sst>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4"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8"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55"/>
      <c r="AS2" s="355"/>
      <c r="AT2" s="355"/>
      <c r="AU2" s="355"/>
      <c r="AV2" s="355"/>
      <c r="AW2" s="355"/>
      <c r="AX2" s="355"/>
      <c r="AY2" s="355"/>
      <c r="AZ2" s="355"/>
      <c r="BA2" s="355"/>
      <c r="BB2" s="355"/>
      <c r="BC2" s="355"/>
      <c r="BD2" s="355"/>
      <c r="BE2" s="355"/>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8</v>
      </c>
    </row>
    <row r="5" spans="2:71" ht="14.45" customHeight="1">
      <c r="B5" s="26"/>
      <c r="C5" s="27"/>
      <c r="D5" s="32" t="s">
        <v>14</v>
      </c>
      <c r="E5" s="27"/>
      <c r="F5" s="27"/>
      <c r="G5" s="27"/>
      <c r="H5" s="27"/>
      <c r="I5" s="27"/>
      <c r="J5" s="27"/>
      <c r="K5" s="320" t="s">
        <v>15</v>
      </c>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7"/>
      <c r="AQ5" s="29"/>
      <c r="BE5" s="318" t="s">
        <v>16</v>
      </c>
      <c r="BS5" s="22" t="s">
        <v>8</v>
      </c>
    </row>
    <row r="6" spans="2:71" ht="36.95" customHeight="1">
      <c r="B6" s="26"/>
      <c r="C6" s="27"/>
      <c r="D6" s="34" t="s">
        <v>17</v>
      </c>
      <c r="E6" s="27"/>
      <c r="F6" s="27"/>
      <c r="G6" s="27"/>
      <c r="H6" s="27"/>
      <c r="I6" s="27"/>
      <c r="J6" s="27"/>
      <c r="K6" s="322" t="s">
        <v>18</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27"/>
      <c r="AQ6" s="29"/>
      <c r="BE6" s="319"/>
      <c r="BS6" s="22" t="s">
        <v>8</v>
      </c>
    </row>
    <row r="7" spans="2:71" ht="14.45" customHeight="1">
      <c r="B7" s="26"/>
      <c r="C7" s="27"/>
      <c r="D7" s="35" t="s">
        <v>19</v>
      </c>
      <c r="E7" s="27"/>
      <c r="F7" s="27"/>
      <c r="G7" s="27"/>
      <c r="H7" s="27"/>
      <c r="I7" s="27"/>
      <c r="J7" s="27"/>
      <c r="K7" s="33" t="s">
        <v>20</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21</v>
      </c>
      <c r="AL7" s="27"/>
      <c r="AM7" s="27"/>
      <c r="AN7" s="33" t="s">
        <v>22</v>
      </c>
      <c r="AO7" s="27"/>
      <c r="AP7" s="27"/>
      <c r="AQ7" s="29"/>
      <c r="BE7" s="319"/>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19"/>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9"/>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29</v>
      </c>
      <c r="AO10" s="27"/>
      <c r="AP10" s="27"/>
      <c r="AQ10" s="29"/>
      <c r="BE10" s="319"/>
      <c r="BS10" s="22" t="s">
        <v>8</v>
      </c>
    </row>
    <row r="11" spans="2:71" ht="18.4" customHeight="1">
      <c r="B11" s="26"/>
      <c r="C11" s="27"/>
      <c r="D11" s="27"/>
      <c r="E11" s="33"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31</v>
      </c>
      <c r="AL11" s="27"/>
      <c r="AM11" s="27"/>
      <c r="AN11" s="33" t="s">
        <v>32</v>
      </c>
      <c r="AO11" s="27"/>
      <c r="AP11" s="27"/>
      <c r="AQ11" s="29"/>
      <c r="BE11" s="319"/>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9"/>
      <c r="BS12" s="22" t="s">
        <v>8</v>
      </c>
    </row>
    <row r="13" spans="2:71" ht="14.45" customHeight="1">
      <c r="B13" s="26"/>
      <c r="C13" s="27"/>
      <c r="D13" s="35"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34</v>
      </c>
      <c r="AO13" s="27"/>
      <c r="AP13" s="27"/>
      <c r="AQ13" s="29"/>
      <c r="BE13" s="319"/>
      <c r="BS13" s="22" t="s">
        <v>8</v>
      </c>
    </row>
    <row r="14" spans="2:71" ht="13.5">
      <c r="B14" s="26"/>
      <c r="C14" s="27"/>
      <c r="D14" s="27"/>
      <c r="E14" s="323" t="s">
        <v>34</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5" t="s">
        <v>31</v>
      </c>
      <c r="AL14" s="27"/>
      <c r="AM14" s="27"/>
      <c r="AN14" s="37" t="s">
        <v>34</v>
      </c>
      <c r="AO14" s="27"/>
      <c r="AP14" s="27"/>
      <c r="AQ14" s="29"/>
      <c r="BE14" s="319"/>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9"/>
      <c r="BS15" s="22" t="s">
        <v>6</v>
      </c>
    </row>
    <row r="16" spans="2:71" ht="14.45" customHeight="1">
      <c r="B16" s="26"/>
      <c r="C16" s="27"/>
      <c r="D16" s="35"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36</v>
      </c>
      <c r="AO16" s="27"/>
      <c r="AP16" s="27"/>
      <c r="AQ16" s="29"/>
      <c r="BE16" s="319"/>
      <c r="BS16" s="22" t="s">
        <v>6</v>
      </c>
    </row>
    <row r="17" spans="2:71" ht="18.4" customHeight="1">
      <c r="B17" s="26"/>
      <c r="C17" s="27"/>
      <c r="D17" s="27"/>
      <c r="E17" s="33" t="s">
        <v>37</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31</v>
      </c>
      <c r="AL17" s="27"/>
      <c r="AM17" s="27"/>
      <c r="AN17" s="33" t="s">
        <v>32</v>
      </c>
      <c r="AO17" s="27"/>
      <c r="AP17" s="27"/>
      <c r="AQ17" s="29"/>
      <c r="BE17" s="319"/>
      <c r="BS17" s="22" t="s">
        <v>38</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9"/>
      <c r="BS18" s="22" t="s">
        <v>8</v>
      </c>
    </row>
    <row r="19" spans="2:71" ht="14.45" customHeight="1">
      <c r="B19" s="26"/>
      <c r="C19" s="27"/>
      <c r="D19" s="35" t="s">
        <v>39</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9"/>
      <c r="BS19" s="22" t="s">
        <v>8</v>
      </c>
    </row>
    <row r="20" spans="2:71" ht="16.5" customHeight="1">
      <c r="B20" s="26"/>
      <c r="C20" s="27"/>
      <c r="D20" s="27"/>
      <c r="E20" s="325" t="s">
        <v>32</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27"/>
      <c r="AP20" s="27"/>
      <c r="AQ20" s="29"/>
      <c r="BE20" s="319"/>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9"/>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19"/>
    </row>
    <row r="23" spans="2:57" s="1" customFormat="1" ht="25.9" customHeight="1">
      <c r="B23" s="39"/>
      <c r="C23" s="40"/>
      <c r="D23" s="41" t="s">
        <v>40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6">
        <f>ROUND(AG51,2)</f>
        <v>0</v>
      </c>
      <c r="AL23" s="327"/>
      <c r="AM23" s="327"/>
      <c r="AN23" s="327"/>
      <c r="AO23" s="327"/>
      <c r="AP23" s="40"/>
      <c r="AQ23" s="43"/>
      <c r="BE23" s="319"/>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19"/>
    </row>
    <row r="25" spans="2:57" s="1" customFormat="1" ht="13.5">
      <c r="B25" s="39"/>
      <c r="C25" s="40"/>
      <c r="D25" s="40"/>
      <c r="E25" s="40"/>
      <c r="F25" s="40"/>
      <c r="G25" s="40"/>
      <c r="H25" s="40"/>
      <c r="I25" s="40"/>
      <c r="J25" s="40"/>
      <c r="K25" s="40"/>
      <c r="L25" s="328" t="s">
        <v>41</v>
      </c>
      <c r="M25" s="328"/>
      <c r="N25" s="328"/>
      <c r="O25" s="328"/>
      <c r="P25" s="40"/>
      <c r="Q25" s="40"/>
      <c r="R25" s="40"/>
      <c r="S25" s="40"/>
      <c r="T25" s="40"/>
      <c r="U25" s="40"/>
      <c r="V25" s="40"/>
      <c r="W25" s="328" t="s">
        <v>42</v>
      </c>
      <c r="X25" s="328"/>
      <c r="Y25" s="328"/>
      <c r="Z25" s="328"/>
      <c r="AA25" s="328"/>
      <c r="AB25" s="328"/>
      <c r="AC25" s="328"/>
      <c r="AD25" s="328"/>
      <c r="AE25" s="328"/>
      <c r="AF25" s="40"/>
      <c r="AG25" s="40"/>
      <c r="AH25" s="40"/>
      <c r="AI25" s="40"/>
      <c r="AJ25" s="40"/>
      <c r="AK25" s="328" t="s">
        <v>43</v>
      </c>
      <c r="AL25" s="328"/>
      <c r="AM25" s="328"/>
      <c r="AN25" s="328"/>
      <c r="AO25" s="328"/>
      <c r="AP25" s="40"/>
      <c r="AQ25" s="43"/>
      <c r="BE25" s="319"/>
    </row>
    <row r="26" spans="2:57" s="2" customFormat="1" ht="14.45" customHeight="1">
      <c r="B26" s="45"/>
      <c r="C26" s="46"/>
      <c r="D26" s="47" t="s">
        <v>44</v>
      </c>
      <c r="E26" s="46"/>
      <c r="F26" s="47" t="s">
        <v>45</v>
      </c>
      <c r="G26" s="46"/>
      <c r="H26" s="46"/>
      <c r="I26" s="46"/>
      <c r="J26" s="46"/>
      <c r="K26" s="46"/>
      <c r="L26" s="329">
        <v>0.21</v>
      </c>
      <c r="M26" s="330"/>
      <c r="N26" s="330"/>
      <c r="O26" s="330"/>
      <c r="P26" s="46"/>
      <c r="Q26" s="46"/>
      <c r="R26" s="46"/>
      <c r="S26" s="46"/>
      <c r="T26" s="46"/>
      <c r="U26" s="46"/>
      <c r="V26" s="46"/>
      <c r="W26" s="331">
        <f>ROUND(AZ51,2)</f>
        <v>0</v>
      </c>
      <c r="X26" s="330"/>
      <c r="Y26" s="330"/>
      <c r="Z26" s="330"/>
      <c r="AA26" s="330"/>
      <c r="AB26" s="330"/>
      <c r="AC26" s="330"/>
      <c r="AD26" s="330"/>
      <c r="AE26" s="330"/>
      <c r="AF26" s="46"/>
      <c r="AG26" s="46"/>
      <c r="AH26" s="46"/>
      <c r="AI26" s="46"/>
      <c r="AJ26" s="46"/>
      <c r="AK26" s="331">
        <f>ROUND(AV51,2)</f>
        <v>0</v>
      </c>
      <c r="AL26" s="330"/>
      <c r="AM26" s="330"/>
      <c r="AN26" s="330"/>
      <c r="AO26" s="330"/>
      <c r="AP26" s="46"/>
      <c r="AQ26" s="48"/>
      <c r="BE26" s="319"/>
    </row>
    <row r="27" spans="2:57" s="2" customFormat="1" ht="14.45" customHeight="1">
      <c r="B27" s="45"/>
      <c r="C27" s="46"/>
      <c r="D27" s="46"/>
      <c r="E27" s="46"/>
      <c r="F27" s="47" t="s">
        <v>46</v>
      </c>
      <c r="G27" s="46"/>
      <c r="H27" s="46"/>
      <c r="I27" s="46"/>
      <c r="J27" s="46"/>
      <c r="K27" s="46"/>
      <c r="L27" s="329">
        <v>0.15</v>
      </c>
      <c r="M27" s="330"/>
      <c r="N27" s="330"/>
      <c r="O27" s="330"/>
      <c r="P27" s="46"/>
      <c r="Q27" s="46"/>
      <c r="R27" s="46"/>
      <c r="S27" s="46"/>
      <c r="T27" s="46"/>
      <c r="U27" s="46"/>
      <c r="V27" s="46"/>
      <c r="W27" s="331">
        <f>ROUND(BA51,2)</f>
        <v>0</v>
      </c>
      <c r="X27" s="330"/>
      <c r="Y27" s="330"/>
      <c r="Z27" s="330"/>
      <c r="AA27" s="330"/>
      <c r="AB27" s="330"/>
      <c r="AC27" s="330"/>
      <c r="AD27" s="330"/>
      <c r="AE27" s="330"/>
      <c r="AF27" s="46"/>
      <c r="AG27" s="46"/>
      <c r="AH27" s="46"/>
      <c r="AI27" s="46"/>
      <c r="AJ27" s="46"/>
      <c r="AK27" s="331">
        <f>ROUND(AW51,2)</f>
        <v>0</v>
      </c>
      <c r="AL27" s="330"/>
      <c r="AM27" s="330"/>
      <c r="AN27" s="330"/>
      <c r="AO27" s="330"/>
      <c r="AP27" s="46"/>
      <c r="AQ27" s="48"/>
      <c r="BE27" s="319"/>
    </row>
    <row r="28" spans="2:57" s="2" customFormat="1" ht="14.45" customHeight="1" hidden="1">
      <c r="B28" s="45"/>
      <c r="C28" s="46"/>
      <c r="D28" s="46"/>
      <c r="E28" s="46"/>
      <c r="F28" s="47" t="s">
        <v>47</v>
      </c>
      <c r="G28" s="46"/>
      <c r="H28" s="46"/>
      <c r="I28" s="46"/>
      <c r="J28" s="46"/>
      <c r="K28" s="46"/>
      <c r="L28" s="329">
        <v>0.21</v>
      </c>
      <c r="M28" s="330"/>
      <c r="N28" s="330"/>
      <c r="O28" s="330"/>
      <c r="P28" s="46"/>
      <c r="Q28" s="46"/>
      <c r="R28" s="46"/>
      <c r="S28" s="46"/>
      <c r="T28" s="46"/>
      <c r="U28" s="46"/>
      <c r="V28" s="46"/>
      <c r="W28" s="331">
        <f>ROUND(BB51,2)</f>
        <v>0</v>
      </c>
      <c r="X28" s="330"/>
      <c r="Y28" s="330"/>
      <c r="Z28" s="330"/>
      <c r="AA28" s="330"/>
      <c r="AB28" s="330"/>
      <c r="AC28" s="330"/>
      <c r="AD28" s="330"/>
      <c r="AE28" s="330"/>
      <c r="AF28" s="46"/>
      <c r="AG28" s="46"/>
      <c r="AH28" s="46"/>
      <c r="AI28" s="46"/>
      <c r="AJ28" s="46"/>
      <c r="AK28" s="331">
        <v>0</v>
      </c>
      <c r="AL28" s="330"/>
      <c r="AM28" s="330"/>
      <c r="AN28" s="330"/>
      <c r="AO28" s="330"/>
      <c r="AP28" s="46"/>
      <c r="AQ28" s="48"/>
      <c r="BE28" s="319"/>
    </row>
    <row r="29" spans="2:57" s="2" customFormat="1" ht="14.45" customHeight="1" hidden="1">
      <c r="B29" s="45"/>
      <c r="C29" s="46"/>
      <c r="D29" s="46"/>
      <c r="E29" s="46"/>
      <c r="F29" s="47" t="s">
        <v>48</v>
      </c>
      <c r="G29" s="46"/>
      <c r="H29" s="46"/>
      <c r="I29" s="46"/>
      <c r="J29" s="46"/>
      <c r="K29" s="46"/>
      <c r="L29" s="329">
        <v>0.15</v>
      </c>
      <c r="M29" s="330"/>
      <c r="N29" s="330"/>
      <c r="O29" s="330"/>
      <c r="P29" s="46"/>
      <c r="Q29" s="46"/>
      <c r="R29" s="46"/>
      <c r="S29" s="46"/>
      <c r="T29" s="46"/>
      <c r="U29" s="46"/>
      <c r="V29" s="46"/>
      <c r="W29" s="331">
        <f>ROUND(BC51,2)</f>
        <v>0</v>
      </c>
      <c r="X29" s="330"/>
      <c r="Y29" s="330"/>
      <c r="Z29" s="330"/>
      <c r="AA29" s="330"/>
      <c r="AB29" s="330"/>
      <c r="AC29" s="330"/>
      <c r="AD29" s="330"/>
      <c r="AE29" s="330"/>
      <c r="AF29" s="46"/>
      <c r="AG29" s="46"/>
      <c r="AH29" s="46"/>
      <c r="AI29" s="46"/>
      <c r="AJ29" s="46"/>
      <c r="AK29" s="331">
        <v>0</v>
      </c>
      <c r="AL29" s="330"/>
      <c r="AM29" s="330"/>
      <c r="AN29" s="330"/>
      <c r="AO29" s="330"/>
      <c r="AP29" s="46"/>
      <c r="AQ29" s="48"/>
      <c r="BE29" s="319"/>
    </row>
    <row r="30" spans="2:57" s="2" customFormat="1" ht="14.45" customHeight="1" hidden="1">
      <c r="B30" s="45"/>
      <c r="C30" s="46"/>
      <c r="D30" s="46"/>
      <c r="E30" s="46"/>
      <c r="F30" s="47" t="s">
        <v>49</v>
      </c>
      <c r="G30" s="46"/>
      <c r="H30" s="46"/>
      <c r="I30" s="46"/>
      <c r="J30" s="46"/>
      <c r="K30" s="46"/>
      <c r="L30" s="329">
        <v>0</v>
      </c>
      <c r="M30" s="330"/>
      <c r="N30" s="330"/>
      <c r="O30" s="330"/>
      <c r="P30" s="46"/>
      <c r="Q30" s="46"/>
      <c r="R30" s="46"/>
      <c r="S30" s="46"/>
      <c r="T30" s="46"/>
      <c r="U30" s="46"/>
      <c r="V30" s="46"/>
      <c r="W30" s="331">
        <f>ROUND(BD51,2)</f>
        <v>0</v>
      </c>
      <c r="X30" s="330"/>
      <c r="Y30" s="330"/>
      <c r="Z30" s="330"/>
      <c r="AA30" s="330"/>
      <c r="AB30" s="330"/>
      <c r="AC30" s="330"/>
      <c r="AD30" s="330"/>
      <c r="AE30" s="330"/>
      <c r="AF30" s="46"/>
      <c r="AG30" s="46"/>
      <c r="AH30" s="46"/>
      <c r="AI30" s="46"/>
      <c r="AJ30" s="46"/>
      <c r="AK30" s="331">
        <v>0</v>
      </c>
      <c r="AL30" s="330"/>
      <c r="AM30" s="330"/>
      <c r="AN30" s="330"/>
      <c r="AO30" s="330"/>
      <c r="AP30" s="46"/>
      <c r="AQ30" s="48"/>
      <c r="BE30" s="319"/>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19"/>
    </row>
    <row r="32" spans="2:57" s="1" customFormat="1" ht="25.9" customHeight="1">
      <c r="B32" s="39"/>
      <c r="C32" s="49"/>
      <c r="D32" s="50" t="s">
        <v>50</v>
      </c>
      <c r="E32" s="51"/>
      <c r="F32" s="51"/>
      <c r="G32" s="51"/>
      <c r="H32" s="51"/>
      <c r="I32" s="51"/>
      <c r="J32" s="51"/>
      <c r="K32" s="51"/>
      <c r="L32" s="51"/>
      <c r="M32" s="51"/>
      <c r="N32" s="51"/>
      <c r="O32" s="51"/>
      <c r="P32" s="51"/>
      <c r="Q32" s="51"/>
      <c r="R32" s="51"/>
      <c r="S32" s="51"/>
      <c r="T32" s="52" t="s">
        <v>51</v>
      </c>
      <c r="U32" s="51"/>
      <c r="V32" s="51"/>
      <c r="W32" s="51"/>
      <c r="X32" s="332" t="s">
        <v>52</v>
      </c>
      <c r="Y32" s="333"/>
      <c r="Z32" s="333"/>
      <c r="AA32" s="333"/>
      <c r="AB32" s="333"/>
      <c r="AC32" s="51"/>
      <c r="AD32" s="51"/>
      <c r="AE32" s="51"/>
      <c r="AF32" s="51"/>
      <c r="AG32" s="51"/>
      <c r="AH32" s="51"/>
      <c r="AI32" s="51"/>
      <c r="AJ32" s="51"/>
      <c r="AK32" s="334">
        <f>SUM(AK23:AK30)</f>
        <v>0</v>
      </c>
      <c r="AL32" s="333"/>
      <c r="AM32" s="333"/>
      <c r="AN32" s="333"/>
      <c r="AO32" s="335"/>
      <c r="AP32" s="49"/>
      <c r="AQ32" s="53"/>
      <c r="BE32" s="319"/>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53</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14</v>
      </c>
      <c r="D41" s="64"/>
      <c r="E41" s="64"/>
      <c r="F41" s="64"/>
      <c r="G41" s="64"/>
      <c r="H41" s="64"/>
      <c r="I41" s="64"/>
      <c r="J41" s="64"/>
      <c r="K41" s="64"/>
      <c r="L41" s="64" t="str">
        <f>K5</f>
        <v>Sv</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17</v>
      </c>
      <c r="D42" s="68"/>
      <c r="E42" s="68"/>
      <c r="F42" s="68"/>
      <c r="G42" s="68"/>
      <c r="H42" s="68"/>
      <c r="I42" s="68"/>
      <c r="J42" s="68"/>
      <c r="K42" s="68"/>
      <c r="L42" s="336" t="str">
        <f>K6</f>
        <v>III/1994 Svojšín – oprava</v>
      </c>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38" t="str">
        <f>IF(AN8="","",AN8)</f>
        <v>10. 4. 2018</v>
      </c>
      <c r="AN44" s="338"/>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27</v>
      </c>
      <c r="D46" s="61"/>
      <c r="E46" s="61"/>
      <c r="F46" s="61"/>
      <c r="G46" s="61"/>
      <c r="H46" s="61"/>
      <c r="I46" s="61"/>
      <c r="J46" s="61"/>
      <c r="K46" s="61"/>
      <c r="L46" s="64" t="str">
        <f>IF(E11="","",E11)</f>
        <v>Správa a údržba silnic Plzeňského kraje, příspěvko</v>
      </c>
      <c r="M46" s="61"/>
      <c r="N46" s="61"/>
      <c r="O46" s="61"/>
      <c r="P46" s="61"/>
      <c r="Q46" s="61"/>
      <c r="R46" s="61"/>
      <c r="S46" s="61"/>
      <c r="T46" s="61"/>
      <c r="U46" s="61"/>
      <c r="V46" s="61"/>
      <c r="W46" s="61"/>
      <c r="X46" s="61"/>
      <c r="Y46" s="61"/>
      <c r="Z46" s="61"/>
      <c r="AA46" s="61"/>
      <c r="AB46" s="61"/>
      <c r="AC46" s="61"/>
      <c r="AD46" s="61"/>
      <c r="AE46" s="61"/>
      <c r="AF46" s="61"/>
      <c r="AG46" s="61"/>
      <c r="AH46" s="61"/>
      <c r="AI46" s="63" t="s">
        <v>35</v>
      </c>
      <c r="AJ46" s="61"/>
      <c r="AK46" s="61"/>
      <c r="AL46" s="61"/>
      <c r="AM46" s="339" t="str">
        <f>IF(E17="","",E17)</f>
        <v>D PROJEKT PLZEŇ Nedvěd s.r.o.</v>
      </c>
      <c r="AN46" s="339"/>
      <c r="AO46" s="339"/>
      <c r="AP46" s="339"/>
      <c r="AQ46" s="61"/>
      <c r="AR46" s="59"/>
      <c r="AS46" s="340" t="s">
        <v>54</v>
      </c>
      <c r="AT46" s="341"/>
      <c r="AU46" s="72"/>
      <c r="AV46" s="72"/>
      <c r="AW46" s="72"/>
      <c r="AX46" s="72"/>
      <c r="AY46" s="72"/>
      <c r="AZ46" s="72"/>
      <c r="BA46" s="72"/>
      <c r="BB46" s="72"/>
      <c r="BC46" s="72"/>
      <c r="BD46" s="73"/>
    </row>
    <row r="47" spans="2:56" s="1" customFormat="1" ht="13.5">
      <c r="B47" s="39"/>
      <c r="C47" s="63" t="s">
        <v>33</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2"/>
      <c r="AT47" s="343"/>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4"/>
      <c r="AT48" s="345"/>
      <c r="AU48" s="40"/>
      <c r="AV48" s="40"/>
      <c r="AW48" s="40"/>
      <c r="AX48" s="40"/>
      <c r="AY48" s="40"/>
      <c r="AZ48" s="40"/>
      <c r="BA48" s="40"/>
      <c r="BB48" s="40"/>
      <c r="BC48" s="40"/>
      <c r="BD48" s="76"/>
    </row>
    <row r="49" spans="2:56" s="1" customFormat="1" ht="29.25" customHeight="1">
      <c r="B49" s="39"/>
      <c r="C49" s="346" t="s">
        <v>55</v>
      </c>
      <c r="D49" s="347"/>
      <c r="E49" s="347"/>
      <c r="F49" s="347"/>
      <c r="G49" s="347"/>
      <c r="H49" s="77"/>
      <c r="I49" s="348" t="s">
        <v>56</v>
      </c>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9" t="s">
        <v>57</v>
      </c>
      <c r="AH49" s="347"/>
      <c r="AI49" s="347"/>
      <c r="AJ49" s="347"/>
      <c r="AK49" s="347"/>
      <c r="AL49" s="347"/>
      <c r="AM49" s="347"/>
      <c r="AN49" s="348" t="s">
        <v>58</v>
      </c>
      <c r="AO49" s="347"/>
      <c r="AP49" s="347"/>
      <c r="AQ49" s="78" t="s">
        <v>59</v>
      </c>
      <c r="AR49" s="59"/>
      <c r="AS49" s="79" t="s">
        <v>60</v>
      </c>
      <c r="AT49" s="80" t="s">
        <v>61</v>
      </c>
      <c r="AU49" s="80" t="s">
        <v>62</v>
      </c>
      <c r="AV49" s="80" t="s">
        <v>63</v>
      </c>
      <c r="AW49" s="80" t="s">
        <v>64</v>
      </c>
      <c r="AX49" s="80" t="s">
        <v>65</v>
      </c>
      <c r="AY49" s="80" t="s">
        <v>66</v>
      </c>
      <c r="AZ49" s="80" t="s">
        <v>67</v>
      </c>
      <c r="BA49" s="80" t="s">
        <v>68</v>
      </c>
      <c r="BB49" s="80" t="s">
        <v>69</v>
      </c>
      <c r="BC49" s="80" t="s">
        <v>70</v>
      </c>
      <c r="BD49" s="81" t="s">
        <v>71</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72</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53">
        <f>ROUND(SUM(AG52:AG53),2)</f>
        <v>0</v>
      </c>
      <c r="AH51" s="353"/>
      <c r="AI51" s="353"/>
      <c r="AJ51" s="353"/>
      <c r="AK51" s="353"/>
      <c r="AL51" s="353"/>
      <c r="AM51" s="353"/>
      <c r="AN51" s="354">
        <f>SUM(AG51,AT51)</f>
        <v>0</v>
      </c>
      <c r="AO51" s="354"/>
      <c r="AP51" s="354"/>
      <c r="AQ51" s="87" t="s">
        <v>32</v>
      </c>
      <c r="AR51" s="69"/>
      <c r="AS51" s="88">
        <f>ROUND(SUM(AS52:AS53),2)</f>
        <v>0</v>
      </c>
      <c r="AT51" s="89">
        <f>ROUND(SUM(AV51:AW51),2)</f>
        <v>0</v>
      </c>
      <c r="AU51" s="90">
        <f>ROUND(SUM(AU52:AU53),5)</f>
        <v>0</v>
      </c>
      <c r="AV51" s="89">
        <f>ROUND(AZ51*L26,2)</f>
        <v>0</v>
      </c>
      <c r="AW51" s="89">
        <f>ROUND(BA51*L27,2)</f>
        <v>0</v>
      </c>
      <c r="AX51" s="89">
        <f>ROUND(BB51*L26,2)</f>
        <v>0</v>
      </c>
      <c r="AY51" s="89">
        <f>ROUND(BC51*L27,2)</f>
        <v>0</v>
      </c>
      <c r="AZ51" s="89">
        <f>ROUND(SUM(AZ52:AZ53),2)</f>
        <v>0</v>
      </c>
      <c r="BA51" s="89">
        <f>ROUND(SUM(BA52:BA53),2)</f>
        <v>0</v>
      </c>
      <c r="BB51" s="89">
        <f>ROUND(SUM(BB52:BB53),2)</f>
        <v>0</v>
      </c>
      <c r="BC51" s="89">
        <f>ROUND(SUM(BC52:BC53),2)</f>
        <v>0</v>
      </c>
      <c r="BD51" s="91">
        <f>ROUND(SUM(BD52:BD53),2)</f>
        <v>0</v>
      </c>
      <c r="BS51" s="92" t="s">
        <v>73</v>
      </c>
      <c r="BT51" s="92" t="s">
        <v>74</v>
      </c>
      <c r="BU51" s="93" t="s">
        <v>75</v>
      </c>
      <c r="BV51" s="92" t="s">
        <v>76</v>
      </c>
      <c r="BW51" s="92" t="s">
        <v>7</v>
      </c>
      <c r="BX51" s="92" t="s">
        <v>77</v>
      </c>
      <c r="CL51" s="92" t="s">
        <v>20</v>
      </c>
    </row>
    <row r="52" spans="1:91" s="5" customFormat="1" ht="16.5" customHeight="1">
      <c r="A52" s="94" t="s">
        <v>78</v>
      </c>
      <c r="B52" s="95"/>
      <c r="C52" s="96"/>
      <c r="D52" s="352" t="s">
        <v>79</v>
      </c>
      <c r="E52" s="352"/>
      <c r="F52" s="352"/>
      <c r="G52" s="352"/>
      <c r="H52" s="352"/>
      <c r="I52" s="97"/>
      <c r="J52" s="352" t="s">
        <v>80</v>
      </c>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0">
        <f>'SO 101 - Silnice III-1994'!J27</f>
        <v>0</v>
      </c>
      <c r="AH52" s="351"/>
      <c r="AI52" s="351"/>
      <c r="AJ52" s="351"/>
      <c r="AK52" s="351"/>
      <c r="AL52" s="351"/>
      <c r="AM52" s="351"/>
      <c r="AN52" s="350">
        <f>SUM(AG52,AT52)</f>
        <v>0</v>
      </c>
      <c r="AO52" s="351"/>
      <c r="AP52" s="351"/>
      <c r="AQ52" s="98" t="s">
        <v>81</v>
      </c>
      <c r="AR52" s="99"/>
      <c r="AS52" s="100">
        <v>0</v>
      </c>
      <c r="AT52" s="101">
        <f>ROUND(SUM(AV52:AW52),2)</f>
        <v>0</v>
      </c>
      <c r="AU52" s="102">
        <f>'SO 101 - Silnice III-1994'!P87</f>
        <v>0</v>
      </c>
      <c r="AV52" s="101">
        <f>'SO 101 - Silnice III-1994'!J30</f>
        <v>0</v>
      </c>
      <c r="AW52" s="101">
        <f>'SO 101 - Silnice III-1994'!J31</f>
        <v>0</v>
      </c>
      <c r="AX52" s="101">
        <f>'SO 101 - Silnice III-1994'!J32</f>
        <v>0</v>
      </c>
      <c r="AY52" s="101">
        <f>'SO 101 - Silnice III-1994'!J33</f>
        <v>0</v>
      </c>
      <c r="AZ52" s="101">
        <f>'SO 101 - Silnice III-1994'!F30</f>
        <v>0</v>
      </c>
      <c r="BA52" s="101">
        <f>'SO 101 - Silnice III-1994'!F31</f>
        <v>0</v>
      </c>
      <c r="BB52" s="101">
        <f>'SO 101 - Silnice III-1994'!F32</f>
        <v>0</v>
      </c>
      <c r="BC52" s="101">
        <f>'SO 101 - Silnice III-1994'!F33</f>
        <v>0</v>
      </c>
      <c r="BD52" s="103">
        <f>'SO 101 - Silnice III-1994'!F34</f>
        <v>0</v>
      </c>
      <c r="BT52" s="104" t="s">
        <v>82</v>
      </c>
      <c r="BV52" s="104" t="s">
        <v>76</v>
      </c>
      <c r="BW52" s="104" t="s">
        <v>83</v>
      </c>
      <c r="BX52" s="104" t="s">
        <v>7</v>
      </c>
      <c r="CL52" s="104" t="s">
        <v>20</v>
      </c>
      <c r="CM52" s="104" t="s">
        <v>84</v>
      </c>
    </row>
    <row r="53" spans="1:91" s="5" customFormat="1" ht="16.5" customHeight="1">
      <c r="A53" s="94" t="s">
        <v>78</v>
      </c>
      <c r="B53" s="95"/>
      <c r="C53" s="96"/>
      <c r="D53" s="352" t="s">
        <v>85</v>
      </c>
      <c r="E53" s="352"/>
      <c r="F53" s="352"/>
      <c r="G53" s="352"/>
      <c r="H53" s="352"/>
      <c r="I53" s="97"/>
      <c r="J53" s="352" t="s">
        <v>86</v>
      </c>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0">
        <f>'SO 151 - DOPRAVNĚ INŽENÝR...'!J27</f>
        <v>0</v>
      </c>
      <c r="AH53" s="351"/>
      <c r="AI53" s="351"/>
      <c r="AJ53" s="351"/>
      <c r="AK53" s="351"/>
      <c r="AL53" s="351"/>
      <c r="AM53" s="351"/>
      <c r="AN53" s="350">
        <f>SUM(AG53,AT53)</f>
        <v>0</v>
      </c>
      <c r="AO53" s="351"/>
      <c r="AP53" s="351"/>
      <c r="AQ53" s="98" t="s">
        <v>81</v>
      </c>
      <c r="AR53" s="99"/>
      <c r="AS53" s="105">
        <v>0</v>
      </c>
      <c r="AT53" s="106">
        <f>ROUND(SUM(AV53:AW53),2)</f>
        <v>0</v>
      </c>
      <c r="AU53" s="107">
        <f>'SO 151 - DOPRAVNĚ INŽENÝR...'!P78</f>
        <v>0</v>
      </c>
      <c r="AV53" s="106">
        <f>'SO 151 - DOPRAVNĚ INŽENÝR...'!J30</f>
        <v>0</v>
      </c>
      <c r="AW53" s="106">
        <f>'SO 151 - DOPRAVNĚ INŽENÝR...'!J31</f>
        <v>0</v>
      </c>
      <c r="AX53" s="106">
        <f>'SO 151 - DOPRAVNĚ INŽENÝR...'!J32</f>
        <v>0</v>
      </c>
      <c r="AY53" s="106">
        <f>'SO 151 - DOPRAVNĚ INŽENÝR...'!J33</f>
        <v>0</v>
      </c>
      <c r="AZ53" s="106">
        <f>'SO 151 - DOPRAVNĚ INŽENÝR...'!F30</f>
        <v>0</v>
      </c>
      <c r="BA53" s="106">
        <f>'SO 151 - DOPRAVNĚ INŽENÝR...'!F31</f>
        <v>0</v>
      </c>
      <c r="BB53" s="106">
        <f>'SO 151 - DOPRAVNĚ INŽENÝR...'!F32</f>
        <v>0</v>
      </c>
      <c r="BC53" s="106">
        <f>'SO 151 - DOPRAVNĚ INŽENÝR...'!F33</f>
        <v>0</v>
      </c>
      <c r="BD53" s="108">
        <f>'SO 151 - DOPRAVNĚ INŽENÝR...'!F34</f>
        <v>0</v>
      </c>
      <c r="BT53" s="104" t="s">
        <v>82</v>
      </c>
      <c r="BV53" s="104" t="s">
        <v>76</v>
      </c>
      <c r="BW53" s="104" t="s">
        <v>87</v>
      </c>
      <c r="BX53" s="104" t="s">
        <v>7</v>
      </c>
      <c r="CL53" s="104" t="s">
        <v>20</v>
      </c>
      <c r="CM53" s="104" t="s">
        <v>84</v>
      </c>
    </row>
    <row r="54" spans="2:44" s="1" customFormat="1" ht="30" customHeight="1">
      <c r="B54" s="39"/>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59"/>
    </row>
    <row r="55" spans="2:44" s="1" customFormat="1" ht="6.95" customHeight="1">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9"/>
    </row>
  </sheetData>
  <sheetProtection algorithmName="SHA-512" hashValue="FKieLKAihWr1Fmn0ilCy9Z4g0o0wg7maVMx+jF1VNya8NHaC+bzXOrMfMDoQwptSz+etlWEqAT7cIeeNxi7qFg==" saltValue="1Z7z0OJeWAOiSKDAqfABBPgyXzqPWLrS1w7uIFRsKyft9jaoOEpnxJCmX8zZ8yuZhreX3R6gB+TsrjRYoO3Ilw==" spinCount="100000" sheet="1" objects="1" scenarios="1" formatColumns="0" formatRows="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101 - Silnice III-1994'!C2" display="/"/>
    <hyperlink ref="A53" location="'SO 151 - DOPRAVNĚ INŽENÝR...'!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88</v>
      </c>
      <c r="G1" s="364" t="s">
        <v>89</v>
      </c>
      <c r="H1" s="364"/>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5"/>
      <c r="M2" s="355"/>
      <c r="N2" s="355"/>
      <c r="O2" s="355"/>
      <c r="P2" s="355"/>
      <c r="Q2" s="355"/>
      <c r="R2" s="355"/>
      <c r="S2" s="355"/>
      <c r="T2" s="355"/>
      <c r="U2" s="355"/>
      <c r="V2" s="355"/>
      <c r="AT2" s="22" t="s">
        <v>83</v>
      </c>
    </row>
    <row r="3" spans="2:46" ht="6.95" customHeight="1">
      <c r="B3" s="23"/>
      <c r="C3" s="24"/>
      <c r="D3" s="24"/>
      <c r="E3" s="24"/>
      <c r="F3" s="24"/>
      <c r="G3" s="24"/>
      <c r="H3" s="24"/>
      <c r="I3" s="114"/>
      <c r="J3" s="24"/>
      <c r="K3" s="25"/>
      <c r="AT3" s="22" t="s">
        <v>84</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17</v>
      </c>
      <c r="E6" s="27"/>
      <c r="F6" s="27"/>
      <c r="G6" s="27"/>
      <c r="H6" s="27"/>
      <c r="I6" s="115"/>
      <c r="J6" s="27"/>
      <c r="K6" s="29"/>
    </row>
    <row r="7" spans="2:11" ht="16.5" customHeight="1">
      <c r="B7" s="26"/>
      <c r="C7" s="27"/>
      <c r="D7" s="27"/>
      <c r="E7" s="356" t="str">
        <f>'Rekapitulace stavby'!K6</f>
        <v>III/1994 Svojšín – oprava</v>
      </c>
      <c r="F7" s="357"/>
      <c r="G7" s="357"/>
      <c r="H7" s="357"/>
      <c r="I7" s="115"/>
      <c r="J7" s="27"/>
      <c r="K7" s="29"/>
    </row>
    <row r="8" spans="2:11" s="1" customFormat="1" ht="13.5">
      <c r="B8" s="39"/>
      <c r="C8" s="40"/>
      <c r="D8" s="35" t="s">
        <v>94</v>
      </c>
      <c r="E8" s="40"/>
      <c r="F8" s="40"/>
      <c r="G8" s="40"/>
      <c r="H8" s="40"/>
      <c r="I8" s="116"/>
      <c r="J8" s="40"/>
      <c r="K8" s="43"/>
    </row>
    <row r="9" spans="2:11" s="1" customFormat="1" ht="36.95" customHeight="1">
      <c r="B9" s="39"/>
      <c r="C9" s="40"/>
      <c r="D9" s="40"/>
      <c r="E9" s="358" t="s">
        <v>95</v>
      </c>
      <c r="F9" s="359"/>
      <c r="G9" s="359"/>
      <c r="H9" s="35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20</v>
      </c>
      <c r="G11" s="40"/>
      <c r="H11" s="40"/>
      <c r="I11" s="117" t="s">
        <v>21</v>
      </c>
      <c r="J11" s="33" t="s">
        <v>22</v>
      </c>
      <c r="K11" s="43"/>
    </row>
    <row r="12" spans="2:11" s="1" customFormat="1" ht="14.45" customHeight="1">
      <c r="B12" s="39"/>
      <c r="C12" s="40"/>
      <c r="D12" s="35" t="s">
        <v>23</v>
      </c>
      <c r="E12" s="40"/>
      <c r="F12" s="33" t="s">
        <v>96</v>
      </c>
      <c r="G12" s="40"/>
      <c r="H12" s="40"/>
      <c r="I12" s="117" t="s">
        <v>25</v>
      </c>
      <c r="J12" s="118" t="str">
        <f>'Rekapitulace stavby'!AN8</f>
        <v>10. 4. 2018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29</v>
      </c>
      <c r="K14" s="43"/>
    </row>
    <row r="15" spans="2:11" s="1" customFormat="1" ht="18" customHeight="1">
      <c r="B15" s="39"/>
      <c r="C15" s="40"/>
      <c r="D15" s="40"/>
      <c r="E15" s="33" t="s">
        <v>30</v>
      </c>
      <c r="F15" s="40"/>
      <c r="G15" s="40"/>
      <c r="H15" s="40"/>
      <c r="I15" s="117" t="s">
        <v>31</v>
      </c>
      <c r="J15" s="33" t="s">
        <v>32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28</v>
      </c>
      <c r="J20" s="33" t="s">
        <v>36</v>
      </c>
      <c r="K20" s="43"/>
    </row>
    <row r="21" spans="2:11" s="1" customFormat="1" ht="18" customHeight="1">
      <c r="B21" s="39"/>
      <c r="C21" s="40"/>
      <c r="D21" s="40"/>
      <c r="E21" s="33" t="s">
        <v>37</v>
      </c>
      <c r="F21" s="40"/>
      <c r="G21" s="40"/>
      <c r="H21" s="40"/>
      <c r="I21" s="117" t="s">
        <v>31</v>
      </c>
      <c r="J21" s="33" t="s">
        <v>32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39</v>
      </c>
      <c r="E23" s="40"/>
      <c r="F23" s="40"/>
      <c r="G23" s="40"/>
      <c r="H23" s="40"/>
      <c r="I23" s="116"/>
      <c r="J23" s="40"/>
      <c r="K23" s="43"/>
    </row>
    <row r="24" spans="2:11" s="6" customFormat="1" ht="85.5" customHeight="1">
      <c r="B24" s="119"/>
      <c r="C24" s="120"/>
      <c r="D24" s="120"/>
      <c r="E24" s="325" t="s">
        <v>97</v>
      </c>
      <c r="F24" s="325"/>
      <c r="G24" s="325"/>
      <c r="H24" s="32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ROUND(J87,2)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ROUND(SUM(BE87:BE314),2)</f>
        <v>0</v>
      </c>
      <c r="G30" s="40"/>
      <c r="H30" s="40"/>
      <c r="I30" s="129">
        <v>0.21</v>
      </c>
      <c r="J30" s="128">
        <f>ROUND(ROUND((SUM(BE87:BE314)),2)*I30,2)</f>
        <v>0</v>
      </c>
      <c r="K30" s="43"/>
    </row>
    <row r="31" spans="2:11" s="1" customFormat="1" ht="14.45" customHeight="1">
      <c r="B31" s="39"/>
      <c r="C31" s="40"/>
      <c r="D31" s="40"/>
      <c r="E31" s="47" t="s">
        <v>46</v>
      </c>
      <c r="F31" s="128">
        <f>ROUND(SUM(BF87:BF314),2)</f>
        <v>0</v>
      </c>
      <c r="G31" s="40"/>
      <c r="H31" s="40"/>
      <c r="I31" s="129">
        <v>0.15</v>
      </c>
      <c r="J31" s="128">
        <f>ROUND(ROUND((SUM(BF87:BF314)),2)*I31,2)</f>
        <v>0</v>
      </c>
      <c r="K31" s="43"/>
    </row>
    <row r="32" spans="2:11" s="1" customFormat="1" ht="14.45" customHeight="1" hidden="1">
      <c r="B32" s="39"/>
      <c r="C32" s="40"/>
      <c r="D32" s="40"/>
      <c r="E32" s="47" t="s">
        <v>47</v>
      </c>
      <c r="F32" s="128">
        <f>ROUND(SUM(BG87:BG314),2)</f>
        <v>0</v>
      </c>
      <c r="G32" s="40"/>
      <c r="H32" s="40"/>
      <c r="I32" s="129">
        <v>0.21</v>
      </c>
      <c r="J32" s="128">
        <v>0</v>
      </c>
      <c r="K32" s="43"/>
    </row>
    <row r="33" spans="2:11" s="1" customFormat="1" ht="14.45" customHeight="1" hidden="1">
      <c r="B33" s="39"/>
      <c r="C33" s="40"/>
      <c r="D33" s="40"/>
      <c r="E33" s="47" t="s">
        <v>48</v>
      </c>
      <c r="F33" s="128">
        <f>ROUND(SUM(BH87:BH314),2)</f>
        <v>0</v>
      </c>
      <c r="G33" s="40"/>
      <c r="H33" s="40"/>
      <c r="I33" s="129">
        <v>0.15</v>
      </c>
      <c r="J33" s="128">
        <v>0</v>
      </c>
      <c r="K33" s="43"/>
    </row>
    <row r="34" spans="2:11" s="1" customFormat="1" ht="14.45" customHeight="1" hidden="1">
      <c r="B34" s="39"/>
      <c r="C34" s="40"/>
      <c r="D34" s="40"/>
      <c r="E34" s="47" t="s">
        <v>49</v>
      </c>
      <c r="F34" s="128">
        <f>ROUND(SUM(BI87:BI314),2)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98</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56" t="str">
        <f>E7</f>
        <v>III/1994 Svojšín – oprava</v>
      </c>
      <c r="F45" s="357"/>
      <c r="G45" s="357"/>
      <c r="H45" s="357"/>
      <c r="I45" s="116"/>
      <c r="J45" s="40"/>
      <c r="K45" s="43"/>
    </row>
    <row r="46" spans="2:11" s="1" customFormat="1" ht="14.45" customHeight="1">
      <c r="B46" s="39"/>
      <c r="C46" s="35" t="s">
        <v>94</v>
      </c>
      <c r="D46" s="40"/>
      <c r="E46" s="40"/>
      <c r="F46" s="40"/>
      <c r="G46" s="40"/>
      <c r="H46" s="40"/>
      <c r="I46" s="116"/>
      <c r="J46" s="40"/>
      <c r="K46" s="43"/>
    </row>
    <row r="47" spans="2:11" s="1" customFormat="1" ht="17.25" customHeight="1">
      <c r="B47" s="39"/>
      <c r="C47" s="40"/>
      <c r="D47" s="40"/>
      <c r="E47" s="358" t="str">
        <f>E9</f>
        <v>SO 101 - Silnice III/1994</v>
      </c>
      <c r="F47" s="359"/>
      <c r="G47" s="359"/>
      <c r="H47" s="35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Svojšín</v>
      </c>
      <c r="G49" s="40"/>
      <c r="H49" s="40"/>
      <c r="I49" s="117" t="s">
        <v>25</v>
      </c>
      <c r="J49" s="118" t="str">
        <f>IF(J12="","",J12)</f>
        <v>10. 4. 2018</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Správa a údržba silnic Plzeňského kraje, příspěvko</v>
      </c>
      <c r="G51" s="40"/>
      <c r="H51" s="40"/>
      <c r="I51" s="117" t="s">
        <v>35</v>
      </c>
      <c r="J51" s="325" t="str">
        <f>E21</f>
        <v>D PROJEKT PLZEŇ Nedvěd s.r.o.</v>
      </c>
      <c r="K51" s="43"/>
    </row>
    <row r="52" spans="2:11" s="1" customFormat="1" ht="14.45" customHeight="1">
      <c r="B52" s="39"/>
      <c r="C52" s="35" t="s">
        <v>33</v>
      </c>
      <c r="D52" s="40"/>
      <c r="E52" s="40"/>
      <c r="F52" s="33" t="str">
        <f>IF(E18="","",E18)</f>
        <v/>
      </c>
      <c r="G52" s="40"/>
      <c r="H52" s="40"/>
      <c r="I52" s="116"/>
      <c r="J52" s="360"/>
      <c r="K52" s="43"/>
    </row>
    <row r="53" spans="2:11" s="1" customFormat="1" ht="10.35" customHeight="1">
      <c r="B53" s="39"/>
      <c r="C53" s="40"/>
      <c r="D53" s="40"/>
      <c r="E53" s="40"/>
      <c r="F53" s="40"/>
      <c r="G53" s="40"/>
      <c r="H53" s="40"/>
      <c r="I53" s="116"/>
      <c r="J53" s="40"/>
      <c r="K53" s="43"/>
    </row>
    <row r="54" spans="2:11" s="1" customFormat="1" ht="29.25" customHeight="1">
      <c r="B54" s="39"/>
      <c r="C54" s="142" t="s">
        <v>99</v>
      </c>
      <c r="D54" s="130"/>
      <c r="E54" s="130"/>
      <c r="F54" s="130"/>
      <c r="G54" s="130"/>
      <c r="H54" s="130"/>
      <c r="I54" s="143"/>
      <c r="J54" s="144" t="s">
        <v>100</v>
      </c>
      <c r="K54" s="145"/>
    </row>
    <row r="55" spans="2:11" s="1" customFormat="1" ht="10.35" customHeight="1">
      <c r="B55" s="39"/>
      <c r="C55" s="40"/>
      <c r="D55" s="40"/>
      <c r="E55" s="40"/>
      <c r="F55" s="40"/>
      <c r="G55" s="40"/>
      <c r="H55" s="40"/>
      <c r="I55" s="116"/>
      <c r="J55" s="40"/>
      <c r="K55" s="43"/>
    </row>
    <row r="56" spans="2:47" s="1" customFormat="1" ht="29.25" customHeight="1">
      <c r="B56" s="39"/>
      <c r="C56" s="146" t="s">
        <v>101</v>
      </c>
      <c r="D56" s="40"/>
      <c r="E56" s="40"/>
      <c r="F56" s="40"/>
      <c r="G56" s="40"/>
      <c r="H56" s="40"/>
      <c r="I56" s="116"/>
      <c r="J56" s="126">
        <f>J87</f>
        <v>0</v>
      </c>
      <c r="K56" s="43"/>
      <c r="AU56" s="22" t="s">
        <v>102</v>
      </c>
    </row>
    <row r="57" spans="2:11" s="7" customFormat="1" ht="24.95" customHeight="1">
      <c r="B57" s="147"/>
      <c r="C57" s="148"/>
      <c r="D57" s="149" t="s">
        <v>103</v>
      </c>
      <c r="E57" s="150"/>
      <c r="F57" s="150"/>
      <c r="G57" s="150"/>
      <c r="H57" s="150"/>
      <c r="I57" s="151"/>
      <c r="J57" s="152">
        <f>J88</f>
        <v>0</v>
      </c>
      <c r="K57" s="153"/>
    </row>
    <row r="58" spans="2:11" s="8" customFormat="1" ht="19.9" customHeight="1">
      <c r="B58" s="154"/>
      <c r="C58" s="155"/>
      <c r="D58" s="156" t="s">
        <v>104</v>
      </c>
      <c r="E58" s="157"/>
      <c r="F58" s="157"/>
      <c r="G58" s="157"/>
      <c r="H58" s="157"/>
      <c r="I58" s="158"/>
      <c r="J58" s="159">
        <f>J89</f>
        <v>0</v>
      </c>
      <c r="K58" s="160"/>
    </row>
    <row r="59" spans="2:11" s="8" customFormat="1" ht="19.9" customHeight="1">
      <c r="B59" s="154"/>
      <c r="C59" s="155"/>
      <c r="D59" s="156" t="s">
        <v>105</v>
      </c>
      <c r="E59" s="157"/>
      <c r="F59" s="157"/>
      <c r="G59" s="157"/>
      <c r="H59" s="157"/>
      <c r="I59" s="158"/>
      <c r="J59" s="159">
        <f>J165</f>
        <v>0</v>
      </c>
      <c r="K59" s="160"/>
    </row>
    <row r="60" spans="2:11" s="8" customFormat="1" ht="19.9" customHeight="1">
      <c r="B60" s="154"/>
      <c r="C60" s="155"/>
      <c r="D60" s="156" t="s">
        <v>106</v>
      </c>
      <c r="E60" s="157"/>
      <c r="F60" s="157"/>
      <c r="G60" s="157"/>
      <c r="H60" s="157"/>
      <c r="I60" s="158"/>
      <c r="J60" s="159">
        <f>J168</f>
        <v>0</v>
      </c>
      <c r="K60" s="160"/>
    </row>
    <row r="61" spans="2:11" s="8" customFormat="1" ht="19.9" customHeight="1">
      <c r="B61" s="154"/>
      <c r="C61" s="155"/>
      <c r="D61" s="156" t="s">
        <v>107</v>
      </c>
      <c r="E61" s="157"/>
      <c r="F61" s="157"/>
      <c r="G61" s="157"/>
      <c r="H61" s="157"/>
      <c r="I61" s="158"/>
      <c r="J61" s="159">
        <f>J176</f>
        <v>0</v>
      </c>
      <c r="K61" s="160"/>
    </row>
    <row r="62" spans="2:11" s="8" customFormat="1" ht="19.9" customHeight="1">
      <c r="B62" s="154"/>
      <c r="C62" s="155"/>
      <c r="D62" s="156" t="s">
        <v>108</v>
      </c>
      <c r="E62" s="157"/>
      <c r="F62" s="157"/>
      <c r="G62" s="157"/>
      <c r="H62" s="157"/>
      <c r="I62" s="158"/>
      <c r="J62" s="159">
        <f>J198</f>
        <v>0</v>
      </c>
      <c r="K62" s="160"/>
    </row>
    <row r="63" spans="2:11" s="8" customFormat="1" ht="19.9" customHeight="1">
      <c r="B63" s="154"/>
      <c r="C63" s="155"/>
      <c r="D63" s="156" t="s">
        <v>109</v>
      </c>
      <c r="E63" s="157"/>
      <c r="F63" s="157"/>
      <c r="G63" s="157"/>
      <c r="H63" s="157"/>
      <c r="I63" s="158"/>
      <c r="J63" s="159">
        <f>J204</f>
        <v>0</v>
      </c>
      <c r="K63" s="160"/>
    </row>
    <row r="64" spans="2:11" s="8" customFormat="1" ht="19.9" customHeight="1">
      <c r="B64" s="154"/>
      <c r="C64" s="155"/>
      <c r="D64" s="156" t="s">
        <v>110</v>
      </c>
      <c r="E64" s="157"/>
      <c r="F64" s="157"/>
      <c r="G64" s="157"/>
      <c r="H64" s="157"/>
      <c r="I64" s="158"/>
      <c r="J64" s="159">
        <f>J249</f>
        <v>0</v>
      </c>
      <c r="K64" s="160"/>
    </row>
    <row r="65" spans="2:11" s="8" customFormat="1" ht="19.9" customHeight="1">
      <c r="B65" s="154"/>
      <c r="C65" s="155"/>
      <c r="D65" s="156" t="s">
        <v>111</v>
      </c>
      <c r="E65" s="157"/>
      <c r="F65" s="157"/>
      <c r="G65" s="157"/>
      <c r="H65" s="157"/>
      <c r="I65" s="158"/>
      <c r="J65" s="159">
        <f>J279</f>
        <v>0</v>
      </c>
      <c r="K65" s="160"/>
    </row>
    <row r="66" spans="2:11" s="7" customFormat="1" ht="24.95" customHeight="1">
      <c r="B66" s="147"/>
      <c r="C66" s="148"/>
      <c r="D66" s="149" t="s">
        <v>112</v>
      </c>
      <c r="E66" s="150"/>
      <c r="F66" s="150"/>
      <c r="G66" s="150"/>
      <c r="H66" s="150"/>
      <c r="I66" s="151"/>
      <c r="J66" s="152">
        <f>J282</f>
        <v>0</v>
      </c>
      <c r="K66" s="153"/>
    </row>
    <row r="67" spans="2:11" s="7" customFormat="1" ht="24.95" customHeight="1">
      <c r="B67" s="147"/>
      <c r="C67" s="148"/>
      <c r="D67" s="149" t="s">
        <v>113</v>
      </c>
      <c r="E67" s="150"/>
      <c r="F67" s="150"/>
      <c r="G67" s="150"/>
      <c r="H67" s="150"/>
      <c r="I67" s="151"/>
      <c r="J67" s="152">
        <f>J302</f>
        <v>0</v>
      </c>
      <c r="K67" s="153"/>
    </row>
    <row r="68" spans="2:11" s="1" customFormat="1" ht="21.75" customHeight="1">
      <c r="B68" s="39"/>
      <c r="C68" s="40"/>
      <c r="D68" s="40"/>
      <c r="E68" s="40"/>
      <c r="F68" s="40"/>
      <c r="G68" s="40"/>
      <c r="H68" s="40"/>
      <c r="I68" s="116"/>
      <c r="J68" s="40"/>
      <c r="K68" s="43"/>
    </row>
    <row r="69" spans="2:11" s="1" customFormat="1" ht="6.95" customHeight="1">
      <c r="B69" s="54"/>
      <c r="C69" s="55"/>
      <c r="D69" s="55"/>
      <c r="E69" s="55"/>
      <c r="F69" s="55"/>
      <c r="G69" s="55"/>
      <c r="H69" s="55"/>
      <c r="I69" s="137"/>
      <c r="J69" s="55"/>
      <c r="K69" s="56"/>
    </row>
    <row r="73" spans="2:12" s="1" customFormat="1" ht="6.95" customHeight="1">
      <c r="B73" s="57"/>
      <c r="C73" s="58"/>
      <c r="D73" s="58"/>
      <c r="E73" s="58"/>
      <c r="F73" s="58"/>
      <c r="G73" s="58"/>
      <c r="H73" s="58"/>
      <c r="I73" s="140"/>
      <c r="J73" s="58"/>
      <c r="K73" s="58"/>
      <c r="L73" s="59"/>
    </row>
    <row r="74" spans="2:12" s="1" customFormat="1" ht="36.95" customHeight="1">
      <c r="B74" s="39"/>
      <c r="C74" s="60" t="s">
        <v>114</v>
      </c>
      <c r="D74" s="61"/>
      <c r="E74" s="61"/>
      <c r="F74" s="61"/>
      <c r="G74" s="61"/>
      <c r="H74" s="61"/>
      <c r="I74" s="161"/>
      <c r="J74" s="61"/>
      <c r="K74" s="61"/>
      <c r="L74" s="59"/>
    </row>
    <row r="75" spans="2:12" s="1" customFormat="1" ht="6.95" customHeight="1">
      <c r="B75" s="39"/>
      <c r="C75" s="61"/>
      <c r="D75" s="61"/>
      <c r="E75" s="61"/>
      <c r="F75" s="61"/>
      <c r="G75" s="61"/>
      <c r="H75" s="61"/>
      <c r="I75" s="161"/>
      <c r="J75" s="61"/>
      <c r="K75" s="61"/>
      <c r="L75" s="59"/>
    </row>
    <row r="76" spans="2:12" s="1" customFormat="1" ht="14.45" customHeight="1">
      <c r="B76" s="39"/>
      <c r="C76" s="63" t="s">
        <v>17</v>
      </c>
      <c r="D76" s="61"/>
      <c r="E76" s="61"/>
      <c r="F76" s="61"/>
      <c r="G76" s="61"/>
      <c r="H76" s="61"/>
      <c r="I76" s="161"/>
      <c r="J76" s="61"/>
      <c r="K76" s="61"/>
      <c r="L76" s="59"/>
    </row>
    <row r="77" spans="2:12" s="1" customFormat="1" ht="16.5" customHeight="1">
      <c r="B77" s="39"/>
      <c r="C77" s="61"/>
      <c r="D77" s="61"/>
      <c r="E77" s="361" t="str">
        <f>E7</f>
        <v>III/1994 Svojšín – oprava</v>
      </c>
      <c r="F77" s="362"/>
      <c r="G77" s="362"/>
      <c r="H77" s="362"/>
      <c r="I77" s="161"/>
      <c r="J77" s="61"/>
      <c r="K77" s="61"/>
      <c r="L77" s="59"/>
    </row>
    <row r="78" spans="2:12" s="1" customFormat="1" ht="14.45" customHeight="1">
      <c r="B78" s="39"/>
      <c r="C78" s="63" t="s">
        <v>94</v>
      </c>
      <c r="D78" s="61"/>
      <c r="E78" s="61"/>
      <c r="F78" s="61"/>
      <c r="G78" s="61"/>
      <c r="H78" s="61"/>
      <c r="I78" s="161"/>
      <c r="J78" s="61"/>
      <c r="K78" s="61"/>
      <c r="L78" s="59"/>
    </row>
    <row r="79" spans="2:12" s="1" customFormat="1" ht="17.25" customHeight="1">
      <c r="B79" s="39"/>
      <c r="C79" s="61"/>
      <c r="D79" s="61"/>
      <c r="E79" s="336" t="str">
        <f>E9</f>
        <v>SO 101 - Silnice III/1994</v>
      </c>
      <c r="F79" s="363"/>
      <c r="G79" s="363"/>
      <c r="H79" s="363"/>
      <c r="I79" s="161"/>
      <c r="J79" s="61"/>
      <c r="K79" s="61"/>
      <c r="L79" s="59"/>
    </row>
    <row r="80" spans="2:12" s="1" customFormat="1" ht="6.95" customHeight="1">
      <c r="B80" s="39"/>
      <c r="C80" s="61"/>
      <c r="D80" s="61"/>
      <c r="E80" s="61"/>
      <c r="F80" s="61"/>
      <c r="G80" s="61"/>
      <c r="H80" s="61"/>
      <c r="I80" s="161"/>
      <c r="J80" s="61"/>
      <c r="K80" s="61"/>
      <c r="L80" s="59"/>
    </row>
    <row r="81" spans="2:12" s="1" customFormat="1" ht="18" customHeight="1">
      <c r="B81" s="39"/>
      <c r="C81" s="63" t="s">
        <v>23</v>
      </c>
      <c r="D81" s="61"/>
      <c r="E81" s="61"/>
      <c r="F81" s="162" t="str">
        <f>F12</f>
        <v>Svojšín</v>
      </c>
      <c r="G81" s="61"/>
      <c r="H81" s="61"/>
      <c r="I81" s="163" t="s">
        <v>25</v>
      </c>
      <c r="J81" s="71" t="str">
        <f>IF(J12="","",J12)</f>
        <v>10. 4. 2018</v>
      </c>
      <c r="K81" s="61"/>
      <c r="L81" s="59"/>
    </row>
    <row r="82" spans="2:12" s="1" customFormat="1" ht="6.95" customHeight="1">
      <c r="B82" s="39"/>
      <c r="C82" s="61"/>
      <c r="D82" s="61"/>
      <c r="E82" s="61"/>
      <c r="F82" s="61"/>
      <c r="G82" s="61"/>
      <c r="H82" s="61"/>
      <c r="I82" s="161"/>
      <c r="J82" s="61"/>
      <c r="K82" s="61"/>
      <c r="L82" s="59"/>
    </row>
    <row r="83" spans="2:12" s="1" customFormat="1" ht="13.5">
      <c r="B83" s="39"/>
      <c r="C83" s="63" t="s">
        <v>27</v>
      </c>
      <c r="D83" s="61"/>
      <c r="E83" s="61"/>
      <c r="F83" s="162" t="str">
        <f>E15</f>
        <v>Správa a údržba silnic Plzeňského kraje, příspěvko</v>
      </c>
      <c r="G83" s="61"/>
      <c r="H83" s="61"/>
      <c r="I83" s="163" t="s">
        <v>35</v>
      </c>
      <c r="J83" s="162" t="str">
        <f>E21</f>
        <v>D PROJEKT PLZEŇ Nedvěd s.r.o.</v>
      </c>
      <c r="K83" s="61"/>
      <c r="L83" s="59"/>
    </row>
    <row r="84" spans="2:12" s="1" customFormat="1" ht="14.45" customHeight="1">
      <c r="B84" s="39"/>
      <c r="C84" s="63" t="s">
        <v>33</v>
      </c>
      <c r="D84" s="61"/>
      <c r="E84" s="61"/>
      <c r="F84" s="162" t="str">
        <f>IF(E18="","",E18)</f>
        <v/>
      </c>
      <c r="G84" s="61"/>
      <c r="H84" s="61"/>
      <c r="I84" s="161"/>
      <c r="J84" s="61"/>
      <c r="K84" s="61"/>
      <c r="L84" s="59"/>
    </row>
    <row r="85" spans="2:12" s="1" customFormat="1" ht="10.35" customHeight="1">
      <c r="B85" s="39"/>
      <c r="C85" s="61"/>
      <c r="D85" s="61"/>
      <c r="E85" s="61"/>
      <c r="F85" s="61"/>
      <c r="G85" s="61"/>
      <c r="H85" s="61"/>
      <c r="I85" s="161"/>
      <c r="J85" s="61"/>
      <c r="K85" s="61"/>
      <c r="L85" s="59"/>
    </row>
    <row r="86" spans="2:20" s="9" customFormat="1" ht="29.25" customHeight="1">
      <c r="B86" s="164"/>
      <c r="C86" s="165" t="s">
        <v>115</v>
      </c>
      <c r="D86" s="166" t="s">
        <v>59</v>
      </c>
      <c r="E86" s="166" t="s">
        <v>55</v>
      </c>
      <c r="F86" s="166" t="s">
        <v>116</v>
      </c>
      <c r="G86" s="166" t="s">
        <v>117</v>
      </c>
      <c r="H86" s="166" t="s">
        <v>118</v>
      </c>
      <c r="I86" s="167" t="s">
        <v>119</v>
      </c>
      <c r="J86" s="166" t="s">
        <v>100</v>
      </c>
      <c r="K86" s="168" t="s">
        <v>120</v>
      </c>
      <c r="L86" s="169"/>
      <c r="M86" s="79" t="s">
        <v>121</v>
      </c>
      <c r="N86" s="80" t="s">
        <v>44</v>
      </c>
      <c r="O86" s="80" t="s">
        <v>122</v>
      </c>
      <c r="P86" s="80" t="s">
        <v>123</v>
      </c>
      <c r="Q86" s="80" t="s">
        <v>124</v>
      </c>
      <c r="R86" s="80" t="s">
        <v>125</v>
      </c>
      <c r="S86" s="80" t="s">
        <v>126</v>
      </c>
      <c r="T86" s="81" t="s">
        <v>127</v>
      </c>
    </row>
    <row r="87" spans="2:63" s="1" customFormat="1" ht="29.25" customHeight="1">
      <c r="B87" s="39"/>
      <c r="C87" s="85" t="s">
        <v>101</v>
      </c>
      <c r="D87" s="61"/>
      <c r="E87" s="61"/>
      <c r="F87" s="61"/>
      <c r="G87" s="61"/>
      <c r="H87" s="61"/>
      <c r="I87" s="161"/>
      <c r="J87" s="170">
        <f>BK87</f>
        <v>0</v>
      </c>
      <c r="K87" s="61"/>
      <c r="L87" s="59"/>
      <c r="M87" s="82"/>
      <c r="N87" s="83"/>
      <c r="O87" s="83"/>
      <c r="P87" s="171">
        <f>P88+P282+P302</f>
        <v>0</v>
      </c>
      <c r="Q87" s="83"/>
      <c r="R87" s="171">
        <f>R88+R282+R302</f>
        <v>111.9867156</v>
      </c>
      <c r="S87" s="83"/>
      <c r="T87" s="172">
        <f>T88+T282+T302</f>
        <v>753.5349999999999</v>
      </c>
      <c r="AT87" s="22" t="s">
        <v>73</v>
      </c>
      <c r="AU87" s="22" t="s">
        <v>102</v>
      </c>
      <c r="BK87" s="173">
        <f>BK88+BK282+BK302</f>
        <v>0</v>
      </c>
    </row>
    <row r="88" spans="2:63" s="10" customFormat="1" ht="37.35" customHeight="1">
      <c r="B88" s="174"/>
      <c r="C88" s="175"/>
      <c r="D88" s="176" t="s">
        <v>73</v>
      </c>
      <c r="E88" s="177" t="s">
        <v>128</v>
      </c>
      <c r="F88" s="177" t="s">
        <v>129</v>
      </c>
      <c r="G88" s="175"/>
      <c r="H88" s="175"/>
      <c r="I88" s="178"/>
      <c r="J88" s="179">
        <f>BK88</f>
        <v>0</v>
      </c>
      <c r="K88" s="175"/>
      <c r="L88" s="180"/>
      <c r="M88" s="181"/>
      <c r="N88" s="182"/>
      <c r="O88" s="182"/>
      <c r="P88" s="183">
        <f>P89+P165+P168+P176+P198+P204+P249+P279</f>
        <v>0</v>
      </c>
      <c r="Q88" s="182"/>
      <c r="R88" s="183">
        <f>R89+R165+R168+R176+R198+R204+R249+R279</f>
        <v>94.3088446</v>
      </c>
      <c r="S88" s="182"/>
      <c r="T88" s="184">
        <f>T89+T165+T168+T176+T198+T204+T249+T279</f>
        <v>753.5349999999999</v>
      </c>
      <c r="AR88" s="185" t="s">
        <v>82</v>
      </c>
      <c r="AT88" s="186" t="s">
        <v>73</v>
      </c>
      <c r="AU88" s="186" t="s">
        <v>74</v>
      </c>
      <c r="AY88" s="185" t="s">
        <v>130</v>
      </c>
      <c r="BK88" s="187">
        <f>BK89+BK165+BK168+BK176+BK198+BK204+BK249+BK279</f>
        <v>0</v>
      </c>
    </row>
    <row r="89" spans="2:63" s="10" customFormat="1" ht="19.9" customHeight="1">
      <c r="B89" s="174"/>
      <c r="C89" s="175"/>
      <c r="D89" s="176" t="s">
        <v>73</v>
      </c>
      <c r="E89" s="188" t="s">
        <v>82</v>
      </c>
      <c r="F89" s="188" t="s">
        <v>131</v>
      </c>
      <c r="G89" s="175"/>
      <c r="H89" s="175"/>
      <c r="I89" s="178"/>
      <c r="J89" s="189">
        <f>BK89</f>
        <v>0</v>
      </c>
      <c r="K89" s="175"/>
      <c r="L89" s="180"/>
      <c r="M89" s="181"/>
      <c r="N89" s="182"/>
      <c r="O89" s="182"/>
      <c r="P89" s="183">
        <f>SUM(P90:P164)</f>
        <v>0</v>
      </c>
      <c r="Q89" s="182"/>
      <c r="R89" s="183">
        <f>SUM(R90:R164)</f>
        <v>0.39203999999999994</v>
      </c>
      <c r="S89" s="182"/>
      <c r="T89" s="184">
        <f>SUM(T90:T164)</f>
        <v>670.887</v>
      </c>
      <c r="AR89" s="185" t="s">
        <v>82</v>
      </c>
      <c r="AT89" s="186" t="s">
        <v>73</v>
      </c>
      <c r="AU89" s="186" t="s">
        <v>82</v>
      </c>
      <c r="AY89" s="185" t="s">
        <v>130</v>
      </c>
      <c r="BK89" s="187">
        <f>SUM(BK90:BK164)</f>
        <v>0</v>
      </c>
    </row>
    <row r="90" spans="2:65" s="1" customFormat="1" ht="51" customHeight="1">
      <c r="B90" s="39"/>
      <c r="C90" s="190" t="s">
        <v>82</v>
      </c>
      <c r="D90" s="190" t="s">
        <v>132</v>
      </c>
      <c r="E90" s="191" t="s">
        <v>133</v>
      </c>
      <c r="F90" s="192" t="s">
        <v>134</v>
      </c>
      <c r="G90" s="193" t="s">
        <v>135</v>
      </c>
      <c r="H90" s="194">
        <v>99</v>
      </c>
      <c r="I90" s="195"/>
      <c r="J90" s="194">
        <f>ROUND(I90*H90,2)</f>
        <v>0</v>
      </c>
      <c r="K90" s="192" t="s">
        <v>136</v>
      </c>
      <c r="L90" s="59"/>
      <c r="M90" s="196" t="s">
        <v>32</v>
      </c>
      <c r="N90" s="197" t="s">
        <v>45</v>
      </c>
      <c r="O90" s="40"/>
      <c r="P90" s="198">
        <f>O90*H90</f>
        <v>0</v>
      </c>
      <c r="Q90" s="198">
        <v>0</v>
      </c>
      <c r="R90" s="198">
        <f>Q90*H90</f>
        <v>0</v>
      </c>
      <c r="S90" s="198">
        <v>0.44</v>
      </c>
      <c r="T90" s="199">
        <f>S90*H90</f>
        <v>43.56</v>
      </c>
      <c r="AR90" s="22" t="s">
        <v>137</v>
      </c>
      <c r="AT90" s="22" t="s">
        <v>132</v>
      </c>
      <c r="AU90" s="22" t="s">
        <v>84</v>
      </c>
      <c r="AY90" s="22" t="s">
        <v>130</v>
      </c>
      <c r="BE90" s="200">
        <f>IF(N90="základní",J90,0)</f>
        <v>0</v>
      </c>
      <c r="BF90" s="200">
        <f>IF(N90="snížená",J90,0)</f>
        <v>0</v>
      </c>
      <c r="BG90" s="200">
        <f>IF(N90="zákl. přenesená",J90,0)</f>
        <v>0</v>
      </c>
      <c r="BH90" s="200">
        <f>IF(N90="sníž. přenesená",J90,0)</f>
        <v>0</v>
      </c>
      <c r="BI90" s="200">
        <f>IF(N90="nulová",J90,0)</f>
        <v>0</v>
      </c>
      <c r="BJ90" s="22" t="s">
        <v>82</v>
      </c>
      <c r="BK90" s="200">
        <f>ROUND(I90*H90,2)</f>
        <v>0</v>
      </c>
      <c r="BL90" s="22" t="s">
        <v>137</v>
      </c>
      <c r="BM90" s="22" t="s">
        <v>138</v>
      </c>
    </row>
    <row r="91" spans="2:47" s="1" customFormat="1" ht="243">
      <c r="B91" s="39"/>
      <c r="C91" s="61"/>
      <c r="D91" s="201" t="s">
        <v>139</v>
      </c>
      <c r="E91" s="61"/>
      <c r="F91" s="202" t="s">
        <v>140</v>
      </c>
      <c r="G91" s="61"/>
      <c r="H91" s="61"/>
      <c r="I91" s="161"/>
      <c r="J91" s="61"/>
      <c r="K91" s="61"/>
      <c r="L91" s="59"/>
      <c r="M91" s="203"/>
      <c r="N91" s="40"/>
      <c r="O91" s="40"/>
      <c r="P91" s="40"/>
      <c r="Q91" s="40"/>
      <c r="R91" s="40"/>
      <c r="S91" s="40"/>
      <c r="T91" s="76"/>
      <c r="AT91" s="22" t="s">
        <v>139</v>
      </c>
      <c r="AU91" s="22" t="s">
        <v>84</v>
      </c>
    </row>
    <row r="92" spans="2:47" s="1" customFormat="1" ht="27">
      <c r="B92" s="39"/>
      <c r="C92" s="61"/>
      <c r="D92" s="201" t="s">
        <v>141</v>
      </c>
      <c r="E92" s="61"/>
      <c r="F92" s="202" t="s">
        <v>142</v>
      </c>
      <c r="G92" s="61"/>
      <c r="H92" s="61"/>
      <c r="I92" s="161"/>
      <c r="J92" s="61"/>
      <c r="K92" s="61"/>
      <c r="L92" s="59"/>
      <c r="M92" s="203"/>
      <c r="N92" s="40"/>
      <c r="O92" s="40"/>
      <c r="P92" s="40"/>
      <c r="Q92" s="40"/>
      <c r="R92" s="40"/>
      <c r="S92" s="40"/>
      <c r="T92" s="76"/>
      <c r="AT92" s="22" t="s">
        <v>141</v>
      </c>
      <c r="AU92" s="22" t="s">
        <v>84</v>
      </c>
    </row>
    <row r="93" spans="2:65" s="1" customFormat="1" ht="38.25" customHeight="1">
      <c r="B93" s="39"/>
      <c r="C93" s="190" t="s">
        <v>84</v>
      </c>
      <c r="D93" s="190" t="s">
        <v>132</v>
      </c>
      <c r="E93" s="191" t="s">
        <v>143</v>
      </c>
      <c r="F93" s="192" t="s">
        <v>144</v>
      </c>
      <c r="G93" s="193" t="s">
        <v>135</v>
      </c>
      <c r="H93" s="194">
        <v>297</v>
      </c>
      <c r="I93" s="195"/>
      <c r="J93" s="194">
        <f>ROUND(I93*H93,2)</f>
        <v>0</v>
      </c>
      <c r="K93" s="192" t="s">
        <v>136</v>
      </c>
      <c r="L93" s="59"/>
      <c r="M93" s="196" t="s">
        <v>32</v>
      </c>
      <c r="N93" s="197" t="s">
        <v>45</v>
      </c>
      <c r="O93" s="40"/>
      <c r="P93" s="198">
        <f>O93*H93</f>
        <v>0</v>
      </c>
      <c r="Q93" s="198">
        <v>6E-05</v>
      </c>
      <c r="R93" s="198">
        <f>Q93*H93</f>
        <v>0.01782</v>
      </c>
      <c r="S93" s="198">
        <v>0.103</v>
      </c>
      <c r="T93" s="199">
        <f>S93*H93</f>
        <v>30.590999999999998</v>
      </c>
      <c r="AR93" s="22" t="s">
        <v>137</v>
      </c>
      <c r="AT93" s="22" t="s">
        <v>132</v>
      </c>
      <c r="AU93" s="22" t="s">
        <v>84</v>
      </c>
      <c r="AY93" s="22" t="s">
        <v>130</v>
      </c>
      <c r="BE93" s="200">
        <f>IF(N93="základní",J93,0)</f>
        <v>0</v>
      </c>
      <c r="BF93" s="200">
        <f>IF(N93="snížená",J93,0)</f>
        <v>0</v>
      </c>
      <c r="BG93" s="200">
        <f>IF(N93="zákl. přenesená",J93,0)</f>
        <v>0</v>
      </c>
      <c r="BH93" s="200">
        <f>IF(N93="sníž. přenesená",J93,0)</f>
        <v>0</v>
      </c>
      <c r="BI93" s="200">
        <f>IF(N93="nulová",J93,0)</f>
        <v>0</v>
      </c>
      <c r="BJ93" s="22" t="s">
        <v>82</v>
      </c>
      <c r="BK93" s="200">
        <f>ROUND(I93*H93,2)</f>
        <v>0</v>
      </c>
      <c r="BL93" s="22" t="s">
        <v>137</v>
      </c>
      <c r="BM93" s="22" t="s">
        <v>145</v>
      </c>
    </row>
    <row r="94" spans="2:47" s="1" customFormat="1" ht="216">
      <c r="B94" s="39"/>
      <c r="C94" s="61"/>
      <c r="D94" s="201" t="s">
        <v>139</v>
      </c>
      <c r="E94" s="61"/>
      <c r="F94" s="202" t="s">
        <v>146</v>
      </c>
      <c r="G94" s="61"/>
      <c r="H94" s="61"/>
      <c r="I94" s="161"/>
      <c r="J94" s="61"/>
      <c r="K94" s="61"/>
      <c r="L94" s="59"/>
      <c r="M94" s="203"/>
      <c r="N94" s="40"/>
      <c r="O94" s="40"/>
      <c r="P94" s="40"/>
      <c r="Q94" s="40"/>
      <c r="R94" s="40"/>
      <c r="S94" s="40"/>
      <c r="T94" s="76"/>
      <c r="AT94" s="22" t="s">
        <v>139</v>
      </c>
      <c r="AU94" s="22" t="s">
        <v>84</v>
      </c>
    </row>
    <row r="95" spans="2:47" s="1" customFormat="1" ht="27">
      <c r="B95" s="39"/>
      <c r="C95" s="61"/>
      <c r="D95" s="201" t="s">
        <v>141</v>
      </c>
      <c r="E95" s="61"/>
      <c r="F95" s="202" t="s">
        <v>147</v>
      </c>
      <c r="G95" s="61"/>
      <c r="H95" s="61"/>
      <c r="I95" s="161"/>
      <c r="J95" s="61"/>
      <c r="K95" s="61"/>
      <c r="L95" s="59"/>
      <c r="M95" s="203"/>
      <c r="N95" s="40"/>
      <c r="O95" s="40"/>
      <c r="P95" s="40"/>
      <c r="Q95" s="40"/>
      <c r="R95" s="40"/>
      <c r="S95" s="40"/>
      <c r="T95" s="76"/>
      <c r="AT95" s="22" t="s">
        <v>141</v>
      </c>
      <c r="AU95" s="22" t="s">
        <v>84</v>
      </c>
    </row>
    <row r="96" spans="2:51" s="11" customFormat="1" ht="13.5">
      <c r="B96" s="204"/>
      <c r="C96" s="205"/>
      <c r="D96" s="201" t="s">
        <v>148</v>
      </c>
      <c r="E96" s="206" t="s">
        <v>32</v>
      </c>
      <c r="F96" s="207" t="s">
        <v>149</v>
      </c>
      <c r="G96" s="205"/>
      <c r="H96" s="208">
        <v>297</v>
      </c>
      <c r="I96" s="209"/>
      <c r="J96" s="205"/>
      <c r="K96" s="205"/>
      <c r="L96" s="210"/>
      <c r="M96" s="211"/>
      <c r="N96" s="212"/>
      <c r="O96" s="212"/>
      <c r="P96" s="212"/>
      <c r="Q96" s="212"/>
      <c r="R96" s="212"/>
      <c r="S96" s="212"/>
      <c r="T96" s="213"/>
      <c r="AT96" s="214" t="s">
        <v>148</v>
      </c>
      <c r="AU96" s="214" t="s">
        <v>84</v>
      </c>
      <c r="AV96" s="11" t="s">
        <v>84</v>
      </c>
      <c r="AW96" s="11" t="s">
        <v>38</v>
      </c>
      <c r="AX96" s="11" t="s">
        <v>82</v>
      </c>
      <c r="AY96" s="214" t="s">
        <v>130</v>
      </c>
    </row>
    <row r="97" spans="2:65" s="1" customFormat="1" ht="38.25" customHeight="1">
      <c r="B97" s="39"/>
      <c r="C97" s="190" t="s">
        <v>150</v>
      </c>
      <c r="D97" s="190" t="s">
        <v>132</v>
      </c>
      <c r="E97" s="191" t="s">
        <v>151</v>
      </c>
      <c r="F97" s="192" t="s">
        <v>152</v>
      </c>
      <c r="G97" s="193" t="s">
        <v>135</v>
      </c>
      <c r="H97" s="194">
        <v>4662</v>
      </c>
      <c r="I97" s="195"/>
      <c r="J97" s="194">
        <f>ROUND(I97*H97,2)</f>
        <v>0</v>
      </c>
      <c r="K97" s="192" t="s">
        <v>136</v>
      </c>
      <c r="L97" s="59"/>
      <c r="M97" s="196" t="s">
        <v>32</v>
      </c>
      <c r="N97" s="197" t="s">
        <v>45</v>
      </c>
      <c r="O97" s="40"/>
      <c r="P97" s="198">
        <f>O97*H97</f>
        <v>0</v>
      </c>
      <c r="Q97" s="198">
        <v>7E-05</v>
      </c>
      <c r="R97" s="198">
        <f>Q97*H97</f>
        <v>0.32633999999999996</v>
      </c>
      <c r="S97" s="198">
        <v>0.128</v>
      </c>
      <c r="T97" s="199">
        <f>S97*H97</f>
        <v>596.736</v>
      </c>
      <c r="AR97" s="22" t="s">
        <v>137</v>
      </c>
      <c r="AT97" s="22" t="s">
        <v>132</v>
      </c>
      <c r="AU97" s="22" t="s">
        <v>84</v>
      </c>
      <c r="AY97" s="22" t="s">
        <v>130</v>
      </c>
      <c r="BE97" s="200">
        <f>IF(N97="základní",J97,0)</f>
        <v>0</v>
      </c>
      <c r="BF97" s="200">
        <f>IF(N97="snížená",J97,0)</f>
        <v>0</v>
      </c>
      <c r="BG97" s="200">
        <f>IF(N97="zákl. přenesená",J97,0)</f>
        <v>0</v>
      </c>
      <c r="BH97" s="200">
        <f>IF(N97="sníž. přenesená",J97,0)</f>
        <v>0</v>
      </c>
      <c r="BI97" s="200">
        <f>IF(N97="nulová",J97,0)</f>
        <v>0</v>
      </c>
      <c r="BJ97" s="22" t="s">
        <v>82</v>
      </c>
      <c r="BK97" s="200">
        <f>ROUND(I97*H97,2)</f>
        <v>0</v>
      </c>
      <c r="BL97" s="22" t="s">
        <v>137</v>
      </c>
      <c r="BM97" s="22" t="s">
        <v>153</v>
      </c>
    </row>
    <row r="98" spans="2:47" s="1" customFormat="1" ht="216">
      <c r="B98" s="39"/>
      <c r="C98" s="61"/>
      <c r="D98" s="201" t="s">
        <v>139</v>
      </c>
      <c r="E98" s="61"/>
      <c r="F98" s="202" t="s">
        <v>146</v>
      </c>
      <c r="G98" s="61"/>
      <c r="H98" s="61"/>
      <c r="I98" s="161"/>
      <c r="J98" s="61"/>
      <c r="K98" s="61"/>
      <c r="L98" s="59"/>
      <c r="M98" s="203"/>
      <c r="N98" s="40"/>
      <c r="O98" s="40"/>
      <c r="P98" s="40"/>
      <c r="Q98" s="40"/>
      <c r="R98" s="40"/>
      <c r="S98" s="40"/>
      <c r="T98" s="76"/>
      <c r="AT98" s="22" t="s">
        <v>139</v>
      </c>
      <c r="AU98" s="22" t="s">
        <v>84</v>
      </c>
    </row>
    <row r="99" spans="2:47" s="1" customFormat="1" ht="27">
      <c r="B99" s="39"/>
      <c r="C99" s="61"/>
      <c r="D99" s="201" t="s">
        <v>141</v>
      </c>
      <c r="E99" s="61"/>
      <c r="F99" s="202" t="s">
        <v>154</v>
      </c>
      <c r="G99" s="61"/>
      <c r="H99" s="61"/>
      <c r="I99" s="161"/>
      <c r="J99" s="61"/>
      <c r="K99" s="61"/>
      <c r="L99" s="59"/>
      <c r="M99" s="203"/>
      <c r="N99" s="40"/>
      <c r="O99" s="40"/>
      <c r="P99" s="40"/>
      <c r="Q99" s="40"/>
      <c r="R99" s="40"/>
      <c r="S99" s="40"/>
      <c r="T99" s="76"/>
      <c r="AT99" s="22" t="s">
        <v>141</v>
      </c>
      <c r="AU99" s="22" t="s">
        <v>84</v>
      </c>
    </row>
    <row r="100" spans="2:65" s="1" customFormat="1" ht="38.25" customHeight="1">
      <c r="B100" s="39"/>
      <c r="C100" s="190" t="s">
        <v>137</v>
      </c>
      <c r="D100" s="190" t="s">
        <v>132</v>
      </c>
      <c r="E100" s="191" t="s">
        <v>155</v>
      </c>
      <c r="F100" s="192" t="s">
        <v>156</v>
      </c>
      <c r="G100" s="193" t="s">
        <v>157</v>
      </c>
      <c r="H100" s="194">
        <v>28.8</v>
      </c>
      <c r="I100" s="195"/>
      <c r="J100" s="194">
        <f>ROUND(I100*H100,2)</f>
        <v>0</v>
      </c>
      <c r="K100" s="192" t="s">
        <v>136</v>
      </c>
      <c r="L100" s="59"/>
      <c r="M100" s="196" t="s">
        <v>32</v>
      </c>
      <c r="N100" s="197" t="s">
        <v>45</v>
      </c>
      <c r="O100" s="40"/>
      <c r="P100" s="198">
        <f>O100*H100</f>
        <v>0</v>
      </c>
      <c r="Q100" s="198">
        <v>0</v>
      </c>
      <c r="R100" s="198">
        <f>Q100*H100</f>
        <v>0</v>
      </c>
      <c r="S100" s="198">
        <v>0</v>
      </c>
      <c r="T100" s="199">
        <f>S100*H100</f>
        <v>0</v>
      </c>
      <c r="AR100" s="22" t="s">
        <v>137</v>
      </c>
      <c r="AT100" s="22" t="s">
        <v>132</v>
      </c>
      <c r="AU100" s="22" t="s">
        <v>84</v>
      </c>
      <c r="AY100" s="22" t="s">
        <v>130</v>
      </c>
      <c r="BE100" s="200">
        <f>IF(N100="základní",J100,0)</f>
        <v>0</v>
      </c>
      <c r="BF100" s="200">
        <f>IF(N100="snížená",J100,0)</f>
        <v>0</v>
      </c>
      <c r="BG100" s="200">
        <f>IF(N100="zákl. přenesená",J100,0)</f>
        <v>0</v>
      </c>
      <c r="BH100" s="200">
        <f>IF(N100="sníž. přenesená",J100,0)</f>
        <v>0</v>
      </c>
      <c r="BI100" s="200">
        <f>IF(N100="nulová",J100,0)</f>
        <v>0</v>
      </c>
      <c r="BJ100" s="22" t="s">
        <v>82</v>
      </c>
      <c r="BK100" s="200">
        <f>ROUND(I100*H100,2)</f>
        <v>0</v>
      </c>
      <c r="BL100" s="22" t="s">
        <v>137</v>
      </c>
      <c r="BM100" s="22" t="s">
        <v>158</v>
      </c>
    </row>
    <row r="101" spans="2:47" s="1" customFormat="1" ht="270">
      <c r="B101" s="39"/>
      <c r="C101" s="61"/>
      <c r="D101" s="201" t="s">
        <v>139</v>
      </c>
      <c r="E101" s="61"/>
      <c r="F101" s="202" t="s">
        <v>159</v>
      </c>
      <c r="G101" s="61"/>
      <c r="H101" s="61"/>
      <c r="I101" s="161"/>
      <c r="J101" s="61"/>
      <c r="K101" s="61"/>
      <c r="L101" s="59"/>
      <c r="M101" s="203"/>
      <c r="N101" s="40"/>
      <c r="O101" s="40"/>
      <c r="P101" s="40"/>
      <c r="Q101" s="40"/>
      <c r="R101" s="40"/>
      <c r="S101" s="40"/>
      <c r="T101" s="76"/>
      <c r="AT101" s="22" t="s">
        <v>139</v>
      </c>
      <c r="AU101" s="22" t="s">
        <v>84</v>
      </c>
    </row>
    <row r="102" spans="2:47" s="1" customFormat="1" ht="27">
      <c r="B102" s="39"/>
      <c r="C102" s="61"/>
      <c r="D102" s="201" t="s">
        <v>141</v>
      </c>
      <c r="E102" s="61"/>
      <c r="F102" s="202" t="s">
        <v>160</v>
      </c>
      <c r="G102" s="61"/>
      <c r="H102" s="61"/>
      <c r="I102" s="161"/>
      <c r="J102" s="61"/>
      <c r="K102" s="61"/>
      <c r="L102" s="59"/>
      <c r="M102" s="203"/>
      <c r="N102" s="40"/>
      <c r="O102" s="40"/>
      <c r="P102" s="40"/>
      <c r="Q102" s="40"/>
      <c r="R102" s="40"/>
      <c r="S102" s="40"/>
      <c r="T102" s="76"/>
      <c r="AT102" s="22" t="s">
        <v>141</v>
      </c>
      <c r="AU102" s="22" t="s">
        <v>84</v>
      </c>
    </row>
    <row r="103" spans="2:65" s="1" customFormat="1" ht="38.25" customHeight="1">
      <c r="B103" s="39"/>
      <c r="C103" s="190" t="s">
        <v>161</v>
      </c>
      <c r="D103" s="190" t="s">
        <v>132</v>
      </c>
      <c r="E103" s="191" t="s">
        <v>162</v>
      </c>
      <c r="F103" s="192" t="s">
        <v>163</v>
      </c>
      <c r="G103" s="193" t="s">
        <v>157</v>
      </c>
      <c r="H103" s="194">
        <v>28.8</v>
      </c>
      <c r="I103" s="195"/>
      <c r="J103" s="194">
        <f>ROUND(I103*H103,2)</f>
        <v>0</v>
      </c>
      <c r="K103" s="192" t="s">
        <v>136</v>
      </c>
      <c r="L103" s="59"/>
      <c r="M103" s="196" t="s">
        <v>32</v>
      </c>
      <c r="N103" s="197" t="s">
        <v>45</v>
      </c>
      <c r="O103" s="40"/>
      <c r="P103" s="198">
        <f>O103*H103</f>
        <v>0</v>
      </c>
      <c r="Q103" s="198">
        <v>0</v>
      </c>
      <c r="R103" s="198">
        <f>Q103*H103</f>
        <v>0</v>
      </c>
      <c r="S103" s="198">
        <v>0</v>
      </c>
      <c r="T103" s="199">
        <f>S103*H103</f>
        <v>0</v>
      </c>
      <c r="AR103" s="22" t="s">
        <v>137</v>
      </c>
      <c r="AT103" s="22" t="s">
        <v>132</v>
      </c>
      <c r="AU103" s="22" t="s">
        <v>84</v>
      </c>
      <c r="AY103" s="22" t="s">
        <v>130</v>
      </c>
      <c r="BE103" s="200">
        <f>IF(N103="základní",J103,0)</f>
        <v>0</v>
      </c>
      <c r="BF103" s="200">
        <f>IF(N103="snížená",J103,0)</f>
        <v>0</v>
      </c>
      <c r="BG103" s="200">
        <f>IF(N103="zákl. přenesená",J103,0)</f>
        <v>0</v>
      </c>
      <c r="BH103" s="200">
        <f>IF(N103="sníž. přenesená",J103,0)</f>
        <v>0</v>
      </c>
      <c r="BI103" s="200">
        <f>IF(N103="nulová",J103,0)</f>
        <v>0</v>
      </c>
      <c r="BJ103" s="22" t="s">
        <v>82</v>
      </c>
      <c r="BK103" s="200">
        <f>ROUND(I103*H103,2)</f>
        <v>0</v>
      </c>
      <c r="BL103" s="22" t="s">
        <v>137</v>
      </c>
      <c r="BM103" s="22" t="s">
        <v>164</v>
      </c>
    </row>
    <row r="104" spans="2:47" s="1" customFormat="1" ht="270">
      <c r="B104" s="39"/>
      <c r="C104" s="61"/>
      <c r="D104" s="201" t="s">
        <v>139</v>
      </c>
      <c r="E104" s="61"/>
      <c r="F104" s="202" t="s">
        <v>159</v>
      </c>
      <c r="G104" s="61"/>
      <c r="H104" s="61"/>
      <c r="I104" s="161"/>
      <c r="J104" s="61"/>
      <c r="K104" s="61"/>
      <c r="L104" s="59"/>
      <c r="M104" s="203"/>
      <c r="N104" s="40"/>
      <c r="O104" s="40"/>
      <c r="P104" s="40"/>
      <c r="Q104" s="40"/>
      <c r="R104" s="40"/>
      <c r="S104" s="40"/>
      <c r="T104" s="76"/>
      <c r="AT104" s="22" t="s">
        <v>139</v>
      </c>
      <c r="AU104" s="22" t="s">
        <v>84</v>
      </c>
    </row>
    <row r="105" spans="2:47" s="1" customFormat="1" ht="27">
      <c r="B105" s="39"/>
      <c r="C105" s="61"/>
      <c r="D105" s="201" t="s">
        <v>141</v>
      </c>
      <c r="E105" s="61"/>
      <c r="F105" s="202" t="s">
        <v>165</v>
      </c>
      <c r="G105" s="61"/>
      <c r="H105" s="61"/>
      <c r="I105" s="161"/>
      <c r="J105" s="61"/>
      <c r="K105" s="61"/>
      <c r="L105" s="59"/>
      <c r="M105" s="203"/>
      <c r="N105" s="40"/>
      <c r="O105" s="40"/>
      <c r="P105" s="40"/>
      <c r="Q105" s="40"/>
      <c r="R105" s="40"/>
      <c r="S105" s="40"/>
      <c r="T105" s="76"/>
      <c r="AT105" s="22" t="s">
        <v>141</v>
      </c>
      <c r="AU105" s="22" t="s">
        <v>84</v>
      </c>
    </row>
    <row r="106" spans="2:65" s="1" customFormat="1" ht="25.5" customHeight="1">
      <c r="B106" s="39"/>
      <c r="C106" s="190" t="s">
        <v>166</v>
      </c>
      <c r="D106" s="190" t="s">
        <v>132</v>
      </c>
      <c r="E106" s="191" t="s">
        <v>167</v>
      </c>
      <c r="F106" s="192" t="s">
        <v>168</v>
      </c>
      <c r="G106" s="193" t="s">
        <v>157</v>
      </c>
      <c r="H106" s="194">
        <v>14.45</v>
      </c>
      <c r="I106" s="195"/>
      <c r="J106" s="194">
        <f>ROUND(I106*H106,2)</f>
        <v>0</v>
      </c>
      <c r="K106" s="192" t="s">
        <v>136</v>
      </c>
      <c r="L106" s="59"/>
      <c r="M106" s="196" t="s">
        <v>32</v>
      </c>
      <c r="N106" s="197" t="s">
        <v>45</v>
      </c>
      <c r="O106" s="40"/>
      <c r="P106" s="198">
        <f>O106*H106</f>
        <v>0</v>
      </c>
      <c r="Q106" s="198">
        <v>0</v>
      </c>
      <c r="R106" s="198">
        <f>Q106*H106</f>
        <v>0</v>
      </c>
      <c r="S106" s="198">
        <v>0</v>
      </c>
      <c r="T106" s="199">
        <f>S106*H106</f>
        <v>0</v>
      </c>
      <c r="AR106" s="22" t="s">
        <v>137</v>
      </c>
      <c r="AT106" s="22" t="s">
        <v>132</v>
      </c>
      <c r="AU106" s="22" t="s">
        <v>84</v>
      </c>
      <c r="AY106" s="22" t="s">
        <v>130</v>
      </c>
      <c r="BE106" s="200">
        <f>IF(N106="základní",J106,0)</f>
        <v>0</v>
      </c>
      <c r="BF106" s="200">
        <f>IF(N106="snížená",J106,0)</f>
        <v>0</v>
      </c>
      <c r="BG106" s="200">
        <f>IF(N106="zákl. přenesená",J106,0)</f>
        <v>0</v>
      </c>
      <c r="BH106" s="200">
        <f>IF(N106="sníž. přenesená",J106,0)</f>
        <v>0</v>
      </c>
      <c r="BI106" s="200">
        <f>IF(N106="nulová",J106,0)</f>
        <v>0</v>
      </c>
      <c r="BJ106" s="22" t="s">
        <v>82</v>
      </c>
      <c r="BK106" s="200">
        <f>ROUND(I106*H106,2)</f>
        <v>0</v>
      </c>
      <c r="BL106" s="22" t="s">
        <v>137</v>
      </c>
      <c r="BM106" s="22" t="s">
        <v>169</v>
      </c>
    </row>
    <row r="107" spans="2:47" s="1" customFormat="1" ht="202.5">
      <c r="B107" s="39"/>
      <c r="C107" s="61"/>
      <c r="D107" s="201" t="s">
        <v>139</v>
      </c>
      <c r="E107" s="61"/>
      <c r="F107" s="202" t="s">
        <v>170</v>
      </c>
      <c r="G107" s="61"/>
      <c r="H107" s="61"/>
      <c r="I107" s="161"/>
      <c r="J107" s="61"/>
      <c r="K107" s="61"/>
      <c r="L107" s="59"/>
      <c r="M107" s="203"/>
      <c r="N107" s="40"/>
      <c r="O107" s="40"/>
      <c r="P107" s="40"/>
      <c r="Q107" s="40"/>
      <c r="R107" s="40"/>
      <c r="S107" s="40"/>
      <c r="T107" s="76"/>
      <c r="AT107" s="22" t="s">
        <v>139</v>
      </c>
      <c r="AU107" s="22" t="s">
        <v>84</v>
      </c>
    </row>
    <row r="108" spans="2:47" s="1" customFormat="1" ht="27">
      <c r="B108" s="39"/>
      <c r="C108" s="61"/>
      <c r="D108" s="201" t="s">
        <v>141</v>
      </c>
      <c r="E108" s="61"/>
      <c r="F108" s="202" t="s">
        <v>171</v>
      </c>
      <c r="G108" s="61"/>
      <c r="H108" s="61"/>
      <c r="I108" s="161"/>
      <c r="J108" s="61"/>
      <c r="K108" s="61"/>
      <c r="L108" s="59"/>
      <c r="M108" s="203"/>
      <c r="N108" s="40"/>
      <c r="O108" s="40"/>
      <c r="P108" s="40"/>
      <c r="Q108" s="40"/>
      <c r="R108" s="40"/>
      <c r="S108" s="40"/>
      <c r="T108" s="76"/>
      <c r="AT108" s="22" t="s">
        <v>141</v>
      </c>
      <c r="AU108" s="22" t="s">
        <v>84</v>
      </c>
    </row>
    <row r="109" spans="2:51" s="11" customFormat="1" ht="13.5">
      <c r="B109" s="204"/>
      <c r="C109" s="205"/>
      <c r="D109" s="201" t="s">
        <v>148</v>
      </c>
      <c r="E109" s="206" t="s">
        <v>32</v>
      </c>
      <c r="F109" s="207" t="s">
        <v>172</v>
      </c>
      <c r="G109" s="205"/>
      <c r="H109" s="208">
        <v>14.45</v>
      </c>
      <c r="I109" s="209"/>
      <c r="J109" s="205"/>
      <c r="K109" s="205"/>
      <c r="L109" s="210"/>
      <c r="M109" s="211"/>
      <c r="N109" s="212"/>
      <c r="O109" s="212"/>
      <c r="P109" s="212"/>
      <c r="Q109" s="212"/>
      <c r="R109" s="212"/>
      <c r="S109" s="212"/>
      <c r="T109" s="213"/>
      <c r="AT109" s="214" t="s">
        <v>148</v>
      </c>
      <c r="AU109" s="214" t="s">
        <v>84</v>
      </c>
      <c r="AV109" s="11" t="s">
        <v>84</v>
      </c>
      <c r="AW109" s="11" t="s">
        <v>38</v>
      </c>
      <c r="AX109" s="11" t="s">
        <v>82</v>
      </c>
      <c r="AY109" s="214" t="s">
        <v>130</v>
      </c>
    </row>
    <row r="110" spans="2:65" s="1" customFormat="1" ht="25.5" customHeight="1">
      <c r="B110" s="39"/>
      <c r="C110" s="190" t="s">
        <v>173</v>
      </c>
      <c r="D110" s="190" t="s">
        <v>132</v>
      </c>
      <c r="E110" s="191" t="s">
        <v>174</v>
      </c>
      <c r="F110" s="192" t="s">
        <v>175</v>
      </c>
      <c r="G110" s="193" t="s">
        <v>157</v>
      </c>
      <c r="H110" s="194">
        <v>14.45</v>
      </c>
      <c r="I110" s="195"/>
      <c r="J110" s="194">
        <f>ROUND(I110*H110,2)</f>
        <v>0</v>
      </c>
      <c r="K110" s="192" t="s">
        <v>136</v>
      </c>
      <c r="L110" s="59"/>
      <c r="M110" s="196" t="s">
        <v>32</v>
      </c>
      <c r="N110" s="197" t="s">
        <v>45</v>
      </c>
      <c r="O110" s="40"/>
      <c r="P110" s="198">
        <f>O110*H110</f>
        <v>0</v>
      </c>
      <c r="Q110" s="198">
        <v>0</v>
      </c>
      <c r="R110" s="198">
        <f>Q110*H110</f>
        <v>0</v>
      </c>
      <c r="S110" s="198">
        <v>0</v>
      </c>
      <c r="T110" s="199">
        <f>S110*H110</f>
        <v>0</v>
      </c>
      <c r="AR110" s="22" t="s">
        <v>137</v>
      </c>
      <c r="AT110" s="22" t="s">
        <v>132</v>
      </c>
      <c r="AU110" s="22" t="s">
        <v>84</v>
      </c>
      <c r="AY110" s="22" t="s">
        <v>130</v>
      </c>
      <c r="BE110" s="200">
        <f>IF(N110="základní",J110,0)</f>
        <v>0</v>
      </c>
      <c r="BF110" s="200">
        <f>IF(N110="snížená",J110,0)</f>
        <v>0</v>
      </c>
      <c r="BG110" s="200">
        <f>IF(N110="zákl. přenesená",J110,0)</f>
        <v>0</v>
      </c>
      <c r="BH110" s="200">
        <f>IF(N110="sníž. přenesená",J110,0)</f>
        <v>0</v>
      </c>
      <c r="BI110" s="200">
        <f>IF(N110="nulová",J110,0)</f>
        <v>0</v>
      </c>
      <c r="BJ110" s="22" t="s">
        <v>82</v>
      </c>
      <c r="BK110" s="200">
        <f>ROUND(I110*H110,2)</f>
        <v>0</v>
      </c>
      <c r="BL110" s="22" t="s">
        <v>137</v>
      </c>
      <c r="BM110" s="22" t="s">
        <v>176</v>
      </c>
    </row>
    <row r="111" spans="2:47" s="1" customFormat="1" ht="202.5">
      <c r="B111" s="39"/>
      <c r="C111" s="61"/>
      <c r="D111" s="201" t="s">
        <v>139</v>
      </c>
      <c r="E111" s="61"/>
      <c r="F111" s="202" t="s">
        <v>170</v>
      </c>
      <c r="G111" s="61"/>
      <c r="H111" s="61"/>
      <c r="I111" s="161"/>
      <c r="J111" s="61"/>
      <c r="K111" s="61"/>
      <c r="L111" s="59"/>
      <c r="M111" s="203"/>
      <c r="N111" s="40"/>
      <c r="O111" s="40"/>
      <c r="P111" s="40"/>
      <c r="Q111" s="40"/>
      <c r="R111" s="40"/>
      <c r="S111" s="40"/>
      <c r="T111" s="76"/>
      <c r="AT111" s="22" t="s">
        <v>139</v>
      </c>
      <c r="AU111" s="22" t="s">
        <v>84</v>
      </c>
    </row>
    <row r="112" spans="2:47" s="1" customFormat="1" ht="40.5">
      <c r="B112" s="39"/>
      <c r="C112" s="61"/>
      <c r="D112" s="201" t="s">
        <v>141</v>
      </c>
      <c r="E112" s="61"/>
      <c r="F112" s="202" t="s">
        <v>177</v>
      </c>
      <c r="G112" s="61"/>
      <c r="H112" s="61"/>
      <c r="I112" s="161"/>
      <c r="J112" s="61"/>
      <c r="K112" s="61"/>
      <c r="L112" s="59"/>
      <c r="M112" s="203"/>
      <c r="N112" s="40"/>
      <c r="O112" s="40"/>
      <c r="P112" s="40"/>
      <c r="Q112" s="40"/>
      <c r="R112" s="40"/>
      <c r="S112" s="40"/>
      <c r="T112" s="76"/>
      <c r="AT112" s="22" t="s">
        <v>141</v>
      </c>
      <c r="AU112" s="22" t="s">
        <v>84</v>
      </c>
    </row>
    <row r="113" spans="2:65" s="1" customFormat="1" ht="25.5" customHeight="1">
      <c r="B113" s="39"/>
      <c r="C113" s="190" t="s">
        <v>178</v>
      </c>
      <c r="D113" s="190" t="s">
        <v>132</v>
      </c>
      <c r="E113" s="191" t="s">
        <v>179</v>
      </c>
      <c r="F113" s="192" t="s">
        <v>180</v>
      </c>
      <c r="G113" s="193" t="s">
        <v>157</v>
      </c>
      <c r="H113" s="194">
        <v>12.72</v>
      </c>
      <c r="I113" s="195"/>
      <c r="J113" s="194">
        <f>ROUND(I113*H113,2)</f>
        <v>0</v>
      </c>
      <c r="K113" s="192" t="s">
        <v>136</v>
      </c>
      <c r="L113" s="59"/>
      <c r="M113" s="196" t="s">
        <v>32</v>
      </c>
      <c r="N113" s="197" t="s">
        <v>45</v>
      </c>
      <c r="O113" s="40"/>
      <c r="P113" s="198">
        <f>O113*H113</f>
        <v>0</v>
      </c>
      <c r="Q113" s="198">
        <v>0</v>
      </c>
      <c r="R113" s="198">
        <f>Q113*H113</f>
        <v>0</v>
      </c>
      <c r="S113" s="198">
        <v>0</v>
      </c>
      <c r="T113" s="199">
        <f>S113*H113</f>
        <v>0</v>
      </c>
      <c r="AR113" s="22" t="s">
        <v>137</v>
      </c>
      <c r="AT113" s="22" t="s">
        <v>132</v>
      </c>
      <c r="AU113" s="22" t="s">
        <v>84</v>
      </c>
      <c r="AY113" s="22" t="s">
        <v>130</v>
      </c>
      <c r="BE113" s="200">
        <f>IF(N113="základní",J113,0)</f>
        <v>0</v>
      </c>
      <c r="BF113" s="200">
        <f>IF(N113="snížená",J113,0)</f>
        <v>0</v>
      </c>
      <c r="BG113" s="200">
        <f>IF(N113="zákl. přenesená",J113,0)</f>
        <v>0</v>
      </c>
      <c r="BH113" s="200">
        <f>IF(N113="sníž. přenesená",J113,0)</f>
        <v>0</v>
      </c>
      <c r="BI113" s="200">
        <f>IF(N113="nulová",J113,0)</f>
        <v>0</v>
      </c>
      <c r="BJ113" s="22" t="s">
        <v>82</v>
      </c>
      <c r="BK113" s="200">
        <f>ROUND(I113*H113,2)</f>
        <v>0</v>
      </c>
      <c r="BL113" s="22" t="s">
        <v>137</v>
      </c>
      <c r="BM113" s="22" t="s">
        <v>181</v>
      </c>
    </row>
    <row r="114" spans="2:47" s="1" customFormat="1" ht="94.5">
      <c r="B114" s="39"/>
      <c r="C114" s="61"/>
      <c r="D114" s="201" t="s">
        <v>139</v>
      </c>
      <c r="E114" s="61"/>
      <c r="F114" s="202" t="s">
        <v>182</v>
      </c>
      <c r="G114" s="61"/>
      <c r="H114" s="61"/>
      <c r="I114" s="161"/>
      <c r="J114" s="61"/>
      <c r="K114" s="61"/>
      <c r="L114" s="59"/>
      <c r="M114" s="203"/>
      <c r="N114" s="40"/>
      <c r="O114" s="40"/>
      <c r="P114" s="40"/>
      <c r="Q114" s="40"/>
      <c r="R114" s="40"/>
      <c r="S114" s="40"/>
      <c r="T114" s="76"/>
      <c r="AT114" s="22" t="s">
        <v>139</v>
      </c>
      <c r="AU114" s="22" t="s">
        <v>84</v>
      </c>
    </row>
    <row r="115" spans="2:47" s="1" customFormat="1" ht="27">
      <c r="B115" s="39"/>
      <c r="C115" s="61"/>
      <c r="D115" s="201" t="s">
        <v>141</v>
      </c>
      <c r="E115" s="61"/>
      <c r="F115" s="202" t="s">
        <v>183</v>
      </c>
      <c r="G115" s="61"/>
      <c r="H115" s="61"/>
      <c r="I115" s="161"/>
      <c r="J115" s="61"/>
      <c r="K115" s="61"/>
      <c r="L115" s="59"/>
      <c r="M115" s="203"/>
      <c r="N115" s="40"/>
      <c r="O115" s="40"/>
      <c r="P115" s="40"/>
      <c r="Q115" s="40"/>
      <c r="R115" s="40"/>
      <c r="S115" s="40"/>
      <c r="T115" s="76"/>
      <c r="AT115" s="22" t="s">
        <v>141</v>
      </c>
      <c r="AU115" s="22" t="s">
        <v>84</v>
      </c>
    </row>
    <row r="116" spans="2:51" s="11" customFormat="1" ht="13.5">
      <c r="B116" s="204"/>
      <c r="C116" s="205"/>
      <c r="D116" s="201" t="s">
        <v>148</v>
      </c>
      <c r="E116" s="206" t="s">
        <v>32</v>
      </c>
      <c r="F116" s="207" t="s">
        <v>184</v>
      </c>
      <c r="G116" s="205"/>
      <c r="H116" s="208">
        <v>12.72</v>
      </c>
      <c r="I116" s="209"/>
      <c r="J116" s="205"/>
      <c r="K116" s="205"/>
      <c r="L116" s="210"/>
      <c r="M116" s="211"/>
      <c r="N116" s="212"/>
      <c r="O116" s="212"/>
      <c r="P116" s="212"/>
      <c r="Q116" s="212"/>
      <c r="R116" s="212"/>
      <c r="S116" s="212"/>
      <c r="T116" s="213"/>
      <c r="AT116" s="214" t="s">
        <v>148</v>
      </c>
      <c r="AU116" s="214" t="s">
        <v>84</v>
      </c>
      <c r="AV116" s="11" t="s">
        <v>84</v>
      </c>
      <c r="AW116" s="11" t="s">
        <v>38</v>
      </c>
      <c r="AX116" s="11" t="s">
        <v>82</v>
      </c>
      <c r="AY116" s="214" t="s">
        <v>130</v>
      </c>
    </row>
    <row r="117" spans="2:65" s="1" customFormat="1" ht="38.25" customHeight="1">
      <c r="B117" s="39"/>
      <c r="C117" s="190" t="s">
        <v>185</v>
      </c>
      <c r="D117" s="190" t="s">
        <v>132</v>
      </c>
      <c r="E117" s="191" t="s">
        <v>186</v>
      </c>
      <c r="F117" s="192" t="s">
        <v>187</v>
      </c>
      <c r="G117" s="193" t="s">
        <v>157</v>
      </c>
      <c r="H117" s="194">
        <v>12.72</v>
      </c>
      <c r="I117" s="195"/>
      <c r="J117" s="194">
        <f>ROUND(I117*H117,2)</f>
        <v>0</v>
      </c>
      <c r="K117" s="192" t="s">
        <v>136</v>
      </c>
      <c r="L117" s="59"/>
      <c r="M117" s="196" t="s">
        <v>32</v>
      </c>
      <c r="N117" s="197" t="s">
        <v>45</v>
      </c>
      <c r="O117" s="40"/>
      <c r="P117" s="198">
        <f>O117*H117</f>
        <v>0</v>
      </c>
      <c r="Q117" s="198">
        <v>0</v>
      </c>
      <c r="R117" s="198">
        <f>Q117*H117</f>
        <v>0</v>
      </c>
      <c r="S117" s="198">
        <v>0</v>
      </c>
      <c r="T117" s="199">
        <f>S117*H117</f>
        <v>0</v>
      </c>
      <c r="AR117" s="22" t="s">
        <v>137</v>
      </c>
      <c r="AT117" s="22" t="s">
        <v>132</v>
      </c>
      <c r="AU117" s="22" t="s">
        <v>84</v>
      </c>
      <c r="AY117" s="22" t="s">
        <v>130</v>
      </c>
      <c r="BE117" s="200">
        <f>IF(N117="základní",J117,0)</f>
        <v>0</v>
      </c>
      <c r="BF117" s="200">
        <f>IF(N117="snížená",J117,0)</f>
        <v>0</v>
      </c>
      <c r="BG117" s="200">
        <f>IF(N117="zákl. přenesená",J117,0)</f>
        <v>0</v>
      </c>
      <c r="BH117" s="200">
        <f>IF(N117="sníž. přenesená",J117,0)</f>
        <v>0</v>
      </c>
      <c r="BI117" s="200">
        <f>IF(N117="nulová",J117,0)</f>
        <v>0</v>
      </c>
      <c r="BJ117" s="22" t="s">
        <v>82</v>
      </c>
      <c r="BK117" s="200">
        <f>ROUND(I117*H117,2)</f>
        <v>0</v>
      </c>
      <c r="BL117" s="22" t="s">
        <v>137</v>
      </c>
      <c r="BM117" s="22" t="s">
        <v>188</v>
      </c>
    </row>
    <row r="118" spans="2:47" s="1" customFormat="1" ht="94.5">
      <c r="B118" s="39"/>
      <c r="C118" s="61"/>
      <c r="D118" s="201" t="s">
        <v>139</v>
      </c>
      <c r="E118" s="61"/>
      <c r="F118" s="202" t="s">
        <v>182</v>
      </c>
      <c r="G118" s="61"/>
      <c r="H118" s="61"/>
      <c r="I118" s="161"/>
      <c r="J118" s="61"/>
      <c r="K118" s="61"/>
      <c r="L118" s="59"/>
      <c r="M118" s="203"/>
      <c r="N118" s="40"/>
      <c r="O118" s="40"/>
      <c r="P118" s="40"/>
      <c r="Q118" s="40"/>
      <c r="R118" s="40"/>
      <c r="S118" s="40"/>
      <c r="T118" s="76"/>
      <c r="AT118" s="22" t="s">
        <v>139</v>
      </c>
      <c r="AU118" s="22" t="s">
        <v>84</v>
      </c>
    </row>
    <row r="119" spans="2:47" s="1" customFormat="1" ht="27">
      <c r="B119" s="39"/>
      <c r="C119" s="61"/>
      <c r="D119" s="201" t="s">
        <v>141</v>
      </c>
      <c r="E119" s="61"/>
      <c r="F119" s="202" t="s">
        <v>183</v>
      </c>
      <c r="G119" s="61"/>
      <c r="H119" s="61"/>
      <c r="I119" s="161"/>
      <c r="J119" s="61"/>
      <c r="K119" s="61"/>
      <c r="L119" s="59"/>
      <c r="M119" s="203"/>
      <c r="N119" s="40"/>
      <c r="O119" s="40"/>
      <c r="P119" s="40"/>
      <c r="Q119" s="40"/>
      <c r="R119" s="40"/>
      <c r="S119" s="40"/>
      <c r="T119" s="76"/>
      <c r="AT119" s="22" t="s">
        <v>141</v>
      </c>
      <c r="AU119" s="22" t="s">
        <v>84</v>
      </c>
    </row>
    <row r="120" spans="2:65" s="1" customFormat="1" ht="25.5" customHeight="1">
      <c r="B120" s="39"/>
      <c r="C120" s="190" t="s">
        <v>189</v>
      </c>
      <c r="D120" s="190" t="s">
        <v>132</v>
      </c>
      <c r="E120" s="191" t="s">
        <v>190</v>
      </c>
      <c r="F120" s="192" t="s">
        <v>191</v>
      </c>
      <c r="G120" s="193" t="s">
        <v>157</v>
      </c>
      <c r="H120" s="194">
        <v>57</v>
      </c>
      <c r="I120" s="195"/>
      <c r="J120" s="194">
        <f>ROUND(I120*H120,2)</f>
        <v>0</v>
      </c>
      <c r="K120" s="192" t="s">
        <v>136</v>
      </c>
      <c r="L120" s="59"/>
      <c r="M120" s="196" t="s">
        <v>32</v>
      </c>
      <c r="N120" s="197" t="s">
        <v>45</v>
      </c>
      <c r="O120" s="40"/>
      <c r="P120" s="198">
        <f>O120*H120</f>
        <v>0</v>
      </c>
      <c r="Q120" s="198">
        <v>0</v>
      </c>
      <c r="R120" s="198">
        <f>Q120*H120</f>
        <v>0</v>
      </c>
      <c r="S120" s="198">
        <v>0</v>
      </c>
      <c r="T120" s="199">
        <f>S120*H120</f>
        <v>0</v>
      </c>
      <c r="AR120" s="22" t="s">
        <v>137</v>
      </c>
      <c r="AT120" s="22" t="s">
        <v>132</v>
      </c>
      <c r="AU120" s="22" t="s">
        <v>84</v>
      </c>
      <c r="AY120" s="22" t="s">
        <v>130</v>
      </c>
      <c r="BE120" s="200">
        <f>IF(N120="základní",J120,0)</f>
        <v>0</v>
      </c>
      <c r="BF120" s="200">
        <f>IF(N120="snížená",J120,0)</f>
        <v>0</v>
      </c>
      <c r="BG120" s="200">
        <f>IF(N120="zákl. přenesená",J120,0)</f>
        <v>0</v>
      </c>
      <c r="BH120" s="200">
        <f>IF(N120="sníž. přenesená",J120,0)</f>
        <v>0</v>
      </c>
      <c r="BI120" s="200">
        <f>IF(N120="nulová",J120,0)</f>
        <v>0</v>
      </c>
      <c r="BJ120" s="22" t="s">
        <v>82</v>
      </c>
      <c r="BK120" s="200">
        <f>ROUND(I120*H120,2)</f>
        <v>0</v>
      </c>
      <c r="BL120" s="22" t="s">
        <v>137</v>
      </c>
      <c r="BM120" s="22" t="s">
        <v>192</v>
      </c>
    </row>
    <row r="121" spans="2:47" s="1" customFormat="1" ht="202.5">
      <c r="B121" s="39"/>
      <c r="C121" s="61"/>
      <c r="D121" s="201" t="s">
        <v>139</v>
      </c>
      <c r="E121" s="61"/>
      <c r="F121" s="202" t="s">
        <v>193</v>
      </c>
      <c r="G121" s="61"/>
      <c r="H121" s="61"/>
      <c r="I121" s="161"/>
      <c r="J121" s="61"/>
      <c r="K121" s="61"/>
      <c r="L121" s="59"/>
      <c r="M121" s="203"/>
      <c r="N121" s="40"/>
      <c r="O121" s="40"/>
      <c r="P121" s="40"/>
      <c r="Q121" s="40"/>
      <c r="R121" s="40"/>
      <c r="S121" s="40"/>
      <c r="T121" s="76"/>
      <c r="AT121" s="22" t="s">
        <v>139</v>
      </c>
      <c r="AU121" s="22" t="s">
        <v>84</v>
      </c>
    </row>
    <row r="122" spans="2:47" s="1" customFormat="1" ht="27">
      <c r="B122" s="39"/>
      <c r="C122" s="61"/>
      <c r="D122" s="201" t="s">
        <v>141</v>
      </c>
      <c r="E122" s="61"/>
      <c r="F122" s="202" t="s">
        <v>194</v>
      </c>
      <c r="G122" s="61"/>
      <c r="H122" s="61"/>
      <c r="I122" s="161"/>
      <c r="J122" s="61"/>
      <c r="K122" s="61"/>
      <c r="L122" s="59"/>
      <c r="M122" s="203"/>
      <c r="N122" s="40"/>
      <c r="O122" s="40"/>
      <c r="P122" s="40"/>
      <c r="Q122" s="40"/>
      <c r="R122" s="40"/>
      <c r="S122" s="40"/>
      <c r="T122" s="76"/>
      <c r="AT122" s="22" t="s">
        <v>141</v>
      </c>
      <c r="AU122" s="22" t="s">
        <v>84</v>
      </c>
    </row>
    <row r="123" spans="2:51" s="11" customFormat="1" ht="13.5">
      <c r="B123" s="204"/>
      <c r="C123" s="205"/>
      <c r="D123" s="201" t="s">
        <v>148</v>
      </c>
      <c r="E123" s="206" t="s">
        <v>32</v>
      </c>
      <c r="F123" s="207" t="s">
        <v>195</v>
      </c>
      <c r="G123" s="205"/>
      <c r="H123" s="208">
        <v>57</v>
      </c>
      <c r="I123" s="209"/>
      <c r="J123" s="205"/>
      <c r="K123" s="205"/>
      <c r="L123" s="210"/>
      <c r="M123" s="211"/>
      <c r="N123" s="212"/>
      <c r="O123" s="212"/>
      <c r="P123" s="212"/>
      <c r="Q123" s="212"/>
      <c r="R123" s="212"/>
      <c r="S123" s="212"/>
      <c r="T123" s="213"/>
      <c r="AT123" s="214" t="s">
        <v>148</v>
      </c>
      <c r="AU123" s="214" t="s">
        <v>84</v>
      </c>
      <c r="AV123" s="11" t="s">
        <v>84</v>
      </c>
      <c r="AW123" s="11" t="s">
        <v>38</v>
      </c>
      <c r="AX123" s="11" t="s">
        <v>82</v>
      </c>
      <c r="AY123" s="214" t="s">
        <v>130</v>
      </c>
    </row>
    <row r="124" spans="2:65" s="1" customFormat="1" ht="38.25" customHeight="1">
      <c r="B124" s="39"/>
      <c r="C124" s="190" t="s">
        <v>196</v>
      </c>
      <c r="D124" s="190" t="s">
        <v>132</v>
      </c>
      <c r="E124" s="191" t="s">
        <v>197</v>
      </c>
      <c r="F124" s="192" t="s">
        <v>198</v>
      </c>
      <c r="G124" s="193" t="s">
        <v>157</v>
      </c>
      <c r="H124" s="194">
        <v>57</v>
      </c>
      <c r="I124" s="195"/>
      <c r="J124" s="194">
        <f>ROUND(I124*H124,2)</f>
        <v>0</v>
      </c>
      <c r="K124" s="192" t="s">
        <v>136</v>
      </c>
      <c r="L124" s="59"/>
      <c r="M124" s="196" t="s">
        <v>32</v>
      </c>
      <c r="N124" s="197" t="s">
        <v>45</v>
      </c>
      <c r="O124" s="40"/>
      <c r="P124" s="198">
        <f>O124*H124</f>
        <v>0</v>
      </c>
      <c r="Q124" s="198">
        <v>0</v>
      </c>
      <c r="R124" s="198">
        <f>Q124*H124</f>
        <v>0</v>
      </c>
      <c r="S124" s="198">
        <v>0</v>
      </c>
      <c r="T124" s="199">
        <f>S124*H124</f>
        <v>0</v>
      </c>
      <c r="AR124" s="22" t="s">
        <v>137</v>
      </c>
      <c r="AT124" s="22" t="s">
        <v>132</v>
      </c>
      <c r="AU124" s="22" t="s">
        <v>84</v>
      </c>
      <c r="AY124" s="22" t="s">
        <v>130</v>
      </c>
      <c r="BE124" s="200">
        <f>IF(N124="základní",J124,0)</f>
        <v>0</v>
      </c>
      <c r="BF124" s="200">
        <f>IF(N124="snížená",J124,0)</f>
        <v>0</v>
      </c>
      <c r="BG124" s="200">
        <f>IF(N124="zákl. přenesená",J124,0)</f>
        <v>0</v>
      </c>
      <c r="BH124" s="200">
        <f>IF(N124="sníž. přenesená",J124,0)</f>
        <v>0</v>
      </c>
      <c r="BI124" s="200">
        <f>IF(N124="nulová",J124,0)</f>
        <v>0</v>
      </c>
      <c r="BJ124" s="22" t="s">
        <v>82</v>
      </c>
      <c r="BK124" s="200">
        <f>ROUND(I124*H124,2)</f>
        <v>0</v>
      </c>
      <c r="BL124" s="22" t="s">
        <v>137</v>
      </c>
      <c r="BM124" s="22" t="s">
        <v>199</v>
      </c>
    </row>
    <row r="125" spans="2:47" s="1" customFormat="1" ht="202.5">
      <c r="B125" s="39"/>
      <c r="C125" s="61"/>
      <c r="D125" s="201" t="s">
        <v>139</v>
      </c>
      <c r="E125" s="61"/>
      <c r="F125" s="202" t="s">
        <v>193</v>
      </c>
      <c r="G125" s="61"/>
      <c r="H125" s="61"/>
      <c r="I125" s="161"/>
      <c r="J125" s="61"/>
      <c r="K125" s="61"/>
      <c r="L125" s="59"/>
      <c r="M125" s="203"/>
      <c r="N125" s="40"/>
      <c r="O125" s="40"/>
      <c r="P125" s="40"/>
      <c r="Q125" s="40"/>
      <c r="R125" s="40"/>
      <c r="S125" s="40"/>
      <c r="T125" s="76"/>
      <c r="AT125" s="22" t="s">
        <v>139</v>
      </c>
      <c r="AU125" s="22" t="s">
        <v>84</v>
      </c>
    </row>
    <row r="126" spans="2:47" s="1" customFormat="1" ht="40.5">
      <c r="B126" s="39"/>
      <c r="C126" s="61"/>
      <c r="D126" s="201" t="s">
        <v>141</v>
      </c>
      <c r="E126" s="61"/>
      <c r="F126" s="202" t="s">
        <v>200</v>
      </c>
      <c r="G126" s="61"/>
      <c r="H126" s="61"/>
      <c r="I126" s="161"/>
      <c r="J126" s="61"/>
      <c r="K126" s="61"/>
      <c r="L126" s="59"/>
      <c r="M126" s="203"/>
      <c r="N126" s="40"/>
      <c r="O126" s="40"/>
      <c r="P126" s="40"/>
      <c r="Q126" s="40"/>
      <c r="R126" s="40"/>
      <c r="S126" s="40"/>
      <c r="T126" s="76"/>
      <c r="AT126" s="22" t="s">
        <v>141</v>
      </c>
      <c r="AU126" s="22" t="s">
        <v>84</v>
      </c>
    </row>
    <row r="127" spans="2:65" s="1" customFormat="1" ht="25.5" customHeight="1">
      <c r="B127" s="39"/>
      <c r="C127" s="190" t="s">
        <v>201</v>
      </c>
      <c r="D127" s="190" t="s">
        <v>132</v>
      </c>
      <c r="E127" s="191" t="s">
        <v>202</v>
      </c>
      <c r="F127" s="192" t="s">
        <v>203</v>
      </c>
      <c r="G127" s="193" t="s">
        <v>135</v>
      </c>
      <c r="H127" s="194">
        <v>57</v>
      </c>
      <c r="I127" s="195"/>
      <c r="J127" s="194">
        <f>ROUND(I127*H127,2)</f>
        <v>0</v>
      </c>
      <c r="K127" s="192" t="s">
        <v>136</v>
      </c>
      <c r="L127" s="59"/>
      <c r="M127" s="196" t="s">
        <v>32</v>
      </c>
      <c r="N127" s="197" t="s">
        <v>45</v>
      </c>
      <c r="O127" s="40"/>
      <c r="P127" s="198">
        <f>O127*H127</f>
        <v>0</v>
      </c>
      <c r="Q127" s="198">
        <v>0.00084</v>
      </c>
      <c r="R127" s="198">
        <f>Q127*H127</f>
        <v>0.04788</v>
      </c>
      <c r="S127" s="198">
        <v>0</v>
      </c>
      <c r="T127" s="199">
        <f>S127*H127</f>
        <v>0</v>
      </c>
      <c r="AR127" s="22" t="s">
        <v>137</v>
      </c>
      <c r="AT127" s="22" t="s">
        <v>132</v>
      </c>
      <c r="AU127" s="22" t="s">
        <v>84</v>
      </c>
      <c r="AY127" s="22" t="s">
        <v>130</v>
      </c>
      <c r="BE127" s="200">
        <f>IF(N127="základní",J127,0)</f>
        <v>0</v>
      </c>
      <c r="BF127" s="200">
        <f>IF(N127="snížená",J127,0)</f>
        <v>0</v>
      </c>
      <c r="BG127" s="200">
        <f>IF(N127="zákl. přenesená",J127,0)</f>
        <v>0</v>
      </c>
      <c r="BH127" s="200">
        <f>IF(N127="sníž. přenesená",J127,0)</f>
        <v>0</v>
      </c>
      <c r="BI127" s="200">
        <f>IF(N127="nulová",J127,0)</f>
        <v>0</v>
      </c>
      <c r="BJ127" s="22" t="s">
        <v>82</v>
      </c>
      <c r="BK127" s="200">
        <f>ROUND(I127*H127,2)</f>
        <v>0</v>
      </c>
      <c r="BL127" s="22" t="s">
        <v>137</v>
      </c>
      <c r="BM127" s="22" t="s">
        <v>204</v>
      </c>
    </row>
    <row r="128" spans="2:47" s="1" customFormat="1" ht="148.5">
      <c r="B128" s="39"/>
      <c r="C128" s="61"/>
      <c r="D128" s="201" t="s">
        <v>139</v>
      </c>
      <c r="E128" s="61"/>
      <c r="F128" s="202" t="s">
        <v>205</v>
      </c>
      <c r="G128" s="61"/>
      <c r="H128" s="61"/>
      <c r="I128" s="161"/>
      <c r="J128" s="61"/>
      <c r="K128" s="61"/>
      <c r="L128" s="59"/>
      <c r="M128" s="203"/>
      <c r="N128" s="40"/>
      <c r="O128" s="40"/>
      <c r="P128" s="40"/>
      <c r="Q128" s="40"/>
      <c r="R128" s="40"/>
      <c r="S128" s="40"/>
      <c r="T128" s="76"/>
      <c r="AT128" s="22" t="s">
        <v>139</v>
      </c>
      <c r="AU128" s="22" t="s">
        <v>84</v>
      </c>
    </row>
    <row r="129" spans="2:47" s="1" customFormat="1" ht="27">
      <c r="B129" s="39"/>
      <c r="C129" s="61"/>
      <c r="D129" s="201" t="s">
        <v>141</v>
      </c>
      <c r="E129" s="61"/>
      <c r="F129" s="202" t="s">
        <v>206</v>
      </c>
      <c r="G129" s="61"/>
      <c r="H129" s="61"/>
      <c r="I129" s="161"/>
      <c r="J129" s="61"/>
      <c r="K129" s="61"/>
      <c r="L129" s="59"/>
      <c r="M129" s="203"/>
      <c r="N129" s="40"/>
      <c r="O129" s="40"/>
      <c r="P129" s="40"/>
      <c r="Q129" s="40"/>
      <c r="R129" s="40"/>
      <c r="S129" s="40"/>
      <c r="T129" s="76"/>
      <c r="AT129" s="22" t="s">
        <v>141</v>
      </c>
      <c r="AU129" s="22" t="s">
        <v>84</v>
      </c>
    </row>
    <row r="130" spans="2:51" s="11" customFormat="1" ht="13.5">
      <c r="B130" s="204"/>
      <c r="C130" s="205"/>
      <c r="D130" s="201" t="s">
        <v>148</v>
      </c>
      <c r="E130" s="206" t="s">
        <v>32</v>
      </c>
      <c r="F130" s="207" t="s">
        <v>207</v>
      </c>
      <c r="G130" s="205"/>
      <c r="H130" s="208">
        <v>57</v>
      </c>
      <c r="I130" s="209"/>
      <c r="J130" s="205"/>
      <c r="K130" s="205"/>
      <c r="L130" s="210"/>
      <c r="M130" s="211"/>
      <c r="N130" s="212"/>
      <c r="O130" s="212"/>
      <c r="P130" s="212"/>
      <c r="Q130" s="212"/>
      <c r="R130" s="212"/>
      <c r="S130" s="212"/>
      <c r="T130" s="213"/>
      <c r="AT130" s="214" t="s">
        <v>148</v>
      </c>
      <c r="AU130" s="214" t="s">
        <v>84</v>
      </c>
      <c r="AV130" s="11" t="s">
        <v>84</v>
      </c>
      <c r="AW130" s="11" t="s">
        <v>38</v>
      </c>
      <c r="AX130" s="11" t="s">
        <v>82</v>
      </c>
      <c r="AY130" s="214" t="s">
        <v>130</v>
      </c>
    </row>
    <row r="131" spans="2:65" s="1" customFormat="1" ht="25.5" customHeight="1">
      <c r="B131" s="39"/>
      <c r="C131" s="190" t="s">
        <v>208</v>
      </c>
      <c r="D131" s="190" t="s">
        <v>132</v>
      </c>
      <c r="E131" s="191" t="s">
        <v>209</v>
      </c>
      <c r="F131" s="192" t="s">
        <v>210</v>
      </c>
      <c r="G131" s="193" t="s">
        <v>135</v>
      </c>
      <c r="H131" s="194">
        <v>57</v>
      </c>
      <c r="I131" s="195"/>
      <c r="J131" s="194">
        <f>ROUND(I131*H131,2)</f>
        <v>0</v>
      </c>
      <c r="K131" s="192" t="s">
        <v>136</v>
      </c>
      <c r="L131" s="59"/>
      <c r="M131" s="196" t="s">
        <v>32</v>
      </c>
      <c r="N131" s="197" t="s">
        <v>45</v>
      </c>
      <c r="O131" s="40"/>
      <c r="P131" s="198">
        <f>O131*H131</f>
        <v>0</v>
      </c>
      <c r="Q131" s="198">
        <v>0</v>
      </c>
      <c r="R131" s="198">
        <f>Q131*H131</f>
        <v>0</v>
      </c>
      <c r="S131" s="198">
        <v>0</v>
      </c>
      <c r="T131" s="199">
        <f>S131*H131</f>
        <v>0</v>
      </c>
      <c r="AR131" s="22" t="s">
        <v>137</v>
      </c>
      <c r="AT131" s="22" t="s">
        <v>132</v>
      </c>
      <c r="AU131" s="22" t="s">
        <v>84</v>
      </c>
      <c r="AY131" s="22" t="s">
        <v>130</v>
      </c>
      <c r="BE131" s="200">
        <f>IF(N131="základní",J131,0)</f>
        <v>0</v>
      </c>
      <c r="BF131" s="200">
        <f>IF(N131="snížená",J131,0)</f>
        <v>0</v>
      </c>
      <c r="BG131" s="200">
        <f>IF(N131="zákl. přenesená",J131,0)</f>
        <v>0</v>
      </c>
      <c r="BH131" s="200">
        <f>IF(N131="sníž. přenesená",J131,0)</f>
        <v>0</v>
      </c>
      <c r="BI131" s="200">
        <f>IF(N131="nulová",J131,0)</f>
        <v>0</v>
      </c>
      <c r="BJ131" s="22" t="s">
        <v>82</v>
      </c>
      <c r="BK131" s="200">
        <f>ROUND(I131*H131,2)</f>
        <v>0</v>
      </c>
      <c r="BL131" s="22" t="s">
        <v>137</v>
      </c>
      <c r="BM131" s="22" t="s">
        <v>211</v>
      </c>
    </row>
    <row r="132" spans="2:47" s="1" customFormat="1" ht="27">
      <c r="B132" s="39"/>
      <c r="C132" s="61"/>
      <c r="D132" s="201" t="s">
        <v>141</v>
      </c>
      <c r="E132" s="61"/>
      <c r="F132" s="202" t="s">
        <v>212</v>
      </c>
      <c r="G132" s="61"/>
      <c r="H132" s="61"/>
      <c r="I132" s="161"/>
      <c r="J132" s="61"/>
      <c r="K132" s="61"/>
      <c r="L132" s="59"/>
      <c r="M132" s="203"/>
      <c r="N132" s="40"/>
      <c r="O132" s="40"/>
      <c r="P132" s="40"/>
      <c r="Q132" s="40"/>
      <c r="R132" s="40"/>
      <c r="S132" s="40"/>
      <c r="T132" s="76"/>
      <c r="AT132" s="22" t="s">
        <v>141</v>
      </c>
      <c r="AU132" s="22" t="s">
        <v>84</v>
      </c>
    </row>
    <row r="133" spans="2:65" s="1" customFormat="1" ht="38.25" customHeight="1">
      <c r="B133" s="39"/>
      <c r="C133" s="190" t="s">
        <v>213</v>
      </c>
      <c r="D133" s="190" t="s">
        <v>132</v>
      </c>
      <c r="E133" s="191" t="s">
        <v>214</v>
      </c>
      <c r="F133" s="192" t="s">
        <v>215</v>
      </c>
      <c r="G133" s="193" t="s">
        <v>157</v>
      </c>
      <c r="H133" s="194">
        <v>28.8</v>
      </c>
      <c r="I133" s="195"/>
      <c r="J133" s="194">
        <f>ROUND(I133*H133,2)</f>
        <v>0</v>
      </c>
      <c r="K133" s="192" t="s">
        <v>136</v>
      </c>
      <c r="L133" s="59"/>
      <c r="M133" s="196" t="s">
        <v>32</v>
      </c>
      <c r="N133" s="197" t="s">
        <v>45</v>
      </c>
      <c r="O133" s="40"/>
      <c r="P133" s="198">
        <f>O133*H133</f>
        <v>0</v>
      </c>
      <c r="Q133" s="198">
        <v>0</v>
      </c>
      <c r="R133" s="198">
        <f>Q133*H133</f>
        <v>0</v>
      </c>
      <c r="S133" s="198">
        <v>0</v>
      </c>
      <c r="T133" s="199">
        <f>S133*H133</f>
        <v>0</v>
      </c>
      <c r="AR133" s="22" t="s">
        <v>137</v>
      </c>
      <c r="AT133" s="22" t="s">
        <v>132</v>
      </c>
      <c r="AU133" s="22" t="s">
        <v>84</v>
      </c>
      <c r="AY133" s="22" t="s">
        <v>130</v>
      </c>
      <c r="BE133" s="200">
        <f>IF(N133="základní",J133,0)</f>
        <v>0</v>
      </c>
      <c r="BF133" s="200">
        <f>IF(N133="snížená",J133,0)</f>
        <v>0</v>
      </c>
      <c r="BG133" s="200">
        <f>IF(N133="zákl. přenesená",J133,0)</f>
        <v>0</v>
      </c>
      <c r="BH133" s="200">
        <f>IF(N133="sníž. přenesená",J133,0)</f>
        <v>0</v>
      </c>
      <c r="BI133" s="200">
        <f>IF(N133="nulová",J133,0)</f>
        <v>0</v>
      </c>
      <c r="BJ133" s="22" t="s">
        <v>82</v>
      </c>
      <c r="BK133" s="200">
        <f>ROUND(I133*H133,2)</f>
        <v>0</v>
      </c>
      <c r="BL133" s="22" t="s">
        <v>137</v>
      </c>
      <c r="BM133" s="22" t="s">
        <v>216</v>
      </c>
    </row>
    <row r="134" spans="2:47" s="1" customFormat="1" ht="189">
      <c r="B134" s="39"/>
      <c r="C134" s="61"/>
      <c r="D134" s="201" t="s">
        <v>139</v>
      </c>
      <c r="E134" s="61"/>
      <c r="F134" s="202" t="s">
        <v>217</v>
      </c>
      <c r="G134" s="61"/>
      <c r="H134" s="61"/>
      <c r="I134" s="161"/>
      <c r="J134" s="61"/>
      <c r="K134" s="61"/>
      <c r="L134" s="59"/>
      <c r="M134" s="203"/>
      <c r="N134" s="40"/>
      <c r="O134" s="40"/>
      <c r="P134" s="40"/>
      <c r="Q134" s="40"/>
      <c r="R134" s="40"/>
      <c r="S134" s="40"/>
      <c r="T134" s="76"/>
      <c r="AT134" s="22" t="s">
        <v>139</v>
      </c>
      <c r="AU134" s="22" t="s">
        <v>84</v>
      </c>
    </row>
    <row r="135" spans="2:47" s="1" customFormat="1" ht="40.5">
      <c r="B135" s="39"/>
      <c r="C135" s="61"/>
      <c r="D135" s="201" t="s">
        <v>141</v>
      </c>
      <c r="E135" s="61"/>
      <c r="F135" s="202" t="s">
        <v>218</v>
      </c>
      <c r="G135" s="61"/>
      <c r="H135" s="61"/>
      <c r="I135" s="161"/>
      <c r="J135" s="61"/>
      <c r="K135" s="61"/>
      <c r="L135" s="59"/>
      <c r="M135" s="203"/>
      <c r="N135" s="40"/>
      <c r="O135" s="40"/>
      <c r="P135" s="40"/>
      <c r="Q135" s="40"/>
      <c r="R135" s="40"/>
      <c r="S135" s="40"/>
      <c r="T135" s="76"/>
      <c r="AT135" s="22" t="s">
        <v>141</v>
      </c>
      <c r="AU135" s="22" t="s">
        <v>84</v>
      </c>
    </row>
    <row r="136" spans="2:65" s="1" customFormat="1" ht="38.25" customHeight="1">
      <c r="B136" s="39"/>
      <c r="C136" s="190" t="s">
        <v>10</v>
      </c>
      <c r="D136" s="190" t="s">
        <v>132</v>
      </c>
      <c r="E136" s="191" t="s">
        <v>214</v>
      </c>
      <c r="F136" s="192" t="s">
        <v>215</v>
      </c>
      <c r="G136" s="193" t="s">
        <v>157</v>
      </c>
      <c r="H136" s="194">
        <v>35.92</v>
      </c>
      <c r="I136" s="195"/>
      <c r="J136" s="194">
        <f>ROUND(I136*H136,2)</f>
        <v>0</v>
      </c>
      <c r="K136" s="192" t="s">
        <v>136</v>
      </c>
      <c r="L136" s="59"/>
      <c r="M136" s="196" t="s">
        <v>32</v>
      </c>
      <c r="N136" s="197" t="s">
        <v>45</v>
      </c>
      <c r="O136" s="40"/>
      <c r="P136" s="198">
        <f>O136*H136</f>
        <v>0</v>
      </c>
      <c r="Q136" s="198">
        <v>0</v>
      </c>
      <c r="R136" s="198">
        <f>Q136*H136</f>
        <v>0</v>
      </c>
      <c r="S136" s="198">
        <v>0</v>
      </c>
      <c r="T136" s="199">
        <f>S136*H136</f>
        <v>0</v>
      </c>
      <c r="AR136" s="22" t="s">
        <v>137</v>
      </c>
      <c r="AT136" s="22" t="s">
        <v>132</v>
      </c>
      <c r="AU136" s="22" t="s">
        <v>84</v>
      </c>
      <c r="AY136" s="22" t="s">
        <v>130</v>
      </c>
      <c r="BE136" s="200">
        <f>IF(N136="základní",J136,0)</f>
        <v>0</v>
      </c>
      <c r="BF136" s="200">
        <f>IF(N136="snížená",J136,0)</f>
        <v>0</v>
      </c>
      <c r="BG136" s="200">
        <f>IF(N136="zákl. přenesená",J136,0)</f>
        <v>0</v>
      </c>
      <c r="BH136" s="200">
        <f>IF(N136="sníž. přenesená",J136,0)</f>
        <v>0</v>
      </c>
      <c r="BI136" s="200">
        <f>IF(N136="nulová",J136,0)</f>
        <v>0</v>
      </c>
      <c r="BJ136" s="22" t="s">
        <v>82</v>
      </c>
      <c r="BK136" s="200">
        <f>ROUND(I136*H136,2)</f>
        <v>0</v>
      </c>
      <c r="BL136" s="22" t="s">
        <v>137</v>
      </c>
      <c r="BM136" s="22" t="s">
        <v>219</v>
      </c>
    </row>
    <row r="137" spans="2:47" s="1" customFormat="1" ht="189">
      <c r="B137" s="39"/>
      <c r="C137" s="61"/>
      <c r="D137" s="201" t="s">
        <v>139</v>
      </c>
      <c r="E137" s="61"/>
      <c r="F137" s="202" t="s">
        <v>217</v>
      </c>
      <c r="G137" s="61"/>
      <c r="H137" s="61"/>
      <c r="I137" s="161"/>
      <c r="J137" s="61"/>
      <c r="K137" s="61"/>
      <c r="L137" s="59"/>
      <c r="M137" s="203"/>
      <c r="N137" s="40"/>
      <c r="O137" s="40"/>
      <c r="P137" s="40"/>
      <c r="Q137" s="40"/>
      <c r="R137" s="40"/>
      <c r="S137" s="40"/>
      <c r="T137" s="76"/>
      <c r="AT137" s="22" t="s">
        <v>139</v>
      </c>
      <c r="AU137" s="22" t="s">
        <v>84</v>
      </c>
    </row>
    <row r="138" spans="2:47" s="1" customFormat="1" ht="27">
      <c r="B138" s="39"/>
      <c r="C138" s="61"/>
      <c r="D138" s="201" t="s">
        <v>141</v>
      </c>
      <c r="E138" s="61"/>
      <c r="F138" s="202" t="s">
        <v>220</v>
      </c>
      <c r="G138" s="61"/>
      <c r="H138" s="61"/>
      <c r="I138" s="161"/>
      <c r="J138" s="61"/>
      <c r="K138" s="61"/>
      <c r="L138" s="59"/>
      <c r="M138" s="203"/>
      <c r="N138" s="40"/>
      <c r="O138" s="40"/>
      <c r="P138" s="40"/>
      <c r="Q138" s="40"/>
      <c r="R138" s="40"/>
      <c r="S138" s="40"/>
      <c r="T138" s="76"/>
      <c r="AT138" s="22" t="s">
        <v>141</v>
      </c>
      <c r="AU138" s="22" t="s">
        <v>84</v>
      </c>
    </row>
    <row r="139" spans="2:51" s="12" customFormat="1" ht="13.5">
      <c r="B139" s="215"/>
      <c r="C139" s="216"/>
      <c r="D139" s="201" t="s">
        <v>148</v>
      </c>
      <c r="E139" s="217" t="s">
        <v>32</v>
      </c>
      <c r="F139" s="218" t="s">
        <v>221</v>
      </c>
      <c r="G139" s="216"/>
      <c r="H139" s="217" t="s">
        <v>32</v>
      </c>
      <c r="I139" s="219"/>
      <c r="J139" s="216"/>
      <c r="K139" s="216"/>
      <c r="L139" s="220"/>
      <c r="M139" s="221"/>
      <c r="N139" s="222"/>
      <c r="O139" s="222"/>
      <c r="P139" s="222"/>
      <c r="Q139" s="222"/>
      <c r="R139" s="222"/>
      <c r="S139" s="222"/>
      <c r="T139" s="223"/>
      <c r="AT139" s="224" t="s">
        <v>148</v>
      </c>
      <c r="AU139" s="224" t="s">
        <v>84</v>
      </c>
      <c r="AV139" s="12" t="s">
        <v>82</v>
      </c>
      <c r="AW139" s="12" t="s">
        <v>38</v>
      </c>
      <c r="AX139" s="12" t="s">
        <v>74</v>
      </c>
      <c r="AY139" s="224" t="s">
        <v>130</v>
      </c>
    </row>
    <row r="140" spans="2:51" s="11" customFormat="1" ht="13.5">
      <c r="B140" s="204"/>
      <c r="C140" s="205"/>
      <c r="D140" s="201" t="s">
        <v>148</v>
      </c>
      <c r="E140" s="206" t="s">
        <v>32</v>
      </c>
      <c r="F140" s="207" t="s">
        <v>222</v>
      </c>
      <c r="G140" s="205"/>
      <c r="H140" s="208">
        <v>35.92</v>
      </c>
      <c r="I140" s="209"/>
      <c r="J140" s="205"/>
      <c r="K140" s="205"/>
      <c r="L140" s="210"/>
      <c r="M140" s="211"/>
      <c r="N140" s="212"/>
      <c r="O140" s="212"/>
      <c r="P140" s="212"/>
      <c r="Q140" s="212"/>
      <c r="R140" s="212"/>
      <c r="S140" s="212"/>
      <c r="T140" s="213"/>
      <c r="AT140" s="214" t="s">
        <v>148</v>
      </c>
      <c r="AU140" s="214" t="s">
        <v>84</v>
      </c>
      <c r="AV140" s="11" t="s">
        <v>84</v>
      </c>
      <c r="AW140" s="11" t="s">
        <v>38</v>
      </c>
      <c r="AX140" s="11" t="s">
        <v>82</v>
      </c>
      <c r="AY140" s="214" t="s">
        <v>130</v>
      </c>
    </row>
    <row r="141" spans="2:65" s="1" customFormat="1" ht="25.5" customHeight="1">
      <c r="B141" s="39"/>
      <c r="C141" s="190" t="s">
        <v>223</v>
      </c>
      <c r="D141" s="190" t="s">
        <v>132</v>
      </c>
      <c r="E141" s="191" t="s">
        <v>224</v>
      </c>
      <c r="F141" s="192" t="s">
        <v>225</v>
      </c>
      <c r="G141" s="193" t="s">
        <v>226</v>
      </c>
      <c r="H141" s="194">
        <v>54.72</v>
      </c>
      <c r="I141" s="195"/>
      <c r="J141" s="194">
        <f>ROUND(I141*H141,2)</f>
        <v>0</v>
      </c>
      <c r="K141" s="192" t="s">
        <v>136</v>
      </c>
      <c r="L141" s="59"/>
      <c r="M141" s="196" t="s">
        <v>32</v>
      </c>
      <c r="N141" s="197" t="s">
        <v>45</v>
      </c>
      <c r="O141" s="40"/>
      <c r="P141" s="198">
        <f>O141*H141</f>
        <v>0</v>
      </c>
      <c r="Q141" s="198">
        <v>0</v>
      </c>
      <c r="R141" s="198">
        <f>Q141*H141</f>
        <v>0</v>
      </c>
      <c r="S141" s="198">
        <v>0</v>
      </c>
      <c r="T141" s="199">
        <f>S141*H141</f>
        <v>0</v>
      </c>
      <c r="AR141" s="22" t="s">
        <v>137</v>
      </c>
      <c r="AT141" s="22" t="s">
        <v>132</v>
      </c>
      <c r="AU141" s="22" t="s">
        <v>84</v>
      </c>
      <c r="AY141" s="22" t="s">
        <v>130</v>
      </c>
      <c r="BE141" s="200">
        <f>IF(N141="základní",J141,0)</f>
        <v>0</v>
      </c>
      <c r="BF141" s="200">
        <f>IF(N141="snížená",J141,0)</f>
        <v>0</v>
      </c>
      <c r="BG141" s="200">
        <f>IF(N141="zákl. přenesená",J141,0)</f>
        <v>0</v>
      </c>
      <c r="BH141" s="200">
        <f>IF(N141="sníž. přenesená",J141,0)</f>
        <v>0</v>
      </c>
      <c r="BI141" s="200">
        <f>IF(N141="nulová",J141,0)</f>
        <v>0</v>
      </c>
      <c r="BJ141" s="22" t="s">
        <v>82</v>
      </c>
      <c r="BK141" s="200">
        <f>ROUND(I141*H141,2)</f>
        <v>0</v>
      </c>
      <c r="BL141" s="22" t="s">
        <v>137</v>
      </c>
      <c r="BM141" s="22" t="s">
        <v>227</v>
      </c>
    </row>
    <row r="142" spans="2:47" s="1" customFormat="1" ht="27">
      <c r="B142" s="39"/>
      <c r="C142" s="61"/>
      <c r="D142" s="201" t="s">
        <v>139</v>
      </c>
      <c r="E142" s="61"/>
      <c r="F142" s="202" t="s">
        <v>228</v>
      </c>
      <c r="G142" s="61"/>
      <c r="H142" s="61"/>
      <c r="I142" s="161"/>
      <c r="J142" s="61"/>
      <c r="K142" s="61"/>
      <c r="L142" s="59"/>
      <c r="M142" s="203"/>
      <c r="N142" s="40"/>
      <c r="O142" s="40"/>
      <c r="P142" s="40"/>
      <c r="Q142" s="40"/>
      <c r="R142" s="40"/>
      <c r="S142" s="40"/>
      <c r="T142" s="76"/>
      <c r="AT142" s="22" t="s">
        <v>139</v>
      </c>
      <c r="AU142" s="22" t="s">
        <v>84</v>
      </c>
    </row>
    <row r="143" spans="2:47" s="1" customFormat="1" ht="27">
      <c r="B143" s="39"/>
      <c r="C143" s="61"/>
      <c r="D143" s="201" t="s">
        <v>141</v>
      </c>
      <c r="E143" s="61"/>
      <c r="F143" s="202" t="s">
        <v>165</v>
      </c>
      <c r="G143" s="61"/>
      <c r="H143" s="61"/>
      <c r="I143" s="161"/>
      <c r="J143" s="61"/>
      <c r="K143" s="61"/>
      <c r="L143" s="59"/>
      <c r="M143" s="203"/>
      <c r="N143" s="40"/>
      <c r="O143" s="40"/>
      <c r="P143" s="40"/>
      <c r="Q143" s="40"/>
      <c r="R143" s="40"/>
      <c r="S143" s="40"/>
      <c r="T143" s="76"/>
      <c r="AT143" s="22" t="s">
        <v>141</v>
      </c>
      <c r="AU143" s="22" t="s">
        <v>84</v>
      </c>
    </row>
    <row r="144" spans="2:51" s="11" customFormat="1" ht="13.5">
      <c r="B144" s="204"/>
      <c r="C144" s="205"/>
      <c r="D144" s="201" t="s">
        <v>148</v>
      </c>
      <c r="E144" s="206" t="s">
        <v>32</v>
      </c>
      <c r="F144" s="207" t="s">
        <v>229</v>
      </c>
      <c r="G144" s="205"/>
      <c r="H144" s="208">
        <v>54.72</v>
      </c>
      <c r="I144" s="209"/>
      <c r="J144" s="205"/>
      <c r="K144" s="205"/>
      <c r="L144" s="210"/>
      <c r="M144" s="211"/>
      <c r="N144" s="212"/>
      <c r="O144" s="212"/>
      <c r="P144" s="212"/>
      <c r="Q144" s="212"/>
      <c r="R144" s="212"/>
      <c r="S144" s="212"/>
      <c r="T144" s="213"/>
      <c r="AT144" s="214" t="s">
        <v>148</v>
      </c>
      <c r="AU144" s="214" t="s">
        <v>84</v>
      </c>
      <c r="AV144" s="11" t="s">
        <v>84</v>
      </c>
      <c r="AW144" s="11" t="s">
        <v>38</v>
      </c>
      <c r="AX144" s="11" t="s">
        <v>82</v>
      </c>
      <c r="AY144" s="214" t="s">
        <v>130</v>
      </c>
    </row>
    <row r="145" spans="2:65" s="1" customFormat="1" ht="25.5" customHeight="1">
      <c r="B145" s="39"/>
      <c r="C145" s="190" t="s">
        <v>230</v>
      </c>
      <c r="D145" s="190" t="s">
        <v>132</v>
      </c>
      <c r="E145" s="191" t="s">
        <v>224</v>
      </c>
      <c r="F145" s="192" t="s">
        <v>225</v>
      </c>
      <c r="G145" s="193" t="s">
        <v>226</v>
      </c>
      <c r="H145" s="194">
        <v>68.25</v>
      </c>
      <c r="I145" s="195"/>
      <c r="J145" s="194">
        <f>ROUND(I145*H145,2)</f>
        <v>0</v>
      </c>
      <c r="K145" s="192" t="s">
        <v>136</v>
      </c>
      <c r="L145" s="59"/>
      <c r="M145" s="196" t="s">
        <v>32</v>
      </c>
      <c r="N145" s="197" t="s">
        <v>45</v>
      </c>
      <c r="O145" s="40"/>
      <c r="P145" s="198">
        <f>O145*H145</f>
        <v>0</v>
      </c>
      <c r="Q145" s="198">
        <v>0</v>
      </c>
      <c r="R145" s="198">
        <f>Q145*H145</f>
        <v>0</v>
      </c>
      <c r="S145" s="198">
        <v>0</v>
      </c>
      <c r="T145" s="199">
        <f>S145*H145</f>
        <v>0</v>
      </c>
      <c r="AR145" s="22" t="s">
        <v>137</v>
      </c>
      <c r="AT145" s="22" t="s">
        <v>132</v>
      </c>
      <c r="AU145" s="22" t="s">
        <v>84</v>
      </c>
      <c r="AY145" s="22" t="s">
        <v>130</v>
      </c>
      <c r="BE145" s="200">
        <f>IF(N145="základní",J145,0)</f>
        <v>0</v>
      </c>
      <c r="BF145" s="200">
        <f>IF(N145="snížená",J145,0)</f>
        <v>0</v>
      </c>
      <c r="BG145" s="200">
        <f>IF(N145="zákl. přenesená",J145,0)</f>
        <v>0</v>
      </c>
      <c r="BH145" s="200">
        <f>IF(N145="sníž. přenesená",J145,0)</f>
        <v>0</v>
      </c>
      <c r="BI145" s="200">
        <f>IF(N145="nulová",J145,0)</f>
        <v>0</v>
      </c>
      <c r="BJ145" s="22" t="s">
        <v>82</v>
      </c>
      <c r="BK145" s="200">
        <f>ROUND(I145*H145,2)</f>
        <v>0</v>
      </c>
      <c r="BL145" s="22" t="s">
        <v>137</v>
      </c>
      <c r="BM145" s="22" t="s">
        <v>231</v>
      </c>
    </row>
    <row r="146" spans="2:47" s="1" customFormat="1" ht="27">
      <c r="B146" s="39"/>
      <c r="C146" s="61"/>
      <c r="D146" s="201" t="s">
        <v>139</v>
      </c>
      <c r="E146" s="61"/>
      <c r="F146" s="202" t="s">
        <v>228</v>
      </c>
      <c r="G146" s="61"/>
      <c r="H146" s="61"/>
      <c r="I146" s="161"/>
      <c r="J146" s="61"/>
      <c r="K146" s="61"/>
      <c r="L146" s="59"/>
      <c r="M146" s="203"/>
      <c r="N146" s="40"/>
      <c r="O146" s="40"/>
      <c r="P146" s="40"/>
      <c r="Q146" s="40"/>
      <c r="R146" s="40"/>
      <c r="S146" s="40"/>
      <c r="T146" s="76"/>
      <c r="AT146" s="22" t="s">
        <v>139</v>
      </c>
      <c r="AU146" s="22" t="s">
        <v>84</v>
      </c>
    </row>
    <row r="147" spans="2:47" s="1" customFormat="1" ht="40.5">
      <c r="B147" s="39"/>
      <c r="C147" s="61"/>
      <c r="D147" s="201" t="s">
        <v>141</v>
      </c>
      <c r="E147" s="61"/>
      <c r="F147" s="202" t="s">
        <v>232</v>
      </c>
      <c r="G147" s="61"/>
      <c r="H147" s="61"/>
      <c r="I147" s="161"/>
      <c r="J147" s="61"/>
      <c r="K147" s="61"/>
      <c r="L147" s="59"/>
      <c r="M147" s="203"/>
      <c r="N147" s="40"/>
      <c r="O147" s="40"/>
      <c r="P147" s="40"/>
      <c r="Q147" s="40"/>
      <c r="R147" s="40"/>
      <c r="S147" s="40"/>
      <c r="T147" s="76"/>
      <c r="AT147" s="22" t="s">
        <v>141</v>
      </c>
      <c r="AU147" s="22" t="s">
        <v>84</v>
      </c>
    </row>
    <row r="148" spans="2:51" s="11" customFormat="1" ht="13.5">
      <c r="B148" s="204"/>
      <c r="C148" s="205"/>
      <c r="D148" s="201" t="s">
        <v>148</v>
      </c>
      <c r="E148" s="206" t="s">
        <v>32</v>
      </c>
      <c r="F148" s="207" t="s">
        <v>233</v>
      </c>
      <c r="G148" s="205"/>
      <c r="H148" s="208">
        <v>68.25</v>
      </c>
      <c r="I148" s="209"/>
      <c r="J148" s="205"/>
      <c r="K148" s="205"/>
      <c r="L148" s="210"/>
      <c r="M148" s="211"/>
      <c r="N148" s="212"/>
      <c r="O148" s="212"/>
      <c r="P148" s="212"/>
      <c r="Q148" s="212"/>
      <c r="R148" s="212"/>
      <c r="S148" s="212"/>
      <c r="T148" s="213"/>
      <c r="AT148" s="214" t="s">
        <v>148</v>
      </c>
      <c r="AU148" s="214" t="s">
        <v>84</v>
      </c>
      <c r="AV148" s="11" t="s">
        <v>84</v>
      </c>
      <c r="AW148" s="11" t="s">
        <v>38</v>
      </c>
      <c r="AX148" s="11" t="s">
        <v>82</v>
      </c>
      <c r="AY148" s="214" t="s">
        <v>130</v>
      </c>
    </row>
    <row r="149" spans="2:65" s="1" customFormat="1" ht="51" customHeight="1">
      <c r="B149" s="39"/>
      <c r="C149" s="190" t="s">
        <v>234</v>
      </c>
      <c r="D149" s="190" t="s">
        <v>132</v>
      </c>
      <c r="E149" s="191" t="s">
        <v>235</v>
      </c>
      <c r="F149" s="192" t="s">
        <v>236</v>
      </c>
      <c r="G149" s="193" t="s">
        <v>157</v>
      </c>
      <c r="H149" s="194">
        <v>5.5</v>
      </c>
      <c r="I149" s="195"/>
      <c r="J149" s="194">
        <f>ROUND(I149*H149,2)</f>
        <v>0</v>
      </c>
      <c r="K149" s="192" t="s">
        <v>136</v>
      </c>
      <c r="L149" s="59"/>
      <c r="M149" s="196" t="s">
        <v>32</v>
      </c>
      <c r="N149" s="197" t="s">
        <v>45</v>
      </c>
      <c r="O149" s="40"/>
      <c r="P149" s="198">
        <f>O149*H149</f>
        <v>0</v>
      </c>
      <c r="Q149" s="198">
        <v>0</v>
      </c>
      <c r="R149" s="198">
        <f>Q149*H149</f>
        <v>0</v>
      </c>
      <c r="S149" s="198">
        <v>0</v>
      </c>
      <c r="T149" s="199">
        <f>S149*H149</f>
        <v>0</v>
      </c>
      <c r="AR149" s="22" t="s">
        <v>137</v>
      </c>
      <c r="AT149" s="22" t="s">
        <v>132</v>
      </c>
      <c r="AU149" s="22" t="s">
        <v>84</v>
      </c>
      <c r="AY149" s="22" t="s">
        <v>130</v>
      </c>
      <c r="BE149" s="200">
        <f>IF(N149="základní",J149,0)</f>
        <v>0</v>
      </c>
      <c r="BF149" s="200">
        <f>IF(N149="snížená",J149,0)</f>
        <v>0</v>
      </c>
      <c r="BG149" s="200">
        <f>IF(N149="zákl. přenesená",J149,0)</f>
        <v>0</v>
      </c>
      <c r="BH149" s="200">
        <f>IF(N149="sníž. přenesená",J149,0)</f>
        <v>0</v>
      </c>
      <c r="BI149" s="200">
        <f>IF(N149="nulová",J149,0)</f>
        <v>0</v>
      </c>
      <c r="BJ149" s="22" t="s">
        <v>82</v>
      </c>
      <c r="BK149" s="200">
        <f>ROUND(I149*H149,2)</f>
        <v>0</v>
      </c>
      <c r="BL149" s="22" t="s">
        <v>137</v>
      </c>
      <c r="BM149" s="22" t="s">
        <v>237</v>
      </c>
    </row>
    <row r="150" spans="2:47" s="1" customFormat="1" ht="270">
      <c r="B150" s="39"/>
      <c r="C150" s="61"/>
      <c r="D150" s="201" t="s">
        <v>139</v>
      </c>
      <c r="E150" s="61"/>
      <c r="F150" s="202" t="s">
        <v>238</v>
      </c>
      <c r="G150" s="61"/>
      <c r="H150" s="61"/>
      <c r="I150" s="161"/>
      <c r="J150" s="61"/>
      <c r="K150" s="61"/>
      <c r="L150" s="59"/>
      <c r="M150" s="203"/>
      <c r="N150" s="40"/>
      <c r="O150" s="40"/>
      <c r="P150" s="40"/>
      <c r="Q150" s="40"/>
      <c r="R150" s="40"/>
      <c r="S150" s="40"/>
      <c r="T150" s="76"/>
      <c r="AT150" s="22" t="s">
        <v>139</v>
      </c>
      <c r="AU150" s="22" t="s">
        <v>84</v>
      </c>
    </row>
    <row r="151" spans="2:47" s="1" customFormat="1" ht="27">
      <c r="B151" s="39"/>
      <c r="C151" s="61"/>
      <c r="D151" s="201" t="s">
        <v>141</v>
      </c>
      <c r="E151" s="61"/>
      <c r="F151" s="202" t="s">
        <v>239</v>
      </c>
      <c r="G151" s="61"/>
      <c r="H151" s="61"/>
      <c r="I151" s="161"/>
      <c r="J151" s="61"/>
      <c r="K151" s="61"/>
      <c r="L151" s="59"/>
      <c r="M151" s="203"/>
      <c r="N151" s="40"/>
      <c r="O151" s="40"/>
      <c r="P151" s="40"/>
      <c r="Q151" s="40"/>
      <c r="R151" s="40"/>
      <c r="S151" s="40"/>
      <c r="T151" s="76"/>
      <c r="AT151" s="22" t="s">
        <v>141</v>
      </c>
      <c r="AU151" s="22" t="s">
        <v>84</v>
      </c>
    </row>
    <row r="152" spans="2:51" s="11" customFormat="1" ht="13.5">
      <c r="B152" s="204"/>
      <c r="C152" s="205"/>
      <c r="D152" s="201" t="s">
        <v>148</v>
      </c>
      <c r="E152" s="206" t="s">
        <v>32</v>
      </c>
      <c r="F152" s="207" t="s">
        <v>240</v>
      </c>
      <c r="G152" s="205"/>
      <c r="H152" s="208">
        <v>5.5</v>
      </c>
      <c r="I152" s="209"/>
      <c r="J152" s="205"/>
      <c r="K152" s="205"/>
      <c r="L152" s="210"/>
      <c r="M152" s="211"/>
      <c r="N152" s="212"/>
      <c r="O152" s="212"/>
      <c r="P152" s="212"/>
      <c r="Q152" s="212"/>
      <c r="R152" s="212"/>
      <c r="S152" s="212"/>
      <c r="T152" s="213"/>
      <c r="AT152" s="214" t="s">
        <v>148</v>
      </c>
      <c r="AU152" s="214" t="s">
        <v>84</v>
      </c>
      <c r="AV152" s="11" t="s">
        <v>84</v>
      </c>
      <c r="AW152" s="11" t="s">
        <v>38</v>
      </c>
      <c r="AX152" s="11" t="s">
        <v>82</v>
      </c>
      <c r="AY152" s="214" t="s">
        <v>130</v>
      </c>
    </row>
    <row r="153" spans="2:65" s="1" customFormat="1" ht="38.25" customHeight="1">
      <c r="B153" s="39"/>
      <c r="C153" s="190" t="s">
        <v>241</v>
      </c>
      <c r="D153" s="190" t="s">
        <v>132</v>
      </c>
      <c r="E153" s="191" t="s">
        <v>242</v>
      </c>
      <c r="F153" s="192" t="s">
        <v>243</v>
      </c>
      <c r="G153" s="193" t="s">
        <v>157</v>
      </c>
      <c r="H153" s="194">
        <v>2.36</v>
      </c>
      <c r="I153" s="195"/>
      <c r="J153" s="194">
        <f>ROUND(I153*H153,2)</f>
        <v>0</v>
      </c>
      <c r="K153" s="192" t="s">
        <v>136</v>
      </c>
      <c r="L153" s="59"/>
      <c r="M153" s="196" t="s">
        <v>32</v>
      </c>
      <c r="N153" s="197" t="s">
        <v>45</v>
      </c>
      <c r="O153" s="40"/>
      <c r="P153" s="198">
        <f>O153*H153</f>
        <v>0</v>
      </c>
      <c r="Q153" s="198">
        <v>0</v>
      </c>
      <c r="R153" s="198">
        <f>Q153*H153</f>
        <v>0</v>
      </c>
      <c r="S153" s="198">
        <v>0</v>
      </c>
      <c r="T153" s="199">
        <f>S153*H153</f>
        <v>0</v>
      </c>
      <c r="AR153" s="22" t="s">
        <v>137</v>
      </c>
      <c r="AT153" s="22" t="s">
        <v>132</v>
      </c>
      <c r="AU153" s="22" t="s">
        <v>84</v>
      </c>
      <c r="AY153" s="22" t="s">
        <v>130</v>
      </c>
      <c r="BE153" s="200">
        <f>IF(N153="základní",J153,0)</f>
        <v>0</v>
      </c>
      <c r="BF153" s="200">
        <f>IF(N153="snížená",J153,0)</f>
        <v>0</v>
      </c>
      <c r="BG153" s="200">
        <f>IF(N153="zákl. přenesená",J153,0)</f>
        <v>0</v>
      </c>
      <c r="BH153" s="200">
        <f>IF(N153="sníž. přenesená",J153,0)</f>
        <v>0</v>
      </c>
      <c r="BI153" s="200">
        <f>IF(N153="nulová",J153,0)</f>
        <v>0</v>
      </c>
      <c r="BJ153" s="22" t="s">
        <v>82</v>
      </c>
      <c r="BK153" s="200">
        <f>ROUND(I153*H153,2)</f>
        <v>0</v>
      </c>
      <c r="BL153" s="22" t="s">
        <v>137</v>
      </c>
      <c r="BM153" s="22" t="s">
        <v>244</v>
      </c>
    </row>
    <row r="154" spans="2:47" s="1" customFormat="1" ht="108">
      <c r="B154" s="39"/>
      <c r="C154" s="61"/>
      <c r="D154" s="201" t="s">
        <v>139</v>
      </c>
      <c r="E154" s="61"/>
      <c r="F154" s="202" t="s">
        <v>245</v>
      </c>
      <c r="G154" s="61"/>
      <c r="H154" s="61"/>
      <c r="I154" s="161"/>
      <c r="J154" s="61"/>
      <c r="K154" s="61"/>
      <c r="L154" s="59"/>
      <c r="M154" s="203"/>
      <c r="N154" s="40"/>
      <c r="O154" s="40"/>
      <c r="P154" s="40"/>
      <c r="Q154" s="40"/>
      <c r="R154" s="40"/>
      <c r="S154" s="40"/>
      <c r="T154" s="76"/>
      <c r="AT154" s="22" t="s">
        <v>139</v>
      </c>
      <c r="AU154" s="22" t="s">
        <v>84</v>
      </c>
    </row>
    <row r="155" spans="2:47" s="1" customFormat="1" ht="27">
      <c r="B155" s="39"/>
      <c r="C155" s="61"/>
      <c r="D155" s="201" t="s">
        <v>141</v>
      </c>
      <c r="E155" s="61"/>
      <c r="F155" s="202" t="s">
        <v>246</v>
      </c>
      <c r="G155" s="61"/>
      <c r="H155" s="61"/>
      <c r="I155" s="161"/>
      <c r="J155" s="61"/>
      <c r="K155" s="61"/>
      <c r="L155" s="59"/>
      <c r="M155" s="203"/>
      <c r="N155" s="40"/>
      <c r="O155" s="40"/>
      <c r="P155" s="40"/>
      <c r="Q155" s="40"/>
      <c r="R155" s="40"/>
      <c r="S155" s="40"/>
      <c r="T155" s="76"/>
      <c r="AT155" s="22" t="s">
        <v>141</v>
      </c>
      <c r="AU155" s="22" t="s">
        <v>84</v>
      </c>
    </row>
    <row r="156" spans="2:51" s="11" customFormat="1" ht="13.5">
      <c r="B156" s="204"/>
      <c r="C156" s="205"/>
      <c r="D156" s="201" t="s">
        <v>148</v>
      </c>
      <c r="E156" s="206" t="s">
        <v>32</v>
      </c>
      <c r="F156" s="207" t="s">
        <v>247</v>
      </c>
      <c r="G156" s="205"/>
      <c r="H156" s="208">
        <v>2.36</v>
      </c>
      <c r="I156" s="209"/>
      <c r="J156" s="205"/>
      <c r="K156" s="205"/>
      <c r="L156" s="210"/>
      <c r="M156" s="211"/>
      <c r="N156" s="212"/>
      <c r="O156" s="212"/>
      <c r="P156" s="212"/>
      <c r="Q156" s="212"/>
      <c r="R156" s="212"/>
      <c r="S156" s="212"/>
      <c r="T156" s="213"/>
      <c r="AT156" s="214" t="s">
        <v>148</v>
      </c>
      <c r="AU156" s="214" t="s">
        <v>84</v>
      </c>
      <c r="AV156" s="11" t="s">
        <v>84</v>
      </c>
      <c r="AW156" s="11" t="s">
        <v>38</v>
      </c>
      <c r="AX156" s="11" t="s">
        <v>82</v>
      </c>
      <c r="AY156" s="214" t="s">
        <v>130</v>
      </c>
    </row>
    <row r="157" spans="2:65" s="1" customFormat="1" ht="38.25" customHeight="1">
      <c r="B157" s="39"/>
      <c r="C157" s="190" t="s">
        <v>248</v>
      </c>
      <c r="D157" s="190" t="s">
        <v>132</v>
      </c>
      <c r="E157" s="191" t="s">
        <v>242</v>
      </c>
      <c r="F157" s="192" t="s">
        <v>243</v>
      </c>
      <c r="G157" s="193" t="s">
        <v>157</v>
      </c>
      <c r="H157" s="194">
        <v>55.58</v>
      </c>
      <c r="I157" s="195"/>
      <c r="J157" s="194">
        <f>ROUND(I157*H157,2)</f>
        <v>0</v>
      </c>
      <c r="K157" s="192" t="s">
        <v>136</v>
      </c>
      <c r="L157" s="59"/>
      <c r="M157" s="196" t="s">
        <v>32</v>
      </c>
      <c r="N157" s="197" t="s">
        <v>45</v>
      </c>
      <c r="O157" s="40"/>
      <c r="P157" s="198">
        <f>O157*H157</f>
        <v>0</v>
      </c>
      <c r="Q157" s="198">
        <v>0</v>
      </c>
      <c r="R157" s="198">
        <f>Q157*H157</f>
        <v>0</v>
      </c>
      <c r="S157" s="198">
        <v>0</v>
      </c>
      <c r="T157" s="199">
        <f>S157*H157</f>
        <v>0</v>
      </c>
      <c r="AR157" s="22" t="s">
        <v>137</v>
      </c>
      <c r="AT157" s="22" t="s">
        <v>132</v>
      </c>
      <c r="AU157" s="22" t="s">
        <v>84</v>
      </c>
      <c r="AY157" s="22" t="s">
        <v>130</v>
      </c>
      <c r="BE157" s="200">
        <f>IF(N157="základní",J157,0)</f>
        <v>0</v>
      </c>
      <c r="BF157" s="200">
        <f>IF(N157="snížená",J157,0)</f>
        <v>0</v>
      </c>
      <c r="BG157" s="200">
        <f>IF(N157="zákl. přenesená",J157,0)</f>
        <v>0</v>
      </c>
      <c r="BH157" s="200">
        <f>IF(N157="sníž. přenesená",J157,0)</f>
        <v>0</v>
      </c>
      <c r="BI157" s="200">
        <f>IF(N157="nulová",J157,0)</f>
        <v>0</v>
      </c>
      <c r="BJ157" s="22" t="s">
        <v>82</v>
      </c>
      <c r="BK157" s="200">
        <f>ROUND(I157*H157,2)</f>
        <v>0</v>
      </c>
      <c r="BL157" s="22" t="s">
        <v>137</v>
      </c>
      <c r="BM157" s="22" t="s">
        <v>249</v>
      </c>
    </row>
    <row r="158" spans="2:47" s="1" customFormat="1" ht="108">
      <c r="B158" s="39"/>
      <c r="C158" s="61"/>
      <c r="D158" s="201" t="s">
        <v>139</v>
      </c>
      <c r="E158" s="61"/>
      <c r="F158" s="202" t="s">
        <v>245</v>
      </c>
      <c r="G158" s="61"/>
      <c r="H158" s="61"/>
      <c r="I158" s="161"/>
      <c r="J158" s="61"/>
      <c r="K158" s="61"/>
      <c r="L158" s="59"/>
      <c r="M158" s="203"/>
      <c r="N158" s="40"/>
      <c r="O158" s="40"/>
      <c r="P158" s="40"/>
      <c r="Q158" s="40"/>
      <c r="R158" s="40"/>
      <c r="S158" s="40"/>
      <c r="T158" s="76"/>
      <c r="AT158" s="22" t="s">
        <v>139</v>
      </c>
      <c r="AU158" s="22" t="s">
        <v>84</v>
      </c>
    </row>
    <row r="159" spans="2:47" s="1" customFormat="1" ht="27">
      <c r="B159" s="39"/>
      <c r="C159" s="61"/>
      <c r="D159" s="201" t="s">
        <v>141</v>
      </c>
      <c r="E159" s="61"/>
      <c r="F159" s="202" t="s">
        <v>250</v>
      </c>
      <c r="G159" s="61"/>
      <c r="H159" s="61"/>
      <c r="I159" s="161"/>
      <c r="J159" s="61"/>
      <c r="K159" s="61"/>
      <c r="L159" s="59"/>
      <c r="M159" s="203"/>
      <c r="N159" s="40"/>
      <c r="O159" s="40"/>
      <c r="P159" s="40"/>
      <c r="Q159" s="40"/>
      <c r="R159" s="40"/>
      <c r="S159" s="40"/>
      <c r="T159" s="76"/>
      <c r="AT159" s="22" t="s">
        <v>141</v>
      </c>
      <c r="AU159" s="22" t="s">
        <v>84</v>
      </c>
    </row>
    <row r="160" spans="2:51" s="12" customFormat="1" ht="13.5">
      <c r="B160" s="215"/>
      <c r="C160" s="216"/>
      <c r="D160" s="201" t="s">
        <v>148</v>
      </c>
      <c r="E160" s="217" t="s">
        <v>32</v>
      </c>
      <c r="F160" s="218" t="s">
        <v>251</v>
      </c>
      <c r="G160" s="216"/>
      <c r="H160" s="217" t="s">
        <v>32</v>
      </c>
      <c r="I160" s="219"/>
      <c r="J160" s="216"/>
      <c r="K160" s="216"/>
      <c r="L160" s="220"/>
      <c r="M160" s="221"/>
      <c r="N160" s="222"/>
      <c r="O160" s="222"/>
      <c r="P160" s="222"/>
      <c r="Q160" s="222"/>
      <c r="R160" s="222"/>
      <c r="S160" s="222"/>
      <c r="T160" s="223"/>
      <c r="AT160" s="224" t="s">
        <v>148</v>
      </c>
      <c r="AU160" s="224" t="s">
        <v>84</v>
      </c>
      <c r="AV160" s="12" t="s">
        <v>82</v>
      </c>
      <c r="AW160" s="12" t="s">
        <v>38</v>
      </c>
      <c r="AX160" s="12" t="s">
        <v>74</v>
      </c>
      <c r="AY160" s="224" t="s">
        <v>130</v>
      </c>
    </row>
    <row r="161" spans="2:51" s="11" customFormat="1" ht="13.5">
      <c r="B161" s="204"/>
      <c r="C161" s="205"/>
      <c r="D161" s="201" t="s">
        <v>148</v>
      </c>
      <c r="E161" s="206" t="s">
        <v>32</v>
      </c>
      <c r="F161" s="207" t="s">
        <v>252</v>
      </c>
      <c r="G161" s="205"/>
      <c r="H161" s="208">
        <v>55.58</v>
      </c>
      <c r="I161" s="209"/>
      <c r="J161" s="205"/>
      <c r="K161" s="205"/>
      <c r="L161" s="210"/>
      <c r="M161" s="211"/>
      <c r="N161" s="212"/>
      <c r="O161" s="212"/>
      <c r="P161" s="212"/>
      <c r="Q161" s="212"/>
      <c r="R161" s="212"/>
      <c r="S161" s="212"/>
      <c r="T161" s="213"/>
      <c r="AT161" s="214" t="s">
        <v>148</v>
      </c>
      <c r="AU161" s="214" t="s">
        <v>84</v>
      </c>
      <c r="AV161" s="11" t="s">
        <v>84</v>
      </c>
      <c r="AW161" s="11" t="s">
        <v>38</v>
      </c>
      <c r="AX161" s="11" t="s">
        <v>82</v>
      </c>
      <c r="AY161" s="214" t="s">
        <v>130</v>
      </c>
    </row>
    <row r="162" spans="2:65" s="1" customFormat="1" ht="25.5" customHeight="1">
      <c r="B162" s="39"/>
      <c r="C162" s="190" t="s">
        <v>9</v>
      </c>
      <c r="D162" s="190" t="s">
        <v>132</v>
      </c>
      <c r="E162" s="191" t="s">
        <v>253</v>
      </c>
      <c r="F162" s="192" t="s">
        <v>254</v>
      </c>
      <c r="G162" s="193" t="s">
        <v>135</v>
      </c>
      <c r="H162" s="194">
        <v>289.3</v>
      </c>
      <c r="I162" s="195"/>
      <c r="J162" s="194">
        <f>ROUND(I162*H162,2)</f>
        <v>0</v>
      </c>
      <c r="K162" s="192" t="s">
        <v>136</v>
      </c>
      <c r="L162" s="59"/>
      <c r="M162" s="196" t="s">
        <v>32</v>
      </c>
      <c r="N162" s="197" t="s">
        <v>45</v>
      </c>
      <c r="O162" s="40"/>
      <c r="P162" s="198">
        <f>O162*H162</f>
        <v>0</v>
      </c>
      <c r="Q162" s="198">
        <v>0</v>
      </c>
      <c r="R162" s="198">
        <f>Q162*H162</f>
        <v>0</v>
      </c>
      <c r="S162" s="198">
        <v>0</v>
      </c>
      <c r="T162" s="199">
        <f>S162*H162</f>
        <v>0</v>
      </c>
      <c r="AR162" s="22" t="s">
        <v>137</v>
      </c>
      <c r="AT162" s="22" t="s">
        <v>132</v>
      </c>
      <c r="AU162" s="22" t="s">
        <v>84</v>
      </c>
      <c r="AY162" s="22" t="s">
        <v>130</v>
      </c>
      <c r="BE162" s="200">
        <f>IF(N162="základní",J162,0)</f>
        <v>0</v>
      </c>
      <c r="BF162" s="200">
        <f>IF(N162="snížená",J162,0)</f>
        <v>0</v>
      </c>
      <c r="BG162" s="200">
        <f>IF(N162="zákl. přenesená",J162,0)</f>
        <v>0</v>
      </c>
      <c r="BH162" s="200">
        <f>IF(N162="sníž. přenesená",J162,0)</f>
        <v>0</v>
      </c>
      <c r="BI162" s="200">
        <f>IF(N162="nulová",J162,0)</f>
        <v>0</v>
      </c>
      <c r="BJ162" s="22" t="s">
        <v>82</v>
      </c>
      <c r="BK162" s="200">
        <f>ROUND(I162*H162,2)</f>
        <v>0</v>
      </c>
      <c r="BL162" s="22" t="s">
        <v>137</v>
      </c>
      <c r="BM162" s="22" t="s">
        <v>255</v>
      </c>
    </row>
    <row r="163" spans="2:47" s="1" customFormat="1" ht="162">
      <c r="B163" s="39"/>
      <c r="C163" s="61"/>
      <c r="D163" s="201" t="s">
        <v>139</v>
      </c>
      <c r="E163" s="61"/>
      <c r="F163" s="202" t="s">
        <v>256</v>
      </c>
      <c r="G163" s="61"/>
      <c r="H163" s="61"/>
      <c r="I163" s="161"/>
      <c r="J163" s="61"/>
      <c r="K163" s="61"/>
      <c r="L163" s="59"/>
      <c r="M163" s="203"/>
      <c r="N163" s="40"/>
      <c r="O163" s="40"/>
      <c r="P163" s="40"/>
      <c r="Q163" s="40"/>
      <c r="R163" s="40"/>
      <c r="S163" s="40"/>
      <c r="T163" s="76"/>
      <c r="AT163" s="22" t="s">
        <v>139</v>
      </c>
      <c r="AU163" s="22" t="s">
        <v>84</v>
      </c>
    </row>
    <row r="164" spans="2:47" s="1" customFormat="1" ht="27">
      <c r="B164" s="39"/>
      <c r="C164" s="61"/>
      <c r="D164" s="201" t="s">
        <v>141</v>
      </c>
      <c r="E164" s="61"/>
      <c r="F164" s="202" t="s">
        <v>257</v>
      </c>
      <c r="G164" s="61"/>
      <c r="H164" s="61"/>
      <c r="I164" s="161"/>
      <c r="J164" s="61"/>
      <c r="K164" s="61"/>
      <c r="L164" s="59"/>
      <c r="M164" s="203"/>
      <c r="N164" s="40"/>
      <c r="O164" s="40"/>
      <c r="P164" s="40"/>
      <c r="Q164" s="40"/>
      <c r="R164" s="40"/>
      <c r="S164" s="40"/>
      <c r="T164" s="76"/>
      <c r="AT164" s="22" t="s">
        <v>141</v>
      </c>
      <c r="AU164" s="22" t="s">
        <v>84</v>
      </c>
    </row>
    <row r="165" spans="2:63" s="10" customFormat="1" ht="29.85" customHeight="1">
      <c r="B165" s="174"/>
      <c r="C165" s="175"/>
      <c r="D165" s="176" t="s">
        <v>73</v>
      </c>
      <c r="E165" s="188" t="s">
        <v>84</v>
      </c>
      <c r="F165" s="188" t="s">
        <v>258</v>
      </c>
      <c r="G165" s="175"/>
      <c r="H165" s="175"/>
      <c r="I165" s="178"/>
      <c r="J165" s="189">
        <f>BK165</f>
        <v>0</v>
      </c>
      <c r="K165" s="175"/>
      <c r="L165" s="180"/>
      <c r="M165" s="181"/>
      <c r="N165" s="182"/>
      <c r="O165" s="182"/>
      <c r="P165" s="183">
        <f>SUM(P166:P167)</f>
        <v>0</v>
      </c>
      <c r="Q165" s="182"/>
      <c r="R165" s="183">
        <f>SUM(R166:R167)</f>
        <v>10.860318000000001</v>
      </c>
      <c r="S165" s="182"/>
      <c r="T165" s="184">
        <f>SUM(T166:T167)</f>
        <v>0</v>
      </c>
      <c r="AR165" s="185" t="s">
        <v>82</v>
      </c>
      <c r="AT165" s="186" t="s">
        <v>73</v>
      </c>
      <c r="AU165" s="186" t="s">
        <v>82</v>
      </c>
      <c r="AY165" s="185" t="s">
        <v>130</v>
      </c>
      <c r="BK165" s="187">
        <f>SUM(BK166:BK167)</f>
        <v>0</v>
      </c>
    </row>
    <row r="166" spans="2:65" s="1" customFormat="1" ht="38.25" customHeight="1">
      <c r="B166" s="39"/>
      <c r="C166" s="190" t="s">
        <v>259</v>
      </c>
      <c r="D166" s="190" t="s">
        <v>132</v>
      </c>
      <c r="E166" s="191" t="s">
        <v>260</v>
      </c>
      <c r="F166" s="192" t="s">
        <v>261</v>
      </c>
      <c r="G166" s="193" t="s">
        <v>262</v>
      </c>
      <c r="H166" s="194">
        <v>47.1</v>
      </c>
      <c r="I166" s="195"/>
      <c r="J166" s="194">
        <f>ROUND(I166*H166,2)</f>
        <v>0</v>
      </c>
      <c r="K166" s="192" t="s">
        <v>136</v>
      </c>
      <c r="L166" s="59"/>
      <c r="M166" s="196" t="s">
        <v>32</v>
      </c>
      <c r="N166" s="197" t="s">
        <v>45</v>
      </c>
      <c r="O166" s="40"/>
      <c r="P166" s="198">
        <f>O166*H166</f>
        <v>0</v>
      </c>
      <c r="Q166" s="198">
        <v>0.23058</v>
      </c>
      <c r="R166" s="198">
        <f>Q166*H166</f>
        <v>10.860318000000001</v>
      </c>
      <c r="S166" s="198">
        <v>0</v>
      </c>
      <c r="T166" s="199">
        <f>S166*H166</f>
        <v>0</v>
      </c>
      <c r="AR166" s="22" t="s">
        <v>137</v>
      </c>
      <c r="AT166" s="22" t="s">
        <v>132</v>
      </c>
      <c r="AU166" s="22" t="s">
        <v>84</v>
      </c>
      <c r="AY166" s="22" t="s">
        <v>130</v>
      </c>
      <c r="BE166" s="200">
        <f>IF(N166="základní",J166,0)</f>
        <v>0</v>
      </c>
      <c r="BF166" s="200">
        <f>IF(N166="snížená",J166,0)</f>
        <v>0</v>
      </c>
      <c r="BG166" s="200">
        <f>IF(N166="zákl. přenesená",J166,0)</f>
        <v>0</v>
      </c>
      <c r="BH166" s="200">
        <f>IF(N166="sníž. přenesená",J166,0)</f>
        <v>0</v>
      </c>
      <c r="BI166" s="200">
        <f>IF(N166="nulová",J166,0)</f>
        <v>0</v>
      </c>
      <c r="BJ166" s="22" t="s">
        <v>82</v>
      </c>
      <c r="BK166" s="200">
        <f>ROUND(I166*H166,2)</f>
        <v>0</v>
      </c>
      <c r="BL166" s="22" t="s">
        <v>137</v>
      </c>
      <c r="BM166" s="22" t="s">
        <v>263</v>
      </c>
    </row>
    <row r="167" spans="2:47" s="1" customFormat="1" ht="27">
      <c r="B167" s="39"/>
      <c r="C167" s="61"/>
      <c r="D167" s="201" t="s">
        <v>141</v>
      </c>
      <c r="E167" s="61"/>
      <c r="F167" s="202" t="s">
        <v>264</v>
      </c>
      <c r="G167" s="61"/>
      <c r="H167" s="61"/>
      <c r="I167" s="161"/>
      <c r="J167" s="61"/>
      <c r="K167" s="61"/>
      <c r="L167" s="59"/>
      <c r="M167" s="203"/>
      <c r="N167" s="40"/>
      <c r="O167" s="40"/>
      <c r="P167" s="40"/>
      <c r="Q167" s="40"/>
      <c r="R167" s="40"/>
      <c r="S167" s="40"/>
      <c r="T167" s="76"/>
      <c r="AT167" s="22" t="s">
        <v>141</v>
      </c>
      <c r="AU167" s="22" t="s">
        <v>84</v>
      </c>
    </row>
    <row r="168" spans="2:63" s="10" customFormat="1" ht="29.85" customHeight="1">
      <c r="B168" s="174"/>
      <c r="C168" s="175"/>
      <c r="D168" s="176" t="s">
        <v>73</v>
      </c>
      <c r="E168" s="188" t="s">
        <v>137</v>
      </c>
      <c r="F168" s="188" t="s">
        <v>265</v>
      </c>
      <c r="G168" s="175"/>
      <c r="H168" s="175"/>
      <c r="I168" s="178"/>
      <c r="J168" s="189">
        <f>BK168</f>
        <v>0</v>
      </c>
      <c r="K168" s="175"/>
      <c r="L168" s="180"/>
      <c r="M168" s="181"/>
      <c r="N168" s="182"/>
      <c r="O168" s="182"/>
      <c r="P168" s="183">
        <f>SUM(P169:P175)</f>
        <v>0</v>
      </c>
      <c r="Q168" s="182"/>
      <c r="R168" s="183">
        <f>SUM(R169:R175)</f>
        <v>0.344</v>
      </c>
      <c r="S168" s="182"/>
      <c r="T168" s="184">
        <f>SUM(T169:T175)</f>
        <v>0</v>
      </c>
      <c r="AR168" s="185" t="s">
        <v>82</v>
      </c>
      <c r="AT168" s="186" t="s">
        <v>73</v>
      </c>
      <c r="AU168" s="186" t="s">
        <v>82</v>
      </c>
      <c r="AY168" s="185" t="s">
        <v>130</v>
      </c>
      <c r="BK168" s="187">
        <f>SUM(BK169:BK175)</f>
        <v>0</v>
      </c>
    </row>
    <row r="169" spans="2:65" s="1" customFormat="1" ht="16.5" customHeight="1">
      <c r="B169" s="39"/>
      <c r="C169" s="190" t="s">
        <v>266</v>
      </c>
      <c r="D169" s="190" t="s">
        <v>132</v>
      </c>
      <c r="E169" s="191" t="s">
        <v>267</v>
      </c>
      <c r="F169" s="192" t="s">
        <v>268</v>
      </c>
      <c r="G169" s="193" t="s">
        <v>269</v>
      </c>
      <c r="H169" s="194">
        <v>4</v>
      </c>
      <c r="I169" s="195"/>
      <c r="J169" s="194">
        <f>ROUND(I169*H169,2)</f>
        <v>0</v>
      </c>
      <c r="K169" s="192" t="s">
        <v>32</v>
      </c>
      <c r="L169" s="59"/>
      <c r="M169" s="196" t="s">
        <v>32</v>
      </c>
      <c r="N169" s="197" t="s">
        <v>45</v>
      </c>
      <c r="O169" s="40"/>
      <c r="P169" s="198">
        <f>O169*H169</f>
        <v>0</v>
      </c>
      <c r="Q169" s="198">
        <v>0.086</v>
      </c>
      <c r="R169" s="198">
        <f>Q169*H169</f>
        <v>0.344</v>
      </c>
      <c r="S169" s="198">
        <v>0</v>
      </c>
      <c r="T169" s="199">
        <f>S169*H169</f>
        <v>0</v>
      </c>
      <c r="AR169" s="22" t="s">
        <v>137</v>
      </c>
      <c r="AT169" s="22" t="s">
        <v>132</v>
      </c>
      <c r="AU169" s="22" t="s">
        <v>84</v>
      </c>
      <c r="AY169" s="22" t="s">
        <v>130</v>
      </c>
      <c r="BE169" s="200">
        <f>IF(N169="základní",J169,0)</f>
        <v>0</v>
      </c>
      <c r="BF169" s="200">
        <f>IF(N169="snížená",J169,0)</f>
        <v>0</v>
      </c>
      <c r="BG169" s="200">
        <f>IF(N169="zákl. přenesená",J169,0)</f>
        <v>0</v>
      </c>
      <c r="BH169" s="200">
        <f>IF(N169="sníž. přenesená",J169,0)</f>
        <v>0</v>
      </c>
      <c r="BI169" s="200">
        <f>IF(N169="nulová",J169,0)</f>
        <v>0</v>
      </c>
      <c r="BJ169" s="22" t="s">
        <v>82</v>
      </c>
      <c r="BK169" s="200">
        <f>ROUND(I169*H169,2)</f>
        <v>0</v>
      </c>
      <c r="BL169" s="22" t="s">
        <v>137</v>
      </c>
      <c r="BM169" s="22" t="s">
        <v>270</v>
      </c>
    </row>
    <row r="170" spans="2:47" s="1" customFormat="1" ht="27">
      <c r="B170" s="39"/>
      <c r="C170" s="61"/>
      <c r="D170" s="201" t="s">
        <v>141</v>
      </c>
      <c r="E170" s="61"/>
      <c r="F170" s="202" t="s">
        <v>271</v>
      </c>
      <c r="G170" s="61"/>
      <c r="H170" s="61"/>
      <c r="I170" s="161"/>
      <c r="J170" s="61"/>
      <c r="K170" s="61"/>
      <c r="L170" s="59"/>
      <c r="M170" s="203"/>
      <c r="N170" s="40"/>
      <c r="O170" s="40"/>
      <c r="P170" s="40"/>
      <c r="Q170" s="40"/>
      <c r="R170" s="40"/>
      <c r="S170" s="40"/>
      <c r="T170" s="76"/>
      <c r="AT170" s="22" t="s">
        <v>141</v>
      </c>
      <c r="AU170" s="22" t="s">
        <v>84</v>
      </c>
    </row>
    <row r="171" spans="2:65" s="1" customFormat="1" ht="25.5" customHeight="1">
      <c r="B171" s="39"/>
      <c r="C171" s="190" t="s">
        <v>272</v>
      </c>
      <c r="D171" s="190" t="s">
        <v>132</v>
      </c>
      <c r="E171" s="191" t="s">
        <v>273</v>
      </c>
      <c r="F171" s="192" t="s">
        <v>274</v>
      </c>
      <c r="G171" s="193" t="s">
        <v>157</v>
      </c>
      <c r="H171" s="194">
        <v>15.68</v>
      </c>
      <c r="I171" s="195"/>
      <c r="J171" s="194">
        <f>ROUND(I171*H171,2)</f>
        <v>0</v>
      </c>
      <c r="K171" s="192" t="s">
        <v>136</v>
      </c>
      <c r="L171" s="59"/>
      <c r="M171" s="196" t="s">
        <v>32</v>
      </c>
      <c r="N171" s="197" t="s">
        <v>45</v>
      </c>
      <c r="O171" s="40"/>
      <c r="P171" s="198">
        <f>O171*H171</f>
        <v>0</v>
      </c>
      <c r="Q171" s="198">
        <v>0</v>
      </c>
      <c r="R171" s="198">
        <f>Q171*H171</f>
        <v>0</v>
      </c>
      <c r="S171" s="198">
        <v>0</v>
      </c>
      <c r="T171" s="199">
        <f>S171*H171</f>
        <v>0</v>
      </c>
      <c r="AR171" s="22" t="s">
        <v>137</v>
      </c>
      <c r="AT171" s="22" t="s">
        <v>132</v>
      </c>
      <c r="AU171" s="22" t="s">
        <v>84</v>
      </c>
      <c r="AY171" s="22" t="s">
        <v>130</v>
      </c>
      <c r="BE171" s="200">
        <f>IF(N171="základní",J171,0)</f>
        <v>0</v>
      </c>
      <c r="BF171" s="200">
        <f>IF(N171="snížená",J171,0)</f>
        <v>0</v>
      </c>
      <c r="BG171" s="200">
        <f>IF(N171="zákl. přenesená",J171,0)</f>
        <v>0</v>
      </c>
      <c r="BH171" s="200">
        <f>IF(N171="sníž. přenesená",J171,0)</f>
        <v>0</v>
      </c>
      <c r="BI171" s="200">
        <f>IF(N171="nulová",J171,0)</f>
        <v>0</v>
      </c>
      <c r="BJ171" s="22" t="s">
        <v>82</v>
      </c>
      <c r="BK171" s="200">
        <f>ROUND(I171*H171,2)</f>
        <v>0</v>
      </c>
      <c r="BL171" s="22" t="s">
        <v>137</v>
      </c>
      <c r="BM171" s="22" t="s">
        <v>275</v>
      </c>
    </row>
    <row r="172" spans="2:47" s="1" customFormat="1" ht="54">
      <c r="B172" s="39"/>
      <c r="C172" s="61"/>
      <c r="D172" s="201" t="s">
        <v>139</v>
      </c>
      <c r="E172" s="61"/>
      <c r="F172" s="202" t="s">
        <v>276</v>
      </c>
      <c r="G172" s="61"/>
      <c r="H172" s="61"/>
      <c r="I172" s="161"/>
      <c r="J172" s="61"/>
      <c r="K172" s="61"/>
      <c r="L172" s="59"/>
      <c r="M172" s="203"/>
      <c r="N172" s="40"/>
      <c r="O172" s="40"/>
      <c r="P172" s="40"/>
      <c r="Q172" s="40"/>
      <c r="R172" s="40"/>
      <c r="S172" s="40"/>
      <c r="T172" s="76"/>
      <c r="AT172" s="22" t="s">
        <v>139</v>
      </c>
      <c r="AU172" s="22" t="s">
        <v>84</v>
      </c>
    </row>
    <row r="173" spans="2:47" s="1" customFormat="1" ht="40.5">
      <c r="B173" s="39"/>
      <c r="C173" s="61"/>
      <c r="D173" s="201" t="s">
        <v>141</v>
      </c>
      <c r="E173" s="61"/>
      <c r="F173" s="202" t="s">
        <v>277</v>
      </c>
      <c r="G173" s="61"/>
      <c r="H173" s="61"/>
      <c r="I173" s="161"/>
      <c r="J173" s="61"/>
      <c r="K173" s="61"/>
      <c r="L173" s="59"/>
      <c r="M173" s="203"/>
      <c r="N173" s="40"/>
      <c r="O173" s="40"/>
      <c r="P173" s="40"/>
      <c r="Q173" s="40"/>
      <c r="R173" s="40"/>
      <c r="S173" s="40"/>
      <c r="T173" s="76"/>
      <c r="AT173" s="22" t="s">
        <v>141</v>
      </c>
      <c r="AU173" s="22" t="s">
        <v>84</v>
      </c>
    </row>
    <row r="174" spans="2:51" s="12" customFormat="1" ht="13.5">
      <c r="B174" s="215"/>
      <c r="C174" s="216"/>
      <c r="D174" s="201" t="s">
        <v>148</v>
      </c>
      <c r="E174" s="217" t="s">
        <v>32</v>
      </c>
      <c r="F174" s="218" t="s">
        <v>278</v>
      </c>
      <c r="G174" s="216"/>
      <c r="H174" s="217" t="s">
        <v>32</v>
      </c>
      <c r="I174" s="219"/>
      <c r="J174" s="216"/>
      <c r="K174" s="216"/>
      <c r="L174" s="220"/>
      <c r="M174" s="221"/>
      <c r="N174" s="222"/>
      <c r="O174" s="222"/>
      <c r="P174" s="222"/>
      <c r="Q174" s="222"/>
      <c r="R174" s="222"/>
      <c r="S174" s="222"/>
      <c r="T174" s="223"/>
      <c r="AT174" s="224" t="s">
        <v>148</v>
      </c>
      <c r="AU174" s="224" t="s">
        <v>84</v>
      </c>
      <c r="AV174" s="12" t="s">
        <v>82</v>
      </c>
      <c r="AW174" s="12" t="s">
        <v>38</v>
      </c>
      <c r="AX174" s="12" t="s">
        <v>74</v>
      </c>
      <c r="AY174" s="224" t="s">
        <v>130</v>
      </c>
    </row>
    <row r="175" spans="2:51" s="11" customFormat="1" ht="13.5">
      <c r="B175" s="204"/>
      <c r="C175" s="205"/>
      <c r="D175" s="201" t="s">
        <v>148</v>
      </c>
      <c r="E175" s="206" t="s">
        <v>32</v>
      </c>
      <c r="F175" s="207" t="s">
        <v>279</v>
      </c>
      <c r="G175" s="205"/>
      <c r="H175" s="208">
        <v>15.68</v>
      </c>
      <c r="I175" s="209"/>
      <c r="J175" s="205"/>
      <c r="K175" s="205"/>
      <c r="L175" s="210"/>
      <c r="M175" s="211"/>
      <c r="N175" s="212"/>
      <c r="O175" s="212"/>
      <c r="P175" s="212"/>
      <c r="Q175" s="212"/>
      <c r="R175" s="212"/>
      <c r="S175" s="212"/>
      <c r="T175" s="213"/>
      <c r="AT175" s="214" t="s">
        <v>148</v>
      </c>
      <c r="AU175" s="214" t="s">
        <v>84</v>
      </c>
      <c r="AV175" s="11" t="s">
        <v>84</v>
      </c>
      <c r="AW175" s="11" t="s">
        <v>38</v>
      </c>
      <c r="AX175" s="11" t="s">
        <v>82</v>
      </c>
      <c r="AY175" s="214" t="s">
        <v>130</v>
      </c>
    </row>
    <row r="176" spans="2:63" s="10" customFormat="1" ht="29.85" customHeight="1">
      <c r="B176" s="174"/>
      <c r="C176" s="175"/>
      <c r="D176" s="176" t="s">
        <v>73</v>
      </c>
      <c r="E176" s="188" t="s">
        <v>161</v>
      </c>
      <c r="F176" s="188" t="s">
        <v>280</v>
      </c>
      <c r="G176" s="175"/>
      <c r="H176" s="175"/>
      <c r="I176" s="178"/>
      <c r="J176" s="189">
        <f>BK176</f>
        <v>0</v>
      </c>
      <c r="K176" s="175"/>
      <c r="L176" s="180"/>
      <c r="M176" s="181"/>
      <c r="N176" s="182"/>
      <c r="O176" s="182"/>
      <c r="P176" s="183">
        <f>SUM(P177:P197)</f>
        <v>0</v>
      </c>
      <c r="Q176" s="182"/>
      <c r="R176" s="183">
        <f>SUM(R177:R197)</f>
        <v>36.72</v>
      </c>
      <c r="S176" s="182"/>
      <c r="T176" s="184">
        <f>SUM(T177:T197)</f>
        <v>0</v>
      </c>
      <c r="AR176" s="185" t="s">
        <v>82</v>
      </c>
      <c r="AT176" s="186" t="s">
        <v>73</v>
      </c>
      <c r="AU176" s="186" t="s">
        <v>82</v>
      </c>
      <c r="AY176" s="185" t="s">
        <v>130</v>
      </c>
      <c r="BK176" s="187">
        <f>SUM(BK177:BK197)</f>
        <v>0</v>
      </c>
    </row>
    <row r="177" spans="2:65" s="1" customFormat="1" ht="16.5" customHeight="1">
      <c r="B177" s="39"/>
      <c r="C177" s="190" t="s">
        <v>281</v>
      </c>
      <c r="D177" s="190" t="s">
        <v>132</v>
      </c>
      <c r="E177" s="191" t="s">
        <v>282</v>
      </c>
      <c r="F177" s="192" t="s">
        <v>283</v>
      </c>
      <c r="G177" s="193" t="s">
        <v>262</v>
      </c>
      <c r="H177" s="194">
        <v>578.3</v>
      </c>
      <c r="I177" s="195"/>
      <c r="J177" s="194">
        <f>ROUND(I177*H177,2)</f>
        <v>0</v>
      </c>
      <c r="K177" s="192" t="s">
        <v>32</v>
      </c>
      <c r="L177" s="59"/>
      <c r="M177" s="196" t="s">
        <v>32</v>
      </c>
      <c r="N177" s="197" t="s">
        <v>45</v>
      </c>
      <c r="O177" s="40"/>
      <c r="P177" s="198">
        <f>O177*H177</f>
        <v>0</v>
      </c>
      <c r="Q177" s="198">
        <v>0</v>
      </c>
      <c r="R177" s="198">
        <f>Q177*H177</f>
        <v>0</v>
      </c>
      <c r="S177" s="198">
        <v>0</v>
      </c>
      <c r="T177" s="199">
        <f>S177*H177</f>
        <v>0</v>
      </c>
      <c r="AR177" s="22" t="s">
        <v>137</v>
      </c>
      <c r="AT177" s="22" t="s">
        <v>132</v>
      </c>
      <c r="AU177" s="22" t="s">
        <v>84</v>
      </c>
      <c r="AY177" s="22" t="s">
        <v>130</v>
      </c>
      <c r="BE177" s="200">
        <f>IF(N177="základní",J177,0)</f>
        <v>0</v>
      </c>
      <c r="BF177" s="200">
        <f>IF(N177="snížená",J177,0)</f>
        <v>0</v>
      </c>
      <c r="BG177" s="200">
        <f>IF(N177="zákl. přenesená",J177,0)</f>
        <v>0</v>
      </c>
      <c r="BH177" s="200">
        <f>IF(N177="sníž. přenesená",J177,0)</f>
        <v>0</v>
      </c>
      <c r="BI177" s="200">
        <f>IF(N177="nulová",J177,0)</f>
        <v>0</v>
      </c>
      <c r="BJ177" s="22" t="s">
        <v>82</v>
      </c>
      <c r="BK177" s="200">
        <f>ROUND(I177*H177,2)</f>
        <v>0</v>
      </c>
      <c r="BL177" s="22" t="s">
        <v>137</v>
      </c>
      <c r="BM177" s="22" t="s">
        <v>284</v>
      </c>
    </row>
    <row r="178" spans="2:47" s="1" customFormat="1" ht="27">
      <c r="B178" s="39"/>
      <c r="C178" s="61"/>
      <c r="D178" s="201" t="s">
        <v>141</v>
      </c>
      <c r="E178" s="61"/>
      <c r="F178" s="202" t="s">
        <v>285</v>
      </c>
      <c r="G178" s="61"/>
      <c r="H178" s="61"/>
      <c r="I178" s="161"/>
      <c r="J178" s="61"/>
      <c r="K178" s="61"/>
      <c r="L178" s="59"/>
      <c r="M178" s="203"/>
      <c r="N178" s="40"/>
      <c r="O178" s="40"/>
      <c r="P178" s="40"/>
      <c r="Q178" s="40"/>
      <c r="R178" s="40"/>
      <c r="S178" s="40"/>
      <c r="T178" s="76"/>
      <c r="AT178" s="22" t="s">
        <v>141</v>
      </c>
      <c r="AU178" s="22" t="s">
        <v>84</v>
      </c>
    </row>
    <row r="179" spans="2:65" s="1" customFormat="1" ht="25.5" customHeight="1">
      <c r="B179" s="39"/>
      <c r="C179" s="190" t="s">
        <v>286</v>
      </c>
      <c r="D179" s="190" t="s">
        <v>132</v>
      </c>
      <c r="E179" s="191" t="s">
        <v>287</v>
      </c>
      <c r="F179" s="192" t="s">
        <v>288</v>
      </c>
      <c r="G179" s="193" t="s">
        <v>135</v>
      </c>
      <c r="H179" s="194">
        <v>289.3</v>
      </c>
      <c r="I179" s="195"/>
      <c r="J179" s="194">
        <f>ROUND(I179*H179,2)</f>
        <v>0</v>
      </c>
      <c r="K179" s="192" t="s">
        <v>136</v>
      </c>
      <c r="L179" s="59"/>
      <c r="M179" s="196" t="s">
        <v>32</v>
      </c>
      <c r="N179" s="197" t="s">
        <v>45</v>
      </c>
      <c r="O179" s="40"/>
      <c r="P179" s="198">
        <f>O179*H179</f>
        <v>0</v>
      </c>
      <c r="Q179" s="198">
        <v>0</v>
      </c>
      <c r="R179" s="198">
        <f>Q179*H179</f>
        <v>0</v>
      </c>
      <c r="S179" s="198">
        <v>0</v>
      </c>
      <c r="T179" s="199">
        <f>S179*H179</f>
        <v>0</v>
      </c>
      <c r="AR179" s="22" t="s">
        <v>137</v>
      </c>
      <c r="AT179" s="22" t="s">
        <v>132</v>
      </c>
      <c r="AU179" s="22" t="s">
        <v>84</v>
      </c>
      <c r="AY179" s="22" t="s">
        <v>130</v>
      </c>
      <c r="BE179" s="200">
        <f>IF(N179="základní",J179,0)</f>
        <v>0</v>
      </c>
      <c r="BF179" s="200">
        <f>IF(N179="snížená",J179,0)</f>
        <v>0</v>
      </c>
      <c r="BG179" s="200">
        <f>IF(N179="zákl. přenesená",J179,0)</f>
        <v>0</v>
      </c>
      <c r="BH179" s="200">
        <f>IF(N179="sníž. přenesená",J179,0)</f>
        <v>0</v>
      </c>
      <c r="BI179" s="200">
        <f>IF(N179="nulová",J179,0)</f>
        <v>0</v>
      </c>
      <c r="BJ179" s="22" t="s">
        <v>82</v>
      </c>
      <c r="BK179" s="200">
        <f>ROUND(I179*H179,2)</f>
        <v>0</v>
      </c>
      <c r="BL179" s="22" t="s">
        <v>137</v>
      </c>
      <c r="BM179" s="22" t="s">
        <v>289</v>
      </c>
    </row>
    <row r="180" spans="2:47" s="1" customFormat="1" ht="27">
      <c r="B180" s="39"/>
      <c r="C180" s="61"/>
      <c r="D180" s="201" t="s">
        <v>141</v>
      </c>
      <c r="E180" s="61"/>
      <c r="F180" s="202" t="s">
        <v>290</v>
      </c>
      <c r="G180" s="61"/>
      <c r="H180" s="61"/>
      <c r="I180" s="161"/>
      <c r="J180" s="61"/>
      <c r="K180" s="61"/>
      <c r="L180" s="59"/>
      <c r="M180" s="203"/>
      <c r="N180" s="40"/>
      <c r="O180" s="40"/>
      <c r="P180" s="40"/>
      <c r="Q180" s="40"/>
      <c r="R180" s="40"/>
      <c r="S180" s="40"/>
      <c r="T180" s="76"/>
      <c r="AT180" s="22" t="s">
        <v>141</v>
      </c>
      <c r="AU180" s="22" t="s">
        <v>84</v>
      </c>
    </row>
    <row r="181" spans="2:65" s="1" customFormat="1" ht="25.5" customHeight="1">
      <c r="B181" s="39"/>
      <c r="C181" s="190" t="s">
        <v>291</v>
      </c>
      <c r="D181" s="190" t="s">
        <v>132</v>
      </c>
      <c r="E181" s="191" t="s">
        <v>292</v>
      </c>
      <c r="F181" s="192" t="s">
        <v>293</v>
      </c>
      <c r="G181" s="193" t="s">
        <v>135</v>
      </c>
      <c r="H181" s="194">
        <v>289.3</v>
      </c>
      <c r="I181" s="195"/>
      <c r="J181" s="194">
        <f>ROUND(I181*H181,2)</f>
        <v>0</v>
      </c>
      <c r="K181" s="192" t="s">
        <v>136</v>
      </c>
      <c r="L181" s="59"/>
      <c r="M181" s="196" t="s">
        <v>32</v>
      </c>
      <c r="N181" s="197" t="s">
        <v>45</v>
      </c>
      <c r="O181" s="40"/>
      <c r="P181" s="198">
        <f>O181*H181</f>
        <v>0</v>
      </c>
      <c r="Q181" s="198">
        <v>0</v>
      </c>
      <c r="R181" s="198">
        <f>Q181*H181</f>
        <v>0</v>
      </c>
      <c r="S181" s="198">
        <v>0</v>
      </c>
      <c r="T181" s="199">
        <f>S181*H181</f>
        <v>0</v>
      </c>
      <c r="AR181" s="22" t="s">
        <v>137</v>
      </c>
      <c r="AT181" s="22" t="s">
        <v>132</v>
      </c>
      <c r="AU181" s="22" t="s">
        <v>84</v>
      </c>
      <c r="AY181" s="22" t="s">
        <v>130</v>
      </c>
      <c r="BE181" s="200">
        <f>IF(N181="základní",J181,0)</f>
        <v>0</v>
      </c>
      <c r="BF181" s="200">
        <f>IF(N181="snížená",J181,0)</f>
        <v>0</v>
      </c>
      <c r="BG181" s="200">
        <f>IF(N181="zákl. přenesená",J181,0)</f>
        <v>0</v>
      </c>
      <c r="BH181" s="200">
        <f>IF(N181="sníž. přenesená",J181,0)</f>
        <v>0</v>
      </c>
      <c r="BI181" s="200">
        <f>IF(N181="nulová",J181,0)</f>
        <v>0</v>
      </c>
      <c r="BJ181" s="22" t="s">
        <v>82</v>
      </c>
      <c r="BK181" s="200">
        <f>ROUND(I181*H181,2)</f>
        <v>0</v>
      </c>
      <c r="BL181" s="22" t="s">
        <v>137</v>
      </c>
      <c r="BM181" s="22" t="s">
        <v>294</v>
      </c>
    </row>
    <row r="182" spans="2:47" s="1" customFormat="1" ht="67.5">
      <c r="B182" s="39"/>
      <c r="C182" s="61"/>
      <c r="D182" s="201" t="s">
        <v>139</v>
      </c>
      <c r="E182" s="61"/>
      <c r="F182" s="202" t="s">
        <v>295</v>
      </c>
      <c r="G182" s="61"/>
      <c r="H182" s="61"/>
      <c r="I182" s="161"/>
      <c r="J182" s="61"/>
      <c r="K182" s="61"/>
      <c r="L182" s="59"/>
      <c r="M182" s="203"/>
      <c r="N182" s="40"/>
      <c r="O182" s="40"/>
      <c r="P182" s="40"/>
      <c r="Q182" s="40"/>
      <c r="R182" s="40"/>
      <c r="S182" s="40"/>
      <c r="T182" s="76"/>
      <c r="AT182" s="22" t="s">
        <v>139</v>
      </c>
      <c r="AU182" s="22" t="s">
        <v>84</v>
      </c>
    </row>
    <row r="183" spans="2:47" s="1" customFormat="1" ht="27">
      <c r="B183" s="39"/>
      <c r="C183" s="61"/>
      <c r="D183" s="201" t="s">
        <v>141</v>
      </c>
      <c r="E183" s="61"/>
      <c r="F183" s="202" t="s">
        <v>290</v>
      </c>
      <c r="G183" s="61"/>
      <c r="H183" s="61"/>
      <c r="I183" s="161"/>
      <c r="J183" s="61"/>
      <c r="K183" s="61"/>
      <c r="L183" s="59"/>
      <c r="M183" s="203"/>
      <c r="N183" s="40"/>
      <c r="O183" s="40"/>
      <c r="P183" s="40"/>
      <c r="Q183" s="40"/>
      <c r="R183" s="40"/>
      <c r="S183" s="40"/>
      <c r="T183" s="76"/>
      <c r="AT183" s="22" t="s">
        <v>141</v>
      </c>
      <c r="AU183" s="22" t="s">
        <v>84</v>
      </c>
    </row>
    <row r="184" spans="2:65" s="1" customFormat="1" ht="38.25" customHeight="1">
      <c r="B184" s="39"/>
      <c r="C184" s="190" t="s">
        <v>296</v>
      </c>
      <c r="D184" s="190" t="s">
        <v>132</v>
      </c>
      <c r="E184" s="191" t="s">
        <v>297</v>
      </c>
      <c r="F184" s="192" t="s">
        <v>298</v>
      </c>
      <c r="G184" s="193" t="s">
        <v>135</v>
      </c>
      <c r="H184" s="194">
        <v>1901</v>
      </c>
      <c r="I184" s="195"/>
      <c r="J184" s="194">
        <f>ROUND(I184*H184,2)</f>
        <v>0</v>
      </c>
      <c r="K184" s="192" t="s">
        <v>136</v>
      </c>
      <c r="L184" s="59"/>
      <c r="M184" s="196" t="s">
        <v>32</v>
      </c>
      <c r="N184" s="197" t="s">
        <v>45</v>
      </c>
      <c r="O184" s="40"/>
      <c r="P184" s="198">
        <f>O184*H184</f>
        <v>0</v>
      </c>
      <c r="Q184" s="198">
        <v>0</v>
      </c>
      <c r="R184" s="198">
        <f>Q184*H184</f>
        <v>0</v>
      </c>
      <c r="S184" s="198">
        <v>0</v>
      </c>
      <c r="T184" s="199">
        <f>S184*H184</f>
        <v>0</v>
      </c>
      <c r="AR184" s="22" t="s">
        <v>137</v>
      </c>
      <c r="AT184" s="22" t="s">
        <v>132</v>
      </c>
      <c r="AU184" s="22" t="s">
        <v>84</v>
      </c>
      <c r="AY184" s="22" t="s">
        <v>130</v>
      </c>
      <c r="BE184" s="200">
        <f>IF(N184="základní",J184,0)</f>
        <v>0</v>
      </c>
      <c r="BF184" s="200">
        <f>IF(N184="snížená",J184,0)</f>
        <v>0</v>
      </c>
      <c r="BG184" s="200">
        <f>IF(N184="zákl. přenesená",J184,0)</f>
        <v>0</v>
      </c>
      <c r="BH184" s="200">
        <f>IF(N184="sníž. přenesená",J184,0)</f>
        <v>0</v>
      </c>
      <c r="BI184" s="200">
        <f>IF(N184="nulová",J184,0)</f>
        <v>0</v>
      </c>
      <c r="BJ184" s="22" t="s">
        <v>82</v>
      </c>
      <c r="BK184" s="200">
        <f>ROUND(I184*H184,2)</f>
        <v>0</v>
      </c>
      <c r="BL184" s="22" t="s">
        <v>137</v>
      </c>
      <c r="BM184" s="22" t="s">
        <v>299</v>
      </c>
    </row>
    <row r="185" spans="2:47" s="1" customFormat="1" ht="27">
      <c r="B185" s="39"/>
      <c r="C185" s="61"/>
      <c r="D185" s="201" t="s">
        <v>139</v>
      </c>
      <c r="E185" s="61"/>
      <c r="F185" s="202" t="s">
        <v>300</v>
      </c>
      <c r="G185" s="61"/>
      <c r="H185" s="61"/>
      <c r="I185" s="161"/>
      <c r="J185" s="61"/>
      <c r="K185" s="61"/>
      <c r="L185" s="59"/>
      <c r="M185" s="203"/>
      <c r="N185" s="40"/>
      <c r="O185" s="40"/>
      <c r="P185" s="40"/>
      <c r="Q185" s="40"/>
      <c r="R185" s="40"/>
      <c r="S185" s="40"/>
      <c r="T185" s="76"/>
      <c r="AT185" s="22" t="s">
        <v>139</v>
      </c>
      <c r="AU185" s="22" t="s">
        <v>84</v>
      </c>
    </row>
    <row r="186" spans="2:47" s="1" customFormat="1" ht="27">
      <c r="B186" s="39"/>
      <c r="C186" s="61"/>
      <c r="D186" s="201" t="s">
        <v>141</v>
      </c>
      <c r="E186" s="61"/>
      <c r="F186" s="202" t="s">
        <v>290</v>
      </c>
      <c r="G186" s="61"/>
      <c r="H186" s="61"/>
      <c r="I186" s="161"/>
      <c r="J186" s="61"/>
      <c r="K186" s="61"/>
      <c r="L186" s="59"/>
      <c r="M186" s="203"/>
      <c r="N186" s="40"/>
      <c r="O186" s="40"/>
      <c r="P186" s="40"/>
      <c r="Q186" s="40"/>
      <c r="R186" s="40"/>
      <c r="S186" s="40"/>
      <c r="T186" s="76"/>
      <c r="AT186" s="22" t="s">
        <v>141</v>
      </c>
      <c r="AU186" s="22" t="s">
        <v>84</v>
      </c>
    </row>
    <row r="187" spans="2:51" s="12" customFormat="1" ht="13.5">
      <c r="B187" s="215"/>
      <c r="C187" s="216"/>
      <c r="D187" s="201" t="s">
        <v>148</v>
      </c>
      <c r="E187" s="217" t="s">
        <v>32</v>
      </c>
      <c r="F187" s="218" t="s">
        <v>301</v>
      </c>
      <c r="G187" s="216"/>
      <c r="H187" s="217" t="s">
        <v>32</v>
      </c>
      <c r="I187" s="219"/>
      <c r="J187" s="216"/>
      <c r="K187" s="216"/>
      <c r="L187" s="220"/>
      <c r="M187" s="221"/>
      <c r="N187" s="222"/>
      <c r="O187" s="222"/>
      <c r="P187" s="222"/>
      <c r="Q187" s="222"/>
      <c r="R187" s="222"/>
      <c r="S187" s="222"/>
      <c r="T187" s="223"/>
      <c r="AT187" s="224" t="s">
        <v>148</v>
      </c>
      <c r="AU187" s="224" t="s">
        <v>84</v>
      </c>
      <c r="AV187" s="12" t="s">
        <v>82</v>
      </c>
      <c r="AW187" s="12" t="s">
        <v>38</v>
      </c>
      <c r="AX187" s="12" t="s">
        <v>74</v>
      </c>
      <c r="AY187" s="224" t="s">
        <v>130</v>
      </c>
    </row>
    <row r="188" spans="2:51" s="11" customFormat="1" ht="13.5">
      <c r="B188" s="204"/>
      <c r="C188" s="205"/>
      <c r="D188" s="201" t="s">
        <v>148</v>
      </c>
      <c r="E188" s="206" t="s">
        <v>32</v>
      </c>
      <c r="F188" s="207" t="s">
        <v>302</v>
      </c>
      <c r="G188" s="205"/>
      <c r="H188" s="208">
        <v>1901</v>
      </c>
      <c r="I188" s="209"/>
      <c r="J188" s="205"/>
      <c r="K188" s="205"/>
      <c r="L188" s="210"/>
      <c r="M188" s="211"/>
      <c r="N188" s="212"/>
      <c r="O188" s="212"/>
      <c r="P188" s="212"/>
      <c r="Q188" s="212"/>
      <c r="R188" s="212"/>
      <c r="S188" s="212"/>
      <c r="T188" s="213"/>
      <c r="AT188" s="214" t="s">
        <v>148</v>
      </c>
      <c r="AU188" s="214" t="s">
        <v>84</v>
      </c>
      <c r="AV188" s="11" t="s">
        <v>84</v>
      </c>
      <c r="AW188" s="11" t="s">
        <v>38</v>
      </c>
      <c r="AX188" s="11" t="s">
        <v>82</v>
      </c>
      <c r="AY188" s="214" t="s">
        <v>130</v>
      </c>
    </row>
    <row r="189" spans="2:65" s="1" customFormat="1" ht="25.5" customHeight="1">
      <c r="B189" s="39"/>
      <c r="C189" s="190" t="s">
        <v>303</v>
      </c>
      <c r="D189" s="190" t="s">
        <v>132</v>
      </c>
      <c r="E189" s="191" t="s">
        <v>304</v>
      </c>
      <c r="F189" s="192" t="s">
        <v>305</v>
      </c>
      <c r="G189" s="193" t="s">
        <v>135</v>
      </c>
      <c r="H189" s="194">
        <v>170</v>
      </c>
      <c r="I189" s="195"/>
      <c r="J189" s="194">
        <f>ROUND(I189*H189,2)</f>
        <v>0</v>
      </c>
      <c r="K189" s="192" t="s">
        <v>136</v>
      </c>
      <c r="L189" s="59"/>
      <c r="M189" s="196" t="s">
        <v>32</v>
      </c>
      <c r="N189" s="197" t="s">
        <v>45</v>
      </c>
      <c r="O189" s="40"/>
      <c r="P189" s="198">
        <f>O189*H189</f>
        <v>0</v>
      </c>
      <c r="Q189" s="198">
        <v>0.216</v>
      </c>
      <c r="R189" s="198">
        <f>Q189*H189</f>
        <v>36.72</v>
      </c>
      <c r="S189" s="198">
        <v>0</v>
      </c>
      <c r="T189" s="199">
        <f>S189*H189</f>
        <v>0</v>
      </c>
      <c r="AR189" s="22" t="s">
        <v>137</v>
      </c>
      <c r="AT189" s="22" t="s">
        <v>132</v>
      </c>
      <c r="AU189" s="22" t="s">
        <v>84</v>
      </c>
      <c r="AY189" s="22" t="s">
        <v>130</v>
      </c>
      <c r="BE189" s="200">
        <f>IF(N189="základní",J189,0)</f>
        <v>0</v>
      </c>
      <c r="BF189" s="200">
        <f>IF(N189="snížená",J189,0)</f>
        <v>0</v>
      </c>
      <c r="BG189" s="200">
        <f>IF(N189="zákl. přenesená",J189,0)</f>
        <v>0</v>
      </c>
      <c r="BH189" s="200">
        <f>IF(N189="sníž. přenesená",J189,0)</f>
        <v>0</v>
      </c>
      <c r="BI189" s="200">
        <f>IF(N189="nulová",J189,0)</f>
        <v>0</v>
      </c>
      <c r="BJ189" s="22" t="s">
        <v>82</v>
      </c>
      <c r="BK189" s="200">
        <f>ROUND(I189*H189,2)</f>
        <v>0</v>
      </c>
      <c r="BL189" s="22" t="s">
        <v>137</v>
      </c>
      <c r="BM189" s="22" t="s">
        <v>306</v>
      </c>
    </row>
    <row r="190" spans="2:47" s="1" customFormat="1" ht="67.5">
      <c r="B190" s="39"/>
      <c r="C190" s="61"/>
      <c r="D190" s="201" t="s">
        <v>139</v>
      </c>
      <c r="E190" s="61"/>
      <c r="F190" s="202" t="s">
        <v>307</v>
      </c>
      <c r="G190" s="61"/>
      <c r="H190" s="61"/>
      <c r="I190" s="161"/>
      <c r="J190" s="61"/>
      <c r="K190" s="61"/>
      <c r="L190" s="59"/>
      <c r="M190" s="203"/>
      <c r="N190" s="40"/>
      <c r="O190" s="40"/>
      <c r="P190" s="40"/>
      <c r="Q190" s="40"/>
      <c r="R190" s="40"/>
      <c r="S190" s="40"/>
      <c r="T190" s="76"/>
      <c r="AT190" s="22" t="s">
        <v>139</v>
      </c>
      <c r="AU190" s="22" t="s">
        <v>84</v>
      </c>
    </row>
    <row r="191" spans="2:47" s="1" customFormat="1" ht="27">
      <c r="B191" s="39"/>
      <c r="C191" s="61"/>
      <c r="D191" s="201" t="s">
        <v>141</v>
      </c>
      <c r="E191" s="61"/>
      <c r="F191" s="202" t="s">
        <v>308</v>
      </c>
      <c r="G191" s="61"/>
      <c r="H191" s="61"/>
      <c r="I191" s="161"/>
      <c r="J191" s="61"/>
      <c r="K191" s="61"/>
      <c r="L191" s="59"/>
      <c r="M191" s="203"/>
      <c r="N191" s="40"/>
      <c r="O191" s="40"/>
      <c r="P191" s="40"/>
      <c r="Q191" s="40"/>
      <c r="R191" s="40"/>
      <c r="S191" s="40"/>
      <c r="T191" s="76"/>
      <c r="AT191" s="22" t="s">
        <v>141</v>
      </c>
      <c r="AU191" s="22" t="s">
        <v>84</v>
      </c>
    </row>
    <row r="192" spans="2:65" s="1" customFormat="1" ht="25.5" customHeight="1">
      <c r="B192" s="39"/>
      <c r="C192" s="190" t="s">
        <v>309</v>
      </c>
      <c r="D192" s="190" t="s">
        <v>132</v>
      </c>
      <c r="E192" s="191" t="s">
        <v>310</v>
      </c>
      <c r="F192" s="192" t="s">
        <v>311</v>
      </c>
      <c r="G192" s="193" t="s">
        <v>135</v>
      </c>
      <c r="H192" s="194">
        <v>5003</v>
      </c>
      <c r="I192" s="195"/>
      <c r="J192" s="194">
        <f>ROUND(I192*H192,2)</f>
        <v>0</v>
      </c>
      <c r="K192" s="192" t="s">
        <v>136</v>
      </c>
      <c r="L192" s="59"/>
      <c r="M192" s="196" t="s">
        <v>32</v>
      </c>
      <c r="N192" s="197" t="s">
        <v>45</v>
      </c>
      <c r="O192" s="40"/>
      <c r="P192" s="198">
        <f>O192*H192</f>
        <v>0</v>
      </c>
      <c r="Q192" s="198">
        <v>0</v>
      </c>
      <c r="R192" s="198">
        <f>Q192*H192</f>
        <v>0</v>
      </c>
      <c r="S192" s="198">
        <v>0</v>
      </c>
      <c r="T192" s="199">
        <f>S192*H192</f>
        <v>0</v>
      </c>
      <c r="AR192" s="22" t="s">
        <v>137</v>
      </c>
      <c r="AT192" s="22" t="s">
        <v>132</v>
      </c>
      <c r="AU192" s="22" t="s">
        <v>84</v>
      </c>
      <c r="AY192" s="22" t="s">
        <v>130</v>
      </c>
      <c r="BE192" s="200">
        <f>IF(N192="základní",J192,0)</f>
        <v>0</v>
      </c>
      <c r="BF192" s="200">
        <f>IF(N192="snížená",J192,0)</f>
        <v>0</v>
      </c>
      <c r="BG192" s="200">
        <f>IF(N192="zákl. přenesená",J192,0)</f>
        <v>0</v>
      </c>
      <c r="BH192" s="200">
        <f>IF(N192="sníž. přenesená",J192,0)</f>
        <v>0</v>
      </c>
      <c r="BI192" s="200">
        <f>IF(N192="nulová",J192,0)</f>
        <v>0</v>
      </c>
      <c r="BJ192" s="22" t="s">
        <v>82</v>
      </c>
      <c r="BK192" s="200">
        <f>ROUND(I192*H192,2)</f>
        <v>0</v>
      </c>
      <c r="BL192" s="22" t="s">
        <v>137</v>
      </c>
      <c r="BM192" s="22" t="s">
        <v>312</v>
      </c>
    </row>
    <row r="193" spans="2:47" s="1" customFormat="1" ht="27">
      <c r="B193" s="39"/>
      <c r="C193" s="61"/>
      <c r="D193" s="201" t="s">
        <v>141</v>
      </c>
      <c r="E193" s="61"/>
      <c r="F193" s="202" t="s">
        <v>290</v>
      </c>
      <c r="G193" s="61"/>
      <c r="H193" s="61"/>
      <c r="I193" s="161"/>
      <c r="J193" s="61"/>
      <c r="K193" s="61"/>
      <c r="L193" s="59"/>
      <c r="M193" s="203"/>
      <c r="N193" s="40"/>
      <c r="O193" s="40"/>
      <c r="P193" s="40"/>
      <c r="Q193" s="40"/>
      <c r="R193" s="40"/>
      <c r="S193" s="40"/>
      <c r="T193" s="76"/>
      <c r="AT193" s="22" t="s">
        <v>141</v>
      </c>
      <c r="AU193" s="22" t="s">
        <v>84</v>
      </c>
    </row>
    <row r="194" spans="2:51" s="11" customFormat="1" ht="13.5">
      <c r="B194" s="204"/>
      <c r="C194" s="205"/>
      <c r="D194" s="201" t="s">
        <v>148</v>
      </c>
      <c r="E194" s="206" t="s">
        <v>32</v>
      </c>
      <c r="F194" s="207" t="s">
        <v>313</v>
      </c>
      <c r="G194" s="205"/>
      <c r="H194" s="208">
        <v>5003</v>
      </c>
      <c r="I194" s="209"/>
      <c r="J194" s="205"/>
      <c r="K194" s="205"/>
      <c r="L194" s="210"/>
      <c r="M194" s="211"/>
      <c r="N194" s="212"/>
      <c r="O194" s="212"/>
      <c r="P194" s="212"/>
      <c r="Q194" s="212"/>
      <c r="R194" s="212"/>
      <c r="S194" s="212"/>
      <c r="T194" s="213"/>
      <c r="AT194" s="214" t="s">
        <v>148</v>
      </c>
      <c r="AU194" s="214" t="s">
        <v>84</v>
      </c>
      <c r="AV194" s="11" t="s">
        <v>84</v>
      </c>
      <c r="AW194" s="11" t="s">
        <v>38</v>
      </c>
      <c r="AX194" s="11" t="s">
        <v>82</v>
      </c>
      <c r="AY194" s="214" t="s">
        <v>130</v>
      </c>
    </row>
    <row r="195" spans="2:65" s="1" customFormat="1" ht="25.5" customHeight="1">
      <c r="B195" s="39"/>
      <c r="C195" s="190" t="s">
        <v>314</v>
      </c>
      <c r="D195" s="190" t="s">
        <v>132</v>
      </c>
      <c r="E195" s="191" t="s">
        <v>315</v>
      </c>
      <c r="F195" s="192" t="s">
        <v>316</v>
      </c>
      <c r="G195" s="193" t="s">
        <v>135</v>
      </c>
      <c r="H195" s="194">
        <v>3102</v>
      </c>
      <c r="I195" s="195"/>
      <c r="J195" s="194">
        <f>ROUND(I195*H195,2)</f>
        <v>0</v>
      </c>
      <c r="K195" s="192" t="s">
        <v>136</v>
      </c>
      <c r="L195" s="59"/>
      <c r="M195" s="196" t="s">
        <v>32</v>
      </c>
      <c r="N195" s="197" t="s">
        <v>45</v>
      </c>
      <c r="O195" s="40"/>
      <c r="P195" s="198">
        <f>O195*H195</f>
        <v>0</v>
      </c>
      <c r="Q195" s="198">
        <v>0</v>
      </c>
      <c r="R195" s="198">
        <f>Q195*H195</f>
        <v>0</v>
      </c>
      <c r="S195" s="198">
        <v>0</v>
      </c>
      <c r="T195" s="199">
        <f>S195*H195</f>
        <v>0</v>
      </c>
      <c r="AR195" s="22" t="s">
        <v>137</v>
      </c>
      <c r="AT195" s="22" t="s">
        <v>132</v>
      </c>
      <c r="AU195" s="22" t="s">
        <v>84</v>
      </c>
      <c r="AY195" s="22" t="s">
        <v>130</v>
      </c>
      <c r="BE195" s="200">
        <f>IF(N195="základní",J195,0)</f>
        <v>0</v>
      </c>
      <c r="BF195" s="200">
        <f>IF(N195="snížená",J195,0)</f>
        <v>0</v>
      </c>
      <c r="BG195" s="200">
        <f>IF(N195="zákl. přenesená",J195,0)</f>
        <v>0</v>
      </c>
      <c r="BH195" s="200">
        <f>IF(N195="sníž. přenesená",J195,0)</f>
        <v>0</v>
      </c>
      <c r="BI195" s="200">
        <f>IF(N195="nulová",J195,0)</f>
        <v>0</v>
      </c>
      <c r="BJ195" s="22" t="s">
        <v>82</v>
      </c>
      <c r="BK195" s="200">
        <f>ROUND(I195*H195,2)</f>
        <v>0</v>
      </c>
      <c r="BL195" s="22" t="s">
        <v>137</v>
      </c>
      <c r="BM195" s="22" t="s">
        <v>317</v>
      </c>
    </row>
    <row r="196" spans="2:47" s="1" customFormat="1" ht="27">
      <c r="B196" s="39"/>
      <c r="C196" s="61"/>
      <c r="D196" s="201" t="s">
        <v>139</v>
      </c>
      <c r="E196" s="61"/>
      <c r="F196" s="202" t="s">
        <v>318</v>
      </c>
      <c r="G196" s="61"/>
      <c r="H196" s="61"/>
      <c r="I196" s="161"/>
      <c r="J196" s="61"/>
      <c r="K196" s="61"/>
      <c r="L196" s="59"/>
      <c r="M196" s="203"/>
      <c r="N196" s="40"/>
      <c r="O196" s="40"/>
      <c r="P196" s="40"/>
      <c r="Q196" s="40"/>
      <c r="R196" s="40"/>
      <c r="S196" s="40"/>
      <c r="T196" s="76"/>
      <c r="AT196" s="22" t="s">
        <v>139</v>
      </c>
      <c r="AU196" s="22" t="s">
        <v>84</v>
      </c>
    </row>
    <row r="197" spans="2:47" s="1" customFormat="1" ht="40.5">
      <c r="B197" s="39"/>
      <c r="C197" s="61"/>
      <c r="D197" s="201" t="s">
        <v>141</v>
      </c>
      <c r="E197" s="61"/>
      <c r="F197" s="202" t="s">
        <v>319</v>
      </c>
      <c r="G197" s="61"/>
      <c r="H197" s="61"/>
      <c r="I197" s="161"/>
      <c r="J197" s="61"/>
      <c r="K197" s="61"/>
      <c r="L197" s="59"/>
      <c r="M197" s="203"/>
      <c r="N197" s="40"/>
      <c r="O197" s="40"/>
      <c r="P197" s="40"/>
      <c r="Q197" s="40"/>
      <c r="R197" s="40"/>
      <c r="S197" s="40"/>
      <c r="T197" s="76"/>
      <c r="AT197" s="22" t="s">
        <v>141</v>
      </c>
      <c r="AU197" s="22" t="s">
        <v>84</v>
      </c>
    </row>
    <row r="198" spans="2:63" s="10" customFormat="1" ht="29.85" customHeight="1">
      <c r="B198" s="174"/>
      <c r="C198" s="175"/>
      <c r="D198" s="176" t="s">
        <v>73</v>
      </c>
      <c r="E198" s="188" t="s">
        <v>178</v>
      </c>
      <c r="F198" s="188" t="s">
        <v>320</v>
      </c>
      <c r="G198" s="175"/>
      <c r="H198" s="175"/>
      <c r="I198" s="178"/>
      <c r="J198" s="189">
        <f>BK198</f>
        <v>0</v>
      </c>
      <c r="K198" s="175"/>
      <c r="L198" s="180"/>
      <c r="M198" s="181"/>
      <c r="N198" s="182"/>
      <c r="O198" s="182"/>
      <c r="P198" s="183">
        <f>SUM(P199:P203)</f>
        <v>0</v>
      </c>
      <c r="Q198" s="182"/>
      <c r="R198" s="183">
        <f>SUM(R199:R203)</f>
        <v>1.357305</v>
      </c>
      <c r="S198" s="182"/>
      <c r="T198" s="184">
        <f>SUM(T199:T203)</f>
        <v>0.9</v>
      </c>
      <c r="AR198" s="185" t="s">
        <v>82</v>
      </c>
      <c r="AT198" s="186" t="s">
        <v>73</v>
      </c>
      <c r="AU198" s="186" t="s">
        <v>82</v>
      </c>
      <c r="AY198" s="185" t="s">
        <v>130</v>
      </c>
      <c r="BK198" s="187">
        <f>SUM(BK199:BK203)</f>
        <v>0</v>
      </c>
    </row>
    <row r="199" spans="2:65" s="1" customFormat="1" ht="25.5" customHeight="1">
      <c r="B199" s="39"/>
      <c r="C199" s="190" t="s">
        <v>321</v>
      </c>
      <c r="D199" s="190" t="s">
        <v>132</v>
      </c>
      <c r="E199" s="191" t="s">
        <v>322</v>
      </c>
      <c r="F199" s="192" t="s">
        <v>323</v>
      </c>
      <c r="G199" s="193" t="s">
        <v>269</v>
      </c>
      <c r="H199" s="194">
        <v>10</v>
      </c>
      <c r="I199" s="195"/>
      <c r="J199" s="194">
        <f>ROUND(I199*H199,2)</f>
        <v>0</v>
      </c>
      <c r="K199" s="192" t="s">
        <v>32</v>
      </c>
      <c r="L199" s="59"/>
      <c r="M199" s="196" t="s">
        <v>32</v>
      </c>
      <c r="N199" s="197" t="s">
        <v>45</v>
      </c>
      <c r="O199" s="40"/>
      <c r="P199" s="198">
        <f>O199*H199</f>
        <v>0</v>
      </c>
      <c r="Q199" s="198">
        <v>0</v>
      </c>
      <c r="R199" s="198">
        <f>Q199*H199</f>
        <v>0</v>
      </c>
      <c r="S199" s="198">
        <v>0</v>
      </c>
      <c r="T199" s="199">
        <f>S199*H199</f>
        <v>0</v>
      </c>
      <c r="AR199" s="22" t="s">
        <v>137</v>
      </c>
      <c r="AT199" s="22" t="s">
        <v>132</v>
      </c>
      <c r="AU199" s="22" t="s">
        <v>84</v>
      </c>
      <c r="AY199" s="22" t="s">
        <v>130</v>
      </c>
      <c r="BE199" s="200">
        <f>IF(N199="základní",J199,0)</f>
        <v>0</v>
      </c>
      <c r="BF199" s="200">
        <f>IF(N199="snížená",J199,0)</f>
        <v>0</v>
      </c>
      <c r="BG199" s="200">
        <f>IF(N199="zákl. přenesená",J199,0)</f>
        <v>0</v>
      </c>
      <c r="BH199" s="200">
        <f>IF(N199="sníž. přenesená",J199,0)</f>
        <v>0</v>
      </c>
      <c r="BI199" s="200">
        <f>IF(N199="nulová",J199,0)</f>
        <v>0</v>
      </c>
      <c r="BJ199" s="22" t="s">
        <v>82</v>
      </c>
      <c r="BK199" s="200">
        <f>ROUND(I199*H199,2)</f>
        <v>0</v>
      </c>
      <c r="BL199" s="22" t="s">
        <v>137</v>
      </c>
      <c r="BM199" s="22" t="s">
        <v>324</v>
      </c>
    </row>
    <row r="200" spans="2:47" s="1" customFormat="1" ht="27">
      <c r="B200" s="39"/>
      <c r="C200" s="61"/>
      <c r="D200" s="201" t="s">
        <v>141</v>
      </c>
      <c r="E200" s="61"/>
      <c r="F200" s="202" t="s">
        <v>325</v>
      </c>
      <c r="G200" s="61"/>
      <c r="H200" s="61"/>
      <c r="I200" s="161"/>
      <c r="J200" s="61"/>
      <c r="K200" s="61"/>
      <c r="L200" s="59"/>
      <c r="M200" s="203"/>
      <c r="N200" s="40"/>
      <c r="O200" s="40"/>
      <c r="P200" s="40"/>
      <c r="Q200" s="40"/>
      <c r="R200" s="40"/>
      <c r="S200" s="40"/>
      <c r="T200" s="76"/>
      <c r="AT200" s="22" t="s">
        <v>141</v>
      </c>
      <c r="AU200" s="22" t="s">
        <v>84</v>
      </c>
    </row>
    <row r="201" spans="2:65" s="1" customFormat="1" ht="38.25" customHeight="1">
      <c r="B201" s="39"/>
      <c r="C201" s="190" t="s">
        <v>326</v>
      </c>
      <c r="D201" s="190" t="s">
        <v>132</v>
      </c>
      <c r="E201" s="191" t="s">
        <v>327</v>
      </c>
      <c r="F201" s="192" t="s">
        <v>328</v>
      </c>
      <c r="G201" s="193" t="s">
        <v>262</v>
      </c>
      <c r="H201" s="194">
        <v>28.5</v>
      </c>
      <c r="I201" s="195"/>
      <c r="J201" s="194">
        <f>ROUND(I201*H201,2)</f>
        <v>0</v>
      </c>
      <c r="K201" s="192" t="s">
        <v>32</v>
      </c>
      <c r="L201" s="59"/>
      <c r="M201" s="196" t="s">
        <v>32</v>
      </c>
      <c r="N201" s="197" t="s">
        <v>45</v>
      </c>
      <c r="O201" s="40"/>
      <c r="P201" s="198">
        <f>O201*H201</f>
        <v>0</v>
      </c>
      <c r="Q201" s="198">
        <v>1E-05</v>
      </c>
      <c r="R201" s="198">
        <f>Q201*H201</f>
        <v>0.00028500000000000004</v>
      </c>
      <c r="S201" s="198">
        <v>0</v>
      </c>
      <c r="T201" s="199">
        <f>S201*H201</f>
        <v>0</v>
      </c>
      <c r="AR201" s="22" t="s">
        <v>137</v>
      </c>
      <c r="AT201" s="22" t="s">
        <v>132</v>
      </c>
      <c r="AU201" s="22" t="s">
        <v>84</v>
      </c>
      <c r="AY201" s="22" t="s">
        <v>130</v>
      </c>
      <c r="BE201" s="200">
        <f>IF(N201="základní",J201,0)</f>
        <v>0</v>
      </c>
      <c r="BF201" s="200">
        <f>IF(N201="snížená",J201,0)</f>
        <v>0</v>
      </c>
      <c r="BG201" s="200">
        <f>IF(N201="zákl. přenesená",J201,0)</f>
        <v>0</v>
      </c>
      <c r="BH201" s="200">
        <f>IF(N201="sníž. přenesená",J201,0)</f>
        <v>0</v>
      </c>
      <c r="BI201" s="200">
        <f>IF(N201="nulová",J201,0)</f>
        <v>0</v>
      </c>
      <c r="BJ201" s="22" t="s">
        <v>82</v>
      </c>
      <c r="BK201" s="200">
        <f>ROUND(I201*H201,2)</f>
        <v>0</v>
      </c>
      <c r="BL201" s="22" t="s">
        <v>137</v>
      </c>
      <c r="BM201" s="22" t="s">
        <v>329</v>
      </c>
    </row>
    <row r="202" spans="2:65" s="1" customFormat="1" ht="25.5" customHeight="1">
      <c r="B202" s="39"/>
      <c r="C202" s="190" t="s">
        <v>330</v>
      </c>
      <c r="D202" s="190" t="s">
        <v>132</v>
      </c>
      <c r="E202" s="191" t="s">
        <v>331</v>
      </c>
      <c r="F202" s="192" t="s">
        <v>332</v>
      </c>
      <c r="G202" s="193" t="s">
        <v>333</v>
      </c>
      <c r="H202" s="194">
        <v>2</v>
      </c>
      <c r="I202" s="195"/>
      <c r="J202" s="194">
        <f>ROUND(I202*H202,2)</f>
        <v>0</v>
      </c>
      <c r="K202" s="192" t="s">
        <v>136</v>
      </c>
      <c r="L202" s="59"/>
      <c r="M202" s="196" t="s">
        <v>32</v>
      </c>
      <c r="N202" s="197" t="s">
        <v>45</v>
      </c>
      <c r="O202" s="40"/>
      <c r="P202" s="198">
        <f>O202*H202</f>
        <v>0</v>
      </c>
      <c r="Q202" s="198">
        <v>0.67851</v>
      </c>
      <c r="R202" s="198">
        <f>Q202*H202</f>
        <v>1.35702</v>
      </c>
      <c r="S202" s="198">
        <v>0.45</v>
      </c>
      <c r="T202" s="199">
        <f>S202*H202</f>
        <v>0.9</v>
      </c>
      <c r="AR202" s="22" t="s">
        <v>137</v>
      </c>
      <c r="AT202" s="22" t="s">
        <v>132</v>
      </c>
      <c r="AU202" s="22" t="s">
        <v>84</v>
      </c>
      <c r="AY202" s="22" t="s">
        <v>130</v>
      </c>
      <c r="BE202" s="200">
        <f>IF(N202="základní",J202,0)</f>
        <v>0</v>
      </c>
      <c r="BF202" s="200">
        <f>IF(N202="snížená",J202,0)</f>
        <v>0</v>
      </c>
      <c r="BG202" s="200">
        <f>IF(N202="zákl. přenesená",J202,0)</f>
        <v>0</v>
      </c>
      <c r="BH202" s="200">
        <f>IF(N202="sníž. přenesená",J202,0)</f>
        <v>0</v>
      </c>
      <c r="BI202" s="200">
        <f>IF(N202="nulová",J202,0)</f>
        <v>0</v>
      </c>
      <c r="BJ202" s="22" t="s">
        <v>82</v>
      </c>
      <c r="BK202" s="200">
        <f>ROUND(I202*H202,2)</f>
        <v>0</v>
      </c>
      <c r="BL202" s="22" t="s">
        <v>137</v>
      </c>
      <c r="BM202" s="22" t="s">
        <v>334</v>
      </c>
    </row>
    <row r="203" spans="2:47" s="1" customFormat="1" ht="40.5">
      <c r="B203" s="39"/>
      <c r="C203" s="61"/>
      <c r="D203" s="201" t="s">
        <v>139</v>
      </c>
      <c r="E203" s="61"/>
      <c r="F203" s="202" t="s">
        <v>335</v>
      </c>
      <c r="G203" s="61"/>
      <c r="H203" s="61"/>
      <c r="I203" s="161"/>
      <c r="J203" s="61"/>
      <c r="K203" s="61"/>
      <c r="L203" s="59"/>
      <c r="M203" s="203"/>
      <c r="N203" s="40"/>
      <c r="O203" s="40"/>
      <c r="P203" s="40"/>
      <c r="Q203" s="40"/>
      <c r="R203" s="40"/>
      <c r="S203" s="40"/>
      <c r="T203" s="76"/>
      <c r="AT203" s="22" t="s">
        <v>139</v>
      </c>
      <c r="AU203" s="22" t="s">
        <v>84</v>
      </c>
    </row>
    <row r="204" spans="2:63" s="10" customFormat="1" ht="29.85" customHeight="1">
      <c r="B204" s="174"/>
      <c r="C204" s="175"/>
      <c r="D204" s="176" t="s">
        <v>73</v>
      </c>
      <c r="E204" s="188" t="s">
        <v>185</v>
      </c>
      <c r="F204" s="188" t="s">
        <v>336</v>
      </c>
      <c r="G204" s="175"/>
      <c r="H204" s="175"/>
      <c r="I204" s="178"/>
      <c r="J204" s="189">
        <f>BK204</f>
        <v>0</v>
      </c>
      <c r="K204" s="175"/>
      <c r="L204" s="180"/>
      <c r="M204" s="181"/>
      <c r="N204" s="182"/>
      <c r="O204" s="182"/>
      <c r="P204" s="183">
        <f>SUM(P205:P248)</f>
        <v>0</v>
      </c>
      <c r="Q204" s="182"/>
      <c r="R204" s="183">
        <f>SUM(R205:R248)</f>
        <v>44.6351816</v>
      </c>
      <c r="S204" s="182"/>
      <c r="T204" s="184">
        <f>SUM(T205:T248)</f>
        <v>81.74799999999999</v>
      </c>
      <c r="AR204" s="185" t="s">
        <v>82</v>
      </c>
      <c r="AT204" s="186" t="s">
        <v>73</v>
      </c>
      <c r="AU204" s="186" t="s">
        <v>82</v>
      </c>
      <c r="AY204" s="185" t="s">
        <v>130</v>
      </c>
      <c r="BK204" s="187">
        <f>SUM(BK205:BK248)</f>
        <v>0</v>
      </c>
    </row>
    <row r="205" spans="2:65" s="1" customFormat="1" ht="25.5" customHeight="1">
      <c r="B205" s="39"/>
      <c r="C205" s="190" t="s">
        <v>337</v>
      </c>
      <c r="D205" s="190" t="s">
        <v>132</v>
      </c>
      <c r="E205" s="191" t="s">
        <v>338</v>
      </c>
      <c r="F205" s="192" t="s">
        <v>339</v>
      </c>
      <c r="G205" s="193" t="s">
        <v>333</v>
      </c>
      <c r="H205" s="194">
        <v>7</v>
      </c>
      <c r="I205" s="195"/>
      <c r="J205" s="194">
        <f>ROUND(I205*H205,2)</f>
        <v>0</v>
      </c>
      <c r="K205" s="192" t="s">
        <v>136</v>
      </c>
      <c r="L205" s="59"/>
      <c r="M205" s="196" t="s">
        <v>32</v>
      </c>
      <c r="N205" s="197" t="s">
        <v>45</v>
      </c>
      <c r="O205" s="40"/>
      <c r="P205" s="198">
        <f>O205*H205</f>
        <v>0</v>
      </c>
      <c r="Q205" s="198">
        <v>0.0007</v>
      </c>
      <c r="R205" s="198">
        <f>Q205*H205</f>
        <v>0.0049</v>
      </c>
      <c r="S205" s="198">
        <v>0</v>
      </c>
      <c r="T205" s="199">
        <f>S205*H205</f>
        <v>0</v>
      </c>
      <c r="AR205" s="22" t="s">
        <v>137</v>
      </c>
      <c r="AT205" s="22" t="s">
        <v>132</v>
      </c>
      <c r="AU205" s="22" t="s">
        <v>84</v>
      </c>
      <c r="AY205" s="22" t="s">
        <v>130</v>
      </c>
      <c r="BE205" s="200">
        <f>IF(N205="základní",J205,0)</f>
        <v>0</v>
      </c>
      <c r="BF205" s="200">
        <f>IF(N205="snížená",J205,0)</f>
        <v>0</v>
      </c>
      <c r="BG205" s="200">
        <f>IF(N205="zákl. přenesená",J205,0)</f>
        <v>0</v>
      </c>
      <c r="BH205" s="200">
        <f>IF(N205="sníž. přenesená",J205,0)</f>
        <v>0</v>
      </c>
      <c r="BI205" s="200">
        <f>IF(N205="nulová",J205,0)</f>
        <v>0</v>
      </c>
      <c r="BJ205" s="22" t="s">
        <v>82</v>
      </c>
      <c r="BK205" s="200">
        <f>ROUND(I205*H205,2)</f>
        <v>0</v>
      </c>
      <c r="BL205" s="22" t="s">
        <v>137</v>
      </c>
      <c r="BM205" s="22" t="s">
        <v>340</v>
      </c>
    </row>
    <row r="206" spans="2:47" s="1" customFormat="1" ht="135">
      <c r="B206" s="39"/>
      <c r="C206" s="61"/>
      <c r="D206" s="201" t="s">
        <v>139</v>
      </c>
      <c r="E206" s="61"/>
      <c r="F206" s="202" t="s">
        <v>341</v>
      </c>
      <c r="G206" s="61"/>
      <c r="H206" s="61"/>
      <c r="I206" s="161"/>
      <c r="J206" s="61"/>
      <c r="K206" s="61"/>
      <c r="L206" s="59"/>
      <c r="M206" s="203"/>
      <c r="N206" s="40"/>
      <c r="O206" s="40"/>
      <c r="P206" s="40"/>
      <c r="Q206" s="40"/>
      <c r="R206" s="40"/>
      <c r="S206" s="40"/>
      <c r="T206" s="76"/>
      <c r="AT206" s="22" t="s">
        <v>139</v>
      </c>
      <c r="AU206" s="22" t="s">
        <v>84</v>
      </c>
    </row>
    <row r="207" spans="2:47" s="1" customFormat="1" ht="27">
      <c r="B207" s="39"/>
      <c r="C207" s="61"/>
      <c r="D207" s="201" t="s">
        <v>141</v>
      </c>
      <c r="E207" s="61"/>
      <c r="F207" s="202" t="s">
        <v>271</v>
      </c>
      <c r="G207" s="61"/>
      <c r="H207" s="61"/>
      <c r="I207" s="161"/>
      <c r="J207" s="61"/>
      <c r="K207" s="61"/>
      <c r="L207" s="59"/>
      <c r="M207" s="203"/>
      <c r="N207" s="40"/>
      <c r="O207" s="40"/>
      <c r="P207" s="40"/>
      <c r="Q207" s="40"/>
      <c r="R207" s="40"/>
      <c r="S207" s="40"/>
      <c r="T207" s="76"/>
      <c r="AT207" s="22" t="s">
        <v>141</v>
      </c>
      <c r="AU207" s="22" t="s">
        <v>84</v>
      </c>
    </row>
    <row r="208" spans="2:65" s="1" customFormat="1" ht="16.5" customHeight="1">
      <c r="B208" s="39"/>
      <c r="C208" s="190" t="s">
        <v>342</v>
      </c>
      <c r="D208" s="190" t="s">
        <v>132</v>
      </c>
      <c r="E208" s="191" t="s">
        <v>343</v>
      </c>
      <c r="F208" s="192" t="s">
        <v>344</v>
      </c>
      <c r="G208" s="193" t="s">
        <v>333</v>
      </c>
      <c r="H208" s="194">
        <v>4</v>
      </c>
      <c r="I208" s="195"/>
      <c r="J208" s="194">
        <f>ROUND(I208*H208,2)</f>
        <v>0</v>
      </c>
      <c r="K208" s="192" t="s">
        <v>136</v>
      </c>
      <c r="L208" s="59"/>
      <c r="M208" s="196" t="s">
        <v>32</v>
      </c>
      <c r="N208" s="197" t="s">
        <v>45</v>
      </c>
      <c r="O208" s="40"/>
      <c r="P208" s="198">
        <f>O208*H208</f>
        <v>0</v>
      </c>
      <c r="Q208" s="198">
        <v>0.11241</v>
      </c>
      <c r="R208" s="198">
        <f>Q208*H208</f>
        <v>0.44964</v>
      </c>
      <c r="S208" s="198">
        <v>0</v>
      </c>
      <c r="T208" s="199">
        <f>S208*H208</f>
        <v>0</v>
      </c>
      <c r="AR208" s="22" t="s">
        <v>137</v>
      </c>
      <c r="AT208" s="22" t="s">
        <v>132</v>
      </c>
      <c r="AU208" s="22" t="s">
        <v>84</v>
      </c>
      <c r="AY208" s="22" t="s">
        <v>130</v>
      </c>
      <c r="BE208" s="200">
        <f>IF(N208="základní",J208,0)</f>
        <v>0</v>
      </c>
      <c r="BF208" s="200">
        <f>IF(N208="snížená",J208,0)</f>
        <v>0</v>
      </c>
      <c r="BG208" s="200">
        <f>IF(N208="zákl. přenesená",J208,0)</f>
        <v>0</v>
      </c>
      <c r="BH208" s="200">
        <f>IF(N208="sníž. přenesená",J208,0)</f>
        <v>0</v>
      </c>
      <c r="BI208" s="200">
        <f>IF(N208="nulová",J208,0)</f>
        <v>0</v>
      </c>
      <c r="BJ208" s="22" t="s">
        <v>82</v>
      </c>
      <c r="BK208" s="200">
        <f>ROUND(I208*H208,2)</f>
        <v>0</v>
      </c>
      <c r="BL208" s="22" t="s">
        <v>137</v>
      </c>
      <c r="BM208" s="22" t="s">
        <v>345</v>
      </c>
    </row>
    <row r="209" spans="2:47" s="1" customFormat="1" ht="94.5">
      <c r="B209" s="39"/>
      <c r="C209" s="61"/>
      <c r="D209" s="201" t="s">
        <v>139</v>
      </c>
      <c r="E209" s="61"/>
      <c r="F209" s="202" t="s">
        <v>346</v>
      </c>
      <c r="G209" s="61"/>
      <c r="H209" s="61"/>
      <c r="I209" s="161"/>
      <c r="J209" s="61"/>
      <c r="K209" s="61"/>
      <c r="L209" s="59"/>
      <c r="M209" s="203"/>
      <c r="N209" s="40"/>
      <c r="O209" s="40"/>
      <c r="P209" s="40"/>
      <c r="Q209" s="40"/>
      <c r="R209" s="40"/>
      <c r="S209" s="40"/>
      <c r="T209" s="76"/>
      <c r="AT209" s="22" t="s">
        <v>139</v>
      </c>
      <c r="AU209" s="22" t="s">
        <v>84</v>
      </c>
    </row>
    <row r="210" spans="2:47" s="1" customFormat="1" ht="27">
      <c r="B210" s="39"/>
      <c r="C210" s="61"/>
      <c r="D210" s="201" t="s">
        <v>141</v>
      </c>
      <c r="E210" s="61"/>
      <c r="F210" s="202" t="s">
        <v>271</v>
      </c>
      <c r="G210" s="61"/>
      <c r="H210" s="61"/>
      <c r="I210" s="161"/>
      <c r="J210" s="61"/>
      <c r="K210" s="61"/>
      <c r="L210" s="59"/>
      <c r="M210" s="203"/>
      <c r="N210" s="40"/>
      <c r="O210" s="40"/>
      <c r="P210" s="40"/>
      <c r="Q210" s="40"/>
      <c r="R210" s="40"/>
      <c r="S210" s="40"/>
      <c r="T210" s="76"/>
      <c r="AT210" s="22" t="s">
        <v>141</v>
      </c>
      <c r="AU210" s="22" t="s">
        <v>84</v>
      </c>
    </row>
    <row r="211" spans="2:65" s="1" customFormat="1" ht="25.5" customHeight="1">
      <c r="B211" s="39"/>
      <c r="C211" s="190" t="s">
        <v>347</v>
      </c>
      <c r="D211" s="190" t="s">
        <v>132</v>
      </c>
      <c r="E211" s="191" t="s">
        <v>348</v>
      </c>
      <c r="F211" s="192" t="s">
        <v>349</v>
      </c>
      <c r="G211" s="193" t="s">
        <v>262</v>
      </c>
      <c r="H211" s="194">
        <v>84.3</v>
      </c>
      <c r="I211" s="195"/>
      <c r="J211" s="194">
        <f>ROUND(I211*H211,2)</f>
        <v>0</v>
      </c>
      <c r="K211" s="192" t="s">
        <v>136</v>
      </c>
      <c r="L211" s="59"/>
      <c r="M211" s="196" t="s">
        <v>32</v>
      </c>
      <c r="N211" s="197" t="s">
        <v>45</v>
      </c>
      <c r="O211" s="40"/>
      <c r="P211" s="198">
        <f>O211*H211</f>
        <v>0</v>
      </c>
      <c r="Q211" s="198">
        <v>0.00033</v>
      </c>
      <c r="R211" s="198">
        <f>Q211*H211</f>
        <v>0.027819</v>
      </c>
      <c r="S211" s="198">
        <v>0</v>
      </c>
      <c r="T211" s="199">
        <f>S211*H211</f>
        <v>0</v>
      </c>
      <c r="AR211" s="22" t="s">
        <v>137</v>
      </c>
      <c r="AT211" s="22" t="s">
        <v>132</v>
      </c>
      <c r="AU211" s="22" t="s">
        <v>84</v>
      </c>
      <c r="AY211" s="22" t="s">
        <v>130</v>
      </c>
      <c r="BE211" s="200">
        <f>IF(N211="základní",J211,0)</f>
        <v>0</v>
      </c>
      <c r="BF211" s="200">
        <f>IF(N211="snížená",J211,0)</f>
        <v>0</v>
      </c>
      <c r="BG211" s="200">
        <f>IF(N211="zákl. přenesená",J211,0)</f>
        <v>0</v>
      </c>
      <c r="BH211" s="200">
        <f>IF(N211="sníž. přenesená",J211,0)</f>
        <v>0</v>
      </c>
      <c r="BI211" s="200">
        <f>IF(N211="nulová",J211,0)</f>
        <v>0</v>
      </c>
      <c r="BJ211" s="22" t="s">
        <v>82</v>
      </c>
      <c r="BK211" s="200">
        <f>ROUND(I211*H211,2)</f>
        <v>0</v>
      </c>
      <c r="BL211" s="22" t="s">
        <v>137</v>
      </c>
      <c r="BM211" s="22" t="s">
        <v>350</v>
      </c>
    </row>
    <row r="212" spans="2:47" s="1" customFormat="1" ht="108">
      <c r="B212" s="39"/>
      <c r="C212" s="61"/>
      <c r="D212" s="201" t="s">
        <v>139</v>
      </c>
      <c r="E212" s="61"/>
      <c r="F212" s="202" t="s">
        <v>351</v>
      </c>
      <c r="G212" s="61"/>
      <c r="H212" s="61"/>
      <c r="I212" s="161"/>
      <c r="J212" s="61"/>
      <c r="K212" s="61"/>
      <c r="L212" s="59"/>
      <c r="M212" s="203"/>
      <c r="N212" s="40"/>
      <c r="O212" s="40"/>
      <c r="P212" s="40"/>
      <c r="Q212" s="40"/>
      <c r="R212" s="40"/>
      <c r="S212" s="40"/>
      <c r="T212" s="76"/>
      <c r="AT212" s="22" t="s">
        <v>139</v>
      </c>
      <c r="AU212" s="22" t="s">
        <v>84</v>
      </c>
    </row>
    <row r="213" spans="2:47" s="1" customFormat="1" ht="27">
      <c r="B213" s="39"/>
      <c r="C213" s="61"/>
      <c r="D213" s="201" t="s">
        <v>141</v>
      </c>
      <c r="E213" s="61"/>
      <c r="F213" s="202" t="s">
        <v>352</v>
      </c>
      <c r="G213" s="61"/>
      <c r="H213" s="61"/>
      <c r="I213" s="161"/>
      <c r="J213" s="61"/>
      <c r="K213" s="61"/>
      <c r="L213" s="59"/>
      <c r="M213" s="203"/>
      <c r="N213" s="40"/>
      <c r="O213" s="40"/>
      <c r="P213" s="40"/>
      <c r="Q213" s="40"/>
      <c r="R213" s="40"/>
      <c r="S213" s="40"/>
      <c r="T213" s="76"/>
      <c r="AT213" s="22" t="s">
        <v>141</v>
      </c>
      <c r="AU213" s="22" t="s">
        <v>84</v>
      </c>
    </row>
    <row r="214" spans="2:65" s="1" customFormat="1" ht="25.5" customHeight="1">
      <c r="B214" s="39"/>
      <c r="C214" s="190" t="s">
        <v>353</v>
      </c>
      <c r="D214" s="190" t="s">
        <v>132</v>
      </c>
      <c r="E214" s="191" t="s">
        <v>354</v>
      </c>
      <c r="F214" s="192" t="s">
        <v>355</v>
      </c>
      <c r="G214" s="193" t="s">
        <v>135</v>
      </c>
      <c r="H214" s="194">
        <v>1.5</v>
      </c>
      <c r="I214" s="195"/>
      <c r="J214" s="194">
        <f>ROUND(I214*H214,2)</f>
        <v>0</v>
      </c>
      <c r="K214" s="192" t="s">
        <v>136</v>
      </c>
      <c r="L214" s="59"/>
      <c r="M214" s="196" t="s">
        <v>32</v>
      </c>
      <c r="N214" s="197" t="s">
        <v>45</v>
      </c>
      <c r="O214" s="40"/>
      <c r="P214" s="198">
        <f>O214*H214</f>
        <v>0</v>
      </c>
      <c r="Q214" s="198">
        <v>0.0026</v>
      </c>
      <c r="R214" s="198">
        <f>Q214*H214</f>
        <v>0.0039</v>
      </c>
      <c r="S214" s="198">
        <v>0</v>
      </c>
      <c r="T214" s="199">
        <f>S214*H214</f>
        <v>0</v>
      </c>
      <c r="AR214" s="22" t="s">
        <v>137</v>
      </c>
      <c r="AT214" s="22" t="s">
        <v>132</v>
      </c>
      <c r="AU214" s="22" t="s">
        <v>84</v>
      </c>
      <c r="AY214" s="22" t="s">
        <v>130</v>
      </c>
      <c r="BE214" s="200">
        <f>IF(N214="základní",J214,0)</f>
        <v>0</v>
      </c>
      <c r="BF214" s="200">
        <f>IF(N214="snížená",J214,0)</f>
        <v>0</v>
      </c>
      <c r="BG214" s="200">
        <f>IF(N214="zákl. přenesená",J214,0)</f>
        <v>0</v>
      </c>
      <c r="BH214" s="200">
        <f>IF(N214="sníž. přenesená",J214,0)</f>
        <v>0</v>
      </c>
      <c r="BI214" s="200">
        <f>IF(N214="nulová",J214,0)</f>
        <v>0</v>
      </c>
      <c r="BJ214" s="22" t="s">
        <v>82</v>
      </c>
      <c r="BK214" s="200">
        <f>ROUND(I214*H214,2)</f>
        <v>0</v>
      </c>
      <c r="BL214" s="22" t="s">
        <v>137</v>
      </c>
      <c r="BM214" s="22" t="s">
        <v>356</v>
      </c>
    </row>
    <row r="215" spans="2:47" s="1" customFormat="1" ht="108">
      <c r="B215" s="39"/>
      <c r="C215" s="61"/>
      <c r="D215" s="201" t="s">
        <v>139</v>
      </c>
      <c r="E215" s="61"/>
      <c r="F215" s="202" t="s">
        <v>351</v>
      </c>
      <c r="G215" s="61"/>
      <c r="H215" s="61"/>
      <c r="I215" s="161"/>
      <c r="J215" s="61"/>
      <c r="K215" s="61"/>
      <c r="L215" s="59"/>
      <c r="M215" s="203"/>
      <c r="N215" s="40"/>
      <c r="O215" s="40"/>
      <c r="P215" s="40"/>
      <c r="Q215" s="40"/>
      <c r="R215" s="40"/>
      <c r="S215" s="40"/>
      <c r="T215" s="76"/>
      <c r="AT215" s="22" t="s">
        <v>139</v>
      </c>
      <c r="AU215" s="22" t="s">
        <v>84</v>
      </c>
    </row>
    <row r="216" spans="2:47" s="1" customFormat="1" ht="27">
      <c r="B216" s="39"/>
      <c r="C216" s="61"/>
      <c r="D216" s="201" t="s">
        <v>141</v>
      </c>
      <c r="E216" s="61"/>
      <c r="F216" s="202" t="s">
        <v>357</v>
      </c>
      <c r="G216" s="61"/>
      <c r="H216" s="61"/>
      <c r="I216" s="161"/>
      <c r="J216" s="61"/>
      <c r="K216" s="61"/>
      <c r="L216" s="59"/>
      <c r="M216" s="203"/>
      <c r="N216" s="40"/>
      <c r="O216" s="40"/>
      <c r="P216" s="40"/>
      <c r="Q216" s="40"/>
      <c r="R216" s="40"/>
      <c r="S216" s="40"/>
      <c r="T216" s="76"/>
      <c r="AT216" s="22" t="s">
        <v>141</v>
      </c>
      <c r="AU216" s="22" t="s">
        <v>84</v>
      </c>
    </row>
    <row r="217" spans="2:65" s="1" customFormat="1" ht="25.5" customHeight="1">
      <c r="B217" s="39"/>
      <c r="C217" s="190" t="s">
        <v>358</v>
      </c>
      <c r="D217" s="190" t="s">
        <v>132</v>
      </c>
      <c r="E217" s="191" t="s">
        <v>359</v>
      </c>
      <c r="F217" s="192" t="s">
        <v>360</v>
      </c>
      <c r="G217" s="193" t="s">
        <v>135</v>
      </c>
      <c r="H217" s="194">
        <v>12</v>
      </c>
      <c r="I217" s="195"/>
      <c r="J217" s="194">
        <f>ROUND(I217*H217,2)</f>
        <v>0</v>
      </c>
      <c r="K217" s="192" t="s">
        <v>136</v>
      </c>
      <c r="L217" s="59"/>
      <c r="M217" s="196" t="s">
        <v>32</v>
      </c>
      <c r="N217" s="197" t="s">
        <v>45</v>
      </c>
      <c r="O217" s="40"/>
      <c r="P217" s="198">
        <f>O217*H217</f>
        <v>0</v>
      </c>
      <c r="Q217" s="198">
        <v>0.0026</v>
      </c>
      <c r="R217" s="198">
        <f>Q217*H217</f>
        <v>0.0312</v>
      </c>
      <c r="S217" s="198">
        <v>0</v>
      </c>
      <c r="T217" s="199">
        <f>S217*H217</f>
        <v>0</v>
      </c>
      <c r="AR217" s="22" t="s">
        <v>137</v>
      </c>
      <c r="AT217" s="22" t="s">
        <v>132</v>
      </c>
      <c r="AU217" s="22" t="s">
        <v>84</v>
      </c>
      <c r="AY217" s="22" t="s">
        <v>130</v>
      </c>
      <c r="BE217" s="200">
        <f>IF(N217="základní",J217,0)</f>
        <v>0</v>
      </c>
      <c r="BF217" s="200">
        <f>IF(N217="snížená",J217,0)</f>
        <v>0</v>
      </c>
      <c r="BG217" s="200">
        <f>IF(N217="zákl. přenesená",J217,0)</f>
        <v>0</v>
      </c>
      <c r="BH217" s="200">
        <f>IF(N217="sníž. přenesená",J217,0)</f>
        <v>0</v>
      </c>
      <c r="BI217" s="200">
        <f>IF(N217="nulová",J217,0)</f>
        <v>0</v>
      </c>
      <c r="BJ217" s="22" t="s">
        <v>82</v>
      </c>
      <c r="BK217" s="200">
        <f>ROUND(I217*H217,2)</f>
        <v>0</v>
      </c>
      <c r="BL217" s="22" t="s">
        <v>137</v>
      </c>
      <c r="BM217" s="22" t="s">
        <v>361</v>
      </c>
    </row>
    <row r="218" spans="2:47" s="1" customFormat="1" ht="108">
      <c r="B218" s="39"/>
      <c r="C218" s="61"/>
      <c r="D218" s="201" t="s">
        <v>139</v>
      </c>
      <c r="E218" s="61"/>
      <c r="F218" s="202" t="s">
        <v>351</v>
      </c>
      <c r="G218" s="61"/>
      <c r="H218" s="61"/>
      <c r="I218" s="161"/>
      <c r="J218" s="61"/>
      <c r="K218" s="61"/>
      <c r="L218" s="59"/>
      <c r="M218" s="203"/>
      <c r="N218" s="40"/>
      <c r="O218" s="40"/>
      <c r="P218" s="40"/>
      <c r="Q218" s="40"/>
      <c r="R218" s="40"/>
      <c r="S218" s="40"/>
      <c r="T218" s="76"/>
      <c r="AT218" s="22" t="s">
        <v>139</v>
      </c>
      <c r="AU218" s="22" t="s">
        <v>84</v>
      </c>
    </row>
    <row r="219" spans="2:47" s="1" customFormat="1" ht="27">
      <c r="B219" s="39"/>
      <c r="C219" s="61"/>
      <c r="D219" s="201" t="s">
        <v>141</v>
      </c>
      <c r="E219" s="61"/>
      <c r="F219" s="202" t="s">
        <v>362</v>
      </c>
      <c r="G219" s="61"/>
      <c r="H219" s="61"/>
      <c r="I219" s="161"/>
      <c r="J219" s="61"/>
      <c r="K219" s="61"/>
      <c r="L219" s="59"/>
      <c r="M219" s="203"/>
      <c r="N219" s="40"/>
      <c r="O219" s="40"/>
      <c r="P219" s="40"/>
      <c r="Q219" s="40"/>
      <c r="R219" s="40"/>
      <c r="S219" s="40"/>
      <c r="T219" s="76"/>
      <c r="AT219" s="22" t="s">
        <v>141</v>
      </c>
      <c r="AU219" s="22" t="s">
        <v>84</v>
      </c>
    </row>
    <row r="220" spans="2:65" s="1" customFormat="1" ht="25.5" customHeight="1">
      <c r="B220" s="39"/>
      <c r="C220" s="190" t="s">
        <v>363</v>
      </c>
      <c r="D220" s="190" t="s">
        <v>132</v>
      </c>
      <c r="E220" s="191" t="s">
        <v>364</v>
      </c>
      <c r="F220" s="192" t="s">
        <v>365</v>
      </c>
      <c r="G220" s="193" t="s">
        <v>262</v>
      </c>
      <c r="H220" s="194">
        <v>84.3</v>
      </c>
      <c r="I220" s="195"/>
      <c r="J220" s="194">
        <f>ROUND(I220*H220,2)</f>
        <v>0</v>
      </c>
      <c r="K220" s="192" t="s">
        <v>136</v>
      </c>
      <c r="L220" s="59"/>
      <c r="M220" s="196" t="s">
        <v>32</v>
      </c>
      <c r="N220" s="197" t="s">
        <v>45</v>
      </c>
      <c r="O220" s="40"/>
      <c r="P220" s="198">
        <f>O220*H220</f>
        <v>0</v>
      </c>
      <c r="Q220" s="198">
        <v>0</v>
      </c>
      <c r="R220" s="198">
        <f>Q220*H220</f>
        <v>0</v>
      </c>
      <c r="S220" s="198">
        <v>0</v>
      </c>
      <c r="T220" s="199">
        <f>S220*H220</f>
        <v>0</v>
      </c>
      <c r="AR220" s="22" t="s">
        <v>137</v>
      </c>
      <c r="AT220" s="22" t="s">
        <v>132</v>
      </c>
      <c r="AU220" s="22" t="s">
        <v>84</v>
      </c>
      <c r="AY220" s="22" t="s">
        <v>130</v>
      </c>
      <c r="BE220" s="200">
        <f>IF(N220="základní",J220,0)</f>
        <v>0</v>
      </c>
      <c r="BF220" s="200">
        <f>IF(N220="snížená",J220,0)</f>
        <v>0</v>
      </c>
      <c r="BG220" s="200">
        <f>IF(N220="zákl. přenesená",J220,0)</f>
        <v>0</v>
      </c>
      <c r="BH220" s="200">
        <f>IF(N220="sníž. přenesená",J220,0)</f>
        <v>0</v>
      </c>
      <c r="BI220" s="200">
        <f>IF(N220="nulová",J220,0)</f>
        <v>0</v>
      </c>
      <c r="BJ220" s="22" t="s">
        <v>82</v>
      </c>
      <c r="BK220" s="200">
        <f>ROUND(I220*H220,2)</f>
        <v>0</v>
      </c>
      <c r="BL220" s="22" t="s">
        <v>137</v>
      </c>
      <c r="BM220" s="22" t="s">
        <v>366</v>
      </c>
    </row>
    <row r="221" spans="2:47" s="1" customFormat="1" ht="40.5">
      <c r="B221" s="39"/>
      <c r="C221" s="61"/>
      <c r="D221" s="201" t="s">
        <v>139</v>
      </c>
      <c r="E221" s="61"/>
      <c r="F221" s="202" t="s">
        <v>367</v>
      </c>
      <c r="G221" s="61"/>
      <c r="H221" s="61"/>
      <c r="I221" s="161"/>
      <c r="J221" s="61"/>
      <c r="K221" s="61"/>
      <c r="L221" s="59"/>
      <c r="M221" s="203"/>
      <c r="N221" s="40"/>
      <c r="O221" s="40"/>
      <c r="P221" s="40"/>
      <c r="Q221" s="40"/>
      <c r="R221" s="40"/>
      <c r="S221" s="40"/>
      <c r="T221" s="76"/>
      <c r="AT221" s="22" t="s">
        <v>139</v>
      </c>
      <c r="AU221" s="22" t="s">
        <v>84</v>
      </c>
    </row>
    <row r="222" spans="2:47" s="1" customFormat="1" ht="27">
      <c r="B222" s="39"/>
      <c r="C222" s="61"/>
      <c r="D222" s="201" t="s">
        <v>141</v>
      </c>
      <c r="E222" s="61"/>
      <c r="F222" s="202" t="s">
        <v>368</v>
      </c>
      <c r="G222" s="61"/>
      <c r="H222" s="61"/>
      <c r="I222" s="161"/>
      <c r="J222" s="61"/>
      <c r="K222" s="61"/>
      <c r="L222" s="59"/>
      <c r="M222" s="203"/>
      <c r="N222" s="40"/>
      <c r="O222" s="40"/>
      <c r="P222" s="40"/>
      <c r="Q222" s="40"/>
      <c r="R222" s="40"/>
      <c r="S222" s="40"/>
      <c r="T222" s="76"/>
      <c r="AT222" s="22" t="s">
        <v>141</v>
      </c>
      <c r="AU222" s="22" t="s">
        <v>84</v>
      </c>
    </row>
    <row r="223" spans="2:65" s="1" customFormat="1" ht="25.5" customHeight="1">
      <c r="B223" s="39"/>
      <c r="C223" s="190" t="s">
        <v>369</v>
      </c>
      <c r="D223" s="190" t="s">
        <v>132</v>
      </c>
      <c r="E223" s="191" t="s">
        <v>370</v>
      </c>
      <c r="F223" s="192" t="s">
        <v>371</v>
      </c>
      <c r="G223" s="193" t="s">
        <v>135</v>
      </c>
      <c r="H223" s="194">
        <v>13.5</v>
      </c>
      <c r="I223" s="195"/>
      <c r="J223" s="194">
        <f>ROUND(I223*H223,2)</f>
        <v>0</v>
      </c>
      <c r="K223" s="192" t="s">
        <v>136</v>
      </c>
      <c r="L223" s="59"/>
      <c r="M223" s="196" t="s">
        <v>32</v>
      </c>
      <c r="N223" s="197" t="s">
        <v>45</v>
      </c>
      <c r="O223" s="40"/>
      <c r="P223" s="198">
        <f>O223*H223</f>
        <v>0</v>
      </c>
      <c r="Q223" s="198">
        <v>1E-05</v>
      </c>
      <c r="R223" s="198">
        <f>Q223*H223</f>
        <v>0.000135</v>
      </c>
      <c r="S223" s="198">
        <v>0</v>
      </c>
      <c r="T223" s="199">
        <f>S223*H223</f>
        <v>0</v>
      </c>
      <c r="AR223" s="22" t="s">
        <v>137</v>
      </c>
      <c r="AT223" s="22" t="s">
        <v>132</v>
      </c>
      <c r="AU223" s="22" t="s">
        <v>84</v>
      </c>
      <c r="AY223" s="22" t="s">
        <v>130</v>
      </c>
      <c r="BE223" s="200">
        <f>IF(N223="základní",J223,0)</f>
        <v>0</v>
      </c>
      <c r="BF223" s="200">
        <f>IF(N223="snížená",J223,0)</f>
        <v>0</v>
      </c>
      <c r="BG223" s="200">
        <f>IF(N223="zákl. přenesená",J223,0)</f>
        <v>0</v>
      </c>
      <c r="BH223" s="200">
        <f>IF(N223="sníž. přenesená",J223,0)</f>
        <v>0</v>
      </c>
      <c r="BI223" s="200">
        <f>IF(N223="nulová",J223,0)</f>
        <v>0</v>
      </c>
      <c r="BJ223" s="22" t="s">
        <v>82</v>
      </c>
      <c r="BK223" s="200">
        <f>ROUND(I223*H223,2)</f>
        <v>0</v>
      </c>
      <c r="BL223" s="22" t="s">
        <v>137</v>
      </c>
      <c r="BM223" s="22" t="s">
        <v>372</v>
      </c>
    </row>
    <row r="224" spans="2:47" s="1" customFormat="1" ht="40.5">
      <c r="B224" s="39"/>
      <c r="C224" s="61"/>
      <c r="D224" s="201" t="s">
        <v>139</v>
      </c>
      <c r="E224" s="61"/>
      <c r="F224" s="202" t="s">
        <v>367</v>
      </c>
      <c r="G224" s="61"/>
      <c r="H224" s="61"/>
      <c r="I224" s="161"/>
      <c r="J224" s="61"/>
      <c r="K224" s="61"/>
      <c r="L224" s="59"/>
      <c r="M224" s="203"/>
      <c r="N224" s="40"/>
      <c r="O224" s="40"/>
      <c r="P224" s="40"/>
      <c r="Q224" s="40"/>
      <c r="R224" s="40"/>
      <c r="S224" s="40"/>
      <c r="T224" s="76"/>
      <c r="AT224" s="22" t="s">
        <v>139</v>
      </c>
      <c r="AU224" s="22" t="s">
        <v>84</v>
      </c>
    </row>
    <row r="225" spans="2:47" s="1" customFormat="1" ht="27">
      <c r="B225" s="39"/>
      <c r="C225" s="61"/>
      <c r="D225" s="201" t="s">
        <v>141</v>
      </c>
      <c r="E225" s="61"/>
      <c r="F225" s="202" t="s">
        <v>373</v>
      </c>
      <c r="G225" s="61"/>
      <c r="H225" s="61"/>
      <c r="I225" s="161"/>
      <c r="J225" s="61"/>
      <c r="K225" s="61"/>
      <c r="L225" s="59"/>
      <c r="M225" s="203"/>
      <c r="N225" s="40"/>
      <c r="O225" s="40"/>
      <c r="P225" s="40"/>
      <c r="Q225" s="40"/>
      <c r="R225" s="40"/>
      <c r="S225" s="40"/>
      <c r="T225" s="76"/>
      <c r="AT225" s="22" t="s">
        <v>141</v>
      </c>
      <c r="AU225" s="22" t="s">
        <v>84</v>
      </c>
    </row>
    <row r="226" spans="2:51" s="12" customFormat="1" ht="13.5">
      <c r="B226" s="215"/>
      <c r="C226" s="216"/>
      <c r="D226" s="201" t="s">
        <v>148</v>
      </c>
      <c r="E226" s="217" t="s">
        <v>32</v>
      </c>
      <c r="F226" s="218" t="s">
        <v>374</v>
      </c>
      <c r="G226" s="216"/>
      <c r="H226" s="217" t="s">
        <v>32</v>
      </c>
      <c r="I226" s="219"/>
      <c r="J226" s="216"/>
      <c r="K226" s="216"/>
      <c r="L226" s="220"/>
      <c r="M226" s="221"/>
      <c r="N226" s="222"/>
      <c r="O226" s="222"/>
      <c r="P226" s="222"/>
      <c r="Q226" s="222"/>
      <c r="R226" s="222"/>
      <c r="S226" s="222"/>
      <c r="T226" s="223"/>
      <c r="AT226" s="224" t="s">
        <v>148</v>
      </c>
      <c r="AU226" s="224" t="s">
        <v>84</v>
      </c>
      <c r="AV226" s="12" t="s">
        <v>82</v>
      </c>
      <c r="AW226" s="12" t="s">
        <v>38</v>
      </c>
      <c r="AX226" s="12" t="s">
        <v>74</v>
      </c>
      <c r="AY226" s="224" t="s">
        <v>130</v>
      </c>
    </row>
    <row r="227" spans="2:51" s="11" customFormat="1" ht="13.5">
      <c r="B227" s="204"/>
      <c r="C227" s="205"/>
      <c r="D227" s="201" t="s">
        <v>148</v>
      </c>
      <c r="E227" s="206" t="s">
        <v>32</v>
      </c>
      <c r="F227" s="207" t="s">
        <v>375</v>
      </c>
      <c r="G227" s="205"/>
      <c r="H227" s="208">
        <v>13.5</v>
      </c>
      <c r="I227" s="209"/>
      <c r="J227" s="205"/>
      <c r="K227" s="205"/>
      <c r="L227" s="210"/>
      <c r="M227" s="211"/>
      <c r="N227" s="212"/>
      <c r="O227" s="212"/>
      <c r="P227" s="212"/>
      <c r="Q227" s="212"/>
      <c r="R227" s="212"/>
      <c r="S227" s="212"/>
      <c r="T227" s="213"/>
      <c r="AT227" s="214" t="s">
        <v>148</v>
      </c>
      <c r="AU227" s="214" t="s">
        <v>84</v>
      </c>
      <c r="AV227" s="11" t="s">
        <v>84</v>
      </c>
      <c r="AW227" s="11" t="s">
        <v>38</v>
      </c>
      <c r="AX227" s="11" t="s">
        <v>82</v>
      </c>
      <c r="AY227" s="214" t="s">
        <v>130</v>
      </c>
    </row>
    <row r="228" spans="2:65" s="1" customFormat="1" ht="51" customHeight="1">
      <c r="B228" s="39"/>
      <c r="C228" s="190" t="s">
        <v>376</v>
      </c>
      <c r="D228" s="190" t="s">
        <v>132</v>
      </c>
      <c r="E228" s="191" t="s">
        <v>377</v>
      </c>
      <c r="F228" s="192" t="s">
        <v>378</v>
      </c>
      <c r="G228" s="193" t="s">
        <v>262</v>
      </c>
      <c r="H228" s="194">
        <v>491</v>
      </c>
      <c r="I228" s="195"/>
      <c r="J228" s="194">
        <f>ROUND(I228*H228,2)</f>
        <v>0</v>
      </c>
      <c r="K228" s="192" t="s">
        <v>136</v>
      </c>
      <c r="L228" s="59"/>
      <c r="M228" s="196" t="s">
        <v>32</v>
      </c>
      <c r="N228" s="197" t="s">
        <v>45</v>
      </c>
      <c r="O228" s="40"/>
      <c r="P228" s="198">
        <f>O228*H228</f>
        <v>0</v>
      </c>
      <c r="Q228" s="198">
        <v>0.08978</v>
      </c>
      <c r="R228" s="198">
        <f>Q228*H228</f>
        <v>44.08198</v>
      </c>
      <c r="S228" s="198">
        <v>0</v>
      </c>
      <c r="T228" s="199">
        <f>S228*H228</f>
        <v>0</v>
      </c>
      <c r="AR228" s="22" t="s">
        <v>137</v>
      </c>
      <c r="AT228" s="22" t="s">
        <v>132</v>
      </c>
      <c r="AU228" s="22" t="s">
        <v>84</v>
      </c>
      <c r="AY228" s="22" t="s">
        <v>130</v>
      </c>
      <c r="BE228" s="200">
        <f>IF(N228="základní",J228,0)</f>
        <v>0</v>
      </c>
      <c r="BF228" s="200">
        <f>IF(N228="snížená",J228,0)</f>
        <v>0</v>
      </c>
      <c r="BG228" s="200">
        <f>IF(N228="zákl. přenesená",J228,0)</f>
        <v>0</v>
      </c>
      <c r="BH228" s="200">
        <f>IF(N228="sníž. přenesená",J228,0)</f>
        <v>0</v>
      </c>
      <c r="BI228" s="200">
        <f>IF(N228="nulová",J228,0)</f>
        <v>0</v>
      </c>
      <c r="BJ228" s="22" t="s">
        <v>82</v>
      </c>
      <c r="BK228" s="200">
        <f>ROUND(I228*H228,2)</f>
        <v>0</v>
      </c>
      <c r="BL228" s="22" t="s">
        <v>137</v>
      </c>
      <c r="BM228" s="22" t="s">
        <v>379</v>
      </c>
    </row>
    <row r="229" spans="2:47" s="1" customFormat="1" ht="135">
      <c r="B229" s="39"/>
      <c r="C229" s="61"/>
      <c r="D229" s="201" t="s">
        <v>139</v>
      </c>
      <c r="E229" s="61"/>
      <c r="F229" s="202" t="s">
        <v>380</v>
      </c>
      <c r="G229" s="61"/>
      <c r="H229" s="61"/>
      <c r="I229" s="161"/>
      <c r="J229" s="61"/>
      <c r="K229" s="61"/>
      <c r="L229" s="59"/>
      <c r="M229" s="203"/>
      <c r="N229" s="40"/>
      <c r="O229" s="40"/>
      <c r="P229" s="40"/>
      <c r="Q229" s="40"/>
      <c r="R229" s="40"/>
      <c r="S229" s="40"/>
      <c r="T229" s="76"/>
      <c r="AT229" s="22" t="s">
        <v>139</v>
      </c>
      <c r="AU229" s="22" t="s">
        <v>84</v>
      </c>
    </row>
    <row r="230" spans="2:47" s="1" customFormat="1" ht="27">
      <c r="B230" s="39"/>
      <c r="C230" s="61"/>
      <c r="D230" s="201" t="s">
        <v>141</v>
      </c>
      <c r="E230" s="61"/>
      <c r="F230" s="202" t="s">
        <v>381</v>
      </c>
      <c r="G230" s="61"/>
      <c r="H230" s="61"/>
      <c r="I230" s="161"/>
      <c r="J230" s="61"/>
      <c r="K230" s="61"/>
      <c r="L230" s="59"/>
      <c r="M230" s="203"/>
      <c r="N230" s="40"/>
      <c r="O230" s="40"/>
      <c r="P230" s="40"/>
      <c r="Q230" s="40"/>
      <c r="R230" s="40"/>
      <c r="S230" s="40"/>
      <c r="T230" s="76"/>
      <c r="AT230" s="22" t="s">
        <v>141</v>
      </c>
      <c r="AU230" s="22" t="s">
        <v>84</v>
      </c>
    </row>
    <row r="231" spans="2:65" s="1" customFormat="1" ht="25.5" customHeight="1">
      <c r="B231" s="39"/>
      <c r="C231" s="190" t="s">
        <v>382</v>
      </c>
      <c r="D231" s="190" t="s">
        <v>132</v>
      </c>
      <c r="E231" s="191" t="s">
        <v>383</v>
      </c>
      <c r="F231" s="192" t="s">
        <v>384</v>
      </c>
      <c r="G231" s="193" t="s">
        <v>135</v>
      </c>
      <c r="H231" s="194">
        <v>98.91</v>
      </c>
      <c r="I231" s="195"/>
      <c r="J231" s="194">
        <f>ROUND(I231*H231,2)</f>
        <v>0</v>
      </c>
      <c r="K231" s="192" t="s">
        <v>136</v>
      </c>
      <c r="L231" s="59"/>
      <c r="M231" s="196" t="s">
        <v>32</v>
      </c>
      <c r="N231" s="197" t="s">
        <v>45</v>
      </c>
      <c r="O231" s="40"/>
      <c r="P231" s="198">
        <f>O231*H231</f>
        <v>0</v>
      </c>
      <c r="Q231" s="198">
        <v>0.00036</v>
      </c>
      <c r="R231" s="198">
        <f>Q231*H231</f>
        <v>0.0356076</v>
      </c>
      <c r="S231" s="198">
        <v>0</v>
      </c>
      <c r="T231" s="199">
        <f>S231*H231</f>
        <v>0</v>
      </c>
      <c r="AR231" s="22" t="s">
        <v>137</v>
      </c>
      <c r="AT231" s="22" t="s">
        <v>132</v>
      </c>
      <c r="AU231" s="22" t="s">
        <v>84</v>
      </c>
      <c r="AY231" s="22" t="s">
        <v>130</v>
      </c>
      <c r="BE231" s="200">
        <f>IF(N231="základní",J231,0)</f>
        <v>0</v>
      </c>
      <c r="BF231" s="200">
        <f>IF(N231="snížená",J231,0)</f>
        <v>0</v>
      </c>
      <c r="BG231" s="200">
        <f>IF(N231="zákl. přenesená",J231,0)</f>
        <v>0</v>
      </c>
      <c r="BH231" s="200">
        <f>IF(N231="sníž. přenesená",J231,0)</f>
        <v>0</v>
      </c>
      <c r="BI231" s="200">
        <f>IF(N231="nulová",J231,0)</f>
        <v>0</v>
      </c>
      <c r="BJ231" s="22" t="s">
        <v>82</v>
      </c>
      <c r="BK231" s="200">
        <f>ROUND(I231*H231,2)</f>
        <v>0</v>
      </c>
      <c r="BL231" s="22" t="s">
        <v>137</v>
      </c>
      <c r="BM231" s="22" t="s">
        <v>385</v>
      </c>
    </row>
    <row r="232" spans="2:47" s="1" customFormat="1" ht="27">
      <c r="B232" s="39"/>
      <c r="C232" s="61"/>
      <c r="D232" s="201" t="s">
        <v>139</v>
      </c>
      <c r="E232" s="61"/>
      <c r="F232" s="202" t="s">
        <v>386</v>
      </c>
      <c r="G232" s="61"/>
      <c r="H232" s="61"/>
      <c r="I232" s="161"/>
      <c r="J232" s="61"/>
      <c r="K232" s="61"/>
      <c r="L232" s="59"/>
      <c r="M232" s="203"/>
      <c r="N232" s="40"/>
      <c r="O232" s="40"/>
      <c r="P232" s="40"/>
      <c r="Q232" s="40"/>
      <c r="R232" s="40"/>
      <c r="S232" s="40"/>
      <c r="T232" s="76"/>
      <c r="AT232" s="22" t="s">
        <v>139</v>
      </c>
      <c r="AU232" s="22" t="s">
        <v>84</v>
      </c>
    </row>
    <row r="233" spans="2:47" s="1" customFormat="1" ht="27">
      <c r="B233" s="39"/>
      <c r="C233" s="61"/>
      <c r="D233" s="201" t="s">
        <v>141</v>
      </c>
      <c r="E233" s="61"/>
      <c r="F233" s="202" t="s">
        <v>387</v>
      </c>
      <c r="G233" s="61"/>
      <c r="H233" s="61"/>
      <c r="I233" s="161"/>
      <c r="J233" s="61"/>
      <c r="K233" s="61"/>
      <c r="L233" s="59"/>
      <c r="M233" s="203"/>
      <c r="N233" s="40"/>
      <c r="O233" s="40"/>
      <c r="P233" s="40"/>
      <c r="Q233" s="40"/>
      <c r="R233" s="40"/>
      <c r="S233" s="40"/>
      <c r="T233" s="76"/>
      <c r="AT233" s="22" t="s">
        <v>141</v>
      </c>
      <c r="AU233" s="22" t="s">
        <v>84</v>
      </c>
    </row>
    <row r="234" spans="2:51" s="11" customFormat="1" ht="13.5">
      <c r="B234" s="204"/>
      <c r="C234" s="205"/>
      <c r="D234" s="201" t="s">
        <v>148</v>
      </c>
      <c r="E234" s="206" t="s">
        <v>32</v>
      </c>
      <c r="F234" s="207" t="s">
        <v>388</v>
      </c>
      <c r="G234" s="205"/>
      <c r="H234" s="208">
        <v>98.91</v>
      </c>
      <c r="I234" s="209"/>
      <c r="J234" s="205"/>
      <c r="K234" s="205"/>
      <c r="L234" s="210"/>
      <c r="M234" s="211"/>
      <c r="N234" s="212"/>
      <c r="O234" s="212"/>
      <c r="P234" s="212"/>
      <c r="Q234" s="212"/>
      <c r="R234" s="212"/>
      <c r="S234" s="212"/>
      <c r="T234" s="213"/>
      <c r="AT234" s="214" t="s">
        <v>148</v>
      </c>
      <c r="AU234" s="214" t="s">
        <v>84</v>
      </c>
      <c r="AV234" s="11" t="s">
        <v>84</v>
      </c>
      <c r="AW234" s="11" t="s">
        <v>38</v>
      </c>
      <c r="AX234" s="11" t="s">
        <v>82</v>
      </c>
      <c r="AY234" s="214" t="s">
        <v>130</v>
      </c>
    </row>
    <row r="235" spans="2:65" s="1" customFormat="1" ht="25.5" customHeight="1">
      <c r="B235" s="39"/>
      <c r="C235" s="190" t="s">
        <v>389</v>
      </c>
      <c r="D235" s="190" t="s">
        <v>132</v>
      </c>
      <c r="E235" s="191" t="s">
        <v>390</v>
      </c>
      <c r="F235" s="192" t="s">
        <v>391</v>
      </c>
      <c r="G235" s="193" t="s">
        <v>262</v>
      </c>
      <c r="H235" s="194">
        <v>46.3</v>
      </c>
      <c r="I235" s="195"/>
      <c r="J235" s="194">
        <f>ROUND(I235*H235,2)</f>
        <v>0</v>
      </c>
      <c r="K235" s="192" t="s">
        <v>136</v>
      </c>
      <c r="L235" s="59"/>
      <c r="M235" s="196" t="s">
        <v>32</v>
      </c>
      <c r="N235" s="197" t="s">
        <v>45</v>
      </c>
      <c r="O235" s="40"/>
      <c r="P235" s="198">
        <f>O235*H235</f>
        <v>0</v>
      </c>
      <c r="Q235" s="198">
        <v>0</v>
      </c>
      <c r="R235" s="198">
        <f>Q235*H235</f>
        <v>0</v>
      </c>
      <c r="S235" s="198">
        <v>0</v>
      </c>
      <c r="T235" s="199">
        <f>S235*H235</f>
        <v>0</v>
      </c>
      <c r="AR235" s="22" t="s">
        <v>137</v>
      </c>
      <c r="AT235" s="22" t="s">
        <v>132</v>
      </c>
      <c r="AU235" s="22" t="s">
        <v>84</v>
      </c>
      <c r="AY235" s="22" t="s">
        <v>130</v>
      </c>
      <c r="BE235" s="200">
        <f>IF(N235="základní",J235,0)</f>
        <v>0</v>
      </c>
      <c r="BF235" s="200">
        <f>IF(N235="snížená",J235,0)</f>
        <v>0</v>
      </c>
      <c r="BG235" s="200">
        <f>IF(N235="zákl. přenesená",J235,0)</f>
        <v>0</v>
      </c>
      <c r="BH235" s="200">
        <f>IF(N235="sníž. přenesená",J235,0)</f>
        <v>0</v>
      </c>
      <c r="BI235" s="200">
        <f>IF(N235="nulová",J235,0)</f>
        <v>0</v>
      </c>
      <c r="BJ235" s="22" t="s">
        <v>82</v>
      </c>
      <c r="BK235" s="200">
        <f>ROUND(I235*H235,2)</f>
        <v>0</v>
      </c>
      <c r="BL235" s="22" t="s">
        <v>137</v>
      </c>
      <c r="BM235" s="22" t="s">
        <v>392</v>
      </c>
    </row>
    <row r="236" spans="2:47" s="1" customFormat="1" ht="67.5">
      <c r="B236" s="39"/>
      <c r="C236" s="61"/>
      <c r="D236" s="201" t="s">
        <v>139</v>
      </c>
      <c r="E236" s="61"/>
      <c r="F236" s="202" t="s">
        <v>393</v>
      </c>
      <c r="G236" s="61"/>
      <c r="H236" s="61"/>
      <c r="I236" s="161"/>
      <c r="J236" s="61"/>
      <c r="K236" s="61"/>
      <c r="L236" s="59"/>
      <c r="M236" s="203"/>
      <c r="N236" s="40"/>
      <c r="O236" s="40"/>
      <c r="P236" s="40"/>
      <c r="Q236" s="40"/>
      <c r="R236" s="40"/>
      <c r="S236" s="40"/>
      <c r="T236" s="76"/>
      <c r="AT236" s="22" t="s">
        <v>139</v>
      </c>
      <c r="AU236" s="22" t="s">
        <v>84</v>
      </c>
    </row>
    <row r="237" spans="2:47" s="1" customFormat="1" ht="27">
      <c r="B237" s="39"/>
      <c r="C237" s="61"/>
      <c r="D237" s="201" t="s">
        <v>141</v>
      </c>
      <c r="E237" s="61"/>
      <c r="F237" s="202" t="s">
        <v>394</v>
      </c>
      <c r="G237" s="61"/>
      <c r="H237" s="61"/>
      <c r="I237" s="161"/>
      <c r="J237" s="61"/>
      <c r="K237" s="61"/>
      <c r="L237" s="59"/>
      <c r="M237" s="203"/>
      <c r="N237" s="40"/>
      <c r="O237" s="40"/>
      <c r="P237" s="40"/>
      <c r="Q237" s="40"/>
      <c r="R237" s="40"/>
      <c r="S237" s="40"/>
      <c r="T237" s="76"/>
      <c r="AT237" s="22" t="s">
        <v>141</v>
      </c>
      <c r="AU237" s="22" t="s">
        <v>84</v>
      </c>
    </row>
    <row r="238" spans="2:65" s="1" customFormat="1" ht="25.5" customHeight="1">
      <c r="B238" s="39"/>
      <c r="C238" s="190" t="s">
        <v>395</v>
      </c>
      <c r="D238" s="190" t="s">
        <v>132</v>
      </c>
      <c r="E238" s="191" t="s">
        <v>396</v>
      </c>
      <c r="F238" s="192" t="s">
        <v>397</v>
      </c>
      <c r="G238" s="193" t="s">
        <v>135</v>
      </c>
      <c r="H238" s="194">
        <v>3102</v>
      </c>
      <c r="I238" s="195"/>
      <c r="J238" s="194">
        <f>ROUND(I238*H238,2)</f>
        <v>0</v>
      </c>
      <c r="K238" s="192" t="s">
        <v>136</v>
      </c>
      <c r="L238" s="59"/>
      <c r="M238" s="196" t="s">
        <v>32</v>
      </c>
      <c r="N238" s="197" t="s">
        <v>45</v>
      </c>
      <c r="O238" s="40"/>
      <c r="P238" s="198">
        <f>O238*H238</f>
        <v>0</v>
      </c>
      <c r="Q238" s="198">
        <v>0</v>
      </c>
      <c r="R238" s="198">
        <f>Q238*H238</f>
        <v>0</v>
      </c>
      <c r="S238" s="198">
        <v>0.02</v>
      </c>
      <c r="T238" s="199">
        <f>S238*H238</f>
        <v>62.04</v>
      </c>
      <c r="AR238" s="22" t="s">
        <v>137</v>
      </c>
      <c r="AT238" s="22" t="s">
        <v>132</v>
      </c>
      <c r="AU238" s="22" t="s">
        <v>84</v>
      </c>
      <c r="AY238" s="22" t="s">
        <v>130</v>
      </c>
      <c r="BE238" s="200">
        <f>IF(N238="základní",J238,0)</f>
        <v>0</v>
      </c>
      <c r="BF238" s="200">
        <f>IF(N238="snížená",J238,0)</f>
        <v>0</v>
      </c>
      <c r="BG238" s="200">
        <f>IF(N238="zákl. přenesená",J238,0)</f>
        <v>0</v>
      </c>
      <c r="BH238" s="200">
        <f>IF(N238="sníž. přenesená",J238,0)</f>
        <v>0</v>
      </c>
      <c r="BI238" s="200">
        <f>IF(N238="nulová",J238,0)</f>
        <v>0</v>
      </c>
      <c r="BJ238" s="22" t="s">
        <v>82</v>
      </c>
      <c r="BK238" s="200">
        <f>ROUND(I238*H238,2)</f>
        <v>0</v>
      </c>
      <c r="BL238" s="22" t="s">
        <v>137</v>
      </c>
      <c r="BM238" s="22" t="s">
        <v>398</v>
      </c>
    </row>
    <row r="239" spans="2:47" s="1" customFormat="1" ht="67.5">
      <c r="B239" s="39"/>
      <c r="C239" s="61"/>
      <c r="D239" s="201" t="s">
        <v>139</v>
      </c>
      <c r="E239" s="61"/>
      <c r="F239" s="202" t="s">
        <v>399</v>
      </c>
      <c r="G239" s="61"/>
      <c r="H239" s="61"/>
      <c r="I239" s="161"/>
      <c r="J239" s="61"/>
      <c r="K239" s="61"/>
      <c r="L239" s="59"/>
      <c r="M239" s="203"/>
      <c r="N239" s="40"/>
      <c r="O239" s="40"/>
      <c r="P239" s="40"/>
      <c r="Q239" s="40"/>
      <c r="R239" s="40"/>
      <c r="S239" s="40"/>
      <c r="T239" s="76"/>
      <c r="AT239" s="22" t="s">
        <v>139</v>
      </c>
      <c r="AU239" s="22" t="s">
        <v>84</v>
      </c>
    </row>
    <row r="240" spans="2:47" s="1" customFormat="1" ht="27">
      <c r="B240" s="39"/>
      <c r="C240" s="61"/>
      <c r="D240" s="201" t="s">
        <v>141</v>
      </c>
      <c r="E240" s="61"/>
      <c r="F240" s="202" t="s">
        <v>154</v>
      </c>
      <c r="G240" s="61"/>
      <c r="H240" s="61"/>
      <c r="I240" s="161"/>
      <c r="J240" s="61"/>
      <c r="K240" s="61"/>
      <c r="L240" s="59"/>
      <c r="M240" s="203"/>
      <c r="N240" s="40"/>
      <c r="O240" s="40"/>
      <c r="P240" s="40"/>
      <c r="Q240" s="40"/>
      <c r="R240" s="40"/>
      <c r="S240" s="40"/>
      <c r="T240" s="76"/>
      <c r="AT240" s="22" t="s">
        <v>141</v>
      </c>
      <c r="AU240" s="22" t="s">
        <v>84</v>
      </c>
    </row>
    <row r="241" spans="2:65" s="1" customFormat="1" ht="51" customHeight="1">
      <c r="B241" s="39"/>
      <c r="C241" s="190" t="s">
        <v>400</v>
      </c>
      <c r="D241" s="190" t="s">
        <v>132</v>
      </c>
      <c r="E241" s="191" t="s">
        <v>401</v>
      </c>
      <c r="F241" s="192" t="s">
        <v>402</v>
      </c>
      <c r="G241" s="193" t="s">
        <v>135</v>
      </c>
      <c r="H241" s="194">
        <v>153</v>
      </c>
      <c r="I241" s="195"/>
      <c r="J241" s="194">
        <f>ROUND(I241*H241,2)</f>
        <v>0</v>
      </c>
      <c r="K241" s="192" t="s">
        <v>136</v>
      </c>
      <c r="L241" s="59"/>
      <c r="M241" s="196" t="s">
        <v>32</v>
      </c>
      <c r="N241" s="197" t="s">
        <v>45</v>
      </c>
      <c r="O241" s="40"/>
      <c r="P241" s="198">
        <f>O241*H241</f>
        <v>0</v>
      </c>
      <c r="Q241" s="198">
        <v>0</v>
      </c>
      <c r="R241" s="198">
        <f>Q241*H241</f>
        <v>0</v>
      </c>
      <c r="S241" s="198">
        <v>0.126</v>
      </c>
      <c r="T241" s="199">
        <f>S241*H241</f>
        <v>19.278</v>
      </c>
      <c r="AR241" s="22" t="s">
        <v>137</v>
      </c>
      <c r="AT241" s="22" t="s">
        <v>132</v>
      </c>
      <c r="AU241" s="22" t="s">
        <v>84</v>
      </c>
      <c r="AY241" s="22" t="s">
        <v>130</v>
      </c>
      <c r="BE241" s="200">
        <f>IF(N241="základní",J241,0)</f>
        <v>0</v>
      </c>
      <c r="BF241" s="200">
        <f>IF(N241="snížená",J241,0)</f>
        <v>0</v>
      </c>
      <c r="BG241" s="200">
        <f>IF(N241="zákl. přenesená",J241,0)</f>
        <v>0</v>
      </c>
      <c r="BH241" s="200">
        <f>IF(N241="sníž. přenesená",J241,0)</f>
        <v>0</v>
      </c>
      <c r="BI241" s="200">
        <f>IF(N241="nulová",J241,0)</f>
        <v>0</v>
      </c>
      <c r="BJ241" s="22" t="s">
        <v>82</v>
      </c>
      <c r="BK241" s="200">
        <f>ROUND(I241*H241,2)</f>
        <v>0</v>
      </c>
      <c r="BL241" s="22" t="s">
        <v>137</v>
      </c>
      <c r="BM241" s="22" t="s">
        <v>403</v>
      </c>
    </row>
    <row r="242" spans="2:47" s="1" customFormat="1" ht="40.5">
      <c r="B242" s="39"/>
      <c r="C242" s="61"/>
      <c r="D242" s="201" t="s">
        <v>139</v>
      </c>
      <c r="E242" s="61"/>
      <c r="F242" s="202" t="s">
        <v>404</v>
      </c>
      <c r="G242" s="61"/>
      <c r="H242" s="61"/>
      <c r="I242" s="161"/>
      <c r="J242" s="61"/>
      <c r="K242" s="61"/>
      <c r="L242" s="59"/>
      <c r="M242" s="203"/>
      <c r="N242" s="40"/>
      <c r="O242" s="40"/>
      <c r="P242" s="40"/>
      <c r="Q242" s="40"/>
      <c r="R242" s="40"/>
      <c r="S242" s="40"/>
      <c r="T242" s="76"/>
      <c r="AT242" s="22" t="s">
        <v>139</v>
      </c>
      <c r="AU242" s="22" t="s">
        <v>84</v>
      </c>
    </row>
    <row r="243" spans="2:47" s="1" customFormat="1" ht="27">
      <c r="B243" s="39"/>
      <c r="C243" s="61"/>
      <c r="D243" s="201" t="s">
        <v>141</v>
      </c>
      <c r="E243" s="61"/>
      <c r="F243" s="202" t="s">
        <v>405</v>
      </c>
      <c r="G243" s="61"/>
      <c r="H243" s="61"/>
      <c r="I243" s="161"/>
      <c r="J243" s="61"/>
      <c r="K243" s="61"/>
      <c r="L243" s="59"/>
      <c r="M243" s="203"/>
      <c r="N243" s="40"/>
      <c r="O243" s="40"/>
      <c r="P243" s="40"/>
      <c r="Q243" s="40"/>
      <c r="R243" s="40"/>
      <c r="S243" s="40"/>
      <c r="T243" s="76"/>
      <c r="AT243" s="22" t="s">
        <v>141</v>
      </c>
      <c r="AU243" s="22" t="s">
        <v>84</v>
      </c>
    </row>
    <row r="244" spans="2:65" s="1" customFormat="1" ht="38.25" customHeight="1">
      <c r="B244" s="39"/>
      <c r="C244" s="190" t="s">
        <v>406</v>
      </c>
      <c r="D244" s="190" t="s">
        <v>132</v>
      </c>
      <c r="E244" s="191" t="s">
        <v>407</v>
      </c>
      <c r="F244" s="192" t="s">
        <v>408</v>
      </c>
      <c r="G244" s="193" t="s">
        <v>333</v>
      </c>
      <c r="H244" s="194">
        <v>5</v>
      </c>
      <c r="I244" s="195"/>
      <c r="J244" s="194">
        <f>ROUND(I244*H244,2)</f>
        <v>0</v>
      </c>
      <c r="K244" s="192" t="s">
        <v>136</v>
      </c>
      <c r="L244" s="59"/>
      <c r="M244" s="196" t="s">
        <v>32</v>
      </c>
      <c r="N244" s="197" t="s">
        <v>45</v>
      </c>
      <c r="O244" s="40"/>
      <c r="P244" s="198">
        <f>O244*H244</f>
        <v>0</v>
      </c>
      <c r="Q244" s="198">
        <v>0</v>
      </c>
      <c r="R244" s="198">
        <f>Q244*H244</f>
        <v>0</v>
      </c>
      <c r="S244" s="198">
        <v>0.082</v>
      </c>
      <c r="T244" s="199">
        <f>S244*H244</f>
        <v>0.41000000000000003</v>
      </c>
      <c r="AR244" s="22" t="s">
        <v>137</v>
      </c>
      <c r="AT244" s="22" t="s">
        <v>132</v>
      </c>
      <c r="AU244" s="22" t="s">
        <v>84</v>
      </c>
      <c r="AY244" s="22" t="s">
        <v>130</v>
      </c>
      <c r="BE244" s="200">
        <f>IF(N244="základní",J244,0)</f>
        <v>0</v>
      </c>
      <c r="BF244" s="200">
        <f>IF(N244="snížená",J244,0)</f>
        <v>0</v>
      </c>
      <c r="BG244" s="200">
        <f>IF(N244="zákl. přenesená",J244,0)</f>
        <v>0</v>
      </c>
      <c r="BH244" s="200">
        <f>IF(N244="sníž. přenesená",J244,0)</f>
        <v>0</v>
      </c>
      <c r="BI244" s="200">
        <f>IF(N244="nulová",J244,0)</f>
        <v>0</v>
      </c>
      <c r="BJ244" s="22" t="s">
        <v>82</v>
      </c>
      <c r="BK244" s="200">
        <f>ROUND(I244*H244,2)</f>
        <v>0</v>
      </c>
      <c r="BL244" s="22" t="s">
        <v>137</v>
      </c>
      <c r="BM244" s="22" t="s">
        <v>409</v>
      </c>
    </row>
    <row r="245" spans="2:47" s="1" customFormat="1" ht="67.5">
      <c r="B245" s="39"/>
      <c r="C245" s="61"/>
      <c r="D245" s="201" t="s">
        <v>139</v>
      </c>
      <c r="E245" s="61"/>
      <c r="F245" s="202" t="s">
        <v>410</v>
      </c>
      <c r="G245" s="61"/>
      <c r="H245" s="61"/>
      <c r="I245" s="161"/>
      <c r="J245" s="61"/>
      <c r="K245" s="61"/>
      <c r="L245" s="59"/>
      <c r="M245" s="203"/>
      <c r="N245" s="40"/>
      <c r="O245" s="40"/>
      <c r="P245" s="40"/>
      <c r="Q245" s="40"/>
      <c r="R245" s="40"/>
      <c r="S245" s="40"/>
      <c r="T245" s="76"/>
      <c r="AT245" s="22" t="s">
        <v>139</v>
      </c>
      <c r="AU245" s="22" t="s">
        <v>84</v>
      </c>
    </row>
    <row r="246" spans="2:65" s="1" customFormat="1" ht="38.25" customHeight="1">
      <c r="B246" s="39"/>
      <c r="C246" s="190" t="s">
        <v>411</v>
      </c>
      <c r="D246" s="190" t="s">
        <v>132</v>
      </c>
      <c r="E246" s="191" t="s">
        <v>412</v>
      </c>
      <c r="F246" s="192" t="s">
        <v>413</v>
      </c>
      <c r="G246" s="193" t="s">
        <v>333</v>
      </c>
      <c r="H246" s="194">
        <v>5</v>
      </c>
      <c r="I246" s="195"/>
      <c r="J246" s="194">
        <f>ROUND(I246*H246,2)</f>
        <v>0</v>
      </c>
      <c r="K246" s="192" t="s">
        <v>136</v>
      </c>
      <c r="L246" s="59"/>
      <c r="M246" s="196" t="s">
        <v>32</v>
      </c>
      <c r="N246" s="197" t="s">
        <v>45</v>
      </c>
      <c r="O246" s="40"/>
      <c r="P246" s="198">
        <f>O246*H246</f>
        <v>0</v>
      </c>
      <c r="Q246" s="198">
        <v>0</v>
      </c>
      <c r="R246" s="198">
        <f>Q246*H246</f>
        <v>0</v>
      </c>
      <c r="S246" s="198">
        <v>0.004</v>
      </c>
      <c r="T246" s="199">
        <f>S246*H246</f>
        <v>0.02</v>
      </c>
      <c r="AR246" s="22" t="s">
        <v>137</v>
      </c>
      <c r="AT246" s="22" t="s">
        <v>132</v>
      </c>
      <c r="AU246" s="22" t="s">
        <v>84</v>
      </c>
      <c r="AY246" s="22" t="s">
        <v>130</v>
      </c>
      <c r="BE246" s="200">
        <f>IF(N246="základní",J246,0)</f>
        <v>0</v>
      </c>
      <c r="BF246" s="200">
        <f>IF(N246="snížená",J246,0)</f>
        <v>0</v>
      </c>
      <c r="BG246" s="200">
        <f>IF(N246="zákl. přenesená",J246,0)</f>
        <v>0</v>
      </c>
      <c r="BH246" s="200">
        <f>IF(N246="sníž. přenesená",J246,0)</f>
        <v>0</v>
      </c>
      <c r="BI246" s="200">
        <f>IF(N246="nulová",J246,0)</f>
        <v>0</v>
      </c>
      <c r="BJ246" s="22" t="s">
        <v>82</v>
      </c>
      <c r="BK246" s="200">
        <f>ROUND(I246*H246,2)</f>
        <v>0</v>
      </c>
      <c r="BL246" s="22" t="s">
        <v>137</v>
      </c>
      <c r="BM246" s="22" t="s">
        <v>414</v>
      </c>
    </row>
    <row r="247" spans="2:47" s="1" customFormat="1" ht="40.5">
      <c r="B247" s="39"/>
      <c r="C247" s="61"/>
      <c r="D247" s="201" t="s">
        <v>139</v>
      </c>
      <c r="E247" s="61"/>
      <c r="F247" s="202" t="s">
        <v>415</v>
      </c>
      <c r="G247" s="61"/>
      <c r="H247" s="61"/>
      <c r="I247" s="161"/>
      <c r="J247" s="61"/>
      <c r="K247" s="61"/>
      <c r="L247" s="59"/>
      <c r="M247" s="203"/>
      <c r="N247" s="40"/>
      <c r="O247" s="40"/>
      <c r="P247" s="40"/>
      <c r="Q247" s="40"/>
      <c r="R247" s="40"/>
      <c r="S247" s="40"/>
      <c r="T247" s="76"/>
      <c r="AT247" s="22" t="s">
        <v>139</v>
      </c>
      <c r="AU247" s="22" t="s">
        <v>84</v>
      </c>
    </row>
    <row r="248" spans="2:47" s="1" customFormat="1" ht="27">
      <c r="B248" s="39"/>
      <c r="C248" s="61"/>
      <c r="D248" s="201" t="s">
        <v>141</v>
      </c>
      <c r="E248" s="61"/>
      <c r="F248" s="202" t="s">
        <v>416</v>
      </c>
      <c r="G248" s="61"/>
      <c r="H248" s="61"/>
      <c r="I248" s="161"/>
      <c r="J248" s="61"/>
      <c r="K248" s="61"/>
      <c r="L248" s="59"/>
      <c r="M248" s="203"/>
      <c r="N248" s="40"/>
      <c r="O248" s="40"/>
      <c r="P248" s="40"/>
      <c r="Q248" s="40"/>
      <c r="R248" s="40"/>
      <c r="S248" s="40"/>
      <c r="T248" s="76"/>
      <c r="AT248" s="22" t="s">
        <v>141</v>
      </c>
      <c r="AU248" s="22" t="s">
        <v>84</v>
      </c>
    </row>
    <row r="249" spans="2:63" s="10" customFormat="1" ht="29.85" customHeight="1">
      <c r="B249" s="174"/>
      <c r="C249" s="175"/>
      <c r="D249" s="176" t="s">
        <v>73</v>
      </c>
      <c r="E249" s="188" t="s">
        <v>417</v>
      </c>
      <c r="F249" s="188" t="s">
        <v>418</v>
      </c>
      <c r="G249" s="175"/>
      <c r="H249" s="175"/>
      <c r="I249" s="178"/>
      <c r="J249" s="189">
        <f>BK249</f>
        <v>0</v>
      </c>
      <c r="K249" s="175"/>
      <c r="L249" s="180"/>
      <c r="M249" s="181"/>
      <c r="N249" s="182"/>
      <c r="O249" s="182"/>
      <c r="P249" s="183">
        <f>SUM(P250:P278)</f>
        <v>0</v>
      </c>
      <c r="Q249" s="182"/>
      <c r="R249" s="183">
        <f>SUM(R250:R278)</f>
        <v>0</v>
      </c>
      <c r="S249" s="182"/>
      <c r="T249" s="184">
        <f>SUM(T250:T278)</f>
        <v>0</v>
      </c>
      <c r="AR249" s="185" t="s">
        <v>82</v>
      </c>
      <c r="AT249" s="186" t="s">
        <v>73</v>
      </c>
      <c r="AU249" s="186" t="s">
        <v>82</v>
      </c>
      <c r="AY249" s="185" t="s">
        <v>130</v>
      </c>
      <c r="BK249" s="187">
        <f>SUM(BK250:BK278)</f>
        <v>0</v>
      </c>
    </row>
    <row r="250" spans="2:65" s="1" customFormat="1" ht="25.5" customHeight="1">
      <c r="B250" s="39"/>
      <c r="C250" s="190" t="s">
        <v>419</v>
      </c>
      <c r="D250" s="190" t="s">
        <v>132</v>
      </c>
      <c r="E250" s="191" t="s">
        <v>420</v>
      </c>
      <c r="F250" s="192" t="s">
        <v>421</v>
      </c>
      <c r="G250" s="193" t="s">
        <v>226</v>
      </c>
      <c r="H250" s="194">
        <v>627.33</v>
      </c>
      <c r="I250" s="195"/>
      <c r="J250" s="194">
        <f>ROUND(I250*H250,2)</f>
        <v>0</v>
      </c>
      <c r="K250" s="192" t="s">
        <v>136</v>
      </c>
      <c r="L250" s="59"/>
      <c r="M250" s="196" t="s">
        <v>32</v>
      </c>
      <c r="N250" s="197" t="s">
        <v>45</v>
      </c>
      <c r="O250" s="40"/>
      <c r="P250" s="198">
        <f>O250*H250</f>
        <v>0</v>
      </c>
      <c r="Q250" s="198">
        <v>0</v>
      </c>
      <c r="R250" s="198">
        <f>Q250*H250</f>
        <v>0</v>
      </c>
      <c r="S250" s="198">
        <v>0</v>
      </c>
      <c r="T250" s="199">
        <f>S250*H250</f>
        <v>0</v>
      </c>
      <c r="AR250" s="22" t="s">
        <v>137</v>
      </c>
      <c r="AT250" s="22" t="s">
        <v>132</v>
      </c>
      <c r="AU250" s="22" t="s">
        <v>84</v>
      </c>
      <c r="AY250" s="22" t="s">
        <v>130</v>
      </c>
      <c r="BE250" s="200">
        <f>IF(N250="základní",J250,0)</f>
        <v>0</v>
      </c>
      <c r="BF250" s="200">
        <f>IF(N250="snížená",J250,0)</f>
        <v>0</v>
      </c>
      <c r="BG250" s="200">
        <f>IF(N250="zákl. přenesená",J250,0)</f>
        <v>0</v>
      </c>
      <c r="BH250" s="200">
        <f>IF(N250="sníž. přenesená",J250,0)</f>
        <v>0</v>
      </c>
      <c r="BI250" s="200">
        <f>IF(N250="nulová",J250,0)</f>
        <v>0</v>
      </c>
      <c r="BJ250" s="22" t="s">
        <v>82</v>
      </c>
      <c r="BK250" s="200">
        <f>ROUND(I250*H250,2)</f>
        <v>0</v>
      </c>
      <c r="BL250" s="22" t="s">
        <v>137</v>
      </c>
      <c r="BM250" s="22" t="s">
        <v>422</v>
      </c>
    </row>
    <row r="251" spans="2:47" s="1" customFormat="1" ht="94.5">
      <c r="B251" s="39"/>
      <c r="C251" s="61"/>
      <c r="D251" s="201" t="s">
        <v>139</v>
      </c>
      <c r="E251" s="61"/>
      <c r="F251" s="202" t="s">
        <v>423</v>
      </c>
      <c r="G251" s="61"/>
      <c r="H251" s="61"/>
      <c r="I251" s="161"/>
      <c r="J251" s="61"/>
      <c r="K251" s="61"/>
      <c r="L251" s="59"/>
      <c r="M251" s="203"/>
      <c r="N251" s="40"/>
      <c r="O251" s="40"/>
      <c r="P251" s="40"/>
      <c r="Q251" s="40"/>
      <c r="R251" s="40"/>
      <c r="S251" s="40"/>
      <c r="T251" s="76"/>
      <c r="AT251" s="22" t="s">
        <v>139</v>
      </c>
      <c r="AU251" s="22" t="s">
        <v>84</v>
      </c>
    </row>
    <row r="252" spans="2:47" s="1" customFormat="1" ht="27">
      <c r="B252" s="39"/>
      <c r="C252" s="61"/>
      <c r="D252" s="201" t="s">
        <v>141</v>
      </c>
      <c r="E252" s="61"/>
      <c r="F252" s="202" t="s">
        <v>424</v>
      </c>
      <c r="G252" s="61"/>
      <c r="H252" s="61"/>
      <c r="I252" s="161"/>
      <c r="J252" s="61"/>
      <c r="K252" s="61"/>
      <c r="L252" s="59"/>
      <c r="M252" s="203"/>
      <c r="N252" s="40"/>
      <c r="O252" s="40"/>
      <c r="P252" s="40"/>
      <c r="Q252" s="40"/>
      <c r="R252" s="40"/>
      <c r="S252" s="40"/>
      <c r="T252" s="76"/>
      <c r="AT252" s="22" t="s">
        <v>141</v>
      </c>
      <c r="AU252" s="22" t="s">
        <v>84</v>
      </c>
    </row>
    <row r="253" spans="2:51" s="11" customFormat="1" ht="13.5">
      <c r="B253" s="204"/>
      <c r="C253" s="205"/>
      <c r="D253" s="201" t="s">
        <v>148</v>
      </c>
      <c r="E253" s="206" t="s">
        <v>32</v>
      </c>
      <c r="F253" s="207" t="s">
        <v>425</v>
      </c>
      <c r="G253" s="205"/>
      <c r="H253" s="208">
        <v>627.33</v>
      </c>
      <c r="I253" s="209"/>
      <c r="J253" s="205"/>
      <c r="K253" s="205"/>
      <c r="L253" s="210"/>
      <c r="M253" s="211"/>
      <c r="N253" s="212"/>
      <c r="O253" s="212"/>
      <c r="P253" s="212"/>
      <c r="Q253" s="212"/>
      <c r="R253" s="212"/>
      <c r="S253" s="212"/>
      <c r="T253" s="213"/>
      <c r="AT253" s="214" t="s">
        <v>148</v>
      </c>
      <c r="AU253" s="214" t="s">
        <v>84</v>
      </c>
      <c r="AV253" s="11" t="s">
        <v>84</v>
      </c>
      <c r="AW253" s="11" t="s">
        <v>38</v>
      </c>
      <c r="AX253" s="11" t="s">
        <v>82</v>
      </c>
      <c r="AY253" s="214" t="s">
        <v>130</v>
      </c>
    </row>
    <row r="254" spans="2:65" s="1" customFormat="1" ht="25.5" customHeight="1">
      <c r="B254" s="39"/>
      <c r="C254" s="190" t="s">
        <v>426</v>
      </c>
      <c r="D254" s="190" t="s">
        <v>132</v>
      </c>
      <c r="E254" s="191" t="s">
        <v>420</v>
      </c>
      <c r="F254" s="192" t="s">
        <v>421</v>
      </c>
      <c r="G254" s="193" t="s">
        <v>226</v>
      </c>
      <c r="H254" s="194">
        <v>62.84</v>
      </c>
      <c r="I254" s="195"/>
      <c r="J254" s="194">
        <f>ROUND(I254*H254,2)</f>
        <v>0</v>
      </c>
      <c r="K254" s="192" t="s">
        <v>136</v>
      </c>
      <c r="L254" s="59"/>
      <c r="M254" s="196" t="s">
        <v>32</v>
      </c>
      <c r="N254" s="197" t="s">
        <v>45</v>
      </c>
      <c r="O254" s="40"/>
      <c r="P254" s="198">
        <f>O254*H254</f>
        <v>0</v>
      </c>
      <c r="Q254" s="198">
        <v>0</v>
      </c>
      <c r="R254" s="198">
        <f>Q254*H254</f>
        <v>0</v>
      </c>
      <c r="S254" s="198">
        <v>0</v>
      </c>
      <c r="T254" s="199">
        <f>S254*H254</f>
        <v>0</v>
      </c>
      <c r="AR254" s="22" t="s">
        <v>137</v>
      </c>
      <c r="AT254" s="22" t="s">
        <v>132</v>
      </c>
      <c r="AU254" s="22" t="s">
        <v>84</v>
      </c>
      <c r="AY254" s="22" t="s">
        <v>130</v>
      </c>
      <c r="BE254" s="200">
        <f>IF(N254="základní",J254,0)</f>
        <v>0</v>
      </c>
      <c r="BF254" s="200">
        <f>IF(N254="snížená",J254,0)</f>
        <v>0</v>
      </c>
      <c r="BG254" s="200">
        <f>IF(N254="zákl. přenesená",J254,0)</f>
        <v>0</v>
      </c>
      <c r="BH254" s="200">
        <f>IF(N254="sníž. přenesená",J254,0)</f>
        <v>0</v>
      </c>
      <c r="BI254" s="200">
        <f>IF(N254="nulová",J254,0)</f>
        <v>0</v>
      </c>
      <c r="BJ254" s="22" t="s">
        <v>82</v>
      </c>
      <c r="BK254" s="200">
        <f>ROUND(I254*H254,2)</f>
        <v>0</v>
      </c>
      <c r="BL254" s="22" t="s">
        <v>137</v>
      </c>
      <c r="BM254" s="22" t="s">
        <v>427</v>
      </c>
    </row>
    <row r="255" spans="2:47" s="1" customFormat="1" ht="94.5">
      <c r="B255" s="39"/>
      <c r="C255" s="61"/>
      <c r="D255" s="201" t="s">
        <v>139</v>
      </c>
      <c r="E255" s="61"/>
      <c r="F255" s="202" t="s">
        <v>423</v>
      </c>
      <c r="G255" s="61"/>
      <c r="H255" s="61"/>
      <c r="I255" s="161"/>
      <c r="J255" s="61"/>
      <c r="K255" s="61"/>
      <c r="L255" s="59"/>
      <c r="M255" s="203"/>
      <c r="N255" s="40"/>
      <c r="O255" s="40"/>
      <c r="P255" s="40"/>
      <c r="Q255" s="40"/>
      <c r="R255" s="40"/>
      <c r="S255" s="40"/>
      <c r="T255" s="76"/>
      <c r="AT255" s="22" t="s">
        <v>139</v>
      </c>
      <c r="AU255" s="22" t="s">
        <v>84</v>
      </c>
    </row>
    <row r="256" spans="2:47" s="1" customFormat="1" ht="27">
      <c r="B256" s="39"/>
      <c r="C256" s="61"/>
      <c r="D256" s="201" t="s">
        <v>141</v>
      </c>
      <c r="E256" s="61"/>
      <c r="F256" s="202" t="s">
        <v>428</v>
      </c>
      <c r="G256" s="61"/>
      <c r="H256" s="61"/>
      <c r="I256" s="161"/>
      <c r="J256" s="61"/>
      <c r="K256" s="61"/>
      <c r="L256" s="59"/>
      <c r="M256" s="203"/>
      <c r="N256" s="40"/>
      <c r="O256" s="40"/>
      <c r="P256" s="40"/>
      <c r="Q256" s="40"/>
      <c r="R256" s="40"/>
      <c r="S256" s="40"/>
      <c r="T256" s="76"/>
      <c r="AT256" s="22" t="s">
        <v>141</v>
      </c>
      <c r="AU256" s="22" t="s">
        <v>84</v>
      </c>
    </row>
    <row r="257" spans="2:51" s="12" customFormat="1" ht="13.5">
      <c r="B257" s="215"/>
      <c r="C257" s="216"/>
      <c r="D257" s="201" t="s">
        <v>148</v>
      </c>
      <c r="E257" s="217" t="s">
        <v>32</v>
      </c>
      <c r="F257" s="218" t="s">
        <v>429</v>
      </c>
      <c r="G257" s="216"/>
      <c r="H257" s="217" t="s">
        <v>32</v>
      </c>
      <c r="I257" s="219"/>
      <c r="J257" s="216"/>
      <c r="K257" s="216"/>
      <c r="L257" s="220"/>
      <c r="M257" s="221"/>
      <c r="N257" s="222"/>
      <c r="O257" s="222"/>
      <c r="P257" s="222"/>
      <c r="Q257" s="222"/>
      <c r="R257" s="222"/>
      <c r="S257" s="222"/>
      <c r="T257" s="223"/>
      <c r="AT257" s="224" t="s">
        <v>148</v>
      </c>
      <c r="AU257" s="224" t="s">
        <v>84</v>
      </c>
      <c r="AV257" s="12" t="s">
        <v>82</v>
      </c>
      <c r="AW257" s="12" t="s">
        <v>38</v>
      </c>
      <c r="AX257" s="12" t="s">
        <v>74</v>
      </c>
      <c r="AY257" s="224" t="s">
        <v>130</v>
      </c>
    </row>
    <row r="258" spans="2:51" s="11" customFormat="1" ht="13.5">
      <c r="B258" s="204"/>
      <c r="C258" s="205"/>
      <c r="D258" s="201" t="s">
        <v>148</v>
      </c>
      <c r="E258" s="206" t="s">
        <v>32</v>
      </c>
      <c r="F258" s="207" t="s">
        <v>430</v>
      </c>
      <c r="G258" s="205"/>
      <c r="H258" s="208">
        <v>62.84</v>
      </c>
      <c r="I258" s="209"/>
      <c r="J258" s="205"/>
      <c r="K258" s="205"/>
      <c r="L258" s="210"/>
      <c r="M258" s="211"/>
      <c r="N258" s="212"/>
      <c r="O258" s="212"/>
      <c r="P258" s="212"/>
      <c r="Q258" s="212"/>
      <c r="R258" s="212"/>
      <c r="S258" s="212"/>
      <c r="T258" s="213"/>
      <c r="AT258" s="214" t="s">
        <v>148</v>
      </c>
      <c r="AU258" s="214" t="s">
        <v>84</v>
      </c>
      <c r="AV258" s="11" t="s">
        <v>84</v>
      </c>
      <c r="AW258" s="11" t="s">
        <v>38</v>
      </c>
      <c r="AX258" s="11" t="s">
        <v>82</v>
      </c>
      <c r="AY258" s="214" t="s">
        <v>130</v>
      </c>
    </row>
    <row r="259" spans="2:65" s="1" customFormat="1" ht="25.5" customHeight="1">
      <c r="B259" s="39"/>
      <c r="C259" s="190" t="s">
        <v>431</v>
      </c>
      <c r="D259" s="190" t="s">
        <v>132</v>
      </c>
      <c r="E259" s="191" t="s">
        <v>432</v>
      </c>
      <c r="F259" s="192" t="s">
        <v>433</v>
      </c>
      <c r="G259" s="193" t="s">
        <v>226</v>
      </c>
      <c r="H259" s="194">
        <v>5645.97</v>
      </c>
      <c r="I259" s="195"/>
      <c r="J259" s="194">
        <f>ROUND(I259*H259,2)</f>
        <v>0</v>
      </c>
      <c r="K259" s="192" t="s">
        <v>136</v>
      </c>
      <c r="L259" s="59"/>
      <c r="M259" s="196" t="s">
        <v>32</v>
      </c>
      <c r="N259" s="197" t="s">
        <v>45</v>
      </c>
      <c r="O259" s="40"/>
      <c r="P259" s="198">
        <f>O259*H259</f>
        <v>0</v>
      </c>
      <c r="Q259" s="198">
        <v>0</v>
      </c>
      <c r="R259" s="198">
        <f>Q259*H259</f>
        <v>0</v>
      </c>
      <c r="S259" s="198">
        <v>0</v>
      </c>
      <c r="T259" s="199">
        <f>S259*H259</f>
        <v>0</v>
      </c>
      <c r="AR259" s="22" t="s">
        <v>137</v>
      </c>
      <c r="AT259" s="22" t="s">
        <v>132</v>
      </c>
      <c r="AU259" s="22" t="s">
        <v>84</v>
      </c>
      <c r="AY259" s="22" t="s">
        <v>130</v>
      </c>
      <c r="BE259" s="200">
        <f>IF(N259="základní",J259,0)</f>
        <v>0</v>
      </c>
      <c r="BF259" s="200">
        <f>IF(N259="snížená",J259,0)</f>
        <v>0</v>
      </c>
      <c r="BG259" s="200">
        <f>IF(N259="zákl. přenesená",J259,0)</f>
        <v>0</v>
      </c>
      <c r="BH259" s="200">
        <f>IF(N259="sníž. přenesená",J259,0)</f>
        <v>0</v>
      </c>
      <c r="BI259" s="200">
        <f>IF(N259="nulová",J259,0)</f>
        <v>0</v>
      </c>
      <c r="BJ259" s="22" t="s">
        <v>82</v>
      </c>
      <c r="BK259" s="200">
        <f>ROUND(I259*H259,2)</f>
        <v>0</v>
      </c>
      <c r="BL259" s="22" t="s">
        <v>137</v>
      </c>
      <c r="BM259" s="22" t="s">
        <v>434</v>
      </c>
    </row>
    <row r="260" spans="2:47" s="1" customFormat="1" ht="94.5">
      <c r="B260" s="39"/>
      <c r="C260" s="61"/>
      <c r="D260" s="201" t="s">
        <v>139</v>
      </c>
      <c r="E260" s="61"/>
      <c r="F260" s="202" t="s">
        <v>423</v>
      </c>
      <c r="G260" s="61"/>
      <c r="H260" s="61"/>
      <c r="I260" s="161"/>
      <c r="J260" s="61"/>
      <c r="K260" s="61"/>
      <c r="L260" s="59"/>
      <c r="M260" s="203"/>
      <c r="N260" s="40"/>
      <c r="O260" s="40"/>
      <c r="P260" s="40"/>
      <c r="Q260" s="40"/>
      <c r="R260" s="40"/>
      <c r="S260" s="40"/>
      <c r="T260" s="76"/>
      <c r="AT260" s="22" t="s">
        <v>139</v>
      </c>
      <c r="AU260" s="22" t="s">
        <v>84</v>
      </c>
    </row>
    <row r="261" spans="2:47" s="1" customFormat="1" ht="40.5">
      <c r="B261" s="39"/>
      <c r="C261" s="61"/>
      <c r="D261" s="201" t="s">
        <v>141</v>
      </c>
      <c r="E261" s="61"/>
      <c r="F261" s="202" t="s">
        <v>435</v>
      </c>
      <c r="G261" s="61"/>
      <c r="H261" s="61"/>
      <c r="I261" s="161"/>
      <c r="J261" s="61"/>
      <c r="K261" s="61"/>
      <c r="L261" s="59"/>
      <c r="M261" s="203"/>
      <c r="N261" s="40"/>
      <c r="O261" s="40"/>
      <c r="P261" s="40"/>
      <c r="Q261" s="40"/>
      <c r="R261" s="40"/>
      <c r="S261" s="40"/>
      <c r="T261" s="76"/>
      <c r="AT261" s="22" t="s">
        <v>141</v>
      </c>
      <c r="AU261" s="22" t="s">
        <v>84</v>
      </c>
    </row>
    <row r="262" spans="2:51" s="11" customFormat="1" ht="13.5">
      <c r="B262" s="204"/>
      <c r="C262" s="205"/>
      <c r="D262" s="201" t="s">
        <v>148</v>
      </c>
      <c r="E262" s="206" t="s">
        <v>32</v>
      </c>
      <c r="F262" s="207" t="s">
        <v>436</v>
      </c>
      <c r="G262" s="205"/>
      <c r="H262" s="208">
        <v>5645.97</v>
      </c>
      <c r="I262" s="209"/>
      <c r="J262" s="205"/>
      <c r="K262" s="205"/>
      <c r="L262" s="210"/>
      <c r="M262" s="211"/>
      <c r="N262" s="212"/>
      <c r="O262" s="212"/>
      <c r="P262" s="212"/>
      <c r="Q262" s="212"/>
      <c r="R262" s="212"/>
      <c r="S262" s="212"/>
      <c r="T262" s="213"/>
      <c r="AT262" s="214" t="s">
        <v>148</v>
      </c>
      <c r="AU262" s="214" t="s">
        <v>84</v>
      </c>
      <c r="AV262" s="11" t="s">
        <v>84</v>
      </c>
      <c r="AW262" s="11" t="s">
        <v>38</v>
      </c>
      <c r="AX262" s="11" t="s">
        <v>82</v>
      </c>
      <c r="AY262" s="214" t="s">
        <v>130</v>
      </c>
    </row>
    <row r="263" spans="2:65" s="1" customFormat="1" ht="25.5" customHeight="1">
      <c r="B263" s="39"/>
      <c r="C263" s="190" t="s">
        <v>437</v>
      </c>
      <c r="D263" s="190" t="s">
        <v>132</v>
      </c>
      <c r="E263" s="191" t="s">
        <v>432</v>
      </c>
      <c r="F263" s="192" t="s">
        <v>433</v>
      </c>
      <c r="G263" s="193" t="s">
        <v>226</v>
      </c>
      <c r="H263" s="194">
        <v>251.36</v>
      </c>
      <c r="I263" s="195"/>
      <c r="J263" s="194">
        <f>ROUND(I263*H263,2)</f>
        <v>0</v>
      </c>
      <c r="K263" s="192" t="s">
        <v>136</v>
      </c>
      <c r="L263" s="59"/>
      <c r="M263" s="196" t="s">
        <v>32</v>
      </c>
      <c r="N263" s="197" t="s">
        <v>45</v>
      </c>
      <c r="O263" s="40"/>
      <c r="P263" s="198">
        <f>O263*H263</f>
        <v>0</v>
      </c>
      <c r="Q263" s="198">
        <v>0</v>
      </c>
      <c r="R263" s="198">
        <f>Q263*H263</f>
        <v>0</v>
      </c>
      <c r="S263" s="198">
        <v>0</v>
      </c>
      <c r="T263" s="199">
        <f>S263*H263</f>
        <v>0</v>
      </c>
      <c r="AR263" s="22" t="s">
        <v>137</v>
      </c>
      <c r="AT263" s="22" t="s">
        <v>132</v>
      </c>
      <c r="AU263" s="22" t="s">
        <v>84</v>
      </c>
      <c r="AY263" s="22" t="s">
        <v>130</v>
      </c>
      <c r="BE263" s="200">
        <f>IF(N263="základní",J263,0)</f>
        <v>0</v>
      </c>
      <c r="BF263" s="200">
        <f>IF(N263="snížená",J263,0)</f>
        <v>0</v>
      </c>
      <c r="BG263" s="200">
        <f>IF(N263="zákl. přenesená",J263,0)</f>
        <v>0</v>
      </c>
      <c r="BH263" s="200">
        <f>IF(N263="sníž. přenesená",J263,0)</f>
        <v>0</v>
      </c>
      <c r="BI263" s="200">
        <f>IF(N263="nulová",J263,0)</f>
        <v>0</v>
      </c>
      <c r="BJ263" s="22" t="s">
        <v>82</v>
      </c>
      <c r="BK263" s="200">
        <f>ROUND(I263*H263,2)</f>
        <v>0</v>
      </c>
      <c r="BL263" s="22" t="s">
        <v>137</v>
      </c>
      <c r="BM263" s="22" t="s">
        <v>438</v>
      </c>
    </row>
    <row r="264" spans="2:47" s="1" customFormat="1" ht="94.5">
      <c r="B264" s="39"/>
      <c r="C264" s="61"/>
      <c r="D264" s="201" t="s">
        <v>139</v>
      </c>
      <c r="E264" s="61"/>
      <c r="F264" s="202" t="s">
        <v>423</v>
      </c>
      <c r="G264" s="61"/>
      <c r="H264" s="61"/>
      <c r="I264" s="161"/>
      <c r="J264" s="61"/>
      <c r="K264" s="61"/>
      <c r="L264" s="59"/>
      <c r="M264" s="203"/>
      <c r="N264" s="40"/>
      <c r="O264" s="40"/>
      <c r="P264" s="40"/>
      <c r="Q264" s="40"/>
      <c r="R264" s="40"/>
      <c r="S264" s="40"/>
      <c r="T264" s="76"/>
      <c r="AT264" s="22" t="s">
        <v>139</v>
      </c>
      <c r="AU264" s="22" t="s">
        <v>84</v>
      </c>
    </row>
    <row r="265" spans="2:47" s="1" customFormat="1" ht="40.5">
      <c r="B265" s="39"/>
      <c r="C265" s="61"/>
      <c r="D265" s="201" t="s">
        <v>141</v>
      </c>
      <c r="E265" s="61"/>
      <c r="F265" s="202" t="s">
        <v>439</v>
      </c>
      <c r="G265" s="61"/>
      <c r="H265" s="61"/>
      <c r="I265" s="161"/>
      <c r="J265" s="61"/>
      <c r="K265" s="61"/>
      <c r="L265" s="59"/>
      <c r="M265" s="203"/>
      <c r="N265" s="40"/>
      <c r="O265" s="40"/>
      <c r="P265" s="40"/>
      <c r="Q265" s="40"/>
      <c r="R265" s="40"/>
      <c r="S265" s="40"/>
      <c r="T265" s="76"/>
      <c r="AT265" s="22" t="s">
        <v>141</v>
      </c>
      <c r="AU265" s="22" t="s">
        <v>84</v>
      </c>
    </row>
    <row r="266" spans="2:51" s="11" customFormat="1" ht="13.5">
      <c r="B266" s="204"/>
      <c r="C266" s="205"/>
      <c r="D266" s="201" t="s">
        <v>148</v>
      </c>
      <c r="E266" s="206" t="s">
        <v>32</v>
      </c>
      <c r="F266" s="207" t="s">
        <v>440</v>
      </c>
      <c r="G266" s="205"/>
      <c r="H266" s="208">
        <v>251.36</v>
      </c>
      <c r="I266" s="209"/>
      <c r="J266" s="205"/>
      <c r="K266" s="205"/>
      <c r="L266" s="210"/>
      <c r="M266" s="211"/>
      <c r="N266" s="212"/>
      <c r="O266" s="212"/>
      <c r="P266" s="212"/>
      <c r="Q266" s="212"/>
      <c r="R266" s="212"/>
      <c r="S266" s="212"/>
      <c r="T266" s="213"/>
      <c r="AT266" s="214" t="s">
        <v>148</v>
      </c>
      <c r="AU266" s="214" t="s">
        <v>84</v>
      </c>
      <c r="AV266" s="11" t="s">
        <v>84</v>
      </c>
      <c r="AW266" s="11" t="s">
        <v>38</v>
      </c>
      <c r="AX266" s="11" t="s">
        <v>82</v>
      </c>
      <c r="AY266" s="214" t="s">
        <v>130</v>
      </c>
    </row>
    <row r="267" spans="2:65" s="1" customFormat="1" ht="25.5" customHeight="1">
      <c r="B267" s="39"/>
      <c r="C267" s="190" t="s">
        <v>441</v>
      </c>
      <c r="D267" s="190" t="s">
        <v>132</v>
      </c>
      <c r="E267" s="191" t="s">
        <v>442</v>
      </c>
      <c r="F267" s="192" t="s">
        <v>443</v>
      </c>
      <c r="G267" s="193" t="s">
        <v>226</v>
      </c>
      <c r="H267" s="194">
        <v>0.43</v>
      </c>
      <c r="I267" s="195"/>
      <c r="J267" s="194">
        <f>ROUND(I267*H267,2)</f>
        <v>0</v>
      </c>
      <c r="K267" s="192" t="s">
        <v>136</v>
      </c>
      <c r="L267" s="59"/>
      <c r="M267" s="196" t="s">
        <v>32</v>
      </c>
      <c r="N267" s="197" t="s">
        <v>45</v>
      </c>
      <c r="O267" s="40"/>
      <c r="P267" s="198">
        <f>O267*H267</f>
        <v>0</v>
      </c>
      <c r="Q267" s="198">
        <v>0</v>
      </c>
      <c r="R267" s="198">
        <f>Q267*H267</f>
        <v>0</v>
      </c>
      <c r="S267" s="198">
        <v>0</v>
      </c>
      <c r="T267" s="199">
        <f>S267*H267</f>
        <v>0</v>
      </c>
      <c r="AR267" s="22" t="s">
        <v>137</v>
      </c>
      <c r="AT267" s="22" t="s">
        <v>132</v>
      </c>
      <c r="AU267" s="22" t="s">
        <v>84</v>
      </c>
      <c r="AY267" s="22" t="s">
        <v>130</v>
      </c>
      <c r="BE267" s="200">
        <f>IF(N267="základní",J267,0)</f>
        <v>0</v>
      </c>
      <c r="BF267" s="200">
        <f>IF(N267="snížená",J267,0)</f>
        <v>0</v>
      </c>
      <c r="BG267" s="200">
        <f>IF(N267="zákl. přenesená",J267,0)</f>
        <v>0</v>
      </c>
      <c r="BH267" s="200">
        <f>IF(N267="sníž. přenesená",J267,0)</f>
        <v>0</v>
      </c>
      <c r="BI267" s="200">
        <f>IF(N267="nulová",J267,0)</f>
        <v>0</v>
      </c>
      <c r="BJ267" s="22" t="s">
        <v>82</v>
      </c>
      <c r="BK267" s="200">
        <f>ROUND(I267*H267,2)</f>
        <v>0</v>
      </c>
      <c r="BL267" s="22" t="s">
        <v>137</v>
      </c>
      <c r="BM267" s="22" t="s">
        <v>444</v>
      </c>
    </row>
    <row r="268" spans="2:47" s="1" customFormat="1" ht="67.5">
      <c r="B268" s="39"/>
      <c r="C268" s="61"/>
      <c r="D268" s="201" t="s">
        <v>139</v>
      </c>
      <c r="E268" s="61"/>
      <c r="F268" s="202" t="s">
        <v>445</v>
      </c>
      <c r="G268" s="61"/>
      <c r="H268" s="61"/>
      <c r="I268" s="161"/>
      <c r="J268" s="61"/>
      <c r="K268" s="61"/>
      <c r="L268" s="59"/>
      <c r="M268" s="203"/>
      <c r="N268" s="40"/>
      <c r="O268" s="40"/>
      <c r="P268" s="40"/>
      <c r="Q268" s="40"/>
      <c r="R268" s="40"/>
      <c r="S268" s="40"/>
      <c r="T268" s="76"/>
      <c r="AT268" s="22" t="s">
        <v>139</v>
      </c>
      <c r="AU268" s="22" t="s">
        <v>84</v>
      </c>
    </row>
    <row r="269" spans="2:47" s="1" customFormat="1" ht="27">
      <c r="B269" s="39"/>
      <c r="C269" s="61"/>
      <c r="D269" s="201" t="s">
        <v>141</v>
      </c>
      <c r="E269" s="61"/>
      <c r="F269" s="202" t="s">
        <v>446</v>
      </c>
      <c r="G269" s="61"/>
      <c r="H269" s="61"/>
      <c r="I269" s="161"/>
      <c r="J269" s="61"/>
      <c r="K269" s="61"/>
      <c r="L269" s="59"/>
      <c r="M269" s="203"/>
      <c r="N269" s="40"/>
      <c r="O269" s="40"/>
      <c r="P269" s="40"/>
      <c r="Q269" s="40"/>
      <c r="R269" s="40"/>
      <c r="S269" s="40"/>
      <c r="T269" s="76"/>
      <c r="AT269" s="22" t="s">
        <v>141</v>
      </c>
      <c r="AU269" s="22" t="s">
        <v>84</v>
      </c>
    </row>
    <row r="270" spans="2:51" s="12" customFormat="1" ht="13.5">
      <c r="B270" s="215"/>
      <c r="C270" s="216"/>
      <c r="D270" s="201" t="s">
        <v>148</v>
      </c>
      <c r="E270" s="217" t="s">
        <v>32</v>
      </c>
      <c r="F270" s="218" t="s">
        <v>447</v>
      </c>
      <c r="G270" s="216"/>
      <c r="H270" s="217" t="s">
        <v>32</v>
      </c>
      <c r="I270" s="219"/>
      <c r="J270" s="216"/>
      <c r="K270" s="216"/>
      <c r="L270" s="220"/>
      <c r="M270" s="221"/>
      <c r="N270" s="222"/>
      <c r="O270" s="222"/>
      <c r="P270" s="222"/>
      <c r="Q270" s="222"/>
      <c r="R270" s="222"/>
      <c r="S270" s="222"/>
      <c r="T270" s="223"/>
      <c r="AT270" s="224" t="s">
        <v>148</v>
      </c>
      <c r="AU270" s="224" t="s">
        <v>84</v>
      </c>
      <c r="AV270" s="12" t="s">
        <v>82</v>
      </c>
      <c r="AW270" s="12" t="s">
        <v>38</v>
      </c>
      <c r="AX270" s="12" t="s">
        <v>74</v>
      </c>
      <c r="AY270" s="224" t="s">
        <v>130</v>
      </c>
    </row>
    <row r="271" spans="2:51" s="11" customFormat="1" ht="13.5">
      <c r="B271" s="204"/>
      <c r="C271" s="205"/>
      <c r="D271" s="201" t="s">
        <v>148</v>
      </c>
      <c r="E271" s="206" t="s">
        <v>32</v>
      </c>
      <c r="F271" s="207" t="s">
        <v>448</v>
      </c>
      <c r="G271" s="205"/>
      <c r="H271" s="208">
        <v>0.43</v>
      </c>
      <c r="I271" s="209"/>
      <c r="J271" s="205"/>
      <c r="K271" s="205"/>
      <c r="L271" s="210"/>
      <c r="M271" s="211"/>
      <c r="N271" s="212"/>
      <c r="O271" s="212"/>
      <c r="P271" s="212"/>
      <c r="Q271" s="212"/>
      <c r="R271" s="212"/>
      <c r="S271" s="212"/>
      <c r="T271" s="213"/>
      <c r="AT271" s="214" t="s">
        <v>148</v>
      </c>
      <c r="AU271" s="214" t="s">
        <v>84</v>
      </c>
      <c r="AV271" s="11" t="s">
        <v>84</v>
      </c>
      <c r="AW271" s="11" t="s">
        <v>38</v>
      </c>
      <c r="AX271" s="11" t="s">
        <v>82</v>
      </c>
      <c r="AY271" s="214" t="s">
        <v>130</v>
      </c>
    </row>
    <row r="272" spans="2:65" s="1" customFormat="1" ht="38.25" customHeight="1">
      <c r="B272" s="39"/>
      <c r="C272" s="190" t="s">
        <v>449</v>
      </c>
      <c r="D272" s="190" t="s">
        <v>132</v>
      </c>
      <c r="E272" s="191" t="s">
        <v>450</v>
      </c>
      <c r="F272" s="192" t="s">
        <v>451</v>
      </c>
      <c r="G272" s="193" t="s">
        <v>226</v>
      </c>
      <c r="H272" s="194">
        <v>3.87</v>
      </c>
      <c r="I272" s="195"/>
      <c r="J272" s="194">
        <f>ROUND(I272*H272,2)</f>
        <v>0</v>
      </c>
      <c r="K272" s="192" t="s">
        <v>136</v>
      </c>
      <c r="L272" s="59"/>
      <c r="M272" s="196" t="s">
        <v>32</v>
      </c>
      <c r="N272" s="197" t="s">
        <v>45</v>
      </c>
      <c r="O272" s="40"/>
      <c r="P272" s="198">
        <f>O272*H272</f>
        <v>0</v>
      </c>
      <c r="Q272" s="198">
        <v>0</v>
      </c>
      <c r="R272" s="198">
        <f>Q272*H272</f>
        <v>0</v>
      </c>
      <c r="S272" s="198">
        <v>0</v>
      </c>
      <c r="T272" s="199">
        <f>S272*H272</f>
        <v>0</v>
      </c>
      <c r="AR272" s="22" t="s">
        <v>137</v>
      </c>
      <c r="AT272" s="22" t="s">
        <v>132</v>
      </c>
      <c r="AU272" s="22" t="s">
        <v>84</v>
      </c>
      <c r="AY272" s="22" t="s">
        <v>130</v>
      </c>
      <c r="BE272" s="200">
        <f>IF(N272="základní",J272,0)</f>
        <v>0</v>
      </c>
      <c r="BF272" s="200">
        <f>IF(N272="snížená",J272,0)</f>
        <v>0</v>
      </c>
      <c r="BG272" s="200">
        <f>IF(N272="zákl. přenesená",J272,0)</f>
        <v>0</v>
      </c>
      <c r="BH272" s="200">
        <f>IF(N272="sníž. přenesená",J272,0)</f>
        <v>0</v>
      </c>
      <c r="BI272" s="200">
        <f>IF(N272="nulová",J272,0)</f>
        <v>0</v>
      </c>
      <c r="BJ272" s="22" t="s">
        <v>82</v>
      </c>
      <c r="BK272" s="200">
        <f>ROUND(I272*H272,2)</f>
        <v>0</v>
      </c>
      <c r="BL272" s="22" t="s">
        <v>137</v>
      </c>
      <c r="BM272" s="22" t="s">
        <v>452</v>
      </c>
    </row>
    <row r="273" spans="2:47" s="1" customFormat="1" ht="67.5">
      <c r="B273" s="39"/>
      <c r="C273" s="61"/>
      <c r="D273" s="201" t="s">
        <v>139</v>
      </c>
      <c r="E273" s="61"/>
      <c r="F273" s="202" t="s">
        <v>445</v>
      </c>
      <c r="G273" s="61"/>
      <c r="H273" s="61"/>
      <c r="I273" s="161"/>
      <c r="J273" s="61"/>
      <c r="K273" s="61"/>
      <c r="L273" s="59"/>
      <c r="M273" s="203"/>
      <c r="N273" s="40"/>
      <c r="O273" s="40"/>
      <c r="P273" s="40"/>
      <c r="Q273" s="40"/>
      <c r="R273" s="40"/>
      <c r="S273" s="40"/>
      <c r="T273" s="76"/>
      <c r="AT273" s="22" t="s">
        <v>139</v>
      </c>
      <c r="AU273" s="22" t="s">
        <v>84</v>
      </c>
    </row>
    <row r="274" spans="2:47" s="1" customFormat="1" ht="54">
      <c r="B274" s="39"/>
      <c r="C274" s="61"/>
      <c r="D274" s="201" t="s">
        <v>141</v>
      </c>
      <c r="E274" s="61"/>
      <c r="F274" s="202" t="s">
        <v>453</v>
      </c>
      <c r="G274" s="61"/>
      <c r="H274" s="61"/>
      <c r="I274" s="161"/>
      <c r="J274" s="61"/>
      <c r="K274" s="61"/>
      <c r="L274" s="59"/>
      <c r="M274" s="203"/>
      <c r="N274" s="40"/>
      <c r="O274" s="40"/>
      <c r="P274" s="40"/>
      <c r="Q274" s="40"/>
      <c r="R274" s="40"/>
      <c r="S274" s="40"/>
      <c r="T274" s="76"/>
      <c r="AT274" s="22" t="s">
        <v>141</v>
      </c>
      <c r="AU274" s="22" t="s">
        <v>84</v>
      </c>
    </row>
    <row r="275" spans="2:51" s="11" customFormat="1" ht="13.5">
      <c r="B275" s="204"/>
      <c r="C275" s="205"/>
      <c r="D275" s="201" t="s">
        <v>148</v>
      </c>
      <c r="E275" s="206" t="s">
        <v>32</v>
      </c>
      <c r="F275" s="207" t="s">
        <v>454</v>
      </c>
      <c r="G275" s="205"/>
      <c r="H275" s="208">
        <v>3.87</v>
      </c>
      <c r="I275" s="209"/>
      <c r="J275" s="205"/>
      <c r="K275" s="205"/>
      <c r="L275" s="210"/>
      <c r="M275" s="211"/>
      <c r="N275" s="212"/>
      <c r="O275" s="212"/>
      <c r="P275" s="212"/>
      <c r="Q275" s="212"/>
      <c r="R275" s="212"/>
      <c r="S275" s="212"/>
      <c r="T275" s="213"/>
      <c r="AT275" s="214" t="s">
        <v>148</v>
      </c>
      <c r="AU275" s="214" t="s">
        <v>84</v>
      </c>
      <c r="AV275" s="11" t="s">
        <v>84</v>
      </c>
      <c r="AW275" s="11" t="s">
        <v>38</v>
      </c>
      <c r="AX275" s="11" t="s">
        <v>82</v>
      </c>
      <c r="AY275" s="214" t="s">
        <v>130</v>
      </c>
    </row>
    <row r="276" spans="2:65" s="1" customFormat="1" ht="25.5" customHeight="1">
      <c r="B276" s="39"/>
      <c r="C276" s="190" t="s">
        <v>455</v>
      </c>
      <c r="D276" s="190" t="s">
        <v>132</v>
      </c>
      <c r="E276" s="191" t="s">
        <v>456</v>
      </c>
      <c r="F276" s="192" t="s">
        <v>225</v>
      </c>
      <c r="G276" s="193" t="s">
        <v>226</v>
      </c>
      <c r="H276" s="194">
        <v>62.84</v>
      </c>
      <c r="I276" s="195"/>
      <c r="J276" s="194">
        <f>ROUND(I276*H276,2)</f>
        <v>0</v>
      </c>
      <c r="K276" s="192" t="s">
        <v>136</v>
      </c>
      <c r="L276" s="59"/>
      <c r="M276" s="196" t="s">
        <v>32</v>
      </c>
      <c r="N276" s="197" t="s">
        <v>45</v>
      </c>
      <c r="O276" s="40"/>
      <c r="P276" s="198">
        <f>O276*H276</f>
        <v>0</v>
      </c>
      <c r="Q276" s="198">
        <v>0</v>
      </c>
      <c r="R276" s="198">
        <f>Q276*H276</f>
        <v>0</v>
      </c>
      <c r="S276" s="198">
        <v>0</v>
      </c>
      <c r="T276" s="199">
        <f>S276*H276</f>
        <v>0</v>
      </c>
      <c r="AR276" s="22" t="s">
        <v>137</v>
      </c>
      <c r="AT276" s="22" t="s">
        <v>132</v>
      </c>
      <c r="AU276" s="22" t="s">
        <v>84</v>
      </c>
      <c r="AY276" s="22" t="s">
        <v>130</v>
      </c>
      <c r="BE276" s="200">
        <f>IF(N276="základní",J276,0)</f>
        <v>0</v>
      </c>
      <c r="BF276" s="200">
        <f>IF(N276="snížená",J276,0)</f>
        <v>0</v>
      </c>
      <c r="BG276" s="200">
        <f>IF(N276="zákl. přenesená",J276,0)</f>
        <v>0</v>
      </c>
      <c r="BH276" s="200">
        <f>IF(N276="sníž. přenesená",J276,0)</f>
        <v>0</v>
      </c>
      <c r="BI276" s="200">
        <f>IF(N276="nulová",J276,0)</f>
        <v>0</v>
      </c>
      <c r="BJ276" s="22" t="s">
        <v>82</v>
      </c>
      <c r="BK276" s="200">
        <f>ROUND(I276*H276,2)</f>
        <v>0</v>
      </c>
      <c r="BL276" s="22" t="s">
        <v>137</v>
      </c>
      <c r="BM276" s="22" t="s">
        <v>457</v>
      </c>
    </row>
    <row r="277" spans="2:47" s="1" customFormat="1" ht="81">
      <c r="B277" s="39"/>
      <c r="C277" s="61"/>
      <c r="D277" s="201" t="s">
        <v>139</v>
      </c>
      <c r="E277" s="61"/>
      <c r="F277" s="202" t="s">
        <v>458</v>
      </c>
      <c r="G277" s="61"/>
      <c r="H277" s="61"/>
      <c r="I277" s="161"/>
      <c r="J277" s="61"/>
      <c r="K277" s="61"/>
      <c r="L277" s="59"/>
      <c r="M277" s="203"/>
      <c r="N277" s="40"/>
      <c r="O277" s="40"/>
      <c r="P277" s="40"/>
      <c r="Q277" s="40"/>
      <c r="R277" s="40"/>
      <c r="S277" s="40"/>
      <c r="T277" s="76"/>
      <c r="AT277" s="22" t="s">
        <v>139</v>
      </c>
      <c r="AU277" s="22" t="s">
        <v>84</v>
      </c>
    </row>
    <row r="278" spans="2:47" s="1" customFormat="1" ht="27">
      <c r="B278" s="39"/>
      <c r="C278" s="61"/>
      <c r="D278" s="201" t="s">
        <v>141</v>
      </c>
      <c r="E278" s="61"/>
      <c r="F278" s="202" t="s">
        <v>459</v>
      </c>
      <c r="G278" s="61"/>
      <c r="H278" s="61"/>
      <c r="I278" s="161"/>
      <c r="J278" s="61"/>
      <c r="K278" s="61"/>
      <c r="L278" s="59"/>
      <c r="M278" s="203"/>
      <c r="N278" s="40"/>
      <c r="O278" s="40"/>
      <c r="P278" s="40"/>
      <c r="Q278" s="40"/>
      <c r="R278" s="40"/>
      <c r="S278" s="40"/>
      <c r="T278" s="76"/>
      <c r="AT278" s="22" t="s">
        <v>141</v>
      </c>
      <c r="AU278" s="22" t="s">
        <v>84</v>
      </c>
    </row>
    <row r="279" spans="2:63" s="10" customFormat="1" ht="29.85" customHeight="1">
      <c r="B279" s="174"/>
      <c r="C279" s="175"/>
      <c r="D279" s="176" t="s">
        <v>73</v>
      </c>
      <c r="E279" s="188" t="s">
        <v>460</v>
      </c>
      <c r="F279" s="188" t="s">
        <v>461</v>
      </c>
      <c r="G279" s="175"/>
      <c r="H279" s="175"/>
      <c r="I279" s="178"/>
      <c r="J279" s="189">
        <f>BK279</f>
        <v>0</v>
      </c>
      <c r="K279" s="175"/>
      <c r="L279" s="180"/>
      <c r="M279" s="181"/>
      <c r="N279" s="182"/>
      <c r="O279" s="182"/>
      <c r="P279" s="183">
        <f>SUM(P280:P281)</f>
        <v>0</v>
      </c>
      <c r="Q279" s="182"/>
      <c r="R279" s="183">
        <f>SUM(R280:R281)</f>
        <v>0</v>
      </c>
      <c r="S279" s="182"/>
      <c r="T279" s="184">
        <f>SUM(T280:T281)</f>
        <v>0</v>
      </c>
      <c r="AR279" s="185" t="s">
        <v>82</v>
      </c>
      <c r="AT279" s="186" t="s">
        <v>73</v>
      </c>
      <c r="AU279" s="186" t="s">
        <v>82</v>
      </c>
      <c r="AY279" s="185" t="s">
        <v>130</v>
      </c>
      <c r="BK279" s="187">
        <f>SUM(BK280:BK281)</f>
        <v>0</v>
      </c>
    </row>
    <row r="280" spans="2:65" s="1" customFormat="1" ht="25.5" customHeight="1">
      <c r="B280" s="39"/>
      <c r="C280" s="190" t="s">
        <v>462</v>
      </c>
      <c r="D280" s="190" t="s">
        <v>132</v>
      </c>
      <c r="E280" s="191" t="s">
        <v>463</v>
      </c>
      <c r="F280" s="192" t="s">
        <v>464</v>
      </c>
      <c r="G280" s="193" t="s">
        <v>226</v>
      </c>
      <c r="H280" s="194">
        <v>94.37</v>
      </c>
      <c r="I280" s="195"/>
      <c r="J280" s="194">
        <f>ROUND(I280*H280,2)</f>
        <v>0</v>
      </c>
      <c r="K280" s="192" t="s">
        <v>136</v>
      </c>
      <c r="L280" s="59"/>
      <c r="M280" s="196" t="s">
        <v>32</v>
      </c>
      <c r="N280" s="197" t="s">
        <v>45</v>
      </c>
      <c r="O280" s="40"/>
      <c r="P280" s="198">
        <f>O280*H280</f>
        <v>0</v>
      </c>
      <c r="Q280" s="198">
        <v>0</v>
      </c>
      <c r="R280" s="198">
        <f>Q280*H280</f>
        <v>0</v>
      </c>
      <c r="S280" s="198">
        <v>0</v>
      </c>
      <c r="T280" s="199">
        <f>S280*H280</f>
        <v>0</v>
      </c>
      <c r="AR280" s="22" t="s">
        <v>137</v>
      </c>
      <c r="AT280" s="22" t="s">
        <v>132</v>
      </c>
      <c r="AU280" s="22" t="s">
        <v>84</v>
      </c>
      <c r="AY280" s="22" t="s">
        <v>130</v>
      </c>
      <c r="BE280" s="200">
        <f>IF(N280="základní",J280,0)</f>
        <v>0</v>
      </c>
      <c r="BF280" s="200">
        <f>IF(N280="snížená",J280,0)</f>
        <v>0</v>
      </c>
      <c r="BG280" s="200">
        <f>IF(N280="zákl. přenesená",J280,0)</f>
        <v>0</v>
      </c>
      <c r="BH280" s="200">
        <f>IF(N280="sníž. přenesená",J280,0)</f>
        <v>0</v>
      </c>
      <c r="BI280" s="200">
        <f>IF(N280="nulová",J280,0)</f>
        <v>0</v>
      </c>
      <c r="BJ280" s="22" t="s">
        <v>82</v>
      </c>
      <c r="BK280" s="200">
        <f>ROUND(I280*H280,2)</f>
        <v>0</v>
      </c>
      <c r="BL280" s="22" t="s">
        <v>137</v>
      </c>
      <c r="BM280" s="22" t="s">
        <v>465</v>
      </c>
    </row>
    <row r="281" spans="2:47" s="1" customFormat="1" ht="27">
      <c r="B281" s="39"/>
      <c r="C281" s="61"/>
      <c r="D281" s="201" t="s">
        <v>139</v>
      </c>
      <c r="E281" s="61"/>
      <c r="F281" s="202" t="s">
        <v>466</v>
      </c>
      <c r="G281" s="61"/>
      <c r="H281" s="61"/>
      <c r="I281" s="161"/>
      <c r="J281" s="61"/>
      <c r="K281" s="61"/>
      <c r="L281" s="59"/>
      <c r="M281" s="203"/>
      <c r="N281" s="40"/>
      <c r="O281" s="40"/>
      <c r="P281" s="40"/>
      <c r="Q281" s="40"/>
      <c r="R281" s="40"/>
      <c r="S281" s="40"/>
      <c r="T281" s="76"/>
      <c r="AT281" s="22" t="s">
        <v>139</v>
      </c>
      <c r="AU281" s="22" t="s">
        <v>84</v>
      </c>
    </row>
    <row r="282" spans="2:63" s="10" customFormat="1" ht="37.35" customHeight="1">
      <c r="B282" s="174"/>
      <c r="C282" s="175"/>
      <c r="D282" s="176" t="s">
        <v>73</v>
      </c>
      <c r="E282" s="177" t="s">
        <v>467</v>
      </c>
      <c r="F282" s="177" t="s">
        <v>468</v>
      </c>
      <c r="G282" s="175"/>
      <c r="H282" s="175"/>
      <c r="I282" s="178"/>
      <c r="J282" s="179">
        <f>BK282</f>
        <v>0</v>
      </c>
      <c r="K282" s="175"/>
      <c r="L282" s="180"/>
      <c r="M282" s="181"/>
      <c r="N282" s="182"/>
      <c r="O282" s="182"/>
      <c r="P282" s="183">
        <f>SUM(P283:P301)</f>
        <v>0</v>
      </c>
      <c r="Q282" s="182"/>
      <c r="R282" s="183">
        <f>SUM(R283:R301)</f>
        <v>0.065471</v>
      </c>
      <c r="S282" s="182"/>
      <c r="T282" s="184">
        <f>SUM(T283:T301)</f>
        <v>0</v>
      </c>
      <c r="AR282" s="185" t="s">
        <v>82</v>
      </c>
      <c r="AT282" s="186" t="s">
        <v>73</v>
      </c>
      <c r="AU282" s="186" t="s">
        <v>74</v>
      </c>
      <c r="AY282" s="185" t="s">
        <v>130</v>
      </c>
      <c r="BK282" s="187">
        <f>SUM(BK283:BK301)</f>
        <v>0</v>
      </c>
    </row>
    <row r="283" spans="2:65" s="1" customFormat="1" ht="38.25" customHeight="1">
      <c r="B283" s="39"/>
      <c r="C283" s="190" t="s">
        <v>469</v>
      </c>
      <c r="D283" s="190" t="s">
        <v>132</v>
      </c>
      <c r="E283" s="191" t="s">
        <v>155</v>
      </c>
      <c r="F283" s="192" t="s">
        <v>156</v>
      </c>
      <c r="G283" s="193" t="s">
        <v>157</v>
      </c>
      <c r="H283" s="194">
        <v>69.65</v>
      </c>
      <c r="I283" s="195"/>
      <c r="J283" s="194">
        <f>ROUND(I283*H283,2)</f>
        <v>0</v>
      </c>
      <c r="K283" s="192" t="s">
        <v>136</v>
      </c>
      <c r="L283" s="59"/>
      <c r="M283" s="196" t="s">
        <v>32</v>
      </c>
      <c r="N283" s="197" t="s">
        <v>45</v>
      </c>
      <c r="O283" s="40"/>
      <c r="P283" s="198">
        <f>O283*H283</f>
        <v>0</v>
      </c>
      <c r="Q283" s="198">
        <v>0</v>
      </c>
      <c r="R283" s="198">
        <f>Q283*H283</f>
        <v>0</v>
      </c>
      <c r="S283" s="198">
        <v>0</v>
      </c>
      <c r="T283" s="199">
        <f>S283*H283</f>
        <v>0</v>
      </c>
      <c r="AR283" s="22" t="s">
        <v>137</v>
      </c>
      <c r="AT283" s="22" t="s">
        <v>132</v>
      </c>
      <c r="AU283" s="22" t="s">
        <v>82</v>
      </c>
      <c r="AY283" s="22" t="s">
        <v>130</v>
      </c>
      <c r="BE283" s="200">
        <f>IF(N283="základní",J283,0)</f>
        <v>0</v>
      </c>
      <c r="BF283" s="200">
        <f>IF(N283="snížená",J283,0)</f>
        <v>0</v>
      </c>
      <c r="BG283" s="200">
        <f>IF(N283="zákl. přenesená",J283,0)</f>
        <v>0</v>
      </c>
      <c r="BH283" s="200">
        <f>IF(N283="sníž. přenesená",J283,0)</f>
        <v>0</v>
      </c>
      <c r="BI283" s="200">
        <f>IF(N283="nulová",J283,0)</f>
        <v>0</v>
      </c>
      <c r="BJ283" s="22" t="s">
        <v>82</v>
      </c>
      <c r="BK283" s="200">
        <f>ROUND(I283*H283,2)</f>
        <v>0</v>
      </c>
      <c r="BL283" s="22" t="s">
        <v>137</v>
      </c>
      <c r="BM283" s="22" t="s">
        <v>470</v>
      </c>
    </row>
    <row r="284" spans="2:47" s="1" customFormat="1" ht="270">
      <c r="B284" s="39"/>
      <c r="C284" s="61"/>
      <c r="D284" s="201" t="s">
        <v>139</v>
      </c>
      <c r="E284" s="61"/>
      <c r="F284" s="202" t="s">
        <v>159</v>
      </c>
      <c r="G284" s="61"/>
      <c r="H284" s="61"/>
      <c r="I284" s="161"/>
      <c r="J284" s="61"/>
      <c r="K284" s="61"/>
      <c r="L284" s="59"/>
      <c r="M284" s="203"/>
      <c r="N284" s="40"/>
      <c r="O284" s="40"/>
      <c r="P284" s="40"/>
      <c r="Q284" s="40"/>
      <c r="R284" s="40"/>
      <c r="S284" s="40"/>
      <c r="T284" s="76"/>
      <c r="AT284" s="22" t="s">
        <v>139</v>
      </c>
      <c r="AU284" s="22" t="s">
        <v>82</v>
      </c>
    </row>
    <row r="285" spans="2:47" s="1" customFormat="1" ht="27">
      <c r="B285" s="39"/>
      <c r="C285" s="61"/>
      <c r="D285" s="201" t="s">
        <v>141</v>
      </c>
      <c r="E285" s="61"/>
      <c r="F285" s="202" t="s">
        <v>471</v>
      </c>
      <c r="G285" s="61"/>
      <c r="H285" s="61"/>
      <c r="I285" s="161"/>
      <c r="J285" s="61"/>
      <c r="K285" s="61"/>
      <c r="L285" s="59"/>
      <c r="M285" s="203"/>
      <c r="N285" s="40"/>
      <c r="O285" s="40"/>
      <c r="P285" s="40"/>
      <c r="Q285" s="40"/>
      <c r="R285" s="40"/>
      <c r="S285" s="40"/>
      <c r="T285" s="76"/>
      <c r="AT285" s="22" t="s">
        <v>141</v>
      </c>
      <c r="AU285" s="22" t="s">
        <v>82</v>
      </c>
    </row>
    <row r="286" spans="2:51" s="11" customFormat="1" ht="13.5">
      <c r="B286" s="204"/>
      <c r="C286" s="205"/>
      <c r="D286" s="201" t="s">
        <v>148</v>
      </c>
      <c r="E286" s="206" t="s">
        <v>32</v>
      </c>
      <c r="F286" s="207" t="s">
        <v>472</v>
      </c>
      <c r="G286" s="205"/>
      <c r="H286" s="208">
        <v>69.65</v>
      </c>
      <c r="I286" s="209"/>
      <c r="J286" s="205"/>
      <c r="K286" s="205"/>
      <c r="L286" s="210"/>
      <c r="M286" s="211"/>
      <c r="N286" s="212"/>
      <c r="O286" s="212"/>
      <c r="P286" s="212"/>
      <c r="Q286" s="212"/>
      <c r="R286" s="212"/>
      <c r="S286" s="212"/>
      <c r="T286" s="213"/>
      <c r="AT286" s="214" t="s">
        <v>148</v>
      </c>
      <c r="AU286" s="214" t="s">
        <v>82</v>
      </c>
      <c r="AV286" s="11" t="s">
        <v>84</v>
      </c>
      <c r="AW286" s="11" t="s">
        <v>38</v>
      </c>
      <c r="AX286" s="11" t="s">
        <v>82</v>
      </c>
      <c r="AY286" s="214" t="s">
        <v>130</v>
      </c>
    </row>
    <row r="287" spans="2:65" s="1" customFormat="1" ht="38.25" customHeight="1">
      <c r="B287" s="39"/>
      <c r="C287" s="190" t="s">
        <v>473</v>
      </c>
      <c r="D287" s="190" t="s">
        <v>132</v>
      </c>
      <c r="E287" s="191" t="s">
        <v>162</v>
      </c>
      <c r="F287" s="192" t="s">
        <v>163</v>
      </c>
      <c r="G287" s="193" t="s">
        <v>157</v>
      </c>
      <c r="H287" s="194">
        <v>69.65</v>
      </c>
      <c r="I287" s="195"/>
      <c r="J287" s="194">
        <f>ROUND(I287*H287,2)</f>
        <v>0</v>
      </c>
      <c r="K287" s="192" t="s">
        <v>136</v>
      </c>
      <c r="L287" s="59"/>
      <c r="M287" s="196" t="s">
        <v>32</v>
      </c>
      <c r="N287" s="197" t="s">
        <v>45</v>
      </c>
      <c r="O287" s="40"/>
      <c r="P287" s="198">
        <f>O287*H287</f>
        <v>0</v>
      </c>
      <c r="Q287" s="198">
        <v>0</v>
      </c>
      <c r="R287" s="198">
        <f>Q287*H287</f>
        <v>0</v>
      </c>
      <c r="S287" s="198">
        <v>0</v>
      </c>
      <c r="T287" s="199">
        <f>S287*H287</f>
        <v>0</v>
      </c>
      <c r="AR287" s="22" t="s">
        <v>137</v>
      </c>
      <c r="AT287" s="22" t="s">
        <v>132</v>
      </c>
      <c r="AU287" s="22" t="s">
        <v>82</v>
      </c>
      <c r="AY287" s="22" t="s">
        <v>130</v>
      </c>
      <c r="BE287" s="200">
        <f>IF(N287="základní",J287,0)</f>
        <v>0</v>
      </c>
      <c r="BF287" s="200">
        <f>IF(N287="snížená",J287,0)</f>
        <v>0</v>
      </c>
      <c r="BG287" s="200">
        <f>IF(N287="zákl. přenesená",J287,0)</f>
        <v>0</v>
      </c>
      <c r="BH287" s="200">
        <f>IF(N287="sníž. přenesená",J287,0)</f>
        <v>0</v>
      </c>
      <c r="BI287" s="200">
        <f>IF(N287="nulová",J287,0)</f>
        <v>0</v>
      </c>
      <c r="BJ287" s="22" t="s">
        <v>82</v>
      </c>
      <c r="BK287" s="200">
        <f>ROUND(I287*H287,2)</f>
        <v>0</v>
      </c>
      <c r="BL287" s="22" t="s">
        <v>137</v>
      </c>
      <c r="BM287" s="22" t="s">
        <v>474</v>
      </c>
    </row>
    <row r="288" spans="2:47" s="1" customFormat="1" ht="270">
      <c r="B288" s="39"/>
      <c r="C288" s="61"/>
      <c r="D288" s="201" t="s">
        <v>139</v>
      </c>
      <c r="E288" s="61"/>
      <c r="F288" s="202" t="s">
        <v>159</v>
      </c>
      <c r="G288" s="61"/>
      <c r="H288" s="61"/>
      <c r="I288" s="161"/>
      <c r="J288" s="61"/>
      <c r="K288" s="61"/>
      <c r="L288" s="59"/>
      <c r="M288" s="203"/>
      <c r="N288" s="40"/>
      <c r="O288" s="40"/>
      <c r="P288" s="40"/>
      <c r="Q288" s="40"/>
      <c r="R288" s="40"/>
      <c r="S288" s="40"/>
      <c r="T288" s="76"/>
      <c r="AT288" s="22" t="s">
        <v>139</v>
      </c>
      <c r="AU288" s="22" t="s">
        <v>82</v>
      </c>
    </row>
    <row r="289" spans="2:65" s="1" customFormat="1" ht="38.25" customHeight="1">
      <c r="B289" s="39"/>
      <c r="C289" s="190" t="s">
        <v>475</v>
      </c>
      <c r="D289" s="190" t="s">
        <v>132</v>
      </c>
      <c r="E289" s="191" t="s">
        <v>214</v>
      </c>
      <c r="F289" s="192" t="s">
        <v>215</v>
      </c>
      <c r="G289" s="193" t="s">
        <v>157</v>
      </c>
      <c r="H289" s="194">
        <v>69.65</v>
      </c>
      <c r="I289" s="195"/>
      <c r="J289" s="194">
        <f>ROUND(I289*H289,2)</f>
        <v>0</v>
      </c>
      <c r="K289" s="192" t="s">
        <v>136</v>
      </c>
      <c r="L289" s="59"/>
      <c r="M289" s="196" t="s">
        <v>32</v>
      </c>
      <c r="N289" s="197" t="s">
        <v>45</v>
      </c>
      <c r="O289" s="40"/>
      <c r="P289" s="198">
        <f>O289*H289</f>
        <v>0</v>
      </c>
      <c r="Q289" s="198">
        <v>0</v>
      </c>
      <c r="R289" s="198">
        <f>Q289*H289</f>
        <v>0</v>
      </c>
      <c r="S289" s="198">
        <v>0</v>
      </c>
      <c r="T289" s="199">
        <f>S289*H289</f>
        <v>0</v>
      </c>
      <c r="AR289" s="22" t="s">
        <v>137</v>
      </c>
      <c r="AT289" s="22" t="s">
        <v>132</v>
      </c>
      <c r="AU289" s="22" t="s">
        <v>82</v>
      </c>
      <c r="AY289" s="22" t="s">
        <v>130</v>
      </c>
      <c r="BE289" s="200">
        <f>IF(N289="základní",J289,0)</f>
        <v>0</v>
      </c>
      <c r="BF289" s="200">
        <f>IF(N289="snížená",J289,0)</f>
        <v>0</v>
      </c>
      <c r="BG289" s="200">
        <f>IF(N289="zákl. přenesená",J289,0)</f>
        <v>0</v>
      </c>
      <c r="BH289" s="200">
        <f>IF(N289="sníž. přenesená",J289,0)</f>
        <v>0</v>
      </c>
      <c r="BI289" s="200">
        <f>IF(N289="nulová",J289,0)</f>
        <v>0</v>
      </c>
      <c r="BJ289" s="22" t="s">
        <v>82</v>
      </c>
      <c r="BK289" s="200">
        <f>ROUND(I289*H289,2)</f>
        <v>0</v>
      </c>
      <c r="BL289" s="22" t="s">
        <v>137</v>
      </c>
      <c r="BM289" s="22" t="s">
        <v>476</v>
      </c>
    </row>
    <row r="290" spans="2:47" s="1" customFormat="1" ht="189">
      <c r="B290" s="39"/>
      <c r="C290" s="61"/>
      <c r="D290" s="201" t="s">
        <v>139</v>
      </c>
      <c r="E290" s="61"/>
      <c r="F290" s="202" t="s">
        <v>217</v>
      </c>
      <c r="G290" s="61"/>
      <c r="H290" s="61"/>
      <c r="I290" s="161"/>
      <c r="J290" s="61"/>
      <c r="K290" s="61"/>
      <c r="L290" s="59"/>
      <c r="M290" s="203"/>
      <c r="N290" s="40"/>
      <c r="O290" s="40"/>
      <c r="P290" s="40"/>
      <c r="Q290" s="40"/>
      <c r="R290" s="40"/>
      <c r="S290" s="40"/>
      <c r="T290" s="76"/>
      <c r="AT290" s="22" t="s">
        <v>139</v>
      </c>
      <c r="AU290" s="22" t="s">
        <v>82</v>
      </c>
    </row>
    <row r="291" spans="2:47" s="1" customFormat="1" ht="27">
      <c r="B291" s="39"/>
      <c r="C291" s="61"/>
      <c r="D291" s="201" t="s">
        <v>141</v>
      </c>
      <c r="E291" s="61"/>
      <c r="F291" s="202" t="s">
        <v>165</v>
      </c>
      <c r="G291" s="61"/>
      <c r="H291" s="61"/>
      <c r="I291" s="161"/>
      <c r="J291" s="61"/>
      <c r="K291" s="61"/>
      <c r="L291" s="59"/>
      <c r="M291" s="203"/>
      <c r="N291" s="40"/>
      <c r="O291" s="40"/>
      <c r="P291" s="40"/>
      <c r="Q291" s="40"/>
      <c r="R291" s="40"/>
      <c r="S291" s="40"/>
      <c r="T291" s="76"/>
      <c r="AT291" s="22" t="s">
        <v>141</v>
      </c>
      <c r="AU291" s="22" t="s">
        <v>82</v>
      </c>
    </row>
    <row r="292" spans="2:65" s="1" customFormat="1" ht="25.5" customHeight="1">
      <c r="B292" s="39"/>
      <c r="C292" s="190" t="s">
        <v>477</v>
      </c>
      <c r="D292" s="190" t="s">
        <v>132</v>
      </c>
      <c r="E292" s="191" t="s">
        <v>224</v>
      </c>
      <c r="F292" s="192" t="s">
        <v>225</v>
      </c>
      <c r="G292" s="193" t="s">
        <v>226</v>
      </c>
      <c r="H292" s="194">
        <v>132.34</v>
      </c>
      <c r="I292" s="195"/>
      <c r="J292" s="194">
        <f>ROUND(I292*H292,2)</f>
        <v>0</v>
      </c>
      <c r="K292" s="192" t="s">
        <v>136</v>
      </c>
      <c r="L292" s="59"/>
      <c r="M292" s="196" t="s">
        <v>32</v>
      </c>
      <c r="N292" s="197" t="s">
        <v>45</v>
      </c>
      <c r="O292" s="40"/>
      <c r="P292" s="198">
        <f>O292*H292</f>
        <v>0</v>
      </c>
      <c r="Q292" s="198">
        <v>0</v>
      </c>
      <c r="R292" s="198">
        <f>Q292*H292</f>
        <v>0</v>
      </c>
      <c r="S292" s="198">
        <v>0</v>
      </c>
      <c r="T292" s="199">
        <f>S292*H292</f>
        <v>0</v>
      </c>
      <c r="AR292" s="22" t="s">
        <v>137</v>
      </c>
      <c r="AT292" s="22" t="s">
        <v>132</v>
      </c>
      <c r="AU292" s="22" t="s">
        <v>82</v>
      </c>
      <c r="AY292" s="22" t="s">
        <v>130</v>
      </c>
      <c r="BE292" s="200">
        <f>IF(N292="základní",J292,0)</f>
        <v>0</v>
      </c>
      <c r="BF292" s="200">
        <f>IF(N292="snížená",J292,0)</f>
        <v>0</v>
      </c>
      <c r="BG292" s="200">
        <f>IF(N292="zákl. přenesená",J292,0)</f>
        <v>0</v>
      </c>
      <c r="BH292" s="200">
        <f>IF(N292="sníž. přenesená",J292,0)</f>
        <v>0</v>
      </c>
      <c r="BI292" s="200">
        <f>IF(N292="nulová",J292,0)</f>
        <v>0</v>
      </c>
      <c r="BJ292" s="22" t="s">
        <v>82</v>
      </c>
      <c r="BK292" s="200">
        <f>ROUND(I292*H292,2)</f>
        <v>0</v>
      </c>
      <c r="BL292" s="22" t="s">
        <v>137</v>
      </c>
      <c r="BM292" s="22" t="s">
        <v>478</v>
      </c>
    </row>
    <row r="293" spans="2:47" s="1" customFormat="1" ht="27">
      <c r="B293" s="39"/>
      <c r="C293" s="61"/>
      <c r="D293" s="201" t="s">
        <v>139</v>
      </c>
      <c r="E293" s="61"/>
      <c r="F293" s="202" t="s">
        <v>228</v>
      </c>
      <c r="G293" s="61"/>
      <c r="H293" s="61"/>
      <c r="I293" s="161"/>
      <c r="J293" s="61"/>
      <c r="K293" s="61"/>
      <c r="L293" s="59"/>
      <c r="M293" s="203"/>
      <c r="N293" s="40"/>
      <c r="O293" s="40"/>
      <c r="P293" s="40"/>
      <c r="Q293" s="40"/>
      <c r="R293" s="40"/>
      <c r="S293" s="40"/>
      <c r="T293" s="76"/>
      <c r="AT293" s="22" t="s">
        <v>139</v>
      </c>
      <c r="AU293" s="22" t="s">
        <v>82</v>
      </c>
    </row>
    <row r="294" spans="2:47" s="1" customFormat="1" ht="27">
      <c r="B294" s="39"/>
      <c r="C294" s="61"/>
      <c r="D294" s="201" t="s">
        <v>141</v>
      </c>
      <c r="E294" s="61"/>
      <c r="F294" s="202" t="s">
        <v>479</v>
      </c>
      <c r="G294" s="61"/>
      <c r="H294" s="61"/>
      <c r="I294" s="161"/>
      <c r="J294" s="61"/>
      <c r="K294" s="61"/>
      <c r="L294" s="59"/>
      <c r="M294" s="203"/>
      <c r="N294" s="40"/>
      <c r="O294" s="40"/>
      <c r="P294" s="40"/>
      <c r="Q294" s="40"/>
      <c r="R294" s="40"/>
      <c r="S294" s="40"/>
      <c r="T294" s="76"/>
      <c r="AT294" s="22" t="s">
        <v>141</v>
      </c>
      <c r="AU294" s="22" t="s">
        <v>82</v>
      </c>
    </row>
    <row r="295" spans="2:51" s="11" customFormat="1" ht="13.5">
      <c r="B295" s="204"/>
      <c r="C295" s="205"/>
      <c r="D295" s="201" t="s">
        <v>148</v>
      </c>
      <c r="E295" s="206" t="s">
        <v>32</v>
      </c>
      <c r="F295" s="207" t="s">
        <v>480</v>
      </c>
      <c r="G295" s="205"/>
      <c r="H295" s="208">
        <v>132.34</v>
      </c>
      <c r="I295" s="209"/>
      <c r="J295" s="205"/>
      <c r="K295" s="205"/>
      <c r="L295" s="210"/>
      <c r="M295" s="211"/>
      <c r="N295" s="212"/>
      <c r="O295" s="212"/>
      <c r="P295" s="212"/>
      <c r="Q295" s="212"/>
      <c r="R295" s="212"/>
      <c r="S295" s="212"/>
      <c r="T295" s="213"/>
      <c r="AT295" s="214" t="s">
        <v>148</v>
      </c>
      <c r="AU295" s="214" t="s">
        <v>82</v>
      </c>
      <c r="AV295" s="11" t="s">
        <v>84</v>
      </c>
      <c r="AW295" s="11" t="s">
        <v>38</v>
      </c>
      <c r="AX295" s="11" t="s">
        <v>82</v>
      </c>
      <c r="AY295" s="214" t="s">
        <v>130</v>
      </c>
    </row>
    <row r="296" spans="2:65" s="1" customFormat="1" ht="25.5" customHeight="1">
      <c r="B296" s="39"/>
      <c r="C296" s="190" t="s">
        <v>481</v>
      </c>
      <c r="D296" s="190" t="s">
        <v>132</v>
      </c>
      <c r="E296" s="191" t="s">
        <v>482</v>
      </c>
      <c r="F296" s="192" t="s">
        <v>483</v>
      </c>
      <c r="G296" s="193" t="s">
        <v>135</v>
      </c>
      <c r="H296" s="194">
        <v>278.6</v>
      </c>
      <c r="I296" s="195"/>
      <c r="J296" s="194">
        <f>ROUND(I296*H296,2)</f>
        <v>0</v>
      </c>
      <c r="K296" s="192" t="s">
        <v>32</v>
      </c>
      <c r="L296" s="59"/>
      <c r="M296" s="196" t="s">
        <v>32</v>
      </c>
      <c r="N296" s="197" t="s">
        <v>45</v>
      </c>
      <c r="O296" s="40"/>
      <c r="P296" s="198">
        <f>O296*H296</f>
        <v>0</v>
      </c>
      <c r="Q296" s="198">
        <v>0</v>
      </c>
      <c r="R296" s="198">
        <f>Q296*H296</f>
        <v>0</v>
      </c>
      <c r="S296" s="198">
        <v>0</v>
      </c>
      <c r="T296" s="199">
        <f>S296*H296</f>
        <v>0</v>
      </c>
      <c r="AR296" s="22" t="s">
        <v>137</v>
      </c>
      <c r="AT296" s="22" t="s">
        <v>132</v>
      </c>
      <c r="AU296" s="22" t="s">
        <v>82</v>
      </c>
      <c r="AY296" s="22" t="s">
        <v>130</v>
      </c>
      <c r="BE296" s="200">
        <f>IF(N296="základní",J296,0)</f>
        <v>0</v>
      </c>
      <c r="BF296" s="200">
        <f>IF(N296="snížená",J296,0)</f>
        <v>0</v>
      </c>
      <c r="BG296" s="200">
        <f>IF(N296="zákl. přenesená",J296,0)</f>
        <v>0</v>
      </c>
      <c r="BH296" s="200">
        <f>IF(N296="sníž. přenesená",J296,0)</f>
        <v>0</v>
      </c>
      <c r="BI296" s="200">
        <f>IF(N296="nulová",J296,0)</f>
        <v>0</v>
      </c>
      <c r="BJ296" s="22" t="s">
        <v>82</v>
      </c>
      <c r="BK296" s="200">
        <f>ROUND(I296*H296,2)</f>
        <v>0</v>
      </c>
      <c r="BL296" s="22" t="s">
        <v>137</v>
      </c>
      <c r="BM296" s="22" t="s">
        <v>484</v>
      </c>
    </row>
    <row r="297" spans="2:47" s="1" customFormat="1" ht="27">
      <c r="B297" s="39"/>
      <c r="C297" s="61"/>
      <c r="D297" s="201" t="s">
        <v>141</v>
      </c>
      <c r="E297" s="61"/>
      <c r="F297" s="202" t="s">
        <v>485</v>
      </c>
      <c r="G297" s="61"/>
      <c r="H297" s="61"/>
      <c r="I297" s="161"/>
      <c r="J297" s="61"/>
      <c r="K297" s="61"/>
      <c r="L297" s="59"/>
      <c r="M297" s="203"/>
      <c r="N297" s="40"/>
      <c r="O297" s="40"/>
      <c r="P297" s="40"/>
      <c r="Q297" s="40"/>
      <c r="R297" s="40"/>
      <c r="S297" s="40"/>
      <c r="T297" s="76"/>
      <c r="AT297" s="22" t="s">
        <v>141</v>
      </c>
      <c r="AU297" s="22" t="s">
        <v>82</v>
      </c>
    </row>
    <row r="298" spans="2:51" s="11" customFormat="1" ht="13.5">
      <c r="B298" s="204"/>
      <c r="C298" s="205"/>
      <c r="D298" s="201" t="s">
        <v>148</v>
      </c>
      <c r="E298" s="206" t="s">
        <v>32</v>
      </c>
      <c r="F298" s="207" t="s">
        <v>486</v>
      </c>
      <c r="G298" s="205"/>
      <c r="H298" s="208">
        <v>278.6</v>
      </c>
      <c r="I298" s="209"/>
      <c r="J298" s="205"/>
      <c r="K298" s="205"/>
      <c r="L298" s="210"/>
      <c r="M298" s="211"/>
      <c r="N298" s="212"/>
      <c r="O298" s="212"/>
      <c r="P298" s="212"/>
      <c r="Q298" s="212"/>
      <c r="R298" s="212"/>
      <c r="S298" s="212"/>
      <c r="T298" s="213"/>
      <c r="AT298" s="214" t="s">
        <v>148</v>
      </c>
      <c r="AU298" s="214" t="s">
        <v>82</v>
      </c>
      <c r="AV298" s="11" t="s">
        <v>84</v>
      </c>
      <c r="AW298" s="11" t="s">
        <v>38</v>
      </c>
      <c r="AX298" s="11" t="s">
        <v>82</v>
      </c>
      <c r="AY298" s="214" t="s">
        <v>130</v>
      </c>
    </row>
    <row r="299" spans="2:65" s="1" customFormat="1" ht="25.5" customHeight="1">
      <c r="B299" s="39"/>
      <c r="C299" s="190" t="s">
        <v>487</v>
      </c>
      <c r="D299" s="190" t="s">
        <v>132</v>
      </c>
      <c r="E299" s="191" t="s">
        <v>488</v>
      </c>
      <c r="F299" s="192" t="s">
        <v>489</v>
      </c>
      <c r="G299" s="193" t="s">
        <v>135</v>
      </c>
      <c r="H299" s="194">
        <v>139.3</v>
      </c>
      <c r="I299" s="195"/>
      <c r="J299" s="194">
        <f>ROUND(I299*H299,2)</f>
        <v>0</v>
      </c>
      <c r="K299" s="192" t="s">
        <v>136</v>
      </c>
      <c r="L299" s="59"/>
      <c r="M299" s="196" t="s">
        <v>32</v>
      </c>
      <c r="N299" s="197" t="s">
        <v>45</v>
      </c>
      <c r="O299" s="40"/>
      <c r="P299" s="198">
        <f>O299*H299</f>
        <v>0</v>
      </c>
      <c r="Q299" s="198">
        <v>0.00047</v>
      </c>
      <c r="R299" s="198">
        <f>Q299*H299</f>
        <v>0.065471</v>
      </c>
      <c r="S299" s="198">
        <v>0</v>
      </c>
      <c r="T299" s="199">
        <f>S299*H299</f>
        <v>0</v>
      </c>
      <c r="AR299" s="22" t="s">
        <v>137</v>
      </c>
      <c r="AT299" s="22" t="s">
        <v>132</v>
      </c>
      <c r="AU299" s="22" t="s">
        <v>82</v>
      </c>
      <c r="AY299" s="22" t="s">
        <v>130</v>
      </c>
      <c r="BE299" s="200">
        <f>IF(N299="základní",J299,0)</f>
        <v>0</v>
      </c>
      <c r="BF299" s="200">
        <f>IF(N299="snížená",J299,0)</f>
        <v>0</v>
      </c>
      <c r="BG299" s="200">
        <f>IF(N299="zákl. přenesená",J299,0)</f>
        <v>0</v>
      </c>
      <c r="BH299" s="200">
        <f>IF(N299="sníž. přenesená",J299,0)</f>
        <v>0</v>
      </c>
      <c r="BI299" s="200">
        <f>IF(N299="nulová",J299,0)</f>
        <v>0</v>
      </c>
      <c r="BJ299" s="22" t="s">
        <v>82</v>
      </c>
      <c r="BK299" s="200">
        <f>ROUND(I299*H299,2)</f>
        <v>0</v>
      </c>
      <c r="BL299" s="22" t="s">
        <v>137</v>
      </c>
      <c r="BM299" s="22" t="s">
        <v>490</v>
      </c>
    </row>
    <row r="300" spans="2:47" s="1" customFormat="1" ht="27">
      <c r="B300" s="39"/>
      <c r="C300" s="61"/>
      <c r="D300" s="201" t="s">
        <v>139</v>
      </c>
      <c r="E300" s="61"/>
      <c r="F300" s="202" t="s">
        <v>386</v>
      </c>
      <c r="G300" s="61"/>
      <c r="H300" s="61"/>
      <c r="I300" s="161"/>
      <c r="J300" s="61"/>
      <c r="K300" s="61"/>
      <c r="L300" s="59"/>
      <c r="M300" s="203"/>
      <c r="N300" s="40"/>
      <c r="O300" s="40"/>
      <c r="P300" s="40"/>
      <c r="Q300" s="40"/>
      <c r="R300" s="40"/>
      <c r="S300" s="40"/>
      <c r="T300" s="76"/>
      <c r="AT300" s="22" t="s">
        <v>139</v>
      </c>
      <c r="AU300" s="22" t="s">
        <v>82</v>
      </c>
    </row>
    <row r="301" spans="2:47" s="1" customFormat="1" ht="27">
      <c r="B301" s="39"/>
      <c r="C301" s="61"/>
      <c r="D301" s="201" t="s">
        <v>141</v>
      </c>
      <c r="E301" s="61"/>
      <c r="F301" s="202" t="s">
        <v>491</v>
      </c>
      <c r="G301" s="61"/>
      <c r="H301" s="61"/>
      <c r="I301" s="161"/>
      <c r="J301" s="61"/>
      <c r="K301" s="61"/>
      <c r="L301" s="59"/>
      <c r="M301" s="203"/>
      <c r="N301" s="40"/>
      <c r="O301" s="40"/>
      <c r="P301" s="40"/>
      <c r="Q301" s="40"/>
      <c r="R301" s="40"/>
      <c r="S301" s="40"/>
      <c r="T301" s="76"/>
      <c r="AT301" s="22" t="s">
        <v>141</v>
      </c>
      <c r="AU301" s="22" t="s">
        <v>82</v>
      </c>
    </row>
    <row r="302" spans="2:63" s="10" customFormat="1" ht="37.35" customHeight="1">
      <c r="B302" s="174"/>
      <c r="C302" s="175"/>
      <c r="D302" s="176" t="s">
        <v>73</v>
      </c>
      <c r="E302" s="177" t="s">
        <v>492</v>
      </c>
      <c r="F302" s="177" t="s">
        <v>493</v>
      </c>
      <c r="G302" s="175"/>
      <c r="H302" s="175"/>
      <c r="I302" s="178"/>
      <c r="J302" s="179">
        <f>BK302</f>
        <v>0</v>
      </c>
      <c r="K302" s="175"/>
      <c r="L302" s="180"/>
      <c r="M302" s="181"/>
      <c r="N302" s="182"/>
      <c r="O302" s="182"/>
      <c r="P302" s="183">
        <f>SUM(P303:P314)</f>
        <v>0</v>
      </c>
      <c r="Q302" s="182"/>
      <c r="R302" s="183">
        <f>SUM(R303:R314)</f>
        <v>17.6124</v>
      </c>
      <c r="S302" s="182"/>
      <c r="T302" s="184">
        <f>SUM(T303:T314)</f>
        <v>0</v>
      </c>
      <c r="AR302" s="185" t="s">
        <v>150</v>
      </c>
      <c r="AT302" s="186" t="s">
        <v>73</v>
      </c>
      <c r="AU302" s="186" t="s">
        <v>74</v>
      </c>
      <c r="AY302" s="185" t="s">
        <v>130</v>
      </c>
      <c r="BK302" s="187">
        <f>SUM(BK303:BK314)</f>
        <v>0</v>
      </c>
    </row>
    <row r="303" spans="2:65" s="1" customFormat="1" ht="16.5" customHeight="1">
      <c r="B303" s="39"/>
      <c r="C303" s="225" t="s">
        <v>494</v>
      </c>
      <c r="D303" s="225" t="s">
        <v>495</v>
      </c>
      <c r="E303" s="226" t="s">
        <v>496</v>
      </c>
      <c r="F303" s="227" t="s">
        <v>497</v>
      </c>
      <c r="G303" s="228" t="s">
        <v>333</v>
      </c>
      <c r="H303" s="229">
        <v>7</v>
      </c>
      <c r="I303" s="230"/>
      <c r="J303" s="229">
        <f>ROUND(I303*H303,2)</f>
        <v>0</v>
      </c>
      <c r="K303" s="227" t="s">
        <v>32</v>
      </c>
      <c r="L303" s="231"/>
      <c r="M303" s="232" t="s">
        <v>32</v>
      </c>
      <c r="N303" s="233" t="s">
        <v>45</v>
      </c>
      <c r="O303" s="40"/>
      <c r="P303" s="198">
        <f>O303*H303</f>
        <v>0</v>
      </c>
      <c r="Q303" s="198">
        <v>0.004</v>
      </c>
      <c r="R303" s="198">
        <f>Q303*H303</f>
        <v>0.028</v>
      </c>
      <c r="S303" s="198">
        <v>0</v>
      </c>
      <c r="T303" s="199">
        <f>S303*H303</f>
        <v>0</v>
      </c>
      <c r="AR303" s="22" t="s">
        <v>498</v>
      </c>
      <c r="AT303" s="22" t="s">
        <v>495</v>
      </c>
      <c r="AU303" s="22" t="s">
        <v>82</v>
      </c>
      <c r="AY303" s="22" t="s">
        <v>130</v>
      </c>
      <c r="BE303" s="200">
        <f>IF(N303="základní",J303,0)</f>
        <v>0</v>
      </c>
      <c r="BF303" s="200">
        <f>IF(N303="snížená",J303,0)</f>
        <v>0</v>
      </c>
      <c r="BG303" s="200">
        <f>IF(N303="zákl. přenesená",J303,0)</f>
        <v>0</v>
      </c>
      <c r="BH303" s="200">
        <f>IF(N303="sníž. přenesená",J303,0)</f>
        <v>0</v>
      </c>
      <c r="BI303" s="200">
        <f>IF(N303="nulová",J303,0)</f>
        <v>0</v>
      </c>
      <c r="BJ303" s="22" t="s">
        <v>82</v>
      </c>
      <c r="BK303" s="200">
        <f>ROUND(I303*H303,2)</f>
        <v>0</v>
      </c>
      <c r="BL303" s="22" t="s">
        <v>499</v>
      </c>
      <c r="BM303" s="22" t="s">
        <v>500</v>
      </c>
    </row>
    <row r="304" spans="2:47" s="1" customFormat="1" ht="40.5">
      <c r="B304" s="39"/>
      <c r="C304" s="61"/>
      <c r="D304" s="201" t="s">
        <v>141</v>
      </c>
      <c r="E304" s="61"/>
      <c r="F304" s="202" t="s">
        <v>501</v>
      </c>
      <c r="G304" s="61"/>
      <c r="H304" s="61"/>
      <c r="I304" s="161"/>
      <c r="J304" s="61"/>
      <c r="K304" s="61"/>
      <c r="L304" s="59"/>
      <c r="M304" s="203"/>
      <c r="N304" s="40"/>
      <c r="O304" s="40"/>
      <c r="P304" s="40"/>
      <c r="Q304" s="40"/>
      <c r="R304" s="40"/>
      <c r="S304" s="40"/>
      <c r="T304" s="76"/>
      <c r="AT304" s="22" t="s">
        <v>141</v>
      </c>
      <c r="AU304" s="22" t="s">
        <v>82</v>
      </c>
    </row>
    <row r="305" spans="2:51" s="12" customFormat="1" ht="13.5">
      <c r="B305" s="215"/>
      <c r="C305" s="216"/>
      <c r="D305" s="201" t="s">
        <v>148</v>
      </c>
      <c r="E305" s="217" t="s">
        <v>32</v>
      </c>
      <c r="F305" s="218" t="s">
        <v>502</v>
      </c>
      <c r="G305" s="216"/>
      <c r="H305" s="217" t="s">
        <v>32</v>
      </c>
      <c r="I305" s="219"/>
      <c r="J305" s="216"/>
      <c r="K305" s="216"/>
      <c r="L305" s="220"/>
      <c r="M305" s="221"/>
      <c r="N305" s="222"/>
      <c r="O305" s="222"/>
      <c r="P305" s="222"/>
      <c r="Q305" s="222"/>
      <c r="R305" s="222"/>
      <c r="S305" s="222"/>
      <c r="T305" s="223"/>
      <c r="AT305" s="224" t="s">
        <v>148</v>
      </c>
      <c r="AU305" s="224" t="s">
        <v>82</v>
      </c>
      <c r="AV305" s="12" t="s">
        <v>82</v>
      </c>
      <c r="AW305" s="12" t="s">
        <v>38</v>
      </c>
      <c r="AX305" s="12" t="s">
        <v>74</v>
      </c>
      <c r="AY305" s="224" t="s">
        <v>130</v>
      </c>
    </row>
    <row r="306" spans="2:51" s="11" customFormat="1" ht="13.5">
      <c r="B306" s="204"/>
      <c r="C306" s="205"/>
      <c r="D306" s="201" t="s">
        <v>148</v>
      </c>
      <c r="E306" s="206" t="s">
        <v>32</v>
      </c>
      <c r="F306" s="207" t="s">
        <v>503</v>
      </c>
      <c r="G306" s="205"/>
      <c r="H306" s="208">
        <v>7</v>
      </c>
      <c r="I306" s="209"/>
      <c r="J306" s="205"/>
      <c r="K306" s="205"/>
      <c r="L306" s="210"/>
      <c r="M306" s="211"/>
      <c r="N306" s="212"/>
      <c r="O306" s="212"/>
      <c r="P306" s="212"/>
      <c r="Q306" s="212"/>
      <c r="R306" s="212"/>
      <c r="S306" s="212"/>
      <c r="T306" s="213"/>
      <c r="AT306" s="214" t="s">
        <v>148</v>
      </c>
      <c r="AU306" s="214" t="s">
        <v>82</v>
      </c>
      <c r="AV306" s="11" t="s">
        <v>84</v>
      </c>
      <c r="AW306" s="11" t="s">
        <v>38</v>
      </c>
      <c r="AX306" s="11" t="s">
        <v>82</v>
      </c>
      <c r="AY306" s="214" t="s">
        <v>130</v>
      </c>
    </row>
    <row r="307" spans="2:65" s="1" customFormat="1" ht="16.5" customHeight="1">
      <c r="B307" s="39"/>
      <c r="C307" s="225" t="s">
        <v>499</v>
      </c>
      <c r="D307" s="225" t="s">
        <v>495</v>
      </c>
      <c r="E307" s="226" t="s">
        <v>504</v>
      </c>
      <c r="F307" s="227" t="s">
        <v>505</v>
      </c>
      <c r="G307" s="228" t="s">
        <v>333</v>
      </c>
      <c r="H307" s="229">
        <v>4</v>
      </c>
      <c r="I307" s="230"/>
      <c r="J307" s="229">
        <f>ROUND(I307*H307,2)</f>
        <v>0</v>
      </c>
      <c r="K307" s="227" t="s">
        <v>136</v>
      </c>
      <c r="L307" s="231"/>
      <c r="M307" s="232" t="s">
        <v>32</v>
      </c>
      <c r="N307" s="233" t="s">
        <v>45</v>
      </c>
      <c r="O307" s="40"/>
      <c r="P307" s="198">
        <f>O307*H307</f>
        <v>0</v>
      </c>
      <c r="Q307" s="198">
        <v>0.0061</v>
      </c>
      <c r="R307" s="198">
        <f>Q307*H307</f>
        <v>0.0244</v>
      </c>
      <c r="S307" s="198">
        <v>0</v>
      </c>
      <c r="T307" s="199">
        <f>S307*H307</f>
        <v>0</v>
      </c>
      <c r="AR307" s="22" t="s">
        <v>498</v>
      </c>
      <c r="AT307" s="22" t="s">
        <v>495</v>
      </c>
      <c r="AU307" s="22" t="s">
        <v>82</v>
      </c>
      <c r="AY307" s="22" t="s">
        <v>130</v>
      </c>
      <c r="BE307" s="200">
        <f>IF(N307="základní",J307,0)</f>
        <v>0</v>
      </c>
      <c r="BF307" s="200">
        <f>IF(N307="snížená",J307,0)</f>
        <v>0</v>
      </c>
      <c r="BG307" s="200">
        <f>IF(N307="zákl. přenesená",J307,0)</f>
        <v>0</v>
      </c>
      <c r="BH307" s="200">
        <f>IF(N307="sníž. přenesená",J307,0)</f>
        <v>0</v>
      </c>
      <c r="BI307" s="200">
        <f>IF(N307="nulová",J307,0)</f>
        <v>0</v>
      </c>
      <c r="BJ307" s="22" t="s">
        <v>82</v>
      </c>
      <c r="BK307" s="200">
        <f>ROUND(I307*H307,2)</f>
        <v>0</v>
      </c>
      <c r="BL307" s="22" t="s">
        <v>499</v>
      </c>
      <c r="BM307" s="22" t="s">
        <v>506</v>
      </c>
    </row>
    <row r="308" spans="2:47" s="1" customFormat="1" ht="27">
      <c r="B308" s="39"/>
      <c r="C308" s="61"/>
      <c r="D308" s="201" t="s">
        <v>141</v>
      </c>
      <c r="E308" s="61"/>
      <c r="F308" s="202" t="s">
        <v>507</v>
      </c>
      <c r="G308" s="61"/>
      <c r="H308" s="61"/>
      <c r="I308" s="161"/>
      <c r="J308" s="61"/>
      <c r="K308" s="61"/>
      <c r="L308" s="59"/>
      <c r="M308" s="203"/>
      <c r="N308" s="40"/>
      <c r="O308" s="40"/>
      <c r="P308" s="40"/>
      <c r="Q308" s="40"/>
      <c r="R308" s="40"/>
      <c r="S308" s="40"/>
      <c r="T308" s="76"/>
      <c r="AT308" s="22" t="s">
        <v>141</v>
      </c>
      <c r="AU308" s="22" t="s">
        <v>82</v>
      </c>
    </row>
    <row r="309" spans="2:65" s="1" customFormat="1" ht="16.5" customHeight="1">
      <c r="B309" s="39"/>
      <c r="C309" s="225" t="s">
        <v>508</v>
      </c>
      <c r="D309" s="225" t="s">
        <v>495</v>
      </c>
      <c r="E309" s="226" t="s">
        <v>509</v>
      </c>
      <c r="F309" s="227" t="s">
        <v>510</v>
      </c>
      <c r="G309" s="228" t="s">
        <v>226</v>
      </c>
      <c r="H309" s="229">
        <v>4.47</v>
      </c>
      <c r="I309" s="230"/>
      <c r="J309" s="229">
        <f>ROUND(I309*H309,2)</f>
        <v>0</v>
      </c>
      <c r="K309" s="227" t="s">
        <v>136</v>
      </c>
      <c r="L309" s="231"/>
      <c r="M309" s="232" t="s">
        <v>32</v>
      </c>
      <c r="N309" s="233" t="s">
        <v>45</v>
      </c>
      <c r="O309" s="40"/>
      <c r="P309" s="198">
        <f>O309*H309</f>
        <v>0</v>
      </c>
      <c r="Q309" s="198">
        <v>1</v>
      </c>
      <c r="R309" s="198">
        <f>Q309*H309</f>
        <v>4.47</v>
      </c>
      <c r="S309" s="198">
        <v>0</v>
      </c>
      <c r="T309" s="199">
        <f>S309*H309</f>
        <v>0</v>
      </c>
      <c r="AR309" s="22" t="s">
        <v>498</v>
      </c>
      <c r="AT309" s="22" t="s">
        <v>495</v>
      </c>
      <c r="AU309" s="22" t="s">
        <v>82</v>
      </c>
      <c r="AY309" s="22" t="s">
        <v>130</v>
      </c>
      <c r="BE309" s="200">
        <f>IF(N309="základní",J309,0)</f>
        <v>0</v>
      </c>
      <c r="BF309" s="200">
        <f>IF(N309="snížená",J309,0)</f>
        <v>0</v>
      </c>
      <c r="BG309" s="200">
        <f>IF(N309="zákl. přenesená",J309,0)</f>
        <v>0</v>
      </c>
      <c r="BH309" s="200">
        <f>IF(N309="sníž. přenesená",J309,0)</f>
        <v>0</v>
      </c>
      <c r="BI309" s="200">
        <f>IF(N309="nulová",J309,0)</f>
        <v>0</v>
      </c>
      <c r="BJ309" s="22" t="s">
        <v>82</v>
      </c>
      <c r="BK309" s="200">
        <f>ROUND(I309*H309,2)</f>
        <v>0</v>
      </c>
      <c r="BL309" s="22" t="s">
        <v>499</v>
      </c>
      <c r="BM309" s="22" t="s">
        <v>511</v>
      </c>
    </row>
    <row r="310" spans="2:47" s="1" customFormat="1" ht="40.5">
      <c r="B310" s="39"/>
      <c r="C310" s="61"/>
      <c r="D310" s="201" t="s">
        <v>141</v>
      </c>
      <c r="E310" s="61"/>
      <c r="F310" s="202" t="s">
        <v>512</v>
      </c>
      <c r="G310" s="61"/>
      <c r="H310" s="61"/>
      <c r="I310" s="161"/>
      <c r="J310" s="61"/>
      <c r="K310" s="61"/>
      <c r="L310" s="59"/>
      <c r="M310" s="203"/>
      <c r="N310" s="40"/>
      <c r="O310" s="40"/>
      <c r="P310" s="40"/>
      <c r="Q310" s="40"/>
      <c r="R310" s="40"/>
      <c r="S310" s="40"/>
      <c r="T310" s="76"/>
      <c r="AT310" s="22" t="s">
        <v>141</v>
      </c>
      <c r="AU310" s="22" t="s">
        <v>82</v>
      </c>
    </row>
    <row r="311" spans="2:51" s="11" customFormat="1" ht="13.5">
      <c r="B311" s="204"/>
      <c r="C311" s="205"/>
      <c r="D311" s="201" t="s">
        <v>148</v>
      </c>
      <c r="E311" s="206" t="s">
        <v>32</v>
      </c>
      <c r="F311" s="207" t="s">
        <v>513</v>
      </c>
      <c r="G311" s="205"/>
      <c r="H311" s="208">
        <v>4.47</v>
      </c>
      <c r="I311" s="209"/>
      <c r="J311" s="205"/>
      <c r="K311" s="205"/>
      <c r="L311" s="210"/>
      <c r="M311" s="211"/>
      <c r="N311" s="212"/>
      <c r="O311" s="212"/>
      <c r="P311" s="212"/>
      <c r="Q311" s="212"/>
      <c r="R311" s="212"/>
      <c r="S311" s="212"/>
      <c r="T311" s="213"/>
      <c r="AT311" s="214" t="s">
        <v>148</v>
      </c>
      <c r="AU311" s="214" t="s">
        <v>82</v>
      </c>
      <c r="AV311" s="11" t="s">
        <v>84</v>
      </c>
      <c r="AW311" s="11" t="s">
        <v>38</v>
      </c>
      <c r="AX311" s="11" t="s">
        <v>82</v>
      </c>
      <c r="AY311" s="214" t="s">
        <v>130</v>
      </c>
    </row>
    <row r="312" spans="2:65" s="1" customFormat="1" ht="16.5" customHeight="1">
      <c r="B312" s="39"/>
      <c r="C312" s="225" t="s">
        <v>514</v>
      </c>
      <c r="D312" s="225" t="s">
        <v>495</v>
      </c>
      <c r="E312" s="226" t="s">
        <v>515</v>
      </c>
      <c r="F312" s="227" t="s">
        <v>516</v>
      </c>
      <c r="G312" s="228" t="s">
        <v>226</v>
      </c>
      <c r="H312" s="229">
        <v>13.09</v>
      </c>
      <c r="I312" s="230"/>
      <c r="J312" s="229">
        <f>ROUND(I312*H312,2)</f>
        <v>0</v>
      </c>
      <c r="K312" s="227" t="s">
        <v>136</v>
      </c>
      <c r="L312" s="231"/>
      <c r="M312" s="232" t="s">
        <v>32</v>
      </c>
      <c r="N312" s="233" t="s">
        <v>45</v>
      </c>
      <c r="O312" s="40"/>
      <c r="P312" s="198">
        <f>O312*H312</f>
        <v>0</v>
      </c>
      <c r="Q312" s="198">
        <v>1</v>
      </c>
      <c r="R312" s="198">
        <f>Q312*H312</f>
        <v>13.09</v>
      </c>
      <c r="S312" s="198">
        <v>0</v>
      </c>
      <c r="T312" s="199">
        <f>S312*H312</f>
        <v>0</v>
      </c>
      <c r="AR312" s="22" t="s">
        <v>498</v>
      </c>
      <c r="AT312" s="22" t="s">
        <v>495</v>
      </c>
      <c r="AU312" s="22" t="s">
        <v>82</v>
      </c>
      <c r="AY312" s="22" t="s">
        <v>130</v>
      </c>
      <c r="BE312" s="200">
        <f>IF(N312="základní",J312,0)</f>
        <v>0</v>
      </c>
      <c r="BF312" s="200">
        <f>IF(N312="snížená",J312,0)</f>
        <v>0</v>
      </c>
      <c r="BG312" s="200">
        <f>IF(N312="zákl. přenesená",J312,0)</f>
        <v>0</v>
      </c>
      <c r="BH312" s="200">
        <f>IF(N312="sníž. přenesená",J312,0)</f>
        <v>0</v>
      </c>
      <c r="BI312" s="200">
        <f>IF(N312="nulová",J312,0)</f>
        <v>0</v>
      </c>
      <c r="BJ312" s="22" t="s">
        <v>82</v>
      </c>
      <c r="BK312" s="200">
        <f>ROUND(I312*H312,2)</f>
        <v>0</v>
      </c>
      <c r="BL312" s="22" t="s">
        <v>499</v>
      </c>
      <c r="BM312" s="22" t="s">
        <v>517</v>
      </c>
    </row>
    <row r="313" spans="2:47" s="1" customFormat="1" ht="40.5">
      <c r="B313" s="39"/>
      <c r="C313" s="61"/>
      <c r="D313" s="201" t="s">
        <v>141</v>
      </c>
      <c r="E313" s="61"/>
      <c r="F313" s="202" t="s">
        <v>518</v>
      </c>
      <c r="G313" s="61"/>
      <c r="H313" s="61"/>
      <c r="I313" s="161"/>
      <c r="J313" s="61"/>
      <c r="K313" s="61"/>
      <c r="L313" s="59"/>
      <c r="M313" s="203"/>
      <c r="N313" s="40"/>
      <c r="O313" s="40"/>
      <c r="P313" s="40"/>
      <c r="Q313" s="40"/>
      <c r="R313" s="40"/>
      <c r="S313" s="40"/>
      <c r="T313" s="76"/>
      <c r="AT313" s="22" t="s">
        <v>141</v>
      </c>
      <c r="AU313" s="22" t="s">
        <v>82</v>
      </c>
    </row>
    <row r="314" spans="2:51" s="11" customFormat="1" ht="13.5">
      <c r="B314" s="204"/>
      <c r="C314" s="205"/>
      <c r="D314" s="201" t="s">
        <v>148</v>
      </c>
      <c r="E314" s="206" t="s">
        <v>32</v>
      </c>
      <c r="F314" s="207" t="s">
        <v>519</v>
      </c>
      <c r="G314" s="205"/>
      <c r="H314" s="208">
        <v>13.09</v>
      </c>
      <c r="I314" s="209"/>
      <c r="J314" s="205"/>
      <c r="K314" s="205"/>
      <c r="L314" s="210"/>
      <c r="M314" s="234"/>
      <c r="N314" s="235"/>
      <c r="O314" s="235"/>
      <c r="P314" s="235"/>
      <c r="Q314" s="235"/>
      <c r="R314" s="235"/>
      <c r="S314" s="235"/>
      <c r="T314" s="236"/>
      <c r="AT314" s="214" t="s">
        <v>148</v>
      </c>
      <c r="AU314" s="214" t="s">
        <v>82</v>
      </c>
      <c r="AV314" s="11" t="s">
        <v>84</v>
      </c>
      <c r="AW314" s="11" t="s">
        <v>38</v>
      </c>
      <c r="AX314" s="11" t="s">
        <v>82</v>
      </c>
      <c r="AY314" s="214" t="s">
        <v>130</v>
      </c>
    </row>
    <row r="315" spans="2:12" s="1" customFormat="1" ht="6.95" customHeight="1">
      <c r="B315" s="54"/>
      <c r="C315" s="55"/>
      <c r="D315" s="55"/>
      <c r="E315" s="55"/>
      <c r="F315" s="55"/>
      <c r="G315" s="55"/>
      <c r="H315" s="55"/>
      <c r="I315" s="137"/>
      <c r="J315" s="55"/>
      <c r="K315" s="55"/>
      <c r="L315" s="59"/>
    </row>
  </sheetData>
  <sheetProtection algorithmName="SHA-512" hashValue="JBOM/loI1HNMDx5BmOFArJK801Ua6blwPmNUo43Obox8zGpUSdg0Jd0u3nSqSLWp1fJHRDzLiypbvxe0KWOW6g==" saltValue="k4F2+J8QFvgwLqmtTv5yZVzKg6gLJAn0a+HEq7sjjlj6nMN1Rh3+ASKIycHTBaTfYBfxyv16JPBFfza9yltjeg==" spinCount="100000" sheet="1" objects="1" scenarios="1" formatColumns="0" formatRows="0" autoFilter="0"/>
  <autoFilter ref="C86:K314"/>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88</v>
      </c>
      <c r="G1" s="364" t="s">
        <v>89</v>
      </c>
      <c r="H1" s="364"/>
      <c r="I1" s="113"/>
      <c r="J1" s="112" t="s">
        <v>90</v>
      </c>
      <c r="K1" s="111" t="s">
        <v>91</v>
      </c>
      <c r="L1" s="112" t="s">
        <v>92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55"/>
      <c r="M2" s="355"/>
      <c r="N2" s="355"/>
      <c r="O2" s="355"/>
      <c r="P2" s="355"/>
      <c r="Q2" s="355"/>
      <c r="R2" s="355"/>
      <c r="S2" s="355"/>
      <c r="T2" s="355"/>
      <c r="U2" s="355"/>
      <c r="V2" s="355"/>
      <c r="AT2" s="22" t="s">
        <v>87</v>
      </c>
    </row>
    <row r="3" spans="2:46" ht="6.95" customHeight="1">
      <c r="B3" s="23"/>
      <c r="C3" s="24"/>
      <c r="D3" s="24"/>
      <c r="E3" s="24"/>
      <c r="F3" s="24"/>
      <c r="G3" s="24"/>
      <c r="H3" s="24"/>
      <c r="I3" s="114"/>
      <c r="J3" s="24"/>
      <c r="K3" s="25"/>
      <c r="AT3" s="22" t="s">
        <v>84</v>
      </c>
    </row>
    <row r="4" spans="2:46" ht="36.95" customHeight="1">
      <c r="B4" s="26"/>
      <c r="C4" s="27"/>
      <c r="D4" s="28" t="s">
        <v>93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17</v>
      </c>
      <c r="E6" s="27"/>
      <c r="F6" s="27"/>
      <c r="G6" s="27"/>
      <c r="H6" s="27"/>
      <c r="I6" s="115"/>
      <c r="J6" s="27"/>
      <c r="K6" s="29"/>
    </row>
    <row r="7" spans="2:11" ht="16.5" customHeight="1">
      <c r="B7" s="26"/>
      <c r="C7" s="27"/>
      <c r="D7" s="27"/>
      <c r="E7" s="356" t="str">
        <f>'Rekapitulace stavby'!K6</f>
        <v>III/1994 Svojšín – oprava</v>
      </c>
      <c r="F7" s="357"/>
      <c r="G7" s="357"/>
      <c r="H7" s="357"/>
      <c r="I7" s="115"/>
      <c r="J7" s="27"/>
      <c r="K7" s="29"/>
    </row>
    <row r="8" spans="2:11" s="1" customFormat="1" ht="13.5">
      <c r="B8" s="39"/>
      <c r="C8" s="40"/>
      <c r="D8" s="35" t="s">
        <v>94</v>
      </c>
      <c r="E8" s="40"/>
      <c r="F8" s="40"/>
      <c r="G8" s="40"/>
      <c r="H8" s="40"/>
      <c r="I8" s="116"/>
      <c r="J8" s="40"/>
      <c r="K8" s="43"/>
    </row>
    <row r="9" spans="2:11" s="1" customFormat="1" ht="36.95" customHeight="1">
      <c r="B9" s="39"/>
      <c r="C9" s="40"/>
      <c r="D9" s="40"/>
      <c r="E9" s="358" t="s">
        <v>520</v>
      </c>
      <c r="F9" s="359"/>
      <c r="G9" s="359"/>
      <c r="H9" s="35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20</v>
      </c>
      <c r="G11" s="40"/>
      <c r="H11" s="40"/>
      <c r="I11" s="117" t="s">
        <v>21</v>
      </c>
      <c r="J11" s="33" t="s">
        <v>22</v>
      </c>
      <c r="K11" s="43"/>
    </row>
    <row r="12" spans="2:11" s="1" customFormat="1" ht="14.45" customHeight="1">
      <c r="B12" s="39"/>
      <c r="C12" s="40"/>
      <c r="D12" s="35" t="s">
        <v>23</v>
      </c>
      <c r="E12" s="40"/>
      <c r="F12" s="33" t="s">
        <v>96</v>
      </c>
      <c r="G12" s="40"/>
      <c r="H12" s="40"/>
      <c r="I12" s="117" t="s">
        <v>25</v>
      </c>
      <c r="J12" s="118" t="str">
        <f>'Rekapitulace stavby'!AN8</f>
        <v>10. 4. 2018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29</v>
      </c>
      <c r="K14" s="43"/>
    </row>
    <row r="15" spans="2:11" s="1" customFormat="1" ht="18" customHeight="1">
      <c r="B15" s="39"/>
      <c r="C15" s="40"/>
      <c r="D15" s="40"/>
      <c r="E15" s="33" t="s">
        <v>30</v>
      </c>
      <c r="F15" s="40"/>
      <c r="G15" s="40"/>
      <c r="H15" s="40"/>
      <c r="I15" s="117" t="s">
        <v>31</v>
      </c>
      <c r="J15" s="33" t="s">
        <v>32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33</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31</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35</v>
      </c>
      <c r="E20" s="40"/>
      <c r="F20" s="40"/>
      <c r="G20" s="40"/>
      <c r="H20" s="40"/>
      <c r="I20" s="117" t="s">
        <v>28</v>
      </c>
      <c r="J20" s="33" t="s">
        <v>36</v>
      </c>
      <c r="K20" s="43"/>
    </row>
    <row r="21" spans="2:11" s="1" customFormat="1" ht="18" customHeight="1">
      <c r="B21" s="39"/>
      <c r="C21" s="40"/>
      <c r="D21" s="40"/>
      <c r="E21" s="33" t="s">
        <v>37</v>
      </c>
      <c r="F21" s="40"/>
      <c r="G21" s="40"/>
      <c r="H21" s="40"/>
      <c r="I21" s="117" t="s">
        <v>31</v>
      </c>
      <c r="J21" s="33" t="s">
        <v>32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39</v>
      </c>
      <c r="E23" s="40"/>
      <c r="F23" s="40"/>
      <c r="G23" s="40"/>
      <c r="H23" s="40"/>
      <c r="I23" s="116"/>
      <c r="J23" s="40"/>
      <c r="K23" s="43"/>
    </row>
    <row r="24" spans="2:11" s="6" customFormat="1" ht="85.5" customHeight="1">
      <c r="B24" s="119"/>
      <c r="C24" s="120"/>
      <c r="D24" s="120"/>
      <c r="E24" s="325" t="s">
        <v>97</v>
      </c>
      <c r="F24" s="325"/>
      <c r="G24" s="325"/>
      <c r="H24" s="325"/>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40</v>
      </c>
      <c r="E27" s="40"/>
      <c r="F27" s="40"/>
      <c r="G27" s="40"/>
      <c r="H27" s="40"/>
      <c r="I27" s="116"/>
      <c r="J27" s="126">
        <f>ROUND(J78,2)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42</v>
      </c>
      <c r="G29" s="40"/>
      <c r="H29" s="40"/>
      <c r="I29" s="127" t="s">
        <v>41</v>
      </c>
      <c r="J29" s="44" t="s">
        <v>43</v>
      </c>
      <c r="K29" s="43"/>
    </row>
    <row r="30" spans="2:11" s="1" customFormat="1" ht="14.45" customHeight="1">
      <c r="B30" s="39"/>
      <c r="C30" s="40"/>
      <c r="D30" s="47" t="s">
        <v>44</v>
      </c>
      <c r="E30" s="47" t="s">
        <v>45</v>
      </c>
      <c r="F30" s="128">
        <f>ROUND(SUM(BE78:BE135),2)</f>
        <v>0</v>
      </c>
      <c r="G30" s="40"/>
      <c r="H30" s="40"/>
      <c r="I30" s="129">
        <v>0.21</v>
      </c>
      <c r="J30" s="128">
        <f>ROUND(ROUND((SUM(BE78:BE135)),2)*I30,2)</f>
        <v>0</v>
      </c>
      <c r="K30" s="43"/>
    </row>
    <row r="31" spans="2:11" s="1" customFormat="1" ht="14.45" customHeight="1">
      <c r="B31" s="39"/>
      <c r="C31" s="40"/>
      <c r="D31" s="40"/>
      <c r="E31" s="47" t="s">
        <v>46</v>
      </c>
      <c r="F31" s="128">
        <f>ROUND(SUM(BF78:BF135),2)</f>
        <v>0</v>
      </c>
      <c r="G31" s="40"/>
      <c r="H31" s="40"/>
      <c r="I31" s="129">
        <v>0.15</v>
      </c>
      <c r="J31" s="128">
        <f>ROUND(ROUND((SUM(BF78:BF135)),2)*I31,2)</f>
        <v>0</v>
      </c>
      <c r="K31" s="43"/>
    </row>
    <row r="32" spans="2:11" s="1" customFormat="1" ht="14.45" customHeight="1" hidden="1">
      <c r="B32" s="39"/>
      <c r="C32" s="40"/>
      <c r="D32" s="40"/>
      <c r="E32" s="47" t="s">
        <v>47</v>
      </c>
      <c r="F32" s="128">
        <f>ROUND(SUM(BG78:BG135),2)</f>
        <v>0</v>
      </c>
      <c r="G32" s="40"/>
      <c r="H32" s="40"/>
      <c r="I32" s="129">
        <v>0.21</v>
      </c>
      <c r="J32" s="128">
        <v>0</v>
      </c>
      <c r="K32" s="43"/>
    </row>
    <row r="33" spans="2:11" s="1" customFormat="1" ht="14.45" customHeight="1" hidden="1">
      <c r="B33" s="39"/>
      <c r="C33" s="40"/>
      <c r="D33" s="40"/>
      <c r="E33" s="47" t="s">
        <v>48</v>
      </c>
      <c r="F33" s="128">
        <f>ROUND(SUM(BH78:BH135),2)</f>
        <v>0</v>
      </c>
      <c r="G33" s="40"/>
      <c r="H33" s="40"/>
      <c r="I33" s="129">
        <v>0.15</v>
      </c>
      <c r="J33" s="128">
        <v>0</v>
      </c>
      <c r="K33" s="43"/>
    </row>
    <row r="34" spans="2:11" s="1" customFormat="1" ht="14.45" customHeight="1" hidden="1">
      <c r="B34" s="39"/>
      <c r="C34" s="40"/>
      <c r="D34" s="40"/>
      <c r="E34" s="47" t="s">
        <v>49</v>
      </c>
      <c r="F34" s="128">
        <f>ROUND(SUM(BI78:BI135),2)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50</v>
      </c>
      <c r="E36" s="77"/>
      <c r="F36" s="77"/>
      <c r="G36" s="132" t="s">
        <v>51</v>
      </c>
      <c r="H36" s="133" t="s">
        <v>52</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98</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56" t="str">
        <f>E7</f>
        <v>III/1994 Svojšín – oprava</v>
      </c>
      <c r="F45" s="357"/>
      <c r="G45" s="357"/>
      <c r="H45" s="357"/>
      <c r="I45" s="116"/>
      <c r="J45" s="40"/>
      <c r="K45" s="43"/>
    </row>
    <row r="46" spans="2:11" s="1" customFormat="1" ht="14.45" customHeight="1">
      <c r="B46" s="39"/>
      <c r="C46" s="35" t="s">
        <v>94</v>
      </c>
      <c r="D46" s="40"/>
      <c r="E46" s="40"/>
      <c r="F46" s="40"/>
      <c r="G46" s="40"/>
      <c r="H46" s="40"/>
      <c r="I46" s="116"/>
      <c r="J46" s="40"/>
      <c r="K46" s="43"/>
    </row>
    <row r="47" spans="2:11" s="1" customFormat="1" ht="17.25" customHeight="1">
      <c r="B47" s="39"/>
      <c r="C47" s="40"/>
      <c r="D47" s="40"/>
      <c r="E47" s="358" t="str">
        <f>E9</f>
        <v>SO 151 - DOPRAVNĚ INŽENÝRSKÁ OPATŘENÍ</v>
      </c>
      <c r="F47" s="359"/>
      <c r="G47" s="359"/>
      <c r="H47" s="35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Svojšín</v>
      </c>
      <c r="G49" s="40"/>
      <c r="H49" s="40"/>
      <c r="I49" s="117" t="s">
        <v>25</v>
      </c>
      <c r="J49" s="118" t="str">
        <f>IF(J12="","",J12)</f>
        <v>10. 4. 2018</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Správa a údržba silnic Plzeňského kraje, příspěvko</v>
      </c>
      <c r="G51" s="40"/>
      <c r="H51" s="40"/>
      <c r="I51" s="117" t="s">
        <v>35</v>
      </c>
      <c r="J51" s="325" t="str">
        <f>E21</f>
        <v>D PROJEKT PLZEŇ Nedvěd s.r.o.</v>
      </c>
      <c r="K51" s="43"/>
    </row>
    <row r="52" spans="2:11" s="1" customFormat="1" ht="14.45" customHeight="1">
      <c r="B52" s="39"/>
      <c r="C52" s="35" t="s">
        <v>33</v>
      </c>
      <c r="D52" s="40"/>
      <c r="E52" s="40"/>
      <c r="F52" s="33" t="str">
        <f>IF(E18="","",E18)</f>
        <v/>
      </c>
      <c r="G52" s="40"/>
      <c r="H52" s="40"/>
      <c r="I52" s="116"/>
      <c r="J52" s="360"/>
      <c r="K52" s="43"/>
    </row>
    <row r="53" spans="2:11" s="1" customFormat="1" ht="10.35" customHeight="1">
      <c r="B53" s="39"/>
      <c r="C53" s="40"/>
      <c r="D53" s="40"/>
      <c r="E53" s="40"/>
      <c r="F53" s="40"/>
      <c r="G53" s="40"/>
      <c r="H53" s="40"/>
      <c r="I53" s="116"/>
      <c r="J53" s="40"/>
      <c r="K53" s="43"/>
    </row>
    <row r="54" spans="2:11" s="1" customFormat="1" ht="29.25" customHeight="1">
      <c r="B54" s="39"/>
      <c r="C54" s="142" t="s">
        <v>99</v>
      </c>
      <c r="D54" s="130"/>
      <c r="E54" s="130"/>
      <c r="F54" s="130"/>
      <c r="G54" s="130"/>
      <c r="H54" s="130"/>
      <c r="I54" s="143"/>
      <c r="J54" s="144" t="s">
        <v>100</v>
      </c>
      <c r="K54" s="145"/>
    </row>
    <row r="55" spans="2:11" s="1" customFormat="1" ht="10.35" customHeight="1">
      <c r="B55" s="39"/>
      <c r="C55" s="40"/>
      <c r="D55" s="40"/>
      <c r="E55" s="40"/>
      <c r="F55" s="40"/>
      <c r="G55" s="40"/>
      <c r="H55" s="40"/>
      <c r="I55" s="116"/>
      <c r="J55" s="40"/>
      <c r="K55" s="43"/>
    </row>
    <row r="56" spans="2:47" s="1" customFormat="1" ht="29.25" customHeight="1">
      <c r="B56" s="39"/>
      <c r="C56" s="146" t="s">
        <v>101</v>
      </c>
      <c r="D56" s="40"/>
      <c r="E56" s="40"/>
      <c r="F56" s="40"/>
      <c r="G56" s="40"/>
      <c r="H56" s="40"/>
      <c r="I56" s="116"/>
      <c r="J56" s="126">
        <f>J78</f>
        <v>0</v>
      </c>
      <c r="K56" s="43"/>
      <c r="AU56" s="22" t="s">
        <v>102</v>
      </c>
    </row>
    <row r="57" spans="2:11" s="7" customFormat="1" ht="24.95" customHeight="1">
      <c r="B57" s="147"/>
      <c r="C57" s="148"/>
      <c r="D57" s="149" t="s">
        <v>103</v>
      </c>
      <c r="E57" s="150"/>
      <c r="F57" s="150"/>
      <c r="G57" s="150"/>
      <c r="H57" s="150"/>
      <c r="I57" s="151"/>
      <c r="J57" s="152">
        <f>J79</f>
        <v>0</v>
      </c>
      <c r="K57" s="153"/>
    </row>
    <row r="58" spans="2:11" s="8" customFormat="1" ht="19.9" customHeight="1">
      <c r="B58" s="154"/>
      <c r="C58" s="155"/>
      <c r="D58" s="156" t="s">
        <v>109</v>
      </c>
      <c r="E58" s="157"/>
      <c r="F58" s="157"/>
      <c r="G58" s="157"/>
      <c r="H58" s="157"/>
      <c r="I58" s="158"/>
      <c r="J58" s="159">
        <f>J80</f>
        <v>0</v>
      </c>
      <c r="K58" s="160"/>
    </row>
    <row r="59" spans="2:11" s="1" customFormat="1" ht="21.75" customHeight="1">
      <c r="B59" s="39"/>
      <c r="C59" s="40"/>
      <c r="D59" s="40"/>
      <c r="E59" s="40"/>
      <c r="F59" s="40"/>
      <c r="G59" s="40"/>
      <c r="H59" s="40"/>
      <c r="I59" s="116"/>
      <c r="J59" s="40"/>
      <c r="K59" s="43"/>
    </row>
    <row r="60" spans="2:11" s="1" customFormat="1" ht="6.95" customHeight="1">
      <c r="B60" s="54"/>
      <c r="C60" s="55"/>
      <c r="D60" s="55"/>
      <c r="E60" s="55"/>
      <c r="F60" s="55"/>
      <c r="G60" s="55"/>
      <c r="H60" s="55"/>
      <c r="I60" s="137"/>
      <c r="J60" s="55"/>
      <c r="K60" s="56"/>
    </row>
    <row r="64" spans="2:12" s="1" customFormat="1" ht="6.95" customHeight="1">
      <c r="B64" s="57"/>
      <c r="C64" s="58"/>
      <c r="D64" s="58"/>
      <c r="E64" s="58"/>
      <c r="F64" s="58"/>
      <c r="G64" s="58"/>
      <c r="H64" s="58"/>
      <c r="I64" s="140"/>
      <c r="J64" s="58"/>
      <c r="K64" s="58"/>
      <c r="L64" s="59"/>
    </row>
    <row r="65" spans="2:12" s="1" customFormat="1" ht="36.95" customHeight="1">
      <c r="B65" s="39"/>
      <c r="C65" s="60" t="s">
        <v>114</v>
      </c>
      <c r="D65" s="61"/>
      <c r="E65" s="61"/>
      <c r="F65" s="61"/>
      <c r="G65" s="61"/>
      <c r="H65" s="61"/>
      <c r="I65" s="161"/>
      <c r="J65" s="61"/>
      <c r="K65" s="61"/>
      <c r="L65" s="59"/>
    </row>
    <row r="66" spans="2:12" s="1" customFormat="1" ht="6.95" customHeight="1">
      <c r="B66" s="39"/>
      <c r="C66" s="61"/>
      <c r="D66" s="61"/>
      <c r="E66" s="61"/>
      <c r="F66" s="61"/>
      <c r="G66" s="61"/>
      <c r="H66" s="61"/>
      <c r="I66" s="161"/>
      <c r="J66" s="61"/>
      <c r="K66" s="61"/>
      <c r="L66" s="59"/>
    </row>
    <row r="67" spans="2:12" s="1" customFormat="1" ht="14.45" customHeight="1">
      <c r="B67" s="39"/>
      <c r="C67" s="63" t="s">
        <v>17</v>
      </c>
      <c r="D67" s="61"/>
      <c r="E67" s="61"/>
      <c r="F67" s="61"/>
      <c r="G67" s="61"/>
      <c r="H67" s="61"/>
      <c r="I67" s="161"/>
      <c r="J67" s="61"/>
      <c r="K67" s="61"/>
      <c r="L67" s="59"/>
    </row>
    <row r="68" spans="2:12" s="1" customFormat="1" ht="16.5" customHeight="1">
      <c r="B68" s="39"/>
      <c r="C68" s="61"/>
      <c r="D68" s="61"/>
      <c r="E68" s="361" t="str">
        <f>E7</f>
        <v>III/1994 Svojšín – oprava</v>
      </c>
      <c r="F68" s="362"/>
      <c r="G68" s="362"/>
      <c r="H68" s="362"/>
      <c r="I68" s="161"/>
      <c r="J68" s="61"/>
      <c r="K68" s="61"/>
      <c r="L68" s="59"/>
    </row>
    <row r="69" spans="2:12" s="1" customFormat="1" ht="14.45" customHeight="1">
      <c r="B69" s="39"/>
      <c r="C69" s="63" t="s">
        <v>94</v>
      </c>
      <c r="D69" s="61"/>
      <c r="E69" s="61"/>
      <c r="F69" s="61"/>
      <c r="G69" s="61"/>
      <c r="H69" s="61"/>
      <c r="I69" s="161"/>
      <c r="J69" s="61"/>
      <c r="K69" s="61"/>
      <c r="L69" s="59"/>
    </row>
    <row r="70" spans="2:12" s="1" customFormat="1" ht="17.25" customHeight="1">
      <c r="B70" s="39"/>
      <c r="C70" s="61"/>
      <c r="D70" s="61"/>
      <c r="E70" s="336" t="str">
        <f>E9</f>
        <v>SO 151 - DOPRAVNĚ INŽENÝRSKÁ OPATŘENÍ</v>
      </c>
      <c r="F70" s="363"/>
      <c r="G70" s="363"/>
      <c r="H70" s="363"/>
      <c r="I70" s="161"/>
      <c r="J70" s="61"/>
      <c r="K70" s="61"/>
      <c r="L70" s="59"/>
    </row>
    <row r="71" spans="2:12" s="1" customFormat="1" ht="6.95" customHeight="1">
      <c r="B71" s="39"/>
      <c r="C71" s="61"/>
      <c r="D71" s="61"/>
      <c r="E71" s="61"/>
      <c r="F71" s="61"/>
      <c r="G71" s="61"/>
      <c r="H71" s="61"/>
      <c r="I71" s="161"/>
      <c r="J71" s="61"/>
      <c r="K71" s="61"/>
      <c r="L71" s="59"/>
    </row>
    <row r="72" spans="2:12" s="1" customFormat="1" ht="18" customHeight="1">
      <c r="B72" s="39"/>
      <c r="C72" s="63" t="s">
        <v>23</v>
      </c>
      <c r="D72" s="61"/>
      <c r="E72" s="61"/>
      <c r="F72" s="162" t="str">
        <f>F12</f>
        <v>Svojšín</v>
      </c>
      <c r="G72" s="61"/>
      <c r="H72" s="61"/>
      <c r="I72" s="163" t="s">
        <v>25</v>
      </c>
      <c r="J72" s="71" t="str">
        <f>IF(J12="","",J12)</f>
        <v>10. 4. 2018</v>
      </c>
      <c r="K72" s="61"/>
      <c r="L72" s="59"/>
    </row>
    <row r="73" spans="2:12" s="1" customFormat="1" ht="6.95" customHeight="1">
      <c r="B73" s="39"/>
      <c r="C73" s="61"/>
      <c r="D73" s="61"/>
      <c r="E73" s="61"/>
      <c r="F73" s="61"/>
      <c r="G73" s="61"/>
      <c r="H73" s="61"/>
      <c r="I73" s="161"/>
      <c r="J73" s="61"/>
      <c r="K73" s="61"/>
      <c r="L73" s="59"/>
    </row>
    <row r="74" spans="2:12" s="1" customFormat="1" ht="13.5">
      <c r="B74" s="39"/>
      <c r="C74" s="63" t="s">
        <v>27</v>
      </c>
      <c r="D74" s="61"/>
      <c r="E74" s="61"/>
      <c r="F74" s="162" t="str">
        <f>E15</f>
        <v>Správa a údržba silnic Plzeňského kraje, příspěvko</v>
      </c>
      <c r="G74" s="61"/>
      <c r="H74" s="61"/>
      <c r="I74" s="163" t="s">
        <v>35</v>
      </c>
      <c r="J74" s="162" t="str">
        <f>E21</f>
        <v>D PROJEKT PLZEŇ Nedvěd s.r.o.</v>
      </c>
      <c r="K74" s="61"/>
      <c r="L74" s="59"/>
    </row>
    <row r="75" spans="2:12" s="1" customFormat="1" ht="14.45" customHeight="1">
      <c r="B75" s="39"/>
      <c r="C75" s="63" t="s">
        <v>33</v>
      </c>
      <c r="D75" s="61"/>
      <c r="E75" s="61"/>
      <c r="F75" s="162" t="str">
        <f>IF(E18="","",E18)</f>
        <v/>
      </c>
      <c r="G75" s="61"/>
      <c r="H75" s="61"/>
      <c r="I75" s="161"/>
      <c r="J75" s="61"/>
      <c r="K75" s="61"/>
      <c r="L75" s="59"/>
    </row>
    <row r="76" spans="2:12" s="1" customFormat="1" ht="10.35" customHeight="1">
      <c r="B76" s="39"/>
      <c r="C76" s="61"/>
      <c r="D76" s="61"/>
      <c r="E76" s="61"/>
      <c r="F76" s="61"/>
      <c r="G76" s="61"/>
      <c r="H76" s="61"/>
      <c r="I76" s="161"/>
      <c r="J76" s="61"/>
      <c r="K76" s="61"/>
      <c r="L76" s="59"/>
    </row>
    <row r="77" spans="2:20" s="9" customFormat="1" ht="29.25" customHeight="1">
      <c r="B77" s="164"/>
      <c r="C77" s="165" t="s">
        <v>115</v>
      </c>
      <c r="D77" s="166" t="s">
        <v>59</v>
      </c>
      <c r="E77" s="166" t="s">
        <v>55</v>
      </c>
      <c r="F77" s="166" t="s">
        <v>116</v>
      </c>
      <c r="G77" s="166" t="s">
        <v>117</v>
      </c>
      <c r="H77" s="166" t="s">
        <v>118</v>
      </c>
      <c r="I77" s="167" t="s">
        <v>119</v>
      </c>
      <c r="J77" s="166" t="s">
        <v>100</v>
      </c>
      <c r="K77" s="168" t="s">
        <v>120</v>
      </c>
      <c r="L77" s="169"/>
      <c r="M77" s="79" t="s">
        <v>121</v>
      </c>
      <c r="N77" s="80" t="s">
        <v>44</v>
      </c>
      <c r="O77" s="80" t="s">
        <v>122</v>
      </c>
      <c r="P77" s="80" t="s">
        <v>123</v>
      </c>
      <c r="Q77" s="80" t="s">
        <v>124</v>
      </c>
      <c r="R77" s="80" t="s">
        <v>125</v>
      </c>
      <c r="S77" s="80" t="s">
        <v>126</v>
      </c>
      <c r="T77" s="81" t="s">
        <v>127</v>
      </c>
    </row>
    <row r="78" spans="2:63" s="1" customFormat="1" ht="29.25" customHeight="1">
      <c r="B78" s="39"/>
      <c r="C78" s="85" t="s">
        <v>101</v>
      </c>
      <c r="D78" s="61"/>
      <c r="E78" s="61"/>
      <c r="F78" s="61"/>
      <c r="G78" s="61"/>
      <c r="H78" s="61"/>
      <c r="I78" s="161"/>
      <c r="J78" s="170">
        <f>BK78</f>
        <v>0</v>
      </c>
      <c r="K78" s="61"/>
      <c r="L78" s="59"/>
      <c r="M78" s="82"/>
      <c r="N78" s="83"/>
      <c r="O78" s="83"/>
      <c r="P78" s="171">
        <f>P79</f>
        <v>0</v>
      </c>
      <c r="Q78" s="83"/>
      <c r="R78" s="171">
        <f>R79</f>
        <v>0.00363</v>
      </c>
      <c r="S78" s="83"/>
      <c r="T78" s="172">
        <f>T79</f>
        <v>0</v>
      </c>
      <c r="AT78" s="22" t="s">
        <v>73</v>
      </c>
      <c r="AU78" s="22" t="s">
        <v>102</v>
      </c>
      <c r="BK78" s="173">
        <f>BK79</f>
        <v>0</v>
      </c>
    </row>
    <row r="79" spans="2:63" s="10" customFormat="1" ht="37.35" customHeight="1">
      <c r="B79" s="174"/>
      <c r="C79" s="175"/>
      <c r="D79" s="176" t="s">
        <v>73</v>
      </c>
      <c r="E79" s="177" t="s">
        <v>128</v>
      </c>
      <c r="F79" s="177" t="s">
        <v>129</v>
      </c>
      <c r="G79" s="175"/>
      <c r="H79" s="175"/>
      <c r="I79" s="178"/>
      <c r="J79" s="179">
        <f>BK79</f>
        <v>0</v>
      </c>
      <c r="K79" s="175"/>
      <c r="L79" s="180"/>
      <c r="M79" s="181"/>
      <c r="N79" s="182"/>
      <c r="O79" s="182"/>
      <c r="P79" s="183">
        <f>P80</f>
        <v>0</v>
      </c>
      <c r="Q79" s="182"/>
      <c r="R79" s="183">
        <f>R80</f>
        <v>0.00363</v>
      </c>
      <c r="S79" s="182"/>
      <c r="T79" s="184">
        <f>T80</f>
        <v>0</v>
      </c>
      <c r="AR79" s="185" t="s">
        <v>82</v>
      </c>
      <c r="AT79" s="186" t="s">
        <v>73</v>
      </c>
      <c r="AU79" s="186" t="s">
        <v>74</v>
      </c>
      <c r="AY79" s="185" t="s">
        <v>130</v>
      </c>
      <c r="BK79" s="187">
        <f>BK80</f>
        <v>0</v>
      </c>
    </row>
    <row r="80" spans="2:63" s="10" customFormat="1" ht="19.9" customHeight="1">
      <c r="B80" s="174"/>
      <c r="C80" s="175"/>
      <c r="D80" s="176" t="s">
        <v>73</v>
      </c>
      <c r="E80" s="188" t="s">
        <v>185</v>
      </c>
      <c r="F80" s="188" t="s">
        <v>336</v>
      </c>
      <c r="G80" s="175"/>
      <c r="H80" s="175"/>
      <c r="I80" s="178"/>
      <c r="J80" s="189">
        <f>BK80</f>
        <v>0</v>
      </c>
      <c r="K80" s="175"/>
      <c r="L80" s="180"/>
      <c r="M80" s="181"/>
      <c r="N80" s="182"/>
      <c r="O80" s="182"/>
      <c r="P80" s="183">
        <f>SUM(P81:P135)</f>
        <v>0</v>
      </c>
      <c r="Q80" s="182"/>
      <c r="R80" s="183">
        <f>SUM(R81:R135)</f>
        <v>0.00363</v>
      </c>
      <c r="S80" s="182"/>
      <c r="T80" s="184">
        <f>SUM(T81:T135)</f>
        <v>0</v>
      </c>
      <c r="AR80" s="185" t="s">
        <v>82</v>
      </c>
      <c r="AT80" s="186" t="s">
        <v>73</v>
      </c>
      <c r="AU80" s="186" t="s">
        <v>82</v>
      </c>
      <c r="AY80" s="185" t="s">
        <v>130</v>
      </c>
      <c r="BK80" s="187">
        <f>SUM(BK81:BK135)</f>
        <v>0</v>
      </c>
    </row>
    <row r="81" spans="2:65" s="1" customFormat="1" ht="25.5" customHeight="1">
      <c r="B81" s="39"/>
      <c r="C81" s="190" t="s">
        <v>82</v>
      </c>
      <c r="D81" s="190" t="s">
        <v>132</v>
      </c>
      <c r="E81" s="191" t="s">
        <v>521</v>
      </c>
      <c r="F81" s="192" t="s">
        <v>522</v>
      </c>
      <c r="G81" s="193" t="s">
        <v>333</v>
      </c>
      <c r="H81" s="194">
        <v>15</v>
      </c>
      <c r="I81" s="195"/>
      <c r="J81" s="194">
        <f>ROUND(I81*H81,2)</f>
        <v>0</v>
      </c>
      <c r="K81" s="192" t="s">
        <v>136</v>
      </c>
      <c r="L81" s="59"/>
      <c r="M81" s="196" t="s">
        <v>32</v>
      </c>
      <c r="N81" s="197" t="s">
        <v>45</v>
      </c>
      <c r="O81" s="40"/>
      <c r="P81" s="198">
        <f>O81*H81</f>
        <v>0</v>
      </c>
      <c r="Q81" s="198">
        <v>0</v>
      </c>
      <c r="R81" s="198">
        <f>Q81*H81</f>
        <v>0</v>
      </c>
      <c r="S81" s="198">
        <v>0</v>
      </c>
      <c r="T81" s="199">
        <f>S81*H81</f>
        <v>0</v>
      </c>
      <c r="AR81" s="22" t="s">
        <v>137</v>
      </c>
      <c r="AT81" s="22" t="s">
        <v>132</v>
      </c>
      <c r="AU81" s="22" t="s">
        <v>84</v>
      </c>
      <c r="AY81" s="22" t="s">
        <v>130</v>
      </c>
      <c r="BE81" s="200">
        <f>IF(N81="základní",J81,0)</f>
        <v>0</v>
      </c>
      <c r="BF81" s="200">
        <f>IF(N81="snížená",J81,0)</f>
        <v>0</v>
      </c>
      <c r="BG81" s="200">
        <f>IF(N81="zákl. přenesená",J81,0)</f>
        <v>0</v>
      </c>
      <c r="BH81" s="200">
        <f>IF(N81="sníž. přenesená",J81,0)</f>
        <v>0</v>
      </c>
      <c r="BI81" s="200">
        <f>IF(N81="nulová",J81,0)</f>
        <v>0</v>
      </c>
      <c r="BJ81" s="22" t="s">
        <v>82</v>
      </c>
      <c r="BK81" s="200">
        <f>ROUND(I81*H81,2)</f>
        <v>0</v>
      </c>
      <c r="BL81" s="22" t="s">
        <v>137</v>
      </c>
      <c r="BM81" s="22" t="s">
        <v>523</v>
      </c>
    </row>
    <row r="82" spans="2:47" s="1" customFormat="1" ht="27">
      <c r="B82" s="39"/>
      <c r="C82" s="61"/>
      <c r="D82" s="201" t="s">
        <v>139</v>
      </c>
      <c r="E82" s="61"/>
      <c r="F82" s="202" t="s">
        <v>524</v>
      </c>
      <c r="G82" s="61"/>
      <c r="H82" s="61"/>
      <c r="I82" s="161"/>
      <c r="J82" s="61"/>
      <c r="K82" s="61"/>
      <c r="L82" s="59"/>
      <c r="M82" s="203"/>
      <c r="N82" s="40"/>
      <c r="O82" s="40"/>
      <c r="P82" s="40"/>
      <c r="Q82" s="40"/>
      <c r="R82" s="40"/>
      <c r="S82" s="40"/>
      <c r="T82" s="76"/>
      <c r="AT82" s="22" t="s">
        <v>139</v>
      </c>
      <c r="AU82" s="22" t="s">
        <v>84</v>
      </c>
    </row>
    <row r="83" spans="2:51" s="12" customFormat="1" ht="13.5">
      <c r="B83" s="215"/>
      <c r="C83" s="216"/>
      <c r="D83" s="201" t="s">
        <v>148</v>
      </c>
      <c r="E83" s="217" t="s">
        <v>32</v>
      </c>
      <c r="F83" s="218" t="s">
        <v>525</v>
      </c>
      <c r="G83" s="216"/>
      <c r="H83" s="217" t="s">
        <v>32</v>
      </c>
      <c r="I83" s="219"/>
      <c r="J83" s="216"/>
      <c r="K83" s="216"/>
      <c r="L83" s="220"/>
      <c r="M83" s="221"/>
      <c r="N83" s="222"/>
      <c r="O83" s="222"/>
      <c r="P83" s="222"/>
      <c r="Q83" s="222"/>
      <c r="R83" s="222"/>
      <c r="S83" s="222"/>
      <c r="T83" s="223"/>
      <c r="AT83" s="224" t="s">
        <v>148</v>
      </c>
      <c r="AU83" s="224" t="s">
        <v>84</v>
      </c>
      <c r="AV83" s="12" t="s">
        <v>82</v>
      </c>
      <c r="AW83" s="12" t="s">
        <v>38</v>
      </c>
      <c r="AX83" s="12" t="s">
        <v>74</v>
      </c>
      <c r="AY83" s="224" t="s">
        <v>130</v>
      </c>
    </row>
    <row r="84" spans="2:51" s="11" customFormat="1" ht="13.5">
      <c r="B84" s="204"/>
      <c r="C84" s="205"/>
      <c r="D84" s="201" t="s">
        <v>148</v>
      </c>
      <c r="E84" s="206" t="s">
        <v>32</v>
      </c>
      <c r="F84" s="207" t="s">
        <v>526</v>
      </c>
      <c r="G84" s="205"/>
      <c r="H84" s="208">
        <v>15</v>
      </c>
      <c r="I84" s="209"/>
      <c r="J84" s="205"/>
      <c r="K84" s="205"/>
      <c r="L84" s="210"/>
      <c r="M84" s="211"/>
      <c r="N84" s="212"/>
      <c r="O84" s="212"/>
      <c r="P84" s="212"/>
      <c r="Q84" s="212"/>
      <c r="R84" s="212"/>
      <c r="S84" s="212"/>
      <c r="T84" s="213"/>
      <c r="AT84" s="214" t="s">
        <v>148</v>
      </c>
      <c r="AU84" s="214" t="s">
        <v>84</v>
      </c>
      <c r="AV84" s="11" t="s">
        <v>84</v>
      </c>
      <c r="AW84" s="11" t="s">
        <v>38</v>
      </c>
      <c r="AX84" s="11" t="s">
        <v>82</v>
      </c>
      <c r="AY84" s="214" t="s">
        <v>130</v>
      </c>
    </row>
    <row r="85" spans="2:65" s="1" customFormat="1" ht="25.5" customHeight="1">
      <c r="B85" s="39"/>
      <c r="C85" s="190" t="s">
        <v>84</v>
      </c>
      <c r="D85" s="190" t="s">
        <v>132</v>
      </c>
      <c r="E85" s="191" t="s">
        <v>527</v>
      </c>
      <c r="F85" s="192" t="s">
        <v>528</v>
      </c>
      <c r="G85" s="193" t="s">
        <v>333</v>
      </c>
      <c r="H85" s="194">
        <v>330</v>
      </c>
      <c r="I85" s="195"/>
      <c r="J85" s="194">
        <f>ROUND(I85*H85,2)</f>
        <v>0</v>
      </c>
      <c r="K85" s="192" t="s">
        <v>136</v>
      </c>
      <c r="L85" s="59"/>
      <c r="M85" s="196" t="s">
        <v>32</v>
      </c>
      <c r="N85" s="197" t="s">
        <v>45</v>
      </c>
      <c r="O85" s="40"/>
      <c r="P85" s="198">
        <f>O85*H85</f>
        <v>0</v>
      </c>
      <c r="Q85" s="198">
        <v>0</v>
      </c>
      <c r="R85" s="198">
        <f>Q85*H85</f>
        <v>0</v>
      </c>
      <c r="S85" s="198">
        <v>0</v>
      </c>
      <c r="T85" s="199">
        <f>S85*H85</f>
        <v>0</v>
      </c>
      <c r="AR85" s="22" t="s">
        <v>137</v>
      </c>
      <c r="AT85" s="22" t="s">
        <v>132</v>
      </c>
      <c r="AU85" s="22" t="s">
        <v>84</v>
      </c>
      <c r="AY85" s="22" t="s">
        <v>130</v>
      </c>
      <c r="BE85" s="200">
        <f>IF(N85="základní",J85,0)</f>
        <v>0</v>
      </c>
      <c r="BF85" s="200">
        <f>IF(N85="snížená",J85,0)</f>
        <v>0</v>
      </c>
      <c r="BG85" s="200">
        <f>IF(N85="zákl. přenesená",J85,0)</f>
        <v>0</v>
      </c>
      <c r="BH85" s="200">
        <f>IF(N85="sníž. přenesená",J85,0)</f>
        <v>0</v>
      </c>
      <c r="BI85" s="200">
        <f>IF(N85="nulová",J85,0)</f>
        <v>0</v>
      </c>
      <c r="BJ85" s="22" t="s">
        <v>82</v>
      </c>
      <c r="BK85" s="200">
        <f>ROUND(I85*H85,2)</f>
        <v>0</v>
      </c>
      <c r="BL85" s="22" t="s">
        <v>137</v>
      </c>
      <c r="BM85" s="22" t="s">
        <v>529</v>
      </c>
    </row>
    <row r="86" spans="2:47" s="1" customFormat="1" ht="27">
      <c r="B86" s="39"/>
      <c r="C86" s="61"/>
      <c r="D86" s="201" t="s">
        <v>139</v>
      </c>
      <c r="E86" s="61"/>
      <c r="F86" s="202" t="s">
        <v>524</v>
      </c>
      <c r="G86" s="61"/>
      <c r="H86" s="61"/>
      <c r="I86" s="161"/>
      <c r="J86" s="61"/>
      <c r="K86" s="61"/>
      <c r="L86" s="59"/>
      <c r="M86" s="203"/>
      <c r="N86" s="40"/>
      <c r="O86" s="40"/>
      <c r="P86" s="40"/>
      <c r="Q86" s="40"/>
      <c r="R86" s="40"/>
      <c r="S86" s="40"/>
      <c r="T86" s="76"/>
      <c r="AT86" s="22" t="s">
        <v>139</v>
      </c>
      <c r="AU86" s="22" t="s">
        <v>84</v>
      </c>
    </row>
    <row r="87" spans="2:47" s="1" customFormat="1" ht="40.5">
      <c r="B87" s="39"/>
      <c r="C87" s="61"/>
      <c r="D87" s="201" t="s">
        <v>141</v>
      </c>
      <c r="E87" s="61"/>
      <c r="F87" s="202" t="s">
        <v>530</v>
      </c>
      <c r="G87" s="61"/>
      <c r="H87" s="61"/>
      <c r="I87" s="161"/>
      <c r="J87" s="61"/>
      <c r="K87" s="61"/>
      <c r="L87" s="59"/>
      <c r="M87" s="203"/>
      <c r="N87" s="40"/>
      <c r="O87" s="40"/>
      <c r="P87" s="40"/>
      <c r="Q87" s="40"/>
      <c r="R87" s="40"/>
      <c r="S87" s="40"/>
      <c r="T87" s="76"/>
      <c r="AT87" s="22" t="s">
        <v>141</v>
      </c>
      <c r="AU87" s="22" t="s">
        <v>84</v>
      </c>
    </row>
    <row r="88" spans="2:51" s="11" customFormat="1" ht="13.5">
      <c r="B88" s="204"/>
      <c r="C88" s="205"/>
      <c r="D88" s="201" t="s">
        <v>148</v>
      </c>
      <c r="E88" s="206" t="s">
        <v>32</v>
      </c>
      <c r="F88" s="207" t="s">
        <v>531</v>
      </c>
      <c r="G88" s="205"/>
      <c r="H88" s="208">
        <v>330</v>
      </c>
      <c r="I88" s="209"/>
      <c r="J88" s="205"/>
      <c r="K88" s="205"/>
      <c r="L88" s="210"/>
      <c r="M88" s="211"/>
      <c r="N88" s="212"/>
      <c r="O88" s="212"/>
      <c r="P88" s="212"/>
      <c r="Q88" s="212"/>
      <c r="R88" s="212"/>
      <c r="S88" s="212"/>
      <c r="T88" s="213"/>
      <c r="AT88" s="214" t="s">
        <v>148</v>
      </c>
      <c r="AU88" s="214" t="s">
        <v>84</v>
      </c>
      <c r="AV88" s="11" t="s">
        <v>84</v>
      </c>
      <c r="AW88" s="11" t="s">
        <v>38</v>
      </c>
      <c r="AX88" s="11" t="s">
        <v>82</v>
      </c>
      <c r="AY88" s="214" t="s">
        <v>130</v>
      </c>
    </row>
    <row r="89" spans="2:65" s="1" customFormat="1" ht="16.5" customHeight="1">
      <c r="B89" s="39"/>
      <c r="C89" s="190" t="s">
        <v>150</v>
      </c>
      <c r="D89" s="190" t="s">
        <v>132</v>
      </c>
      <c r="E89" s="191" t="s">
        <v>532</v>
      </c>
      <c r="F89" s="192" t="s">
        <v>533</v>
      </c>
      <c r="G89" s="193" t="s">
        <v>333</v>
      </c>
      <c r="H89" s="194">
        <v>1</v>
      </c>
      <c r="I89" s="195"/>
      <c r="J89" s="194">
        <f>ROUND(I89*H89,2)</f>
        <v>0</v>
      </c>
      <c r="K89" s="192" t="s">
        <v>136</v>
      </c>
      <c r="L89" s="59"/>
      <c r="M89" s="196" t="s">
        <v>32</v>
      </c>
      <c r="N89" s="197" t="s">
        <v>45</v>
      </c>
      <c r="O89" s="40"/>
      <c r="P89" s="198">
        <f>O89*H89</f>
        <v>0</v>
      </c>
      <c r="Q89" s="198">
        <v>0</v>
      </c>
      <c r="R89" s="198">
        <f>Q89*H89</f>
        <v>0</v>
      </c>
      <c r="S89" s="198">
        <v>0</v>
      </c>
      <c r="T89" s="199">
        <f>S89*H89</f>
        <v>0</v>
      </c>
      <c r="AR89" s="22" t="s">
        <v>137</v>
      </c>
      <c r="AT89" s="22" t="s">
        <v>132</v>
      </c>
      <c r="AU89" s="22" t="s">
        <v>84</v>
      </c>
      <c r="AY89" s="22" t="s">
        <v>130</v>
      </c>
      <c r="BE89" s="200">
        <f>IF(N89="základní",J89,0)</f>
        <v>0</v>
      </c>
      <c r="BF89" s="200">
        <f>IF(N89="snížená",J89,0)</f>
        <v>0</v>
      </c>
      <c r="BG89" s="200">
        <f>IF(N89="zákl. přenesená",J89,0)</f>
        <v>0</v>
      </c>
      <c r="BH89" s="200">
        <f>IF(N89="sníž. přenesená",J89,0)</f>
        <v>0</v>
      </c>
      <c r="BI89" s="200">
        <f>IF(N89="nulová",J89,0)</f>
        <v>0</v>
      </c>
      <c r="BJ89" s="22" t="s">
        <v>82</v>
      </c>
      <c r="BK89" s="200">
        <f>ROUND(I89*H89,2)</f>
        <v>0</v>
      </c>
      <c r="BL89" s="22" t="s">
        <v>137</v>
      </c>
      <c r="BM89" s="22" t="s">
        <v>534</v>
      </c>
    </row>
    <row r="90" spans="2:47" s="1" customFormat="1" ht="54">
      <c r="B90" s="39"/>
      <c r="C90" s="61"/>
      <c r="D90" s="201" t="s">
        <v>139</v>
      </c>
      <c r="E90" s="61"/>
      <c r="F90" s="202" t="s">
        <v>535</v>
      </c>
      <c r="G90" s="61"/>
      <c r="H90" s="61"/>
      <c r="I90" s="161"/>
      <c r="J90" s="61"/>
      <c r="K90" s="61"/>
      <c r="L90" s="59"/>
      <c r="M90" s="203"/>
      <c r="N90" s="40"/>
      <c r="O90" s="40"/>
      <c r="P90" s="40"/>
      <c r="Q90" s="40"/>
      <c r="R90" s="40"/>
      <c r="S90" s="40"/>
      <c r="T90" s="76"/>
      <c r="AT90" s="22" t="s">
        <v>139</v>
      </c>
      <c r="AU90" s="22" t="s">
        <v>84</v>
      </c>
    </row>
    <row r="91" spans="2:47" s="1" customFormat="1" ht="27">
      <c r="B91" s="39"/>
      <c r="C91" s="61"/>
      <c r="D91" s="201" t="s">
        <v>141</v>
      </c>
      <c r="E91" s="61"/>
      <c r="F91" s="202" t="s">
        <v>536</v>
      </c>
      <c r="G91" s="61"/>
      <c r="H91" s="61"/>
      <c r="I91" s="161"/>
      <c r="J91" s="61"/>
      <c r="K91" s="61"/>
      <c r="L91" s="59"/>
      <c r="M91" s="203"/>
      <c r="N91" s="40"/>
      <c r="O91" s="40"/>
      <c r="P91" s="40"/>
      <c r="Q91" s="40"/>
      <c r="R91" s="40"/>
      <c r="S91" s="40"/>
      <c r="T91" s="76"/>
      <c r="AT91" s="22" t="s">
        <v>141</v>
      </c>
      <c r="AU91" s="22" t="s">
        <v>84</v>
      </c>
    </row>
    <row r="92" spans="2:65" s="1" customFormat="1" ht="25.5" customHeight="1">
      <c r="B92" s="39"/>
      <c r="C92" s="190" t="s">
        <v>137</v>
      </c>
      <c r="D92" s="190" t="s">
        <v>132</v>
      </c>
      <c r="E92" s="191" t="s">
        <v>537</v>
      </c>
      <c r="F92" s="192" t="s">
        <v>538</v>
      </c>
      <c r="G92" s="193" t="s">
        <v>333</v>
      </c>
      <c r="H92" s="194">
        <v>30</v>
      </c>
      <c r="I92" s="195"/>
      <c r="J92" s="194">
        <f>ROUND(I92*H92,2)</f>
        <v>0</v>
      </c>
      <c r="K92" s="192" t="s">
        <v>136</v>
      </c>
      <c r="L92" s="59"/>
      <c r="M92" s="196" t="s">
        <v>32</v>
      </c>
      <c r="N92" s="197" t="s">
        <v>45</v>
      </c>
      <c r="O92" s="40"/>
      <c r="P92" s="198">
        <f>O92*H92</f>
        <v>0</v>
      </c>
      <c r="Q92" s="198">
        <v>0</v>
      </c>
      <c r="R92" s="198">
        <f>Q92*H92</f>
        <v>0</v>
      </c>
      <c r="S92" s="198">
        <v>0</v>
      </c>
      <c r="T92" s="199">
        <f>S92*H92</f>
        <v>0</v>
      </c>
      <c r="AR92" s="22" t="s">
        <v>137</v>
      </c>
      <c r="AT92" s="22" t="s">
        <v>132</v>
      </c>
      <c r="AU92" s="22" t="s">
        <v>84</v>
      </c>
      <c r="AY92" s="22" t="s">
        <v>130</v>
      </c>
      <c r="BE92" s="200">
        <f>IF(N92="základní",J92,0)</f>
        <v>0</v>
      </c>
      <c r="BF92" s="200">
        <f>IF(N92="snížená",J92,0)</f>
        <v>0</v>
      </c>
      <c r="BG92" s="200">
        <f>IF(N92="zákl. přenesená",J92,0)</f>
        <v>0</v>
      </c>
      <c r="BH92" s="200">
        <f>IF(N92="sníž. přenesená",J92,0)</f>
        <v>0</v>
      </c>
      <c r="BI92" s="200">
        <f>IF(N92="nulová",J92,0)</f>
        <v>0</v>
      </c>
      <c r="BJ92" s="22" t="s">
        <v>82</v>
      </c>
      <c r="BK92" s="200">
        <f>ROUND(I92*H92,2)</f>
        <v>0</v>
      </c>
      <c r="BL92" s="22" t="s">
        <v>137</v>
      </c>
      <c r="BM92" s="22" t="s">
        <v>539</v>
      </c>
    </row>
    <row r="93" spans="2:47" s="1" customFormat="1" ht="54">
      <c r="B93" s="39"/>
      <c r="C93" s="61"/>
      <c r="D93" s="201" t="s">
        <v>139</v>
      </c>
      <c r="E93" s="61"/>
      <c r="F93" s="202" t="s">
        <v>535</v>
      </c>
      <c r="G93" s="61"/>
      <c r="H93" s="61"/>
      <c r="I93" s="161"/>
      <c r="J93" s="61"/>
      <c r="K93" s="61"/>
      <c r="L93" s="59"/>
      <c r="M93" s="203"/>
      <c r="N93" s="40"/>
      <c r="O93" s="40"/>
      <c r="P93" s="40"/>
      <c r="Q93" s="40"/>
      <c r="R93" s="40"/>
      <c r="S93" s="40"/>
      <c r="T93" s="76"/>
      <c r="AT93" s="22" t="s">
        <v>139</v>
      </c>
      <c r="AU93" s="22" t="s">
        <v>84</v>
      </c>
    </row>
    <row r="94" spans="2:47" s="1" customFormat="1" ht="27">
      <c r="B94" s="39"/>
      <c r="C94" s="61"/>
      <c r="D94" s="201" t="s">
        <v>141</v>
      </c>
      <c r="E94" s="61"/>
      <c r="F94" s="202" t="s">
        <v>540</v>
      </c>
      <c r="G94" s="61"/>
      <c r="H94" s="61"/>
      <c r="I94" s="161"/>
      <c r="J94" s="61"/>
      <c r="K94" s="61"/>
      <c r="L94" s="59"/>
      <c r="M94" s="203"/>
      <c r="N94" s="40"/>
      <c r="O94" s="40"/>
      <c r="P94" s="40"/>
      <c r="Q94" s="40"/>
      <c r="R94" s="40"/>
      <c r="S94" s="40"/>
      <c r="T94" s="76"/>
      <c r="AT94" s="22" t="s">
        <v>141</v>
      </c>
      <c r="AU94" s="22" t="s">
        <v>84</v>
      </c>
    </row>
    <row r="95" spans="2:65" s="1" customFormat="1" ht="25.5" customHeight="1">
      <c r="B95" s="39"/>
      <c r="C95" s="190" t="s">
        <v>161</v>
      </c>
      <c r="D95" s="190" t="s">
        <v>132</v>
      </c>
      <c r="E95" s="191" t="s">
        <v>541</v>
      </c>
      <c r="F95" s="192" t="s">
        <v>542</v>
      </c>
      <c r="G95" s="193" t="s">
        <v>333</v>
      </c>
      <c r="H95" s="194">
        <v>28</v>
      </c>
      <c r="I95" s="195"/>
      <c r="J95" s="194">
        <f>ROUND(I95*H95,2)</f>
        <v>0</v>
      </c>
      <c r="K95" s="192" t="s">
        <v>136</v>
      </c>
      <c r="L95" s="59"/>
      <c r="M95" s="196" t="s">
        <v>32</v>
      </c>
      <c r="N95" s="197" t="s">
        <v>45</v>
      </c>
      <c r="O95" s="40"/>
      <c r="P95" s="198">
        <f>O95*H95</f>
        <v>0</v>
      </c>
      <c r="Q95" s="198">
        <v>0</v>
      </c>
      <c r="R95" s="198">
        <f>Q95*H95</f>
        <v>0</v>
      </c>
      <c r="S95" s="198">
        <v>0</v>
      </c>
      <c r="T95" s="199">
        <f>S95*H95</f>
        <v>0</v>
      </c>
      <c r="AR95" s="22" t="s">
        <v>137</v>
      </c>
      <c r="AT95" s="22" t="s">
        <v>132</v>
      </c>
      <c r="AU95" s="22" t="s">
        <v>84</v>
      </c>
      <c r="AY95" s="22" t="s">
        <v>130</v>
      </c>
      <c r="BE95" s="200">
        <f>IF(N95="základní",J95,0)</f>
        <v>0</v>
      </c>
      <c r="BF95" s="200">
        <f>IF(N95="snížená",J95,0)</f>
        <v>0</v>
      </c>
      <c r="BG95" s="200">
        <f>IF(N95="zákl. přenesená",J95,0)</f>
        <v>0</v>
      </c>
      <c r="BH95" s="200">
        <f>IF(N95="sníž. přenesená",J95,0)</f>
        <v>0</v>
      </c>
      <c r="BI95" s="200">
        <f>IF(N95="nulová",J95,0)</f>
        <v>0</v>
      </c>
      <c r="BJ95" s="22" t="s">
        <v>82</v>
      </c>
      <c r="BK95" s="200">
        <f>ROUND(I95*H95,2)</f>
        <v>0</v>
      </c>
      <c r="BL95" s="22" t="s">
        <v>137</v>
      </c>
      <c r="BM95" s="22" t="s">
        <v>543</v>
      </c>
    </row>
    <row r="96" spans="2:47" s="1" customFormat="1" ht="27">
      <c r="B96" s="39"/>
      <c r="C96" s="61"/>
      <c r="D96" s="201" t="s">
        <v>139</v>
      </c>
      <c r="E96" s="61"/>
      <c r="F96" s="202" t="s">
        <v>544</v>
      </c>
      <c r="G96" s="61"/>
      <c r="H96" s="61"/>
      <c r="I96" s="161"/>
      <c r="J96" s="61"/>
      <c r="K96" s="61"/>
      <c r="L96" s="59"/>
      <c r="M96" s="203"/>
      <c r="N96" s="40"/>
      <c r="O96" s="40"/>
      <c r="P96" s="40"/>
      <c r="Q96" s="40"/>
      <c r="R96" s="40"/>
      <c r="S96" s="40"/>
      <c r="T96" s="76"/>
      <c r="AT96" s="22" t="s">
        <v>139</v>
      </c>
      <c r="AU96" s="22" t="s">
        <v>84</v>
      </c>
    </row>
    <row r="97" spans="2:51" s="12" customFormat="1" ht="13.5">
      <c r="B97" s="215"/>
      <c r="C97" s="216"/>
      <c r="D97" s="201" t="s">
        <v>148</v>
      </c>
      <c r="E97" s="217" t="s">
        <v>32</v>
      </c>
      <c r="F97" s="218" t="s">
        <v>525</v>
      </c>
      <c r="G97" s="216"/>
      <c r="H97" s="217" t="s">
        <v>32</v>
      </c>
      <c r="I97" s="219"/>
      <c r="J97" s="216"/>
      <c r="K97" s="216"/>
      <c r="L97" s="220"/>
      <c r="M97" s="221"/>
      <c r="N97" s="222"/>
      <c r="O97" s="222"/>
      <c r="P97" s="222"/>
      <c r="Q97" s="222"/>
      <c r="R97" s="222"/>
      <c r="S97" s="222"/>
      <c r="T97" s="223"/>
      <c r="AT97" s="224" t="s">
        <v>148</v>
      </c>
      <c r="AU97" s="224" t="s">
        <v>84</v>
      </c>
      <c r="AV97" s="12" t="s">
        <v>82</v>
      </c>
      <c r="AW97" s="12" t="s">
        <v>38</v>
      </c>
      <c r="AX97" s="12" t="s">
        <v>74</v>
      </c>
      <c r="AY97" s="224" t="s">
        <v>130</v>
      </c>
    </row>
    <row r="98" spans="2:51" s="11" customFormat="1" ht="13.5">
      <c r="B98" s="204"/>
      <c r="C98" s="205"/>
      <c r="D98" s="201" t="s">
        <v>148</v>
      </c>
      <c r="E98" s="206" t="s">
        <v>32</v>
      </c>
      <c r="F98" s="207" t="s">
        <v>545</v>
      </c>
      <c r="G98" s="205"/>
      <c r="H98" s="208">
        <v>28</v>
      </c>
      <c r="I98" s="209"/>
      <c r="J98" s="205"/>
      <c r="K98" s="205"/>
      <c r="L98" s="210"/>
      <c r="M98" s="211"/>
      <c r="N98" s="212"/>
      <c r="O98" s="212"/>
      <c r="P98" s="212"/>
      <c r="Q98" s="212"/>
      <c r="R98" s="212"/>
      <c r="S98" s="212"/>
      <c r="T98" s="213"/>
      <c r="AT98" s="214" t="s">
        <v>148</v>
      </c>
      <c r="AU98" s="214" t="s">
        <v>84</v>
      </c>
      <c r="AV98" s="11" t="s">
        <v>84</v>
      </c>
      <c r="AW98" s="11" t="s">
        <v>38</v>
      </c>
      <c r="AX98" s="11" t="s">
        <v>82</v>
      </c>
      <c r="AY98" s="214" t="s">
        <v>130</v>
      </c>
    </row>
    <row r="99" spans="2:65" s="1" customFormat="1" ht="25.5" customHeight="1">
      <c r="B99" s="39"/>
      <c r="C99" s="190" t="s">
        <v>166</v>
      </c>
      <c r="D99" s="190" t="s">
        <v>132</v>
      </c>
      <c r="E99" s="191" t="s">
        <v>546</v>
      </c>
      <c r="F99" s="192" t="s">
        <v>547</v>
      </c>
      <c r="G99" s="193" t="s">
        <v>333</v>
      </c>
      <c r="H99" s="194">
        <v>3</v>
      </c>
      <c r="I99" s="195"/>
      <c r="J99" s="194">
        <f>ROUND(I99*H99,2)</f>
        <v>0</v>
      </c>
      <c r="K99" s="192" t="s">
        <v>136</v>
      </c>
      <c r="L99" s="59"/>
      <c r="M99" s="196" t="s">
        <v>32</v>
      </c>
      <c r="N99" s="197" t="s">
        <v>45</v>
      </c>
      <c r="O99" s="40"/>
      <c r="P99" s="198">
        <f>O99*H99</f>
        <v>0</v>
      </c>
      <c r="Q99" s="198">
        <v>0</v>
      </c>
      <c r="R99" s="198">
        <f>Q99*H99</f>
        <v>0</v>
      </c>
      <c r="S99" s="198">
        <v>0</v>
      </c>
      <c r="T99" s="199">
        <f>S99*H99</f>
        <v>0</v>
      </c>
      <c r="AR99" s="22" t="s">
        <v>137</v>
      </c>
      <c r="AT99" s="22" t="s">
        <v>132</v>
      </c>
      <c r="AU99" s="22" t="s">
        <v>84</v>
      </c>
      <c r="AY99" s="22" t="s">
        <v>130</v>
      </c>
      <c r="BE99" s="200">
        <f>IF(N99="základní",J99,0)</f>
        <v>0</v>
      </c>
      <c r="BF99" s="200">
        <f>IF(N99="snížená",J99,0)</f>
        <v>0</v>
      </c>
      <c r="BG99" s="200">
        <f>IF(N99="zákl. přenesená",J99,0)</f>
        <v>0</v>
      </c>
      <c r="BH99" s="200">
        <f>IF(N99="sníž. přenesená",J99,0)</f>
        <v>0</v>
      </c>
      <c r="BI99" s="200">
        <f>IF(N99="nulová",J99,0)</f>
        <v>0</v>
      </c>
      <c r="BJ99" s="22" t="s">
        <v>82</v>
      </c>
      <c r="BK99" s="200">
        <f>ROUND(I99*H99,2)</f>
        <v>0</v>
      </c>
      <c r="BL99" s="22" t="s">
        <v>137</v>
      </c>
      <c r="BM99" s="22" t="s">
        <v>548</v>
      </c>
    </row>
    <row r="100" spans="2:47" s="1" customFormat="1" ht="27">
      <c r="B100" s="39"/>
      <c r="C100" s="61"/>
      <c r="D100" s="201" t="s">
        <v>139</v>
      </c>
      <c r="E100" s="61"/>
      <c r="F100" s="202" t="s">
        <v>544</v>
      </c>
      <c r="G100" s="61"/>
      <c r="H100" s="61"/>
      <c r="I100" s="161"/>
      <c r="J100" s="61"/>
      <c r="K100" s="61"/>
      <c r="L100" s="59"/>
      <c r="M100" s="203"/>
      <c r="N100" s="40"/>
      <c r="O100" s="40"/>
      <c r="P100" s="40"/>
      <c r="Q100" s="40"/>
      <c r="R100" s="40"/>
      <c r="S100" s="40"/>
      <c r="T100" s="76"/>
      <c r="AT100" s="22" t="s">
        <v>139</v>
      </c>
      <c r="AU100" s="22" t="s">
        <v>84</v>
      </c>
    </row>
    <row r="101" spans="2:65" s="1" customFormat="1" ht="38.25" customHeight="1">
      <c r="B101" s="39"/>
      <c r="C101" s="190" t="s">
        <v>173</v>
      </c>
      <c r="D101" s="190" t="s">
        <v>132</v>
      </c>
      <c r="E101" s="191" t="s">
        <v>549</v>
      </c>
      <c r="F101" s="192" t="s">
        <v>550</v>
      </c>
      <c r="G101" s="193" t="s">
        <v>333</v>
      </c>
      <c r="H101" s="194">
        <v>690</v>
      </c>
      <c r="I101" s="195"/>
      <c r="J101" s="194">
        <f>ROUND(I101*H101,2)</f>
        <v>0</v>
      </c>
      <c r="K101" s="192" t="s">
        <v>136</v>
      </c>
      <c r="L101" s="59"/>
      <c r="M101" s="196" t="s">
        <v>32</v>
      </c>
      <c r="N101" s="197" t="s">
        <v>45</v>
      </c>
      <c r="O101" s="40"/>
      <c r="P101" s="198">
        <f>O101*H101</f>
        <v>0</v>
      </c>
      <c r="Q101" s="198">
        <v>0</v>
      </c>
      <c r="R101" s="198">
        <f>Q101*H101</f>
        <v>0</v>
      </c>
      <c r="S101" s="198">
        <v>0</v>
      </c>
      <c r="T101" s="199">
        <f>S101*H101</f>
        <v>0</v>
      </c>
      <c r="AR101" s="22" t="s">
        <v>137</v>
      </c>
      <c r="AT101" s="22" t="s">
        <v>132</v>
      </c>
      <c r="AU101" s="22" t="s">
        <v>84</v>
      </c>
      <c r="AY101" s="22" t="s">
        <v>130</v>
      </c>
      <c r="BE101" s="200">
        <f>IF(N101="základní",J101,0)</f>
        <v>0</v>
      </c>
      <c r="BF101" s="200">
        <f>IF(N101="snížená",J101,0)</f>
        <v>0</v>
      </c>
      <c r="BG101" s="200">
        <f>IF(N101="zákl. přenesená",J101,0)</f>
        <v>0</v>
      </c>
      <c r="BH101" s="200">
        <f>IF(N101="sníž. přenesená",J101,0)</f>
        <v>0</v>
      </c>
      <c r="BI101" s="200">
        <f>IF(N101="nulová",J101,0)</f>
        <v>0</v>
      </c>
      <c r="BJ101" s="22" t="s">
        <v>82</v>
      </c>
      <c r="BK101" s="200">
        <f>ROUND(I101*H101,2)</f>
        <v>0</v>
      </c>
      <c r="BL101" s="22" t="s">
        <v>137</v>
      </c>
      <c r="BM101" s="22" t="s">
        <v>551</v>
      </c>
    </row>
    <row r="102" spans="2:47" s="1" customFormat="1" ht="27">
      <c r="B102" s="39"/>
      <c r="C102" s="61"/>
      <c r="D102" s="201" t="s">
        <v>139</v>
      </c>
      <c r="E102" s="61"/>
      <c r="F102" s="202" t="s">
        <v>544</v>
      </c>
      <c r="G102" s="61"/>
      <c r="H102" s="61"/>
      <c r="I102" s="161"/>
      <c r="J102" s="61"/>
      <c r="K102" s="61"/>
      <c r="L102" s="59"/>
      <c r="M102" s="203"/>
      <c r="N102" s="40"/>
      <c r="O102" s="40"/>
      <c r="P102" s="40"/>
      <c r="Q102" s="40"/>
      <c r="R102" s="40"/>
      <c r="S102" s="40"/>
      <c r="T102" s="76"/>
      <c r="AT102" s="22" t="s">
        <v>139</v>
      </c>
      <c r="AU102" s="22" t="s">
        <v>84</v>
      </c>
    </row>
    <row r="103" spans="2:47" s="1" customFormat="1" ht="40.5">
      <c r="B103" s="39"/>
      <c r="C103" s="61"/>
      <c r="D103" s="201" t="s">
        <v>141</v>
      </c>
      <c r="E103" s="61"/>
      <c r="F103" s="202" t="s">
        <v>530</v>
      </c>
      <c r="G103" s="61"/>
      <c r="H103" s="61"/>
      <c r="I103" s="161"/>
      <c r="J103" s="61"/>
      <c r="K103" s="61"/>
      <c r="L103" s="59"/>
      <c r="M103" s="203"/>
      <c r="N103" s="40"/>
      <c r="O103" s="40"/>
      <c r="P103" s="40"/>
      <c r="Q103" s="40"/>
      <c r="R103" s="40"/>
      <c r="S103" s="40"/>
      <c r="T103" s="76"/>
      <c r="AT103" s="22" t="s">
        <v>141</v>
      </c>
      <c r="AU103" s="22" t="s">
        <v>84</v>
      </c>
    </row>
    <row r="104" spans="2:51" s="11" customFormat="1" ht="13.5">
      <c r="B104" s="204"/>
      <c r="C104" s="205"/>
      <c r="D104" s="201" t="s">
        <v>148</v>
      </c>
      <c r="E104" s="206" t="s">
        <v>32</v>
      </c>
      <c r="F104" s="207" t="s">
        <v>552</v>
      </c>
      <c r="G104" s="205"/>
      <c r="H104" s="208">
        <v>690</v>
      </c>
      <c r="I104" s="209"/>
      <c r="J104" s="205"/>
      <c r="K104" s="205"/>
      <c r="L104" s="210"/>
      <c r="M104" s="211"/>
      <c r="N104" s="212"/>
      <c r="O104" s="212"/>
      <c r="P104" s="212"/>
      <c r="Q104" s="212"/>
      <c r="R104" s="212"/>
      <c r="S104" s="212"/>
      <c r="T104" s="213"/>
      <c r="AT104" s="214" t="s">
        <v>148</v>
      </c>
      <c r="AU104" s="214" t="s">
        <v>84</v>
      </c>
      <c r="AV104" s="11" t="s">
        <v>84</v>
      </c>
      <c r="AW104" s="11" t="s">
        <v>38</v>
      </c>
      <c r="AX104" s="11" t="s">
        <v>82</v>
      </c>
      <c r="AY104" s="214" t="s">
        <v>130</v>
      </c>
    </row>
    <row r="105" spans="2:65" s="1" customFormat="1" ht="38.25" customHeight="1">
      <c r="B105" s="39"/>
      <c r="C105" s="190" t="s">
        <v>178</v>
      </c>
      <c r="D105" s="190" t="s">
        <v>132</v>
      </c>
      <c r="E105" s="191" t="s">
        <v>553</v>
      </c>
      <c r="F105" s="192" t="s">
        <v>554</v>
      </c>
      <c r="G105" s="193" t="s">
        <v>333</v>
      </c>
      <c r="H105" s="194">
        <v>60</v>
      </c>
      <c r="I105" s="195"/>
      <c r="J105" s="194">
        <f>ROUND(I105*H105,2)</f>
        <v>0</v>
      </c>
      <c r="K105" s="192" t="s">
        <v>136</v>
      </c>
      <c r="L105" s="59"/>
      <c r="M105" s="196" t="s">
        <v>32</v>
      </c>
      <c r="N105" s="197" t="s">
        <v>45</v>
      </c>
      <c r="O105" s="40"/>
      <c r="P105" s="198">
        <f>O105*H105</f>
        <v>0</v>
      </c>
      <c r="Q105" s="198">
        <v>0</v>
      </c>
      <c r="R105" s="198">
        <f>Q105*H105</f>
        <v>0</v>
      </c>
      <c r="S105" s="198">
        <v>0</v>
      </c>
      <c r="T105" s="199">
        <f>S105*H105</f>
        <v>0</v>
      </c>
      <c r="AR105" s="22" t="s">
        <v>137</v>
      </c>
      <c r="AT105" s="22" t="s">
        <v>132</v>
      </c>
      <c r="AU105" s="22" t="s">
        <v>84</v>
      </c>
      <c r="AY105" s="22" t="s">
        <v>130</v>
      </c>
      <c r="BE105" s="200">
        <f>IF(N105="základní",J105,0)</f>
        <v>0</v>
      </c>
      <c r="BF105" s="200">
        <f>IF(N105="snížená",J105,0)</f>
        <v>0</v>
      </c>
      <c r="BG105" s="200">
        <f>IF(N105="zákl. přenesená",J105,0)</f>
        <v>0</v>
      </c>
      <c r="BH105" s="200">
        <f>IF(N105="sníž. přenesená",J105,0)</f>
        <v>0</v>
      </c>
      <c r="BI105" s="200">
        <f>IF(N105="nulová",J105,0)</f>
        <v>0</v>
      </c>
      <c r="BJ105" s="22" t="s">
        <v>82</v>
      </c>
      <c r="BK105" s="200">
        <f>ROUND(I105*H105,2)</f>
        <v>0</v>
      </c>
      <c r="BL105" s="22" t="s">
        <v>137</v>
      </c>
      <c r="BM105" s="22" t="s">
        <v>555</v>
      </c>
    </row>
    <row r="106" spans="2:47" s="1" customFormat="1" ht="27">
      <c r="B106" s="39"/>
      <c r="C106" s="61"/>
      <c r="D106" s="201" t="s">
        <v>139</v>
      </c>
      <c r="E106" s="61"/>
      <c r="F106" s="202" t="s">
        <v>544</v>
      </c>
      <c r="G106" s="61"/>
      <c r="H106" s="61"/>
      <c r="I106" s="161"/>
      <c r="J106" s="61"/>
      <c r="K106" s="61"/>
      <c r="L106" s="59"/>
      <c r="M106" s="203"/>
      <c r="N106" s="40"/>
      <c r="O106" s="40"/>
      <c r="P106" s="40"/>
      <c r="Q106" s="40"/>
      <c r="R106" s="40"/>
      <c r="S106" s="40"/>
      <c r="T106" s="76"/>
      <c r="AT106" s="22" t="s">
        <v>139</v>
      </c>
      <c r="AU106" s="22" t="s">
        <v>84</v>
      </c>
    </row>
    <row r="107" spans="2:47" s="1" customFormat="1" ht="40.5">
      <c r="B107" s="39"/>
      <c r="C107" s="61"/>
      <c r="D107" s="201" t="s">
        <v>141</v>
      </c>
      <c r="E107" s="61"/>
      <c r="F107" s="202" t="s">
        <v>530</v>
      </c>
      <c r="G107" s="61"/>
      <c r="H107" s="61"/>
      <c r="I107" s="161"/>
      <c r="J107" s="61"/>
      <c r="K107" s="61"/>
      <c r="L107" s="59"/>
      <c r="M107" s="203"/>
      <c r="N107" s="40"/>
      <c r="O107" s="40"/>
      <c r="P107" s="40"/>
      <c r="Q107" s="40"/>
      <c r="R107" s="40"/>
      <c r="S107" s="40"/>
      <c r="T107" s="76"/>
      <c r="AT107" s="22" t="s">
        <v>141</v>
      </c>
      <c r="AU107" s="22" t="s">
        <v>84</v>
      </c>
    </row>
    <row r="108" spans="2:51" s="11" customFormat="1" ht="13.5">
      <c r="B108" s="204"/>
      <c r="C108" s="205"/>
      <c r="D108" s="201" t="s">
        <v>148</v>
      </c>
      <c r="E108" s="206" t="s">
        <v>32</v>
      </c>
      <c r="F108" s="207" t="s">
        <v>556</v>
      </c>
      <c r="G108" s="205"/>
      <c r="H108" s="208">
        <v>60</v>
      </c>
      <c r="I108" s="209"/>
      <c r="J108" s="205"/>
      <c r="K108" s="205"/>
      <c r="L108" s="210"/>
      <c r="M108" s="211"/>
      <c r="N108" s="212"/>
      <c r="O108" s="212"/>
      <c r="P108" s="212"/>
      <c r="Q108" s="212"/>
      <c r="R108" s="212"/>
      <c r="S108" s="212"/>
      <c r="T108" s="213"/>
      <c r="AT108" s="214" t="s">
        <v>148</v>
      </c>
      <c r="AU108" s="214" t="s">
        <v>84</v>
      </c>
      <c r="AV108" s="11" t="s">
        <v>84</v>
      </c>
      <c r="AW108" s="11" t="s">
        <v>38</v>
      </c>
      <c r="AX108" s="11" t="s">
        <v>82</v>
      </c>
      <c r="AY108" s="214" t="s">
        <v>130</v>
      </c>
    </row>
    <row r="109" spans="2:65" s="1" customFormat="1" ht="16.5" customHeight="1">
      <c r="B109" s="39"/>
      <c r="C109" s="190" t="s">
        <v>185</v>
      </c>
      <c r="D109" s="190" t="s">
        <v>132</v>
      </c>
      <c r="E109" s="191" t="s">
        <v>557</v>
      </c>
      <c r="F109" s="192" t="s">
        <v>558</v>
      </c>
      <c r="G109" s="193" t="s">
        <v>333</v>
      </c>
      <c r="H109" s="194">
        <v>1</v>
      </c>
      <c r="I109" s="195"/>
      <c r="J109" s="194">
        <f>ROUND(I109*H109,2)</f>
        <v>0</v>
      </c>
      <c r="K109" s="192" t="s">
        <v>136</v>
      </c>
      <c r="L109" s="59"/>
      <c r="M109" s="196" t="s">
        <v>32</v>
      </c>
      <c r="N109" s="197" t="s">
        <v>45</v>
      </c>
      <c r="O109" s="40"/>
      <c r="P109" s="198">
        <f>O109*H109</f>
        <v>0</v>
      </c>
      <c r="Q109" s="198">
        <v>0</v>
      </c>
      <c r="R109" s="198">
        <f>Q109*H109</f>
        <v>0</v>
      </c>
      <c r="S109" s="198">
        <v>0</v>
      </c>
      <c r="T109" s="199">
        <f>S109*H109</f>
        <v>0</v>
      </c>
      <c r="AR109" s="22" t="s">
        <v>137</v>
      </c>
      <c r="AT109" s="22" t="s">
        <v>132</v>
      </c>
      <c r="AU109" s="22" t="s">
        <v>84</v>
      </c>
      <c r="AY109" s="22" t="s">
        <v>130</v>
      </c>
      <c r="BE109" s="200">
        <f>IF(N109="základní",J109,0)</f>
        <v>0</v>
      </c>
      <c r="BF109" s="200">
        <f>IF(N109="snížená",J109,0)</f>
        <v>0</v>
      </c>
      <c r="BG109" s="200">
        <f>IF(N109="zákl. přenesená",J109,0)</f>
        <v>0</v>
      </c>
      <c r="BH109" s="200">
        <f>IF(N109="sníž. přenesená",J109,0)</f>
        <v>0</v>
      </c>
      <c r="BI109" s="200">
        <f>IF(N109="nulová",J109,0)</f>
        <v>0</v>
      </c>
      <c r="BJ109" s="22" t="s">
        <v>82</v>
      </c>
      <c r="BK109" s="200">
        <f>ROUND(I109*H109,2)</f>
        <v>0</v>
      </c>
      <c r="BL109" s="22" t="s">
        <v>137</v>
      </c>
      <c r="BM109" s="22" t="s">
        <v>559</v>
      </c>
    </row>
    <row r="110" spans="2:47" s="1" customFormat="1" ht="54">
      <c r="B110" s="39"/>
      <c r="C110" s="61"/>
      <c r="D110" s="201" t="s">
        <v>139</v>
      </c>
      <c r="E110" s="61"/>
      <c r="F110" s="202" t="s">
        <v>560</v>
      </c>
      <c r="G110" s="61"/>
      <c r="H110" s="61"/>
      <c r="I110" s="161"/>
      <c r="J110" s="61"/>
      <c r="K110" s="61"/>
      <c r="L110" s="59"/>
      <c r="M110" s="203"/>
      <c r="N110" s="40"/>
      <c r="O110" s="40"/>
      <c r="P110" s="40"/>
      <c r="Q110" s="40"/>
      <c r="R110" s="40"/>
      <c r="S110" s="40"/>
      <c r="T110" s="76"/>
      <c r="AT110" s="22" t="s">
        <v>139</v>
      </c>
      <c r="AU110" s="22" t="s">
        <v>84</v>
      </c>
    </row>
    <row r="111" spans="2:47" s="1" customFormat="1" ht="27">
      <c r="B111" s="39"/>
      <c r="C111" s="61"/>
      <c r="D111" s="201" t="s">
        <v>141</v>
      </c>
      <c r="E111" s="61"/>
      <c r="F111" s="202" t="s">
        <v>561</v>
      </c>
      <c r="G111" s="61"/>
      <c r="H111" s="61"/>
      <c r="I111" s="161"/>
      <c r="J111" s="61"/>
      <c r="K111" s="61"/>
      <c r="L111" s="59"/>
      <c r="M111" s="203"/>
      <c r="N111" s="40"/>
      <c r="O111" s="40"/>
      <c r="P111" s="40"/>
      <c r="Q111" s="40"/>
      <c r="R111" s="40"/>
      <c r="S111" s="40"/>
      <c r="T111" s="76"/>
      <c r="AT111" s="22" t="s">
        <v>141</v>
      </c>
      <c r="AU111" s="22" t="s">
        <v>84</v>
      </c>
    </row>
    <row r="112" spans="2:65" s="1" customFormat="1" ht="25.5" customHeight="1">
      <c r="B112" s="39"/>
      <c r="C112" s="190" t="s">
        <v>189</v>
      </c>
      <c r="D112" s="190" t="s">
        <v>132</v>
      </c>
      <c r="E112" s="191" t="s">
        <v>562</v>
      </c>
      <c r="F112" s="192" t="s">
        <v>563</v>
      </c>
      <c r="G112" s="193" t="s">
        <v>333</v>
      </c>
      <c r="H112" s="194">
        <v>15</v>
      </c>
      <c r="I112" s="195"/>
      <c r="J112" s="194">
        <f>ROUND(I112*H112,2)</f>
        <v>0</v>
      </c>
      <c r="K112" s="192" t="s">
        <v>136</v>
      </c>
      <c r="L112" s="59"/>
      <c r="M112" s="196" t="s">
        <v>32</v>
      </c>
      <c r="N112" s="197" t="s">
        <v>45</v>
      </c>
      <c r="O112" s="40"/>
      <c r="P112" s="198">
        <f>O112*H112</f>
        <v>0</v>
      </c>
      <c r="Q112" s="198">
        <v>0</v>
      </c>
      <c r="R112" s="198">
        <f>Q112*H112</f>
        <v>0</v>
      </c>
      <c r="S112" s="198">
        <v>0</v>
      </c>
      <c r="T112" s="199">
        <f>S112*H112</f>
        <v>0</v>
      </c>
      <c r="AR112" s="22" t="s">
        <v>137</v>
      </c>
      <c r="AT112" s="22" t="s">
        <v>132</v>
      </c>
      <c r="AU112" s="22" t="s">
        <v>84</v>
      </c>
      <c r="AY112" s="22" t="s">
        <v>130</v>
      </c>
      <c r="BE112" s="200">
        <f>IF(N112="základní",J112,0)</f>
        <v>0</v>
      </c>
      <c r="BF112" s="200">
        <f>IF(N112="snížená",J112,0)</f>
        <v>0</v>
      </c>
      <c r="BG112" s="200">
        <f>IF(N112="zákl. přenesená",J112,0)</f>
        <v>0</v>
      </c>
      <c r="BH112" s="200">
        <f>IF(N112="sníž. přenesená",J112,0)</f>
        <v>0</v>
      </c>
      <c r="BI112" s="200">
        <f>IF(N112="nulová",J112,0)</f>
        <v>0</v>
      </c>
      <c r="BJ112" s="22" t="s">
        <v>82</v>
      </c>
      <c r="BK112" s="200">
        <f>ROUND(I112*H112,2)</f>
        <v>0</v>
      </c>
      <c r="BL112" s="22" t="s">
        <v>137</v>
      </c>
      <c r="BM112" s="22" t="s">
        <v>564</v>
      </c>
    </row>
    <row r="113" spans="2:47" s="1" customFormat="1" ht="54">
      <c r="B113" s="39"/>
      <c r="C113" s="61"/>
      <c r="D113" s="201" t="s">
        <v>139</v>
      </c>
      <c r="E113" s="61"/>
      <c r="F113" s="202" t="s">
        <v>560</v>
      </c>
      <c r="G113" s="61"/>
      <c r="H113" s="61"/>
      <c r="I113" s="161"/>
      <c r="J113" s="61"/>
      <c r="K113" s="61"/>
      <c r="L113" s="59"/>
      <c r="M113" s="203"/>
      <c r="N113" s="40"/>
      <c r="O113" s="40"/>
      <c r="P113" s="40"/>
      <c r="Q113" s="40"/>
      <c r="R113" s="40"/>
      <c r="S113" s="40"/>
      <c r="T113" s="76"/>
      <c r="AT113" s="22" t="s">
        <v>139</v>
      </c>
      <c r="AU113" s="22" t="s">
        <v>84</v>
      </c>
    </row>
    <row r="114" spans="2:47" s="1" customFormat="1" ht="27">
      <c r="B114" s="39"/>
      <c r="C114" s="61"/>
      <c r="D114" s="201" t="s">
        <v>141</v>
      </c>
      <c r="E114" s="61"/>
      <c r="F114" s="202" t="s">
        <v>565</v>
      </c>
      <c r="G114" s="61"/>
      <c r="H114" s="61"/>
      <c r="I114" s="161"/>
      <c r="J114" s="61"/>
      <c r="K114" s="61"/>
      <c r="L114" s="59"/>
      <c r="M114" s="203"/>
      <c r="N114" s="40"/>
      <c r="O114" s="40"/>
      <c r="P114" s="40"/>
      <c r="Q114" s="40"/>
      <c r="R114" s="40"/>
      <c r="S114" s="40"/>
      <c r="T114" s="76"/>
      <c r="AT114" s="22" t="s">
        <v>141</v>
      </c>
      <c r="AU114" s="22" t="s">
        <v>84</v>
      </c>
    </row>
    <row r="115" spans="2:65" s="1" customFormat="1" ht="25.5" customHeight="1">
      <c r="B115" s="39"/>
      <c r="C115" s="190" t="s">
        <v>196</v>
      </c>
      <c r="D115" s="190" t="s">
        <v>132</v>
      </c>
      <c r="E115" s="191" t="s">
        <v>566</v>
      </c>
      <c r="F115" s="192" t="s">
        <v>567</v>
      </c>
      <c r="G115" s="193" t="s">
        <v>333</v>
      </c>
      <c r="H115" s="194">
        <v>5</v>
      </c>
      <c r="I115" s="195"/>
      <c r="J115" s="194">
        <f>ROUND(I115*H115,2)</f>
        <v>0</v>
      </c>
      <c r="K115" s="192" t="s">
        <v>136</v>
      </c>
      <c r="L115" s="59"/>
      <c r="M115" s="196" t="s">
        <v>32</v>
      </c>
      <c r="N115" s="197" t="s">
        <v>45</v>
      </c>
      <c r="O115" s="40"/>
      <c r="P115" s="198">
        <f>O115*H115</f>
        <v>0</v>
      </c>
      <c r="Q115" s="198">
        <v>0</v>
      </c>
      <c r="R115" s="198">
        <f>Q115*H115</f>
        <v>0</v>
      </c>
      <c r="S115" s="198">
        <v>0</v>
      </c>
      <c r="T115" s="199">
        <f>S115*H115</f>
        <v>0</v>
      </c>
      <c r="AR115" s="22" t="s">
        <v>137</v>
      </c>
      <c r="AT115" s="22" t="s">
        <v>132</v>
      </c>
      <c r="AU115" s="22" t="s">
        <v>84</v>
      </c>
      <c r="AY115" s="22" t="s">
        <v>130</v>
      </c>
      <c r="BE115" s="200">
        <f>IF(N115="základní",J115,0)</f>
        <v>0</v>
      </c>
      <c r="BF115" s="200">
        <f>IF(N115="snížená",J115,0)</f>
        <v>0</v>
      </c>
      <c r="BG115" s="200">
        <f>IF(N115="zákl. přenesená",J115,0)</f>
        <v>0</v>
      </c>
      <c r="BH115" s="200">
        <f>IF(N115="sníž. přenesená",J115,0)</f>
        <v>0</v>
      </c>
      <c r="BI115" s="200">
        <f>IF(N115="nulová",J115,0)</f>
        <v>0</v>
      </c>
      <c r="BJ115" s="22" t="s">
        <v>82</v>
      </c>
      <c r="BK115" s="200">
        <f>ROUND(I115*H115,2)</f>
        <v>0</v>
      </c>
      <c r="BL115" s="22" t="s">
        <v>137</v>
      </c>
      <c r="BM115" s="22" t="s">
        <v>568</v>
      </c>
    </row>
    <row r="116" spans="2:47" s="1" customFormat="1" ht="27">
      <c r="B116" s="39"/>
      <c r="C116" s="61"/>
      <c r="D116" s="201" t="s">
        <v>139</v>
      </c>
      <c r="E116" s="61"/>
      <c r="F116" s="202" t="s">
        <v>569</v>
      </c>
      <c r="G116" s="61"/>
      <c r="H116" s="61"/>
      <c r="I116" s="161"/>
      <c r="J116" s="61"/>
      <c r="K116" s="61"/>
      <c r="L116" s="59"/>
      <c r="M116" s="203"/>
      <c r="N116" s="40"/>
      <c r="O116" s="40"/>
      <c r="P116" s="40"/>
      <c r="Q116" s="40"/>
      <c r="R116" s="40"/>
      <c r="S116" s="40"/>
      <c r="T116" s="76"/>
      <c r="AT116" s="22" t="s">
        <v>139</v>
      </c>
      <c r="AU116" s="22" t="s">
        <v>84</v>
      </c>
    </row>
    <row r="117" spans="2:51" s="12" customFormat="1" ht="13.5">
      <c r="B117" s="215"/>
      <c r="C117" s="216"/>
      <c r="D117" s="201" t="s">
        <v>148</v>
      </c>
      <c r="E117" s="217" t="s">
        <v>32</v>
      </c>
      <c r="F117" s="218" t="s">
        <v>570</v>
      </c>
      <c r="G117" s="216"/>
      <c r="H117" s="217" t="s">
        <v>32</v>
      </c>
      <c r="I117" s="219"/>
      <c r="J117" s="216"/>
      <c r="K117" s="216"/>
      <c r="L117" s="220"/>
      <c r="M117" s="221"/>
      <c r="N117" s="222"/>
      <c r="O117" s="222"/>
      <c r="P117" s="222"/>
      <c r="Q117" s="222"/>
      <c r="R117" s="222"/>
      <c r="S117" s="222"/>
      <c r="T117" s="223"/>
      <c r="AT117" s="224" t="s">
        <v>148</v>
      </c>
      <c r="AU117" s="224" t="s">
        <v>84</v>
      </c>
      <c r="AV117" s="12" t="s">
        <v>82</v>
      </c>
      <c r="AW117" s="12" t="s">
        <v>38</v>
      </c>
      <c r="AX117" s="12" t="s">
        <v>74</v>
      </c>
      <c r="AY117" s="224" t="s">
        <v>130</v>
      </c>
    </row>
    <row r="118" spans="2:51" s="11" customFormat="1" ht="13.5">
      <c r="B118" s="204"/>
      <c r="C118" s="205"/>
      <c r="D118" s="201" t="s">
        <v>148</v>
      </c>
      <c r="E118" s="206" t="s">
        <v>32</v>
      </c>
      <c r="F118" s="207" t="s">
        <v>571</v>
      </c>
      <c r="G118" s="205"/>
      <c r="H118" s="208">
        <v>5</v>
      </c>
      <c r="I118" s="209"/>
      <c r="J118" s="205"/>
      <c r="K118" s="205"/>
      <c r="L118" s="210"/>
      <c r="M118" s="211"/>
      <c r="N118" s="212"/>
      <c r="O118" s="212"/>
      <c r="P118" s="212"/>
      <c r="Q118" s="212"/>
      <c r="R118" s="212"/>
      <c r="S118" s="212"/>
      <c r="T118" s="213"/>
      <c r="AT118" s="214" t="s">
        <v>148</v>
      </c>
      <c r="AU118" s="214" t="s">
        <v>84</v>
      </c>
      <c r="AV118" s="11" t="s">
        <v>84</v>
      </c>
      <c r="AW118" s="11" t="s">
        <v>38</v>
      </c>
      <c r="AX118" s="11" t="s">
        <v>82</v>
      </c>
      <c r="AY118" s="214" t="s">
        <v>130</v>
      </c>
    </row>
    <row r="119" spans="2:65" s="1" customFormat="1" ht="25.5" customHeight="1">
      <c r="B119" s="39"/>
      <c r="C119" s="190" t="s">
        <v>201</v>
      </c>
      <c r="D119" s="190" t="s">
        <v>132</v>
      </c>
      <c r="E119" s="191" t="s">
        <v>572</v>
      </c>
      <c r="F119" s="192" t="s">
        <v>573</v>
      </c>
      <c r="G119" s="193" t="s">
        <v>333</v>
      </c>
      <c r="H119" s="194">
        <v>5</v>
      </c>
      <c r="I119" s="195"/>
      <c r="J119" s="194">
        <f>ROUND(I119*H119,2)</f>
        <v>0</v>
      </c>
      <c r="K119" s="192" t="s">
        <v>136</v>
      </c>
      <c r="L119" s="59"/>
      <c r="M119" s="196" t="s">
        <v>32</v>
      </c>
      <c r="N119" s="197" t="s">
        <v>45</v>
      </c>
      <c r="O119" s="40"/>
      <c r="P119" s="198">
        <f>O119*H119</f>
        <v>0</v>
      </c>
      <c r="Q119" s="198">
        <v>0</v>
      </c>
      <c r="R119" s="198">
        <f>Q119*H119</f>
        <v>0</v>
      </c>
      <c r="S119" s="198">
        <v>0</v>
      </c>
      <c r="T119" s="199">
        <f>S119*H119</f>
        <v>0</v>
      </c>
      <c r="AR119" s="22" t="s">
        <v>137</v>
      </c>
      <c r="AT119" s="22" t="s">
        <v>132</v>
      </c>
      <c r="AU119" s="22" t="s">
        <v>84</v>
      </c>
      <c r="AY119" s="22" t="s">
        <v>130</v>
      </c>
      <c r="BE119" s="200">
        <f>IF(N119="základní",J119,0)</f>
        <v>0</v>
      </c>
      <c r="BF119" s="200">
        <f>IF(N119="snížená",J119,0)</f>
        <v>0</v>
      </c>
      <c r="BG119" s="200">
        <f>IF(N119="zákl. přenesená",J119,0)</f>
        <v>0</v>
      </c>
      <c r="BH119" s="200">
        <f>IF(N119="sníž. přenesená",J119,0)</f>
        <v>0</v>
      </c>
      <c r="BI119" s="200">
        <f>IF(N119="nulová",J119,0)</f>
        <v>0</v>
      </c>
      <c r="BJ119" s="22" t="s">
        <v>82</v>
      </c>
      <c r="BK119" s="200">
        <f>ROUND(I119*H119,2)</f>
        <v>0</v>
      </c>
      <c r="BL119" s="22" t="s">
        <v>137</v>
      </c>
      <c r="BM119" s="22" t="s">
        <v>574</v>
      </c>
    </row>
    <row r="120" spans="2:47" s="1" customFormat="1" ht="27">
      <c r="B120" s="39"/>
      <c r="C120" s="61"/>
      <c r="D120" s="201" t="s">
        <v>139</v>
      </c>
      <c r="E120" s="61"/>
      <c r="F120" s="202" t="s">
        <v>569</v>
      </c>
      <c r="G120" s="61"/>
      <c r="H120" s="61"/>
      <c r="I120" s="161"/>
      <c r="J120" s="61"/>
      <c r="K120" s="61"/>
      <c r="L120" s="59"/>
      <c r="M120" s="203"/>
      <c r="N120" s="40"/>
      <c r="O120" s="40"/>
      <c r="P120" s="40"/>
      <c r="Q120" s="40"/>
      <c r="R120" s="40"/>
      <c r="S120" s="40"/>
      <c r="T120" s="76"/>
      <c r="AT120" s="22" t="s">
        <v>139</v>
      </c>
      <c r="AU120" s="22" t="s">
        <v>84</v>
      </c>
    </row>
    <row r="121" spans="2:47" s="1" customFormat="1" ht="27">
      <c r="B121" s="39"/>
      <c r="C121" s="61"/>
      <c r="D121" s="201" t="s">
        <v>141</v>
      </c>
      <c r="E121" s="61"/>
      <c r="F121" s="202" t="s">
        <v>575</v>
      </c>
      <c r="G121" s="61"/>
      <c r="H121" s="61"/>
      <c r="I121" s="161"/>
      <c r="J121" s="61"/>
      <c r="K121" s="61"/>
      <c r="L121" s="59"/>
      <c r="M121" s="203"/>
      <c r="N121" s="40"/>
      <c r="O121" s="40"/>
      <c r="P121" s="40"/>
      <c r="Q121" s="40"/>
      <c r="R121" s="40"/>
      <c r="S121" s="40"/>
      <c r="T121" s="76"/>
      <c r="AT121" s="22" t="s">
        <v>141</v>
      </c>
      <c r="AU121" s="22" t="s">
        <v>84</v>
      </c>
    </row>
    <row r="122" spans="2:65" s="1" customFormat="1" ht="38.25" customHeight="1">
      <c r="B122" s="39"/>
      <c r="C122" s="190" t="s">
        <v>208</v>
      </c>
      <c r="D122" s="190" t="s">
        <v>132</v>
      </c>
      <c r="E122" s="191" t="s">
        <v>576</v>
      </c>
      <c r="F122" s="192" t="s">
        <v>577</v>
      </c>
      <c r="G122" s="193" t="s">
        <v>333</v>
      </c>
      <c r="H122" s="194">
        <v>120</v>
      </c>
      <c r="I122" s="195"/>
      <c r="J122" s="194">
        <f>ROUND(I122*H122,2)</f>
        <v>0</v>
      </c>
      <c r="K122" s="192" t="s">
        <v>136</v>
      </c>
      <c r="L122" s="59"/>
      <c r="M122" s="196" t="s">
        <v>32</v>
      </c>
      <c r="N122" s="197" t="s">
        <v>45</v>
      </c>
      <c r="O122" s="40"/>
      <c r="P122" s="198">
        <f>O122*H122</f>
        <v>0</v>
      </c>
      <c r="Q122" s="198">
        <v>0</v>
      </c>
      <c r="R122" s="198">
        <f>Q122*H122</f>
        <v>0</v>
      </c>
      <c r="S122" s="198">
        <v>0</v>
      </c>
      <c r="T122" s="199">
        <f>S122*H122</f>
        <v>0</v>
      </c>
      <c r="AR122" s="22" t="s">
        <v>137</v>
      </c>
      <c r="AT122" s="22" t="s">
        <v>132</v>
      </c>
      <c r="AU122" s="22" t="s">
        <v>84</v>
      </c>
      <c r="AY122" s="22" t="s">
        <v>130</v>
      </c>
      <c r="BE122" s="200">
        <f>IF(N122="základní",J122,0)</f>
        <v>0</v>
      </c>
      <c r="BF122" s="200">
        <f>IF(N122="snížená",J122,0)</f>
        <v>0</v>
      </c>
      <c r="BG122" s="200">
        <f>IF(N122="zákl. přenesená",J122,0)</f>
        <v>0</v>
      </c>
      <c r="BH122" s="200">
        <f>IF(N122="sníž. přenesená",J122,0)</f>
        <v>0</v>
      </c>
      <c r="BI122" s="200">
        <f>IF(N122="nulová",J122,0)</f>
        <v>0</v>
      </c>
      <c r="BJ122" s="22" t="s">
        <v>82</v>
      </c>
      <c r="BK122" s="200">
        <f>ROUND(I122*H122,2)</f>
        <v>0</v>
      </c>
      <c r="BL122" s="22" t="s">
        <v>137</v>
      </c>
      <c r="BM122" s="22" t="s">
        <v>578</v>
      </c>
    </row>
    <row r="123" spans="2:47" s="1" customFormat="1" ht="27">
      <c r="B123" s="39"/>
      <c r="C123" s="61"/>
      <c r="D123" s="201" t="s">
        <v>139</v>
      </c>
      <c r="E123" s="61"/>
      <c r="F123" s="202" t="s">
        <v>569</v>
      </c>
      <c r="G123" s="61"/>
      <c r="H123" s="61"/>
      <c r="I123" s="161"/>
      <c r="J123" s="61"/>
      <c r="K123" s="61"/>
      <c r="L123" s="59"/>
      <c r="M123" s="203"/>
      <c r="N123" s="40"/>
      <c r="O123" s="40"/>
      <c r="P123" s="40"/>
      <c r="Q123" s="40"/>
      <c r="R123" s="40"/>
      <c r="S123" s="40"/>
      <c r="T123" s="76"/>
      <c r="AT123" s="22" t="s">
        <v>139</v>
      </c>
      <c r="AU123" s="22" t="s">
        <v>84</v>
      </c>
    </row>
    <row r="124" spans="2:47" s="1" customFormat="1" ht="40.5">
      <c r="B124" s="39"/>
      <c r="C124" s="61"/>
      <c r="D124" s="201" t="s">
        <v>141</v>
      </c>
      <c r="E124" s="61"/>
      <c r="F124" s="202" t="s">
        <v>530</v>
      </c>
      <c r="G124" s="61"/>
      <c r="H124" s="61"/>
      <c r="I124" s="161"/>
      <c r="J124" s="61"/>
      <c r="K124" s="61"/>
      <c r="L124" s="59"/>
      <c r="M124" s="203"/>
      <c r="N124" s="40"/>
      <c r="O124" s="40"/>
      <c r="P124" s="40"/>
      <c r="Q124" s="40"/>
      <c r="R124" s="40"/>
      <c r="S124" s="40"/>
      <c r="T124" s="76"/>
      <c r="AT124" s="22" t="s">
        <v>141</v>
      </c>
      <c r="AU124" s="22" t="s">
        <v>84</v>
      </c>
    </row>
    <row r="125" spans="2:51" s="11" customFormat="1" ht="13.5">
      <c r="B125" s="204"/>
      <c r="C125" s="205"/>
      <c r="D125" s="201" t="s">
        <v>148</v>
      </c>
      <c r="E125" s="206" t="s">
        <v>32</v>
      </c>
      <c r="F125" s="207" t="s">
        <v>579</v>
      </c>
      <c r="G125" s="205"/>
      <c r="H125" s="208">
        <v>120</v>
      </c>
      <c r="I125" s="209"/>
      <c r="J125" s="205"/>
      <c r="K125" s="205"/>
      <c r="L125" s="210"/>
      <c r="M125" s="211"/>
      <c r="N125" s="212"/>
      <c r="O125" s="212"/>
      <c r="P125" s="212"/>
      <c r="Q125" s="212"/>
      <c r="R125" s="212"/>
      <c r="S125" s="212"/>
      <c r="T125" s="213"/>
      <c r="AT125" s="214" t="s">
        <v>148</v>
      </c>
      <c r="AU125" s="214" t="s">
        <v>84</v>
      </c>
      <c r="AV125" s="11" t="s">
        <v>84</v>
      </c>
      <c r="AW125" s="11" t="s">
        <v>38</v>
      </c>
      <c r="AX125" s="11" t="s">
        <v>82</v>
      </c>
      <c r="AY125" s="214" t="s">
        <v>130</v>
      </c>
    </row>
    <row r="126" spans="2:65" s="1" customFormat="1" ht="38.25" customHeight="1">
      <c r="B126" s="39"/>
      <c r="C126" s="190" t="s">
        <v>213</v>
      </c>
      <c r="D126" s="190" t="s">
        <v>132</v>
      </c>
      <c r="E126" s="191" t="s">
        <v>580</v>
      </c>
      <c r="F126" s="192" t="s">
        <v>581</v>
      </c>
      <c r="G126" s="193" t="s">
        <v>333</v>
      </c>
      <c r="H126" s="194">
        <v>120</v>
      </c>
      <c r="I126" s="195"/>
      <c r="J126" s="194">
        <f>ROUND(I126*H126,2)</f>
        <v>0</v>
      </c>
      <c r="K126" s="192" t="s">
        <v>136</v>
      </c>
      <c r="L126" s="59"/>
      <c r="M126" s="196" t="s">
        <v>32</v>
      </c>
      <c r="N126" s="197" t="s">
        <v>45</v>
      </c>
      <c r="O126" s="40"/>
      <c r="P126" s="198">
        <f>O126*H126</f>
        <v>0</v>
      </c>
      <c r="Q126" s="198">
        <v>0</v>
      </c>
      <c r="R126" s="198">
        <f>Q126*H126</f>
        <v>0</v>
      </c>
      <c r="S126" s="198">
        <v>0</v>
      </c>
      <c r="T126" s="199">
        <f>S126*H126</f>
        <v>0</v>
      </c>
      <c r="AR126" s="22" t="s">
        <v>137</v>
      </c>
      <c r="AT126" s="22" t="s">
        <v>132</v>
      </c>
      <c r="AU126" s="22" t="s">
        <v>84</v>
      </c>
      <c r="AY126" s="22" t="s">
        <v>130</v>
      </c>
      <c r="BE126" s="200">
        <f>IF(N126="základní",J126,0)</f>
        <v>0</v>
      </c>
      <c r="BF126" s="200">
        <f>IF(N126="snížená",J126,0)</f>
        <v>0</v>
      </c>
      <c r="BG126" s="200">
        <f>IF(N126="zákl. přenesená",J126,0)</f>
        <v>0</v>
      </c>
      <c r="BH126" s="200">
        <f>IF(N126="sníž. přenesená",J126,0)</f>
        <v>0</v>
      </c>
      <c r="BI126" s="200">
        <f>IF(N126="nulová",J126,0)</f>
        <v>0</v>
      </c>
      <c r="BJ126" s="22" t="s">
        <v>82</v>
      </c>
      <c r="BK126" s="200">
        <f>ROUND(I126*H126,2)</f>
        <v>0</v>
      </c>
      <c r="BL126" s="22" t="s">
        <v>137</v>
      </c>
      <c r="BM126" s="22" t="s">
        <v>582</v>
      </c>
    </row>
    <row r="127" spans="2:47" s="1" customFormat="1" ht="27">
      <c r="B127" s="39"/>
      <c r="C127" s="61"/>
      <c r="D127" s="201" t="s">
        <v>139</v>
      </c>
      <c r="E127" s="61"/>
      <c r="F127" s="202" t="s">
        <v>569</v>
      </c>
      <c r="G127" s="61"/>
      <c r="H127" s="61"/>
      <c r="I127" s="161"/>
      <c r="J127" s="61"/>
      <c r="K127" s="61"/>
      <c r="L127" s="59"/>
      <c r="M127" s="203"/>
      <c r="N127" s="40"/>
      <c r="O127" s="40"/>
      <c r="P127" s="40"/>
      <c r="Q127" s="40"/>
      <c r="R127" s="40"/>
      <c r="S127" s="40"/>
      <c r="T127" s="76"/>
      <c r="AT127" s="22" t="s">
        <v>139</v>
      </c>
      <c r="AU127" s="22" t="s">
        <v>84</v>
      </c>
    </row>
    <row r="128" spans="2:47" s="1" customFormat="1" ht="27">
      <c r="B128" s="39"/>
      <c r="C128" s="61"/>
      <c r="D128" s="201" t="s">
        <v>141</v>
      </c>
      <c r="E128" s="61"/>
      <c r="F128" s="202" t="s">
        <v>583</v>
      </c>
      <c r="G128" s="61"/>
      <c r="H128" s="61"/>
      <c r="I128" s="161"/>
      <c r="J128" s="61"/>
      <c r="K128" s="61"/>
      <c r="L128" s="59"/>
      <c r="M128" s="203"/>
      <c r="N128" s="40"/>
      <c r="O128" s="40"/>
      <c r="P128" s="40"/>
      <c r="Q128" s="40"/>
      <c r="R128" s="40"/>
      <c r="S128" s="40"/>
      <c r="T128" s="76"/>
      <c r="AT128" s="22" t="s">
        <v>141</v>
      </c>
      <c r="AU128" s="22" t="s">
        <v>84</v>
      </c>
    </row>
    <row r="129" spans="2:65" s="1" customFormat="1" ht="25.5" customHeight="1">
      <c r="B129" s="39"/>
      <c r="C129" s="190" t="s">
        <v>10</v>
      </c>
      <c r="D129" s="190" t="s">
        <v>132</v>
      </c>
      <c r="E129" s="191" t="s">
        <v>584</v>
      </c>
      <c r="F129" s="192" t="s">
        <v>585</v>
      </c>
      <c r="G129" s="193" t="s">
        <v>135</v>
      </c>
      <c r="H129" s="194">
        <v>3</v>
      </c>
      <c r="I129" s="195"/>
      <c r="J129" s="194">
        <f>ROUND(I129*H129,2)</f>
        <v>0</v>
      </c>
      <c r="K129" s="192" t="s">
        <v>136</v>
      </c>
      <c r="L129" s="59"/>
      <c r="M129" s="196" t="s">
        <v>32</v>
      </c>
      <c r="N129" s="197" t="s">
        <v>45</v>
      </c>
      <c r="O129" s="40"/>
      <c r="P129" s="198">
        <f>O129*H129</f>
        <v>0</v>
      </c>
      <c r="Q129" s="198">
        <v>0.0012</v>
      </c>
      <c r="R129" s="198">
        <f>Q129*H129</f>
        <v>0.0036</v>
      </c>
      <c r="S129" s="198">
        <v>0</v>
      </c>
      <c r="T129" s="199">
        <f>S129*H129</f>
        <v>0</v>
      </c>
      <c r="AR129" s="22" t="s">
        <v>137</v>
      </c>
      <c r="AT129" s="22" t="s">
        <v>132</v>
      </c>
      <c r="AU129" s="22" t="s">
        <v>84</v>
      </c>
      <c r="AY129" s="22" t="s">
        <v>130</v>
      </c>
      <c r="BE129" s="200">
        <f>IF(N129="základní",J129,0)</f>
        <v>0</v>
      </c>
      <c r="BF129" s="200">
        <f>IF(N129="snížená",J129,0)</f>
        <v>0</v>
      </c>
      <c r="BG129" s="200">
        <f>IF(N129="zákl. přenesená",J129,0)</f>
        <v>0</v>
      </c>
      <c r="BH129" s="200">
        <f>IF(N129="sníž. přenesená",J129,0)</f>
        <v>0</v>
      </c>
      <c r="BI129" s="200">
        <f>IF(N129="nulová",J129,0)</f>
        <v>0</v>
      </c>
      <c r="BJ129" s="22" t="s">
        <v>82</v>
      </c>
      <c r="BK129" s="200">
        <f>ROUND(I129*H129,2)</f>
        <v>0</v>
      </c>
      <c r="BL129" s="22" t="s">
        <v>137</v>
      </c>
      <c r="BM129" s="22" t="s">
        <v>586</v>
      </c>
    </row>
    <row r="130" spans="2:47" s="1" customFormat="1" ht="108">
      <c r="B130" s="39"/>
      <c r="C130" s="61"/>
      <c r="D130" s="201" t="s">
        <v>139</v>
      </c>
      <c r="E130" s="61"/>
      <c r="F130" s="202" t="s">
        <v>587</v>
      </c>
      <c r="G130" s="61"/>
      <c r="H130" s="61"/>
      <c r="I130" s="161"/>
      <c r="J130" s="61"/>
      <c r="K130" s="61"/>
      <c r="L130" s="59"/>
      <c r="M130" s="203"/>
      <c r="N130" s="40"/>
      <c r="O130" s="40"/>
      <c r="P130" s="40"/>
      <c r="Q130" s="40"/>
      <c r="R130" s="40"/>
      <c r="S130" s="40"/>
      <c r="T130" s="76"/>
      <c r="AT130" s="22" t="s">
        <v>139</v>
      </c>
      <c r="AU130" s="22" t="s">
        <v>84</v>
      </c>
    </row>
    <row r="131" spans="2:47" s="1" customFormat="1" ht="27">
      <c r="B131" s="39"/>
      <c r="C131" s="61"/>
      <c r="D131" s="201" t="s">
        <v>141</v>
      </c>
      <c r="E131" s="61"/>
      <c r="F131" s="202" t="s">
        <v>588</v>
      </c>
      <c r="G131" s="61"/>
      <c r="H131" s="61"/>
      <c r="I131" s="161"/>
      <c r="J131" s="61"/>
      <c r="K131" s="61"/>
      <c r="L131" s="59"/>
      <c r="M131" s="203"/>
      <c r="N131" s="40"/>
      <c r="O131" s="40"/>
      <c r="P131" s="40"/>
      <c r="Q131" s="40"/>
      <c r="R131" s="40"/>
      <c r="S131" s="40"/>
      <c r="T131" s="76"/>
      <c r="AT131" s="22" t="s">
        <v>141</v>
      </c>
      <c r="AU131" s="22" t="s">
        <v>84</v>
      </c>
    </row>
    <row r="132" spans="2:51" s="11" customFormat="1" ht="13.5">
      <c r="B132" s="204"/>
      <c r="C132" s="205"/>
      <c r="D132" s="201" t="s">
        <v>148</v>
      </c>
      <c r="E132" s="206" t="s">
        <v>32</v>
      </c>
      <c r="F132" s="207" t="s">
        <v>589</v>
      </c>
      <c r="G132" s="205"/>
      <c r="H132" s="208">
        <v>3</v>
      </c>
      <c r="I132" s="209"/>
      <c r="J132" s="205"/>
      <c r="K132" s="205"/>
      <c r="L132" s="210"/>
      <c r="M132" s="211"/>
      <c r="N132" s="212"/>
      <c r="O132" s="212"/>
      <c r="P132" s="212"/>
      <c r="Q132" s="212"/>
      <c r="R132" s="212"/>
      <c r="S132" s="212"/>
      <c r="T132" s="213"/>
      <c r="AT132" s="214" t="s">
        <v>148</v>
      </c>
      <c r="AU132" s="214" t="s">
        <v>84</v>
      </c>
      <c r="AV132" s="11" t="s">
        <v>84</v>
      </c>
      <c r="AW132" s="11" t="s">
        <v>38</v>
      </c>
      <c r="AX132" s="11" t="s">
        <v>82</v>
      </c>
      <c r="AY132" s="214" t="s">
        <v>130</v>
      </c>
    </row>
    <row r="133" spans="2:65" s="1" customFormat="1" ht="25.5" customHeight="1">
      <c r="B133" s="39"/>
      <c r="C133" s="190" t="s">
        <v>223</v>
      </c>
      <c r="D133" s="190" t="s">
        <v>132</v>
      </c>
      <c r="E133" s="191" t="s">
        <v>370</v>
      </c>
      <c r="F133" s="192" t="s">
        <v>371</v>
      </c>
      <c r="G133" s="193" t="s">
        <v>135</v>
      </c>
      <c r="H133" s="194">
        <v>3</v>
      </c>
      <c r="I133" s="195"/>
      <c r="J133" s="194">
        <f>ROUND(I133*H133,2)</f>
        <v>0</v>
      </c>
      <c r="K133" s="192" t="s">
        <v>136</v>
      </c>
      <c r="L133" s="59"/>
      <c r="M133" s="196" t="s">
        <v>32</v>
      </c>
      <c r="N133" s="197" t="s">
        <v>45</v>
      </c>
      <c r="O133" s="40"/>
      <c r="P133" s="198">
        <f>O133*H133</f>
        <v>0</v>
      </c>
      <c r="Q133" s="198">
        <v>1E-05</v>
      </c>
      <c r="R133" s="198">
        <f>Q133*H133</f>
        <v>3.0000000000000004E-05</v>
      </c>
      <c r="S133" s="198">
        <v>0</v>
      </c>
      <c r="T133" s="199">
        <f>S133*H133</f>
        <v>0</v>
      </c>
      <c r="AR133" s="22" t="s">
        <v>137</v>
      </c>
      <c r="AT133" s="22" t="s">
        <v>132</v>
      </c>
      <c r="AU133" s="22" t="s">
        <v>84</v>
      </c>
      <c r="AY133" s="22" t="s">
        <v>130</v>
      </c>
      <c r="BE133" s="200">
        <f>IF(N133="základní",J133,0)</f>
        <v>0</v>
      </c>
      <c r="BF133" s="200">
        <f>IF(N133="snížená",J133,0)</f>
        <v>0</v>
      </c>
      <c r="BG133" s="200">
        <f>IF(N133="zákl. přenesená",J133,0)</f>
        <v>0</v>
      </c>
      <c r="BH133" s="200">
        <f>IF(N133="sníž. přenesená",J133,0)</f>
        <v>0</v>
      </c>
      <c r="BI133" s="200">
        <f>IF(N133="nulová",J133,0)</f>
        <v>0</v>
      </c>
      <c r="BJ133" s="22" t="s">
        <v>82</v>
      </c>
      <c r="BK133" s="200">
        <f>ROUND(I133*H133,2)</f>
        <v>0</v>
      </c>
      <c r="BL133" s="22" t="s">
        <v>137</v>
      </c>
      <c r="BM133" s="22" t="s">
        <v>590</v>
      </c>
    </row>
    <row r="134" spans="2:47" s="1" customFormat="1" ht="40.5">
      <c r="B134" s="39"/>
      <c r="C134" s="61"/>
      <c r="D134" s="201" t="s">
        <v>139</v>
      </c>
      <c r="E134" s="61"/>
      <c r="F134" s="202" t="s">
        <v>367</v>
      </c>
      <c r="G134" s="61"/>
      <c r="H134" s="61"/>
      <c r="I134" s="161"/>
      <c r="J134" s="61"/>
      <c r="K134" s="61"/>
      <c r="L134" s="59"/>
      <c r="M134" s="203"/>
      <c r="N134" s="40"/>
      <c r="O134" s="40"/>
      <c r="P134" s="40"/>
      <c r="Q134" s="40"/>
      <c r="R134" s="40"/>
      <c r="S134" s="40"/>
      <c r="T134" s="76"/>
      <c r="AT134" s="22" t="s">
        <v>139</v>
      </c>
      <c r="AU134" s="22" t="s">
        <v>84</v>
      </c>
    </row>
    <row r="135" spans="2:47" s="1" customFormat="1" ht="27">
      <c r="B135" s="39"/>
      <c r="C135" s="61"/>
      <c r="D135" s="201" t="s">
        <v>141</v>
      </c>
      <c r="E135" s="61"/>
      <c r="F135" s="202" t="s">
        <v>591</v>
      </c>
      <c r="G135" s="61"/>
      <c r="H135" s="61"/>
      <c r="I135" s="161"/>
      <c r="J135" s="61"/>
      <c r="K135" s="61"/>
      <c r="L135" s="59"/>
      <c r="M135" s="237"/>
      <c r="N135" s="238"/>
      <c r="O135" s="238"/>
      <c r="P135" s="238"/>
      <c r="Q135" s="238"/>
      <c r="R135" s="238"/>
      <c r="S135" s="238"/>
      <c r="T135" s="239"/>
      <c r="AT135" s="22" t="s">
        <v>141</v>
      </c>
      <c r="AU135" s="22" t="s">
        <v>84</v>
      </c>
    </row>
    <row r="136" spans="2:12" s="1" customFormat="1" ht="6.95" customHeight="1">
      <c r="B136" s="54"/>
      <c r="C136" s="55"/>
      <c r="D136" s="55"/>
      <c r="E136" s="55"/>
      <c r="F136" s="55"/>
      <c r="G136" s="55"/>
      <c r="H136" s="55"/>
      <c r="I136" s="137"/>
      <c r="J136" s="55"/>
      <c r="K136" s="55"/>
      <c r="L136" s="59"/>
    </row>
  </sheetData>
  <sheetProtection algorithmName="SHA-512" hashValue="8goMn1kE5hOoKgkpPoIJm9bgvgG1j2COW1qf2RZ2zlyif6zwbvhfFCo0tj92ax2blNsICFvvZEDEjZuKz+/0Og==" saltValue="YSQKyL1yXCYMIfgYL0+g0kA0o8iMUe0VjXpNsASMJcRZfMpTlYpMlz+YuUljnksGtzpsXu2zfWQd8SZ6YmEa5Q==" spinCount="100000" sheet="1" objects="1" scenarios="1" formatColumns="0" formatRows="0" autoFilter="0"/>
  <autoFilter ref="C77:K135"/>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0" customWidth="1"/>
    <col min="2" max="2" width="1.66796875" style="240" customWidth="1"/>
    <col min="3" max="4" width="5" style="240" customWidth="1"/>
    <col min="5" max="5" width="11.66015625" style="240" customWidth="1"/>
    <col min="6" max="6" width="9.16015625" style="240" customWidth="1"/>
    <col min="7" max="7" width="5" style="240" customWidth="1"/>
    <col min="8" max="8" width="77.83203125" style="240" customWidth="1"/>
    <col min="9" max="10" width="20" style="240" customWidth="1"/>
    <col min="11" max="11" width="1.66796875" style="240" customWidth="1"/>
  </cols>
  <sheetData>
    <row r="1" ht="37.5" customHeight="1"/>
    <row r="2" spans="2:11" ht="7.5" customHeight="1">
      <c r="B2" s="241"/>
      <c r="C2" s="242"/>
      <c r="D2" s="242"/>
      <c r="E2" s="242"/>
      <c r="F2" s="242"/>
      <c r="G2" s="242"/>
      <c r="H2" s="242"/>
      <c r="I2" s="242"/>
      <c r="J2" s="242"/>
      <c r="K2" s="243"/>
    </row>
    <row r="3" spans="2:11" s="13" customFormat="1" ht="45" customHeight="1">
      <c r="B3" s="244"/>
      <c r="C3" s="368" t="s">
        <v>592</v>
      </c>
      <c r="D3" s="368"/>
      <c r="E3" s="368"/>
      <c r="F3" s="368"/>
      <c r="G3" s="368"/>
      <c r="H3" s="368"/>
      <c r="I3" s="368"/>
      <c r="J3" s="368"/>
      <c r="K3" s="245"/>
    </row>
    <row r="4" spans="2:11" ht="25.5" customHeight="1">
      <c r="B4" s="246"/>
      <c r="C4" s="372" t="s">
        <v>593</v>
      </c>
      <c r="D4" s="372"/>
      <c r="E4" s="372"/>
      <c r="F4" s="372"/>
      <c r="G4" s="372"/>
      <c r="H4" s="372"/>
      <c r="I4" s="372"/>
      <c r="J4" s="372"/>
      <c r="K4" s="247"/>
    </row>
    <row r="5" spans="2:11" ht="5.25" customHeight="1">
      <c r="B5" s="246"/>
      <c r="C5" s="248"/>
      <c r="D5" s="248"/>
      <c r="E5" s="248"/>
      <c r="F5" s="248"/>
      <c r="G5" s="248"/>
      <c r="H5" s="248"/>
      <c r="I5" s="248"/>
      <c r="J5" s="248"/>
      <c r="K5" s="247"/>
    </row>
    <row r="6" spans="2:11" ht="15" customHeight="1">
      <c r="B6" s="246"/>
      <c r="C6" s="371" t="s">
        <v>594</v>
      </c>
      <c r="D6" s="371"/>
      <c r="E6" s="371"/>
      <c r="F6" s="371"/>
      <c r="G6" s="371"/>
      <c r="H6" s="371"/>
      <c r="I6" s="371"/>
      <c r="J6" s="371"/>
      <c r="K6" s="247"/>
    </row>
    <row r="7" spans="2:11" ht="15" customHeight="1">
      <c r="B7" s="250"/>
      <c r="C7" s="371" t="s">
        <v>595</v>
      </c>
      <c r="D7" s="371"/>
      <c r="E7" s="371"/>
      <c r="F7" s="371"/>
      <c r="G7" s="371"/>
      <c r="H7" s="371"/>
      <c r="I7" s="371"/>
      <c r="J7" s="371"/>
      <c r="K7" s="247"/>
    </row>
    <row r="8" spans="2:11" ht="12.75" customHeight="1">
      <c r="B8" s="250"/>
      <c r="C8" s="249"/>
      <c r="D8" s="249"/>
      <c r="E8" s="249"/>
      <c r="F8" s="249"/>
      <c r="G8" s="249"/>
      <c r="H8" s="249"/>
      <c r="I8" s="249"/>
      <c r="J8" s="249"/>
      <c r="K8" s="247"/>
    </row>
    <row r="9" spans="2:11" ht="15" customHeight="1">
      <c r="B9" s="250"/>
      <c r="C9" s="371" t="s">
        <v>596</v>
      </c>
      <c r="D9" s="371"/>
      <c r="E9" s="371"/>
      <c r="F9" s="371"/>
      <c r="G9" s="371"/>
      <c r="H9" s="371"/>
      <c r="I9" s="371"/>
      <c r="J9" s="371"/>
      <c r="K9" s="247"/>
    </row>
    <row r="10" spans="2:11" ht="15" customHeight="1">
      <c r="B10" s="250"/>
      <c r="C10" s="249"/>
      <c r="D10" s="371" t="s">
        <v>597</v>
      </c>
      <c r="E10" s="371"/>
      <c r="F10" s="371"/>
      <c r="G10" s="371"/>
      <c r="H10" s="371"/>
      <c r="I10" s="371"/>
      <c r="J10" s="371"/>
      <c r="K10" s="247"/>
    </row>
    <row r="11" spans="2:11" ht="15" customHeight="1">
      <c r="B11" s="250"/>
      <c r="C11" s="251"/>
      <c r="D11" s="371" t="s">
        <v>598</v>
      </c>
      <c r="E11" s="371"/>
      <c r="F11" s="371"/>
      <c r="G11" s="371"/>
      <c r="H11" s="371"/>
      <c r="I11" s="371"/>
      <c r="J11" s="371"/>
      <c r="K11" s="247"/>
    </row>
    <row r="12" spans="2:11" ht="12.75" customHeight="1">
      <c r="B12" s="250"/>
      <c r="C12" s="251"/>
      <c r="D12" s="251"/>
      <c r="E12" s="251"/>
      <c r="F12" s="251"/>
      <c r="G12" s="251"/>
      <c r="H12" s="251"/>
      <c r="I12" s="251"/>
      <c r="J12" s="251"/>
      <c r="K12" s="247"/>
    </row>
    <row r="13" spans="2:11" ht="15" customHeight="1">
      <c r="B13" s="250"/>
      <c r="C13" s="251"/>
      <c r="D13" s="371" t="s">
        <v>599</v>
      </c>
      <c r="E13" s="371"/>
      <c r="F13" s="371"/>
      <c r="G13" s="371"/>
      <c r="H13" s="371"/>
      <c r="I13" s="371"/>
      <c r="J13" s="371"/>
      <c r="K13" s="247"/>
    </row>
    <row r="14" spans="2:11" ht="15" customHeight="1">
      <c r="B14" s="250"/>
      <c r="C14" s="251"/>
      <c r="D14" s="371" t="s">
        <v>600</v>
      </c>
      <c r="E14" s="371"/>
      <c r="F14" s="371"/>
      <c r="G14" s="371"/>
      <c r="H14" s="371"/>
      <c r="I14" s="371"/>
      <c r="J14" s="371"/>
      <c r="K14" s="247"/>
    </row>
    <row r="15" spans="2:11" ht="15" customHeight="1">
      <c r="B15" s="250"/>
      <c r="C15" s="251"/>
      <c r="D15" s="371" t="s">
        <v>601</v>
      </c>
      <c r="E15" s="371"/>
      <c r="F15" s="371"/>
      <c r="G15" s="371"/>
      <c r="H15" s="371"/>
      <c r="I15" s="371"/>
      <c r="J15" s="371"/>
      <c r="K15" s="247"/>
    </row>
    <row r="16" spans="2:11" ht="15" customHeight="1">
      <c r="B16" s="250"/>
      <c r="C16" s="251"/>
      <c r="D16" s="251"/>
      <c r="E16" s="252" t="s">
        <v>81</v>
      </c>
      <c r="F16" s="371" t="s">
        <v>602</v>
      </c>
      <c r="G16" s="371"/>
      <c r="H16" s="371"/>
      <c r="I16" s="371"/>
      <c r="J16" s="371"/>
      <c r="K16" s="247"/>
    </row>
    <row r="17" spans="2:11" ht="15" customHeight="1">
      <c r="B17" s="250"/>
      <c r="C17" s="251"/>
      <c r="D17" s="251"/>
      <c r="E17" s="252" t="s">
        <v>603</v>
      </c>
      <c r="F17" s="371" t="s">
        <v>604</v>
      </c>
      <c r="G17" s="371"/>
      <c r="H17" s="371"/>
      <c r="I17" s="371"/>
      <c r="J17" s="371"/>
      <c r="K17" s="247"/>
    </row>
    <row r="18" spans="2:11" ht="15" customHeight="1">
      <c r="B18" s="250"/>
      <c r="C18" s="251"/>
      <c r="D18" s="251"/>
      <c r="E18" s="252" t="s">
        <v>605</v>
      </c>
      <c r="F18" s="371" t="s">
        <v>606</v>
      </c>
      <c r="G18" s="371"/>
      <c r="H18" s="371"/>
      <c r="I18" s="371"/>
      <c r="J18" s="371"/>
      <c r="K18" s="247"/>
    </row>
    <row r="19" spans="2:11" ht="15" customHeight="1">
      <c r="B19" s="250"/>
      <c r="C19" s="251"/>
      <c r="D19" s="251"/>
      <c r="E19" s="252" t="s">
        <v>607</v>
      </c>
      <c r="F19" s="371" t="s">
        <v>608</v>
      </c>
      <c r="G19" s="371"/>
      <c r="H19" s="371"/>
      <c r="I19" s="371"/>
      <c r="J19" s="371"/>
      <c r="K19" s="247"/>
    </row>
    <row r="20" spans="2:11" ht="15" customHeight="1">
      <c r="B20" s="250"/>
      <c r="C20" s="251"/>
      <c r="D20" s="251"/>
      <c r="E20" s="252" t="s">
        <v>609</v>
      </c>
      <c r="F20" s="371" t="s">
        <v>610</v>
      </c>
      <c r="G20" s="371"/>
      <c r="H20" s="371"/>
      <c r="I20" s="371"/>
      <c r="J20" s="371"/>
      <c r="K20" s="247"/>
    </row>
    <row r="21" spans="2:11" ht="15" customHeight="1">
      <c r="B21" s="250"/>
      <c r="C21" s="251"/>
      <c r="D21" s="251"/>
      <c r="E21" s="252" t="s">
        <v>611</v>
      </c>
      <c r="F21" s="371" t="s">
        <v>612</v>
      </c>
      <c r="G21" s="371"/>
      <c r="H21" s="371"/>
      <c r="I21" s="371"/>
      <c r="J21" s="371"/>
      <c r="K21" s="247"/>
    </row>
    <row r="22" spans="2:11" ht="12.75" customHeight="1">
      <c r="B22" s="250"/>
      <c r="C22" s="251"/>
      <c r="D22" s="251"/>
      <c r="E22" s="251"/>
      <c r="F22" s="251"/>
      <c r="G22" s="251"/>
      <c r="H22" s="251"/>
      <c r="I22" s="251"/>
      <c r="J22" s="251"/>
      <c r="K22" s="247"/>
    </row>
    <row r="23" spans="2:11" ht="15" customHeight="1">
      <c r="B23" s="250"/>
      <c r="C23" s="371" t="s">
        <v>613</v>
      </c>
      <c r="D23" s="371"/>
      <c r="E23" s="371"/>
      <c r="F23" s="371"/>
      <c r="G23" s="371"/>
      <c r="H23" s="371"/>
      <c r="I23" s="371"/>
      <c r="J23" s="371"/>
      <c r="K23" s="247"/>
    </row>
    <row r="24" spans="2:11" ht="15" customHeight="1">
      <c r="B24" s="250"/>
      <c r="C24" s="371" t="s">
        <v>614</v>
      </c>
      <c r="D24" s="371"/>
      <c r="E24" s="371"/>
      <c r="F24" s="371"/>
      <c r="G24" s="371"/>
      <c r="H24" s="371"/>
      <c r="I24" s="371"/>
      <c r="J24" s="371"/>
      <c r="K24" s="247"/>
    </row>
    <row r="25" spans="2:11" ht="15" customHeight="1">
      <c r="B25" s="250"/>
      <c r="C25" s="249"/>
      <c r="D25" s="371" t="s">
        <v>615</v>
      </c>
      <c r="E25" s="371"/>
      <c r="F25" s="371"/>
      <c r="G25" s="371"/>
      <c r="H25" s="371"/>
      <c r="I25" s="371"/>
      <c r="J25" s="371"/>
      <c r="K25" s="247"/>
    </row>
    <row r="26" spans="2:11" ht="15" customHeight="1">
      <c r="B26" s="250"/>
      <c r="C26" s="251"/>
      <c r="D26" s="371" t="s">
        <v>616</v>
      </c>
      <c r="E26" s="371"/>
      <c r="F26" s="371"/>
      <c r="G26" s="371"/>
      <c r="H26" s="371"/>
      <c r="I26" s="371"/>
      <c r="J26" s="371"/>
      <c r="K26" s="247"/>
    </row>
    <row r="27" spans="2:11" ht="12.75" customHeight="1">
      <c r="B27" s="250"/>
      <c r="C27" s="251"/>
      <c r="D27" s="251"/>
      <c r="E27" s="251"/>
      <c r="F27" s="251"/>
      <c r="G27" s="251"/>
      <c r="H27" s="251"/>
      <c r="I27" s="251"/>
      <c r="J27" s="251"/>
      <c r="K27" s="247"/>
    </row>
    <row r="28" spans="2:11" ht="15" customHeight="1">
      <c r="B28" s="250"/>
      <c r="C28" s="251"/>
      <c r="D28" s="371" t="s">
        <v>617</v>
      </c>
      <c r="E28" s="371"/>
      <c r="F28" s="371"/>
      <c r="G28" s="371"/>
      <c r="H28" s="371"/>
      <c r="I28" s="371"/>
      <c r="J28" s="371"/>
      <c r="K28" s="247"/>
    </row>
    <row r="29" spans="2:11" ht="15" customHeight="1">
      <c r="B29" s="250"/>
      <c r="C29" s="251"/>
      <c r="D29" s="371" t="s">
        <v>618</v>
      </c>
      <c r="E29" s="371"/>
      <c r="F29" s="371"/>
      <c r="G29" s="371"/>
      <c r="H29" s="371"/>
      <c r="I29" s="371"/>
      <c r="J29" s="371"/>
      <c r="K29" s="247"/>
    </row>
    <row r="30" spans="2:11" ht="12.75" customHeight="1">
      <c r="B30" s="250"/>
      <c r="C30" s="251"/>
      <c r="D30" s="251"/>
      <c r="E30" s="251"/>
      <c r="F30" s="251"/>
      <c r="G30" s="251"/>
      <c r="H30" s="251"/>
      <c r="I30" s="251"/>
      <c r="J30" s="251"/>
      <c r="K30" s="247"/>
    </row>
    <row r="31" spans="2:11" ht="15" customHeight="1">
      <c r="B31" s="250"/>
      <c r="C31" s="251"/>
      <c r="D31" s="371" t="s">
        <v>619</v>
      </c>
      <c r="E31" s="371"/>
      <c r="F31" s="371"/>
      <c r="G31" s="371"/>
      <c r="H31" s="371"/>
      <c r="I31" s="371"/>
      <c r="J31" s="371"/>
      <c r="K31" s="247"/>
    </row>
    <row r="32" spans="2:11" ht="15" customHeight="1">
      <c r="B32" s="250"/>
      <c r="C32" s="251"/>
      <c r="D32" s="371" t="s">
        <v>620</v>
      </c>
      <c r="E32" s="371"/>
      <c r="F32" s="371"/>
      <c r="G32" s="371"/>
      <c r="H32" s="371"/>
      <c r="I32" s="371"/>
      <c r="J32" s="371"/>
      <c r="K32" s="247"/>
    </row>
    <row r="33" spans="2:11" ht="15" customHeight="1">
      <c r="B33" s="250"/>
      <c r="C33" s="251"/>
      <c r="D33" s="371" t="s">
        <v>621</v>
      </c>
      <c r="E33" s="371"/>
      <c r="F33" s="371"/>
      <c r="G33" s="371"/>
      <c r="H33" s="371"/>
      <c r="I33" s="371"/>
      <c r="J33" s="371"/>
      <c r="K33" s="247"/>
    </row>
    <row r="34" spans="2:11" ht="15" customHeight="1">
      <c r="B34" s="250"/>
      <c r="C34" s="251"/>
      <c r="D34" s="249"/>
      <c r="E34" s="253" t="s">
        <v>115</v>
      </c>
      <c r="F34" s="249"/>
      <c r="G34" s="371" t="s">
        <v>622</v>
      </c>
      <c r="H34" s="371"/>
      <c r="I34" s="371"/>
      <c r="J34" s="371"/>
      <c r="K34" s="247"/>
    </row>
    <row r="35" spans="2:11" ht="30.75" customHeight="1">
      <c r="B35" s="250"/>
      <c r="C35" s="251"/>
      <c r="D35" s="249"/>
      <c r="E35" s="253" t="s">
        <v>623</v>
      </c>
      <c r="F35" s="249"/>
      <c r="G35" s="371" t="s">
        <v>624</v>
      </c>
      <c r="H35" s="371"/>
      <c r="I35" s="371"/>
      <c r="J35" s="371"/>
      <c r="K35" s="247"/>
    </row>
    <row r="36" spans="2:11" ht="15" customHeight="1">
      <c r="B36" s="250"/>
      <c r="C36" s="251"/>
      <c r="D36" s="249"/>
      <c r="E36" s="253" t="s">
        <v>55</v>
      </c>
      <c r="F36" s="249"/>
      <c r="G36" s="371" t="s">
        <v>625</v>
      </c>
      <c r="H36" s="371"/>
      <c r="I36" s="371"/>
      <c r="J36" s="371"/>
      <c r="K36" s="247"/>
    </row>
    <row r="37" spans="2:11" ht="15" customHeight="1">
      <c r="B37" s="250"/>
      <c r="C37" s="251"/>
      <c r="D37" s="249"/>
      <c r="E37" s="253" t="s">
        <v>116</v>
      </c>
      <c r="F37" s="249"/>
      <c r="G37" s="371" t="s">
        <v>626</v>
      </c>
      <c r="H37" s="371"/>
      <c r="I37" s="371"/>
      <c r="J37" s="371"/>
      <c r="K37" s="247"/>
    </row>
    <row r="38" spans="2:11" ht="15" customHeight="1">
      <c r="B38" s="250"/>
      <c r="C38" s="251"/>
      <c r="D38" s="249"/>
      <c r="E38" s="253" t="s">
        <v>117</v>
      </c>
      <c r="F38" s="249"/>
      <c r="G38" s="371" t="s">
        <v>627</v>
      </c>
      <c r="H38" s="371"/>
      <c r="I38" s="371"/>
      <c r="J38" s="371"/>
      <c r="K38" s="247"/>
    </row>
    <row r="39" spans="2:11" ht="15" customHeight="1">
      <c r="B39" s="250"/>
      <c r="C39" s="251"/>
      <c r="D39" s="249"/>
      <c r="E39" s="253" t="s">
        <v>118</v>
      </c>
      <c r="F39" s="249"/>
      <c r="G39" s="371" t="s">
        <v>628</v>
      </c>
      <c r="H39" s="371"/>
      <c r="I39" s="371"/>
      <c r="J39" s="371"/>
      <c r="K39" s="247"/>
    </row>
    <row r="40" spans="2:11" ht="15" customHeight="1">
      <c r="B40" s="250"/>
      <c r="C40" s="251"/>
      <c r="D40" s="249"/>
      <c r="E40" s="253" t="s">
        <v>629</v>
      </c>
      <c r="F40" s="249"/>
      <c r="G40" s="371" t="s">
        <v>630</v>
      </c>
      <c r="H40" s="371"/>
      <c r="I40" s="371"/>
      <c r="J40" s="371"/>
      <c r="K40" s="247"/>
    </row>
    <row r="41" spans="2:11" ht="15" customHeight="1">
      <c r="B41" s="250"/>
      <c r="C41" s="251"/>
      <c r="D41" s="249"/>
      <c r="E41" s="253"/>
      <c r="F41" s="249"/>
      <c r="G41" s="371" t="s">
        <v>631</v>
      </c>
      <c r="H41" s="371"/>
      <c r="I41" s="371"/>
      <c r="J41" s="371"/>
      <c r="K41" s="247"/>
    </row>
    <row r="42" spans="2:11" ht="15" customHeight="1">
      <c r="B42" s="250"/>
      <c r="C42" s="251"/>
      <c r="D42" s="249"/>
      <c r="E42" s="253" t="s">
        <v>632</v>
      </c>
      <c r="F42" s="249"/>
      <c r="G42" s="371" t="s">
        <v>633</v>
      </c>
      <c r="H42" s="371"/>
      <c r="I42" s="371"/>
      <c r="J42" s="371"/>
      <c r="K42" s="247"/>
    </row>
    <row r="43" spans="2:11" ht="15" customHeight="1">
      <c r="B43" s="250"/>
      <c r="C43" s="251"/>
      <c r="D43" s="249"/>
      <c r="E43" s="253" t="s">
        <v>120</v>
      </c>
      <c r="F43" s="249"/>
      <c r="G43" s="371" t="s">
        <v>634</v>
      </c>
      <c r="H43" s="371"/>
      <c r="I43" s="371"/>
      <c r="J43" s="371"/>
      <c r="K43" s="247"/>
    </row>
    <row r="44" spans="2:11" ht="12.75" customHeight="1">
      <c r="B44" s="250"/>
      <c r="C44" s="251"/>
      <c r="D44" s="249"/>
      <c r="E44" s="249"/>
      <c r="F44" s="249"/>
      <c r="G44" s="249"/>
      <c r="H44" s="249"/>
      <c r="I44" s="249"/>
      <c r="J44" s="249"/>
      <c r="K44" s="247"/>
    </row>
    <row r="45" spans="2:11" ht="15" customHeight="1">
      <c r="B45" s="250"/>
      <c r="C45" s="251"/>
      <c r="D45" s="371" t="s">
        <v>635</v>
      </c>
      <c r="E45" s="371"/>
      <c r="F45" s="371"/>
      <c r="G45" s="371"/>
      <c r="H45" s="371"/>
      <c r="I45" s="371"/>
      <c r="J45" s="371"/>
      <c r="K45" s="247"/>
    </row>
    <row r="46" spans="2:11" ht="15" customHeight="1">
      <c r="B46" s="250"/>
      <c r="C46" s="251"/>
      <c r="D46" s="251"/>
      <c r="E46" s="371" t="s">
        <v>636</v>
      </c>
      <c r="F46" s="371"/>
      <c r="G46" s="371"/>
      <c r="H46" s="371"/>
      <c r="I46" s="371"/>
      <c r="J46" s="371"/>
      <c r="K46" s="247"/>
    </row>
    <row r="47" spans="2:11" ht="15" customHeight="1">
      <c r="B47" s="250"/>
      <c r="C47" s="251"/>
      <c r="D47" s="251"/>
      <c r="E47" s="371" t="s">
        <v>637</v>
      </c>
      <c r="F47" s="371"/>
      <c r="G47" s="371"/>
      <c r="H47" s="371"/>
      <c r="I47" s="371"/>
      <c r="J47" s="371"/>
      <c r="K47" s="247"/>
    </row>
    <row r="48" spans="2:11" ht="15" customHeight="1">
      <c r="B48" s="250"/>
      <c r="C48" s="251"/>
      <c r="D48" s="251"/>
      <c r="E48" s="371" t="s">
        <v>638</v>
      </c>
      <c r="F48" s="371"/>
      <c r="G48" s="371"/>
      <c r="H48" s="371"/>
      <c r="I48" s="371"/>
      <c r="J48" s="371"/>
      <c r="K48" s="247"/>
    </row>
    <row r="49" spans="2:11" ht="15" customHeight="1">
      <c r="B49" s="250"/>
      <c r="C49" s="251"/>
      <c r="D49" s="371" t="s">
        <v>639</v>
      </c>
      <c r="E49" s="371"/>
      <c r="F49" s="371"/>
      <c r="G49" s="371"/>
      <c r="H49" s="371"/>
      <c r="I49" s="371"/>
      <c r="J49" s="371"/>
      <c r="K49" s="247"/>
    </row>
    <row r="50" spans="2:11" ht="25.5" customHeight="1">
      <c r="B50" s="246"/>
      <c r="C50" s="372" t="s">
        <v>640</v>
      </c>
      <c r="D50" s="372"/>
      <c r="E50" s="372"/>
      <c r="F50" s="372"/>
      <c r="G50" s="372"/>
      <c r="H50" s="372"/>
      <c r="I50" s="372"/>
      <c r="J50" s="372"/>
      <c r="K50" s="247"/>
    </row>
    <row r="51" spans="2:11" ht="5.25" customHeight="1">
      <c r="B51" s="246"/>
      <c r="C51" s="248"/>
      <c r="D51" s="248"/>
      <c r="E51" s="248"/>
      <c r="F51" s="248"/>
      <c r="G51" s="248"/>
      <c r="H51" s="248"/>
      <c r="I51" s="248"/>
      <c r="J51" s="248"/>
      <c r="K51" s="247"/>
    </row>
    <row r="52" spans="2:11" ht="15" customHeight="1">
      <c r="B52" s="246"/>
      <c r="C52" s="371" t="s">
        <v>641</v>
      </c>
      <c r="D52" s="371"/>
      <c r="E52" s="371"/>
      <c r="F52" s="371"/>
      <c r="G52" s="371"/>
      <c r="H52" s="371"/>
      <c r="I52" s="371"/>
      <c r="J52" s="371"/>
      <c r="K52" s="247"/>
    </row>
    <row r="53" spans="2:11" ht="15" customHeight="1">
      <c r="B53" s="246"/>
      <c r="C53" s="371" t="s">
        <v>642</v>
      </c>
      <c r="D53" s="371"/>
      <c r="E53" s="371"/>
      <c r="F53" s="371"/>
      <c r="G53" s="371"/>
      <c r="H53" s="371"/>
      <c r="I53" s="371"/>
      <c r="J53" s="371"/>
      <c r="K53" s="247"/>
    </row>
    <row r="54" spans="2:11" ht="12.75" customHeight="1">
      <c r="B54" s="246"/>
      <c r="C54" s="249"/>
      <c r="D54" s="249"/>
      <c r="E54" s="249"/>
      <c r="F54" s="249"/>
      <c r="G54" s="249"/>
      <c r="H54" s="249"/>
      <c r="I54" s="249"/>
      <c r="J54" s="249"/>
      <c r="K54" s="247"/>
    </row>
    <row r="55" spans="2:11" ht="15" customHeight="1">
      <c r="B55" s="246"/>
      <c r="C55" s="371" t="s">
        <v>643</v>
      </c>
      <c r="D55" s="371"/>
      <c r="E55" s="371"/>
      <c r="F55" s="371"/>
      <c r="G55" s="371"/>
      <c r="H55" s="371"/>
      <c r="I55" s="371"/>
      <c r="J55" s="371"/>
      <c r="K55" s="247"/>
    </row>
    <row r="56" spans="2:11" ht="15" customHeight="1">
      <c r="B56" s="246"/>
      <c r="C56" s="251"/>
      <c r="D56" s="371" t="s">
        <v>644</v>
      </c>
      <c r="E56" s="371"/>
      <c r="F56" s="371"/>
      <c r="G56" s="371"/>
      <c r="H56" s="371"/>
      <c r="I56" s="371"/>
      <c r="J56" s="371"/>
      <c r="K56" s="247"/>
    </row>
    <row r="57" spans="2:11" ht="15" customHeight="1">
      <c r="B57" s="246"/>
      <c r="C57" s="251"/>
      <c r="D57" s="371" t="s">
        <v>645</v>
      </c>
      <c r="E57" s="371"/>
      <c r="F57" s="371"/>
      <c r="G57" s="371"/>
      <c r="H57" s="371"/>
      <c r="I57" s="371"/>
      <c r="J57" s="371"/>
      <c r="K57" s="247"/>
    </row>
    <row r="58" spans="2:11" ht="15" customHeight="1">
      <c r="B58" s="246"/>
      <c r="C58" s="251"/>
      <c r="D58" s="371" t="s">
        <v>646</v>
      </c>
      <c r="E58" s="371"/>
      <c r="F58" s="371"/>
      <c r="G58" s="371"/>
      <c r="H58" s="371"/>
      <c r="I58" s="371"/>
      <c r="J58" s="371"/>
      <c r="K58" s="247"/>
    </row>
    <row r="59" spans="2:11" ht="15" customHeight="1">
      <c r="B59" s="246"/>
      <c r="C59" s="251"/>
      <c r="D59" s="371" t="s">
        <v>647</v>
      </c>
      <c r="E59" s="371"/>
      <c r="F59" s="371"/>
      <c r="G59" s="371"/>
      <c r="H59" s="371"/>
      <c r="I59" s="371"/>
      <c r="J59" s="371"/>
      <c r="K59" s="247"/>
    </row>
    <row r="60" spans="2:11" ht="15" customHeight="1">
      <c r="B60" s="246"/>
      <c r="C60" s="251"/>
      <c r="D60" s="370" t="s">
        <v>648</v>
      </c>
      <c r="E60" s="370"/>
      <c r="F60" s="370"/>
      <c r="G60" s="370"/>
      <c r="H60" s="370"/>
      <c r="I60" s="370"/>
      <c r="J60" s="370"/>
      <c r="K60" s="247"/>
    </row>
    <row r="61" spans="2:11" ht="15" customHeight="1">
      <c r="B61" s="246"/>
      <c r="C61" s="251"/>
      <c r="D61" s="371" t="s">
        <v>649</v>
      </c>
      <c r="E61" s="371"/>
      <c r="F61" s="371"/>
      <c r="G61" s="371"/>
      <c r="H61" s="371"/>
      <c r="I61" s="371"/>
      <c r="J61" s="371"/>
      <c r="K61" s="247"/>
    </row>
    <row r="62" spans="2:11" ht="12.75" customHeight="1">
      <c r="B62" s="246"/>
      <c r="C62" s="251"/>
      <c r="D62" s="251"/>
      <c r="E62" s="254"/>
      <c r="F62" s="251"/>
      <c r="G62" s="251"/>
      <c r="H62" s="251"/>
      <c r="I62" s="251"/>
      <c r="J62" s="251"/>
      <c r="K62" s="247"/>
    </row>
    <row r="63" spans="2:11" ht="15" customHeight="1">
      <c r="B63" s="246"/>
      <c r="C63" s="251"/>
      <c r="D63" s="371" t="s">
        <v>650</v>
      </c>
      <c r="E63" s="371"/>
      <c r="F63" s="371"/>
      <c r="G63" s="371"/>
      <c r="H63" s="371"/>
      <c r="I63" s="371"/>
      <c r="J63" s="371"/>
      <c r="K63" s="247"/>
    </row>
    <row r="64" spans="2:11" ht="15" customHeight="1">
      <c r="B64" s="246"/>
      <c r="C64" s="251"/>
      <c r="D64" s="370" t="s">
        <v>651</v>
      </c>
      <c r="E64" s="370"/>
      <c r="F64" s="370"/>
      <c r="G64" s="370"/>
      <c r="H64" s="370"/>
      <c r="I64" s="370"/>
      <c r="J64" s="370"/>
      <c r="K64" s="247"/>
    </row>
    <row r="65" spans="2:11" ht="15" customHeight="1">
      <c r="B65" s="246"/>
      <c r="C65" s="251"/>
      <c r="D65" s="371" t="s">
        <v>652</v>
      </c>
      <c r="E65" s="371"/>
      <c r="F65" s="371"/>
      <c r="G65" s="371"/>
      <c r="H65" s="371"/>
      <c r="I65" s="371"/>
      <c r="J65" s="371"/>
      <c r="K65" s="247"/>
    </row>
    <row r="66" spans="2:11" ht="15" customHeight="1">
      <c r="B66" s="246"/>
      <c r="C66" s="251"/>
      <c r="D66" s="371" t="s">
        <v>653</v>
      </c>
      <c r="E66" s="371"/>
      <c r="F66" s="371"/>
      <c r="G66" s="371"/>
      <c r="H66" s="371"/>
      <c r="I66" s="371"/>
      <c r="J66" s="371"/>
      <c r="K66" s="247"/>
    </row>
    <row r="67" spans="2:11" ht="15" customHeight="1">
      <c r="B67" s="246"/>
      <c r="C67" s="251"/>
      <c r="D67" s="371" t="s">
        <v>654</v>
      </c>
      <c r="E67" s="371"/>
      <c r="F67" s="371"/>
      <c r="G67" s="371"/>
      <c r="H67" s="371"/>
      <c r="I67" s="371"/>
      <c r="J67" s="371"/>
      <c r="K67" s="247"/>
    </row>
    <row r="68" spans="2:11" ht="15" customHeight="1">
      <c r="B68" s="246"/>
      <c r="C68" s="251"/>
      <c r="D68" s="371" t="s">
        <v>655</v>
      </c>
      <c r="E68" s="371"/>
      <c r="F68" s="371"/>
      <c r="G68" s="371"/>
      <c r="H68" s="371"/>
      <c r="I68" s="371"/>
      <c r="J68" s="371"/>
      <c r="K68" s="247"/>
    </row>
    <row r="69" spans="2:11" ht="12.75" customHeight="1">
      <c r="B69" s="255"/>
      <c r="C69" s="256"/>
      <c r="D69" s="256"/>
      <c r="E69" s="256"/>
      <c r="F69" s="256"/>
      <c r="G69" s="256"/>
      <c r="H69" s="256"/>
      <c r="I69" s="256"/>
      <c r="J69" s="256"/>
      <c r="K69" s="257"/>
    </row>
    <row r="70" spans="2:11" ht="18.75" customHeight="1">
      <c r="B70" s="258"/>
      <c r="C70" s="258"/>
      <c r="D70" s="258"/>
      <c r="E70" s="258"/>
      <c r="F70" s="258"/>
      <c r="G70" s="258"/>
      <c r="H70" s="258"/>
      <c r="I70" s="258"/>
      <c r="J70" s="258"/>
      <c r="K70" s="259"/>
    </row>
    <row r="71" spans="2:11" ht="18.75" customHeight="1">
      <c r="B71" s="259"/>
      <c r="C71" s="259"/>
      <c r="D71" s="259"/>
      <c r="E71" s="259"/>
      <c r="F71" s="259"/>
      <c r="G71" s="259"/>
      <c r="H71" s="259"/>
      <c r="I71" s="259"/>
      <c r="J71" s="259"/>
      <c r="K71" s="259"/>
    </row>
    <row r="72" spans="2:11" ht="7.5" customHeight="1">
      <c r="B72" s="260"/>
      <c r="C72" s="261"/>
      <c r="D72" s="261"/>
      <c r="E72" s="261"/>
      <c r="F72" s="261"/>
      <c r="G72" s="261"/>
      <c r="H72" s="261"/>
      <c r="I72" s="261"/>
      <c r="J72" s="261"/>
      <c r="K72" s="262"/>
    </row>
    <row r="73" spans="2:11" ht="45" customHeight="1">
      <c r="B73" s="263"/>
      <c r="C73" s="369" t="s">
        <v>92</v>
      </c>
      <c r="D73" s="369"/>
      <c r="E73" s="369"/>
      <c r="F73" s="369"/>
      <c r="G73" s="369"/>
      <c r="H73" s="369"/>
      <c r="I73" s="369"/>
      <c r="J73" s="369"/>
      <c r="K73" s="264"/>
    </row>
    <row r="74" spans="2:11" ht="17.25" customHeight="1">
      <c r="B74" s="263"/>
      <c r="C74" s="265" t="s">
        <v>656</v>
      </c>
      <c r="D74" s="265"/>
      <c r="E74" s="265"/>
      <c r="F74" s="265" t="s">
        <v>657</v>
      </c>
      <c r="G74" s="266"/>
      <c r="H74" s="265" t="s">
        <v>116</v>
      </c>
      <c r="I74" s="265" t="s">
        <v>59</v>
      </c>
      <c r="J74" s="265" t="s">
        <v>658</v>
      </c>
      <c r="K74" s="264"/>
    </row>
    <row r="75" spans="2:11" ht="17.25" customHeight="1">
      <c r="B75" s="263"/>
      <c r="C75" s="267" t="s">
        <v>659</v>
      </c>
      <c r="D75" s="267"/>
      <c r="E75" s="267"/>
      <c r="F75" s="268" t="s">
        <v>660</v>
      </c>
      <c r="G75" s="269"/>
      <c r="H75" s="267"/>
      <c r="I75" s="267"/>
      <c r="J75" s="267" t="s">
        <v>661</v>
      </c>
      <c r="K75" s="264"/>
    </row>
    <row r="76" spans="2:11" ht="5.25" customHeight="1">
      <c r="B76" s="263"/>
      <c r="C76" s="270"/>
      <c r="D76" s="270"/>
      <c r="E76" s="270"/>
      <c r="F76" s="270"/>
      <c r="G76" s="271"/>
      <c r="H76" s="270"/>
      <c r="I76" s="270"/>
      <c r="J76" s="270"/>
      <c r="K76" s="264"/>
    </row>
    <row r="77" spans="2:11" ht="15" customHeight="1">
      <c r="B77" s="263"/>
      <c r="C77" s="253" t="s">
        <v>55</v>
      </c>
      <c r="D77" s="270"/>
      <c r="E77" s="270"/>
      <c r="F77" s="272" t="s">
        <v>662</v>
      </c>
      <c r="G77" s="271"/>
      <c r="H77" s="253" t="s">
        <v>663</v>
      </c>
      <c r="I77" s="253" t="s">
        <v>664</v>
      </c>
      <c r="J77" s="253">
        <v>20</v>
      </c>
      <c r="K77" s="264"/>
    </row>
    <row r="78" spans="2:11" ht="15" customHeight="1">
      <c r="B78" s="263"/>
      <c r="C78" s="253" t="s">
        <v>665</v>
      </c>
      <c r="D78" s="253"/>
      <c r="E78" s="253"/>
      <c r="F78" s="272" t="s">
        <v>662</v>
      </c>
      <c r="G78" s="271"/>
      <c r="H78" s="253" t="s">
        <v>666</v>
      </c>
      <c r="I78" s="253" t="s">
        <v>664</v>
      </c>
      <c r="J78" s="253">
        <v>120</v>
      </c>
      <c r="K78" s="264"/>
    </row>
    <row r="79" spans="2:11" ht="15" customHeight="1">
      <c r="B79" s="273"/>
      <c r="C79" s="253" t="s">
        <v>667</v>
      </c>
      <c r="D79" s="253"/>
      <c r="E79" s="253"/>
      <c r="F79" s="272" t="s">
        <v>668</v>
      </c>
      <c r="G79" s="271"/>
      <c r="H79" s="253" t="s">
        <v>669</v>
      </c>
      <c r="I79" s="253" t="s">
        <v>664</v>
      </c>
      <c r="J79" s="253">
        <v>50</v>
      </c>
      <c r="K79" s="264"/>
    </row>
    <row r="80" spans="2:11" ht="15" customHeight="1">
      <c r="B80" s="273"/>
      <c r="C80" s="253" t="s">
        <v>670</v>
      </c>
      <c r="D80" s="253"/>
      <c r="E80" s="253"/>
      <c r="F80" s="272" t="s">
        <v>662</v>
      </c>
      <c r="G80" s="271"/>
      <c r="H80" s="253" t="s">
        <v>671</v>
      </c>
      <c r="I80" s="253" t="s">
        <v>672</v>
      </c>
      <c r="J80" s="253"/>
      <c r="K80" s="264"/>
    </row>
    <row r="81" spans="2:11" ht="15" customHeight="1">
      <c r="B81" s="273"/>
      <c r="C81" s="274" t="s">
        <v>673</v>
      </c>
      <c r="D81" s="274"/>
      <c r="E81" s="274"/>
      <c r="F81" s="275" t="s">
        <v>668</v>
      </c>
      <c r="G81" s="274"/>
      <c r="H81" s="274" t="s">
        <v>674</v>
      </c>
      <c r="I81" s="274" t="s">
        <v>664</v>
      </c>
      <c r="J81" s="274">
        <v>15</v>
      </c>
      <c r="K81" s="264"/>
    </row>
    <row r="82" spans="2:11" ht="15" customHeight="1">
      <c r="B82" s="273"/>
      <c r="C82" s="274" t="s">
        <v>675</v>
      </c>
      <c r="D82" s="274"/>
      <c r="E82" s="274"/>
      <c r="F82" s="275" t="s">
        <v>668</v>
      </c>
      <c r="G82" s="274"/>
      <c r="H82" s="274" t="s">
        <v>676</v>
      </c>
      <c r="I82" s="274" t="s">
        <v>664</v>
      </c>
      <c r="J82" s="274">
        <v>15</v>
      </c>
      <c r="K82" s="264"/>
    </row>
    <row r="83" spans="2:11" ht="15" customHeight="1">
      <c r="B83" s="273"/>
      <c r="C83" s="274" t="s">
        <v>677</v>
      </c>
      <c r="D83" s="274"/>
      <c r="E83" s="274"/>
      <c r="F83" s="275" t="s">
        <v>668</v>
      </c>
      <c r="G83" s="274"/>
      <c r="H83" s="274" t="s">
        <v>678</v>
      </c>
      <c r="I83" s="274" t="s">
        <v>664</v>
      </c>
      <c r="J83" s="274">
        <v>20</v>
      </c>
      <c r="K83" s="264"/>
    </row>
    <row r="84" spans="2:11" ht="15" customHeight="1">
      <c r="B84" s="273"/>
      <c r="C84" s="274" t="s">
        <v>679</v>
      </c>
      <c r="D84" s="274"/>
      <c r="E84" s="274"/>
      <c r="F84" s="275" t="s">
        <v>668</v>
      </c>
      <c r="G84" s="274"/>
      <c r="H84" s="274" t="s">
        <v>680</v>
      </c>
      <c r="I84" s="274" t="s">
        <v>664</v>
      </c>
      <c r="J84" s="274">
        <v>20</v>
      </c>
      <c r="K84" s="264"/>
    </row>
    <row r="85" spans="2:11" ht="15" customHeight="1">
      <c r="B85" s="273"/>
      <c r="C85" s="253" t="s">
        <v>681</v>
      </c>
      <c r="D85" s="253"/>
      <c r="E85" s="253"/>
      <c r="F85" s="272" t="s">
        <v>668</v>
      </c>
      <c r="G85" s="271"/>
      <c r="H85" s="253" t="s">
        <v>682</v>
      </c>
      <c r="I85" s="253" t="s">
        <v>664</v>
      </c>
      <c r="J85" s="253">
        <v>50</v>
      </c>
      <c r="K85" s="264"/>
    </row>
    <row r="86" spans="2:11" ht="15" customHeight="1">
      <c r="B86" s="273"/>
      <c r="C86" s="253" t="s">
        <v>683</v>
      </c>
      <c r="D86" s="253"/>
      <c r="E86" s="253"/>
      <c r="F86" s="272" t="s">
        <v>668</v>
      </c>
      <c r="G86" s="271"/>
      <c r="H86" s="253" t="s">
        <v>684</v>
      </c>
      <c r="I86" s="253" t="s">
        <v>664</v>
      </c>
      <c r="J86" s="253">
        <v>20</v>
      </c>
      <c r="K86" s="264"/>
    </row>
    <row r="87" spans="2:11" ht="15" customHeight="1">
      <c r="B87" s="273"/>
      <c r="C87" s="253" t="s">
        <v>685</v>
      </c>
      <c r="D87" s="253"/>
      <c r="E87" s="253"/>
      <c r="F87" s="272" t="s">
        <v>668</v>
      </c>
      <c r="G87" s="271"/>
      <c r="H87" s="253" t="s">
        <v>686</v>
      </c>
      <c r="I87" s="253" t="s">
        <v>664</v>
      </c>
      <c r="J87" s="253">
        <v>20</v>
      </c>
      <c r="K87" s="264"/>
    </row>
    <row r="88" spans="2:11" ht="15" customHeight="1">
      <c r="B88" s="273"/>
      <c r="C88" s="253" t="s">
        <v>687</v>
      </c>
      <c r="D88" s="253"/>
      <c r="E88" s="253"/>
      <c r="F88" s="272" t="s">
        <v>668</v>
      </c>
      <c r="G88" s="271"/>
      <c r="H88" s="253" t="s">
        <v>688</v>
      </c>
      <c r="I88" s="253" t="s">
        <v>664</v>
      </c>
      <c r="J88" s="253">
        <v>50</v>
      </c>
      <c r="K88" s="264"/>
    </row>
    <row r="89" spans="2:11" ht="15" customHeight="1">
      <c r="B89" s="273"/>
      <c r="C89" s="253" t="s">
        <v>689</v>
      </c>
      <c r="D89" s="253"/>
      <c r="E89" s="253"/>
      <c r="F89" s="272" t="s">
        <v>668</v>
      </c>
      <c r="G89" s="271"/>
      <c r="H89" s="253" t="s">
        <v>689</v>
      </c>
      <c r="I89" s="253" t="s">
        <v>664</v>
      </c>
      <c r="J89" s="253">
        <v>50</v>
      </c>
      <c r="K89" s="264"/>
    </row>
    <row r="90" spans="2:11" ht="15" customHeight="1">
      <c r="B90" s="273"/>
      <c r="C90" s="253" t="s">
        <v>121</v>
      </c>
      <c r="D90" s="253"/>
      <c r="E90" s="253"/>
      <c r="F90" s="272" t="s">
        <v>668</v>
      </c>
      <c r="G90" s="271"/>
      <c r="H90" s="253" t="s">
        <v>690</v>
      </c>
      <c r="I90" s="253" t="s">
        <v>664</v>
      </c>
      <c r="J90" s="253">
        <v>255</v>
      </c>
      <c r="K90" s="264"/>
    </row>
    <row r="91" spans="2:11" ht="15" customHeight="1">
      <c r="B91" s="273"/>
      <c r="C91" s="253" t="s">
        <v>691</v>
      </c>
      <c r="D91" s="253"/>
      <c r="E91" s="253"/>
      <c r="F91" s="272" t="s">
        <v>662</v>
      </c>
      <c r="G91" s="271"/>
      <c r="H91" s="253" t="s">
        <v>692</v>
      </c>
      <c r="I91" s="253" t="s">
        <v>693</v>
      </c>
      <c r="J91" s="253"/>
      <c r="K91" s="264"/>
    </row>
    <row r="92" spans="2:11" ht="15" customHeight="1">
      <c r="B92" s="273"/>
      <c r="C92" s="253" t="s">
        <v>694</v>
      </c>
      <c r="D92" s="253"/>
      <c r="E92" s="253"/>
      <c r="F92" s="272" t="s">
        <v>662</v>
      </c>
      <c r="G92" s="271"/>
      <c r="H92" s="253" t="s">
        <v>695</v>
      </c>
      <c r="I92" s="253" t="s">
        <v>696</v>
      </c>
      <c r="J92" s="253"/>
      <c r="K92" s="264"/>
    </row>
    <row r="93" spans="2:11" ht="15" customHeight="1">
      <c r="B93" s="273"/>
      <c r="C93" s="253" t="s">
        <v>697</v>
      </c>
      <c r="D93" s="253"/>
      <c r="E93" s="253"/>
      <c r="F93" s="272" t="s">
        <v>662</v>
      </c>
      <c r="G93" s="271"/>
      <c r="H93" s="253" t="s">
        <v>697</v>
      </c>
      <c r="I93" s="253" t="s">
        <v>696</v>
      </c>
      <c r="J93" s="253"/>
      <c r="K93" s="264"/>
    </row>
    <row r="94" spans="2:11" ht="15" customHeight="1">
      <c r="B94" s="273"/>
      <c r="C94" s="253" t="s">
        <v>40</v>
      </c>
      <c r="D94" s="253"/>
      <c r="E94" s="253"/>
      <c r="F94" s="272" t="s">
        <v>662</v>
      </c>
      <c r="G94" s="271"/>
      <c r="H94" s="253" t="s">
        <v>698</v>
      </c>
      <c r="I94" s="253" t="s">
        <v>696</v>
      </c>
      <c r="J94" s="253"/>
      <c r="K94" s="264"/>
    </row>
    <row r="95" spans="2:11" ht="15" customHeight="1">
      <c r="B95" s="273"/>
      <c r="C95" s="253" t="s">
        <v>50</v>
      </c>
      <c r="D95" s="253"/>
      <c r="E95" s="253"/>
      <c r="F95" s="272" t="s">
        <v>662</v>
      </c>
      <c r="G95" s="271"/>
      <c r="H95" s="253" t="s">
        <v>699</v>
      </c>
      <c r="I95" s="253" t="s">
        <v>696</v>
      </c>
      <c r="J95" s="253"/>
      <c r="K95" s="264"/>
    </row>
    <row r="96" spans="2:11" ht="15" customHeight="1">
      <c r="B96" s="276"/>
      <c r="C96" s="277"/>
      <c r="D96" s="277"/>
      <c r="E96" s="277"/>
      <c r="F96" s="277"/>
      <c r="G96" s="277"/>
      <c r="H96" s="277"/>
      <c r="I96" s="277"/>
      <c r="J96" s="277"/>
      <c r="K96" s="278"/>
    </row>
    <row r="97" spans="2:11" ht="18.75" customHeight="1">
      <c r="B97" s="279"/>
      <c r="C97" s="280"/>
      <c r="D97" s="280"/>
      <c r="E97" s="280"/>
      <c r="F97" s="280"/>
      <c r="G97" s="280"/>
      <c r="H97" s="280"/>
      <c r="I97" s="280"/>
      <c r="J97" s="280"/>
      <c r="K97" s="279"/>
    </row>
    <row r="98" spans="2:11" ht="18.75" customHeight="1">
      <c r="B98" s="259"/>
      <c r="C98" s="259"/>
      <c r="D98" s="259"/>
      <c r="E98" s="259"/>
      <c r="F98" s="259"/>
      <c r="G98" s="259"/>
      <c r="H98" s="259"/>
      <c r="I98" s="259"/>
      <c r="J98" s="259"/>
      <c r="K98" s="259"/>
    </row>
    <row r="99" spans="2:11" ht="7.5" customHeight="1">
      <c r="B99" s="260"/>
      <c r="C99" s="261"/>
      <c r="D99" s="261"/>
      <c r="E99" s="261"/>
      <c r="F99" s="261"/>
      <c r="G99" s="261"/>
      <c r="H99" s="261"/>
      <c r="I99" s="261"/>
      <c r="J99" s="261"/>
      <c r="K99" s="262"/>
    </row>
    <row r="100" spans="2:11" ht="45" customHeight="1">
      <c r="B100" s="263"/>
      <c r="C100" s="369" t="s">
        <v>700</v>
      </c>
      <c r="D100" s="369"/>
      <c r="E100" s="369"/>
      <c r="F100" s="369"/>
      <c r="G100" s="369"/>
      <c r="H100" s="369"/>
      <c r="I100" s="369"/>
      <c r="J100" s="369"/>
      <c r="K100" s="264"/>
    </row>
    <row r="101" spans="2:11" ht="17.25" customHeight="1">
      <c r="B101" s="263"/>
      <c r="C101" s="265" t="s">
        <v>656</v>
      </c>
      <c r="D101" s="265"/>
      <c r="E101" s="265"/>
      <c r="F101" s="265" t="s">
        <v>657</v>
      </c>
      <c r="G101" s="266"/>
      <c r="H101" s="265" t="s">
        <v>116</v>
      </c>
      <c r="I101" s="265" t="s">
        <v>59</v>
      </c>
      <c r="J101" s="265" t="s">
        <v>658</v>
      </c>
      <c r="K101" s="264"/>
    </row>
    <row r="102" spans="2:11" ht="17.25" customHeight="1">
      <c r="B102" s="263"/>
      <c r="C102" s="267" t="s">
        <v>659</v>
      </c>
      <c r="D102" s="267"/>
      <c r="E102" s="267"/>
      <c r="F102" s="268" t="s">
        <v>660</v>
      </c>
      <c r="G102" s="269"/>
      <c r="H102" s="267"/>
      <c r="I102" s="267"/>
      <c r="J102" s="267" t="s">
        <v>661</v>
      </c>
      <c r="K102" s="264"/>
    </row>
    <row r="103" spans="2:11" ht="5.25" customHeight="1">
      <c r="B103" s="263"/>
      <c r="C103" s="265"/>
      <c r="D103" s="265"/>
      <c r="E103" s="265"/>
      <c r="F103" s="265"/>
      <c r="G103" s="281"/>
      <c r="H103" s="265"/>
      <c r="I103" s="265"/>
      <c r="J103" s="265"/>
      <c r="K103" s="264"/>
    </row>
    <row r="104" spans="2:11" ht="15" customHeight="1">
      <c r="B104" s="263"/>
      <c r="C104" s="253" t="s">
        <v>55</v>
      </c>
      <c r="D104" s="270"/>
      <c r="E104" s="270"/>
      <c r="F104" s="272" t="s">
        <v>662</v>
      </c>
      <c r="G104" s="281"/>
      <c r="H104" s="253" t="s">
        <v>701</v>
      </c>
      <c r="I104" s="253" t="s">
        <v>664</v>
      </c>
      <c r="J104" s="253">
        <v>20</v>
      </c>
      <c r="K104" s="264"/>
    </row>
    <row r="105" spans="2:11" ht="15" customHeight="1">
      <c r="B105" s="263"/>
      <c r="C105" s="253" t="s">
        <v>665</v>
      </c>
      <c r="D105" s="253"/>
      <c r="E105" s="253"/>
      <c r="F105" s="272" t="s">
        <v>662</v>
      </c>
      <c r="G105" s="253"/>
      <c r="H105" s="253" t="s">
        <v>701</v>
      </c>
      <c r="I105" s="253" t="s">
        <v>664</v>
      </c>
      <c r="J105" s="253">
        <v>120</v>
      </c>
      <c r="K105" s="264"/>
    </row>
    <row r="106" spans="2:11" ht="15" customHeight="1">
      <c r="B106" s="273"/>
      <c r="C106" s="253" t="s">
        <v>667</v>
      </c>
      <c r="D106" s="253"/>
      <c r="E106" s="253"/>
      <c r="F106" s="272" t="s">
        <v>668</v>
      </c>
      <c r="G106" s="253"/>
      <c r="H106" s="253" t="s">
        <v>701</v>
      </c>
      <c r="I106" s="253" t="s">
        <v>664</v>
      </c>
      <c r="J106" s="253">
        <v>50</v>
      </c>
      <c r="K106" s="264"/>
    </row>
    <row r="107" spans="2:11" ht="15" customHeight="1">
      <c r="B107" s="273"/>
      <c r="C107" s="253" t="s">
        <v>670</v>
      </c>
      <c r="D107" s="253"/>
      <c r="E107" s="253"/>
      <c r="F107" s="272" t="s">
        <v>662</v>
      </c>
      <c r="G107" s="253"/>
      <c r="H107" s="253" t="s">
        <v>701</v>
      </c>
      <c r="I107" s="253" t="s">
        <v>672</v>
      </c>
      <c r="J107" s="253"/>
      <c r="K107" s="264"/>
    </row>
    <row r="108" spans="2:11" ht="15" customHeight="1">
      <c r="B108" s="273"/>
      <c r="C108" s="253" t="s">
        <v>681</v>
      </c>
      <c r="D108" s="253"/>
      <c r="E108" s="253"/>
      <c r="F108" s="272" t="s">
        <v>668</v>
      </c>
      <c r="G108" s="253"/>
      <c r="H108" s="253" t="s">
        <v>701</v>
      </c>
      <c r="I108" s="253" t="s">
        <v>664</v>
      </c>
      <c r="J108" s="253">
        <v>50</v>
      </c>
      <c r="K108" s="264"/>
    </row>
    <row r="109" spans="2:11" ht="15" customHeight="1">
      <c r="B109" s="273"/>
      <c r="C109" s="253" t="s">
        <v>689</v>
      </c>
      <c r="D109" s="253"/>
      <c r="E109" s="253"/>
      <c r="F109" s="272" t="s">
        <v>668</v>
      </c>
      <c r="G109" s="253"/>
      <c r="H109" s="253" t="s">
        <v>701</v>
      </c>
      <c r="I109" s="253" t="s">
        <v>664</v>
      </c>
      <c r="J109" s="253">
        <v>50</v>
      </c>
      <c r="K109" s="264"/>
    </row>
    <row r="110" spans="2:11" ht="15" customHeight="1">
      <c r="B110" s="273"/>
      <c r="C110" s="253" t="s">
        <v>687</v>
      </c>
      <c r="D110" s="253"/>
      <c r="E110" s="253"/>
      <c r="F110" s="272" t="s">
        <v>668</v>
      </c>
      <c r="G110" s="253"/>
      <c r="H110" s="253" t="s">
        <v>701</v>
      </c>
      <c r="I110" s="253" t="s">
        <v>664</v>
      </c>
      <c r="J110" s="253">
        <v>50</v>
      </c>
      <c r="K110" s="264"/>
    </row>
    <row r="111" spans="2:11" ht="15" customHeight="1">
      <c r="B111" s="273"/>
      <c r="C111" s="253" t="s">
        <v>55</v>
      </c>
      <c r="D111" s="253"/>
      <c r="E111" s="253"/>
      <c r="F111" s="272" t="s">
        <v>662</v>
      </c>
      <c r="G111" s="253"/>
      <c r="H111" s="253" t="s">
        <v>702</v>
      </c>
      <c r="I111" s="253" t="s">
        <v>664</v>
      </c>
      <c r="J111" s="253">
        <v>20</v>
      </c>
      <c r="K111" s="264"/>
    </row>
    <row r="112" spans="2:11" ht="15" customHeight="1">
      <c r="B112" s="273"/>
      <c r="C112" s="253" t="s">
        <v>703</v>
      </c>
      <c r="D112" s="253"/>
      <c r="E112" s="253"/>
      <c r="F112" s="272" t="s">
        <v>662</v>
      </c>
      <c r="G112" s="253"/>
      <c r="H112" s="253" t="s">
        <v>704</v>
      </c>
      <c r="I112" s="253" t="s">
        <v>664</v>
      </c>
      <c r="J112" s="253">
        <v>120</v>
      </c>
      <c r="K112" s="264"/>
    </row>
    <row r="113" spans="2:11" ht="15" customHeight="1">
      <c r="B113" s="273"/>
      <c r="C113" s="253" t="s">
        <v>40</v>
      </c>
      <c r="D113" s="253"/>
      <c r="E113" s="253"/>
      <c r="F113" s="272" t="s">
        <v>662</v>
      </c>
      <c r="G113" s="253"/>
      <c r="H113" s="253" t="s">
        <v>705</v>
      </c>
      <c r="I113" s="253" t="s">
        <v>696</v>
      </c>
      <c r="J113" s="253"/>
      <c r="K113" s="264"/>
    </row>
    <row r="114" spans="2:11" ht="15" customHeight="1">
      <c r="B114" s="273"/>
      <c r="C114" s="253" t="s">
        <v>50</v>
      </c>
      <c r="D114" s="253"/>
      <c r="E114" s="253"/>
      <c r="F114" s="272" t="s">
        <v>662</v>
      </c>
      <c r="G114" s="253"/>
      <c r="H114" s="253" t="s">
        <v>706</v>
      </c>
      <c r="I114" s="253" t="s">
        <v>696</v>
      </c>
      <c r="J114" s="253"/>
      <c r="K114" s="264"/>
    </row>
    <row r="115" spans="2:11" ht="15" customHeight="1">
      <c r="B115" s="273"/>
      <c r="C115" s="253" t="s">
        <v>59</v>
      </c>
      <c r="D115" s="253"/>
      <c r="E115" s="253"/>
      <c r="F115" s="272" t="s">
        <v>662</v>
      </c>
      <c r="G115" s="253"/>
      <c r="H115" s="253" t="s">
        <v>707</v>
      </c>
      <c r="I115" s="253" t="s">
        <v>708</v>
      </c>
      <c r="J115" s="253"/>
      <c r="K115" s="264"/>
    </row>
    <row r="116" spans="2:11" ht="15" customHeight="1">
      <c r="B116" s="276"/>
      <c r="C116" s="282"/>
      <c r="D116" s="282"/>
      <c r="E116" s="282"/>
      <c r="F116" s="282"/>
      <c r="G116" s="282"/>
      <c r="H116" s="282"/>
      <c r="I116" s="282"/>
      <c r="J116" s="282"/>
      <c r="K116" s="278"/>
    </row>
    <row r="117" spans="2:11" ht="18.75" customHeight="1">
      <c r="B117" s="283"/>
      <c r="C117" s="249"/>
      <c r="D117" s="249"/>
      <c r="E117" s="249"/>
      <c r="F117" s="284"/>
      <c r="G117" s="249"/>
      <c r="H117" s="249"/>
      <c r="I117" s="249"/>
      <c r="J117" s="249"/>
      <c r="K117" s="283"/>
    </row>
    <row r="118" spans="2:11" ht="18.75" customHeight="1">
      <c r="B118" s="259"/>
      <c r="C118" s="259"/>
      <c r="D118" s="259"/>
      <c r="E118" s="259"/>
      <c r="F118" s="259"/>
      <c r="G118" s="259"/>
      <c r="H118" s="259"/>
      <c r="I118" s="259"/>
      <c r="J118" s="259"/>
      <c r="K118" s="259"/>
    </row>
    <row r="119" spans="2:11" ht="7.5" customHeight="1">
      <c r="B119" s="285"/>
      <c r="C119" s="286"/>
      <c r="D119" s="286"/>
      <c r="E119" s="286"/>
      <c r="F119" s="286"/>
      <c r="G119" s="286"/>
      <c r="H119" s="286"/>
      <c r="I119" s="286"/>
      <c r="J119" s="286"/>
      <c r="K119" s="287"/>
    </row>
    <row r="120" spans="2:11" ht="45" customHeight="1">
      <c r="B120" s="288"/>
      <c r="C120" s="368" t="s">
        <v>709</v>
      </c>
      <c r="D120" s="368"/>
      <c r="E120" s="368"/>
      <c r="F120" s="368"/>
      <c r="G120" s="368"/>
      <c r="H120" s="368"/>
      <c r="I120" s="368"/>
      <c r="J120" s="368"/>
      <c r="K120" s="289"/>
    </row>
    <row r="121" spans="2:11" ht="17.25" customHeight="1">
      <c r="B121" s="290"/>
      <c r="C121" s="265" t="s">
        <v>656</v>
      </c>
      <c r="D121" s="265"/>
      <c r="E121" s="265"/>
      <c r="F121" s="265" t="s">
        <v>657</v>
      </c>
      <c r="G121" s="266"/>
      <c r="H121" s="265" t="s">
        <v>116</v>
      </c>
      <c r="I121" s="265" t="s">
        <v>59</v>
      </c>
      <c r="J121" s="265" t="s">
        <v>658</v>
      </c>
      <c r="K121" s="291"/>
    </row>
    <row r="122" spans="2:11" ht="17.25" customHeight="1">
      <c r="B122" s="290"/>
      <c r="C122" s="267" t="s">
        <v>659</v>
      </c>
      <c r="D122" s="267"/>
      <c r="E122" s="267"/>
      <c r="F122" s="268" t="s">
        <v>660</v>
      </c>
      <c r="G122" s="269"/>
      <c r="H122" s="267"/>
      <c r="I122" s="267"/>
      <c r="J122" s="267" t="s">
        <v>661</v>
      </c>
      <c r="K122" s="291"/>
    </row>
    <row r="123" spans="2:11" ht="5.25" customHeight="1">
      <c r="B123" s="292"/>
      <c r="C123" s="270"/>
      <c r="D123" s="270"/>
      <c r="E123" s="270"/>
      <c r="F123" s="270"/>
      <c r="G123" s="253"/>
      <c r="H123" s="270"/>
      <c r="I123" s="270"/>
      <c r="J123" s="270"/>
      <c r="K123" s="293"/>
    </row>
    <row r="124" spans="2:11" ht="15" customHeight="1">
      <c r="B124" s="292"/>
      <c r="C124" s="253" t="s">
        <v>665</v>
      </c>
      <c r="D124" s="270"/>
      <c r="E124" s="270"/>
      <c r="F124" s="272" t="s">
        <v>662</v>
      </c>
      <c r="G124" s="253"/>
      <c r="H124" s="253" t="s">
        <v>701</v>
      </c>
      <c r="I124" s="253" t="s">
        <v>664</v>
      </c>
      <c r="J124" s="253">
        <v>120</v>
      </c>
      <c r="K124" s="294"/>
    </row>
    <row r="125" spans="2:11" ht="15" customHeight="1">
      <c r="B125" s="292"/>
      <c r="C125" s="253" t="s">
        <v>710</v>
      </c>
      <c r="D125" s="253"/>
      <c r="E125" s="253"/>
      <c r="F125" s="272" t="s">
        <v>662</v>
      </c>
      <c r="G125" s="253"/>
      <c r="H125" s="253" t="s">
        <v>711</v>
      </c>
      <c r="I125" s="253" t="s">
        <v>664</v>
      </c>
      <c r="J125" s="253" t="s">
        <v>712</v>
      </c>
      <c r="K125" s="294"/>
    </row>
    <row r="126" spans="2:11" ht="15" customHeight="1">
      <c r="B126" s="292"/>
      <c r="C126" s="253" t="s">
        <v>611</v>
      </c>
      <c r="D126" s="253"/>
      <c r="E126" s="253"/>
      <c r="F126" s="272" t="s">
        <v>662</v>
      </c>
      <c r="G126" s="253"/>
      <c r="H126" s="253" t="s">
        <v>713</v>
      </c>
      <c r="I126" s="253" t="s">
        <v>664</v>
      </c>
      <c r="J126" s="253" t="s">
        <v>712</v>
      </c>
      <c r="K126" s="294"/>
    </row>
    <row r="127" spans="2:11" ht="15" customHeight="1">
      <c r="B127" s="292"/>
      <c r="C127" s="253" t="s">
        <v>673</v>
      </c>
      <c r="D127" s="253"/>
      <c r="E127" s="253"/>
      <c r="F127" s="272" t="s">
        <v>668</v>
      </c>
      <c r="G127" s="253"/>
      <c r="H127" s="253" t="s">
        <v>674</v>
      </c>
      <c r="I127" s="253" t="s">
        <v>664</v>
      </c>
      <c r="J127" s="253">
        <v>15</v>
      </c>
      <c r="K127" s="294"/>
    </row>
    <row r="128" spans="2:11" ht="15" customHeight="1">
      <c r="B128" s="292"/>
      <c r="C128" s="274" t="s">
        <v>675</v>
      </c>
      <c r="D128" s="274"/>
      <c r="E128" s="274"/>
      <c r="F128" s="275" t="s">
        <v>668</v>
      </c>
      <c r="G128" s="274"/>
      <c r="H128" s="274" t="s">
        <v>676</v>
      </c>
      <c r="I128" s="274" t="s">
        <v>664</v>
      </c>
      <c r="J128" s="274">
        <v>15</v>
      </c>
      <c r="K128" s="294"/>
    </row>
    <row r="129" spans="2:11" ht="15" customHeight="1">
      <c r="B129" s="292"/>
      <c r="C129" s="274" t="s">
        <v>677</v>
      </c>
      <c r="D129" s="274"/>
      <c r="E129" s="274"/>
      <c r="F129" s="275" t="s">
        <v>668</v>
      </c>
      <c r="G129" s="274"/>
      <c r="H129" s="274" t="s">
        <v>678</v>
      </c>
      <c r="I129" s="274" t="s">
        <v>664</v>
      </c>
      <c r="J129" s="274">
        <v>20</v>
      </c>
      <c r="K129" s="294"/>
    </row>
    <row r="130" spans="2:11" ht="15" customHeight="1">
      <c r="B130" s="292"/>
      <c r="C130" s="274" t="s">
        <v>679</v>
      </c>
      <c r="D130" s="274"/>
      <c r="E130" s="274"/>
      <c r="F130" s="275" t="s">
        <v>668</v>
      </c>
      <c r="G130" s="274"/>
      <c r="H130" s="274" t="s">
        <v>680</v>
      </c>
      <c r="I130" s="274" t="s">
        <v>664</v>
      </c>
      <c r="J130" s="274">
        <v>20</v>
      </c>
      <c r="K130" s="294"/>
    </row>
    <row r="131" spans="2:11" ht="15" customHeight="1">
      <c r="B131" s="292"/>
      <c r="C131" s="253" t="s">
        <v>667</v>
      </c>
      <c r="D131" s="253"/>
      <c r="E131" s="253"/>
      <c r="F131" s="272" t="s">
        <v>668</v>
      </c>
      <c r="G131" s="253"/>
      <c r="H131" s="253" t="s">
        <v>701</v>
      </c>
      <c r="I131" s="253" t="s">
        <v>664</v>
      </c>
      <c r="J131" s="253">
        <v>50</v>
      </c>
      <c r="K131" s="294"/>
    </row>
    <row r="132" spans="2:11" ht="15" customHeight="1">
      <c r="B132" s="292"/>
      <c r="C132" s="253" t="s">
        <v>681</v>
      </c>
      <c r="D132" s="253"/>
      <c r="E132" s="253"/>
      <c r="F132" s="272" t="s">
        <v>668</v>
      </c>
      <c r="G132" s="253"/>
      <c r="H132" s="253" t="s">
        <v>701</v>
      </c>
      <c r="I132" s="253" t="s">
        <v>664</v>
      </c>
      <c r="J132" s="253">
        <v>50</v>
      </c>
      <c r="K132" s="294"/>
    </row>
    <row r="133" spans="2:11" ht="15" customHeight="1">
      <c r="B133" s="292"/>
      <c r="C133" s="253" t="s">
        <v>687</v>
      </c>
      <c r="D133" s="253"/>
      <c r="E133" s="253"/>
      <c r="F133" s="272" t="s">
        <v>668</v>
      </c>
      <c r="G133" s="253"/>
      <c r="H133" s="253" t="s">
        <v>701</v>
      </c>
      <c r="I133" s="253" t="s">
        <v>664</v>
      </c>
      <c r="J133" s="253">
        <v>50</v>
      </c>
      <c r="K133" s="294"/>
    </row>
    <row r="134" spans="2:11" ht="15" customHeight="1">
      <c r="B134" s="292"/>
      <c r="C134" s="253" t="s">
        <v>689</v>
      </c>
      <c r="D134" s="253"/>
      <c r="E134" s="253"/>
      <c r="F134" s="272" t="s">
        <v>668</v>
      </c>
      <c r="G134" s="253"/>
      <c r="H134" s="253" t="s">
        <v>701</v>
      </c>
      <c r="I134" s="253" t="s">
        <v>664</v>
      </c>
      <c r="J134" s="253">
        <v>50</v>
      </c>
      <c r="K134" s="294"/>
    </row>
    <row r="135" spans="2:11" ht="15" customHeight="1">
      <c r="B135" s="292"/>
      <c r="C135" s="253" t="s">
        <v>121</v>
      </c>
      <c r="D135" s="253"/>
      <c r="E135" s="253"/>
      <c r="F135" s="272" t="s">
        <v>668</v>
      </c>
      <c r="G135" s="253"/>
      <c r="H135" s="253" t="s">
        <v>714</v>
      </c>
      <c r="I135" s="253" t="s">
        <v>664</v>
      </c>
      <c r="J135" s="253">
        <v>255</v>
      </c>
      <c r="K135" s="294"/>
    </row>
    <row r="136" spans="2:11" ht="15" customHeight="1">
      <c r="B136" s="292"/>
      <c r="C136" s="253" t="s">
        <v>691</v>
      </c>
      <c r="D136" s="253"/>
      <c r="E136" s="253"/>
      <c r="F136" s="272" t="s">
        <v>662</v>
      </c>
      <c r="G136" s="253"/>
      <c r="H136" s="253" t="s">
        <v>715</v>
      </c>
      <c r="I136" s="253" t="s">
        <v>693</v>
      </c>
      <c r="J136" s="253"/>
      <c r="K136" s="294"/>
    </row>
    <row r="137" spans="2:11" ht="15" customHeight="1">
      <c r="B137" s="292"/>
      <c r="C137" s="253" t="s">
        <v>694</v>
      </c>
      <c r="D137" s="253"/>
      <c r="E137" s="253"/>
      <c r="F137" s="272" t="s">
        <v>662</v>
      </c>
      <c r="G137" s="253"/>
      <c r="H137" s="253" t="s">
        <v>716</v>
      </c>
      <c r="I137" s="253" t="s">
        <v>696</v>
      </c>
      <c r="J137" s="253"/>
      <c r="K137" s="294"/>
    </row>
    <row r="138" spans="2:11" ht="15" customHeight="1">
      <c r="B138" s="292"/>
      <c r="C138" s="253" t="s">
        <v>697</v>
      </c>
      <c r="D138" s="253"/>
      <c r="E138" s="253"/>
      <c r="F138" s="272" t="s">
        <v>662</v>
      </c>
      <c r="G138" s="253"/>
      <c r="H138" s="253" t="s">
        <v>697</v>
      </c>
      <c r="I138" s="253" t="s">
        <v>696</v>
      </c>
      <c r="J138" s="253"/>
      <c r="K138" s="294"/>
    </row>
    <row r="139" spans="2:11" ht="15" customHeight="1">
      <c r="B139" s="292"/>
      <c r="C139" s="253" t="s">
        <v>40</v>
      </c>
      <c r="D139" s="253"/>
      <c r="E139" s="253"/>
      <c r="F139" s="272" t="s">
        <v>662</v>
      </c>
      <c r="G139" s="253"/>
      <c r="H139" s="253" t="s">
        <v>717</v>
      </c>
      <c r="I139" s="253" t="s">
        <v>696</v>
      </c>
      <c r="J139" s="253"/>
      <c r="K139" s="294"/>
    </row>
    <row r="140" spans="2:11" ht="15" customHeight="1">
      <c r="B140" s="292"/>
      <c r="C140" s="253" t="s">
        <v>718</v>
      </c>
      <c r="D140" s="253"/>
      <c r="E140" s="253"/>
      <c r="F140" s="272" t="s">
        <v>662</v>
      </c>
      <c r="G140" s="253"/>
      <c r="H140" s="253" t="s">
        <v>719</v>
      </c>
      <c r="I140" s="253" t="s">
        <v>696</v>
      </c>
      <c r="J140" s="253"/>
      <c r="K140" s="294"/>
    </row>
    <row r="141" spans="2:11" ht="15" customHeight="1">
      <c r="B141" s="295"/>
      <c r="C141" s="296"/>
      <c r="D141" s="296"/>
      <c r="E141" s="296"/>
      <c r="F141" s="296"/>
      <c r="G141" s="296"/>
      <c r="H141" s="296"/>
      <c r="I141" s="296"/>
      <c r="J141" s="296"/>
      <c r="K141" s="297"/>
    </row>
    <row r="142" spans="2:11" ht="18.75" customHeight="1">
      <c r="B142" s="249"/>
      <c r="C142" s="249"/>
      <c r="D142" s="249"/>
      <c r="E142" s="249"/>
      <c r="F142" s="284"/>
      <c r="G142" s="249"/>
      <c r="H142" s="249"/>
      <c r="I142" s="249"/>
      <c r="J142" s="249"/>
      <c r="K142" s="249"/>
    </row>
    <row r="143" spans="2:11" ht="18.75" customHeight="1">
      <c r="B143" s="259"/>
      <c r="C143" s="259"/>
      <c r="D143" s="259"/>
      <c r="E143" s="259"/>
      <c r="F143" s="259"/>
      <c r="G143" s="259"/>
      <c r="H143" s="259"/>
      <c r="I143" s="259"/>
      <c r="J143" s="259"/>
      <c r="K143" s="259"/>
    </row>
    <row r="144" spans="2:11" ht="7.5" customHeight="1">
      <c r="B144" s="260"/>
      <c r="C144" s="261"/>
      <c r="D144" s="261"/>
      <c r="E144" s="261"/>
      <c r="F144" s="261"/>
      <c r="G144" s="261"/>
      <c r="H144" s="261"/>
      <c r="I144" s="261"/>
      <c r="J144" s="261"/>
      <c r="K144" s="262"/>
    </row>
    <row r="145" spans="2:11" ht="45" customHeight="1">
      <c r="B145" s="263"/>
      <c r="C145" s="369" t="s">
        <v>720</v>
      </c>
      <c r="D145" s="369"/>
      <c r="E145" s="369"/>
      <c r="F145" s="369"/>
      <c r="G145" s="369"/>
      <c r="H145" s="369"/>
      <c r="I145" s="369"/>
      <c r="J145" s="369"/>
      <c r="K145" s="264"/>
    </row>
    <row r="146" spans="2:11" ht="17.25" customHeight="1">
      <c r="B146" s="263"/>
      <c r="C146" s="265" t="s">
        <v>656</v>
      </c>
      <c r="D146" s="265"/>
      <c r="E146" s="265"/>
      <c r="F146" s="265" t="s">
        <v>657</v>
      </c>
      <c r="G146" s="266"/>
      <c r="H146" s="265" t="s">
        <v>116</v>
      </c>
      <c r="I146" s="265" t="s">
        <v>59</v>
      </c>
      <c r="J146" s="265" t="s">
        <v>658</v>
      </c>
      <c r="K146" s="264"/>
    </row>
    <row r="147" spans="2:11" ht="17.25" customHeight="1">
      <c r="B147" s="263"/>
      <c r="C147" s="267" t="s">
        <v>659</v>
      </c>
      <c r="D147" s="267"/>
      <c r="E147" s="267"/>
      <c r="F147" s="268" t="s">
        <v>660</v>
      </c>
      <c r="G147" s="269"/>
      <c r="H147" s="267"/>
      <c r="I147" s="267"/>
      <c r="J147" s="267" t="s">
        <v>661</v>
      </c>
      <c r="K147" s="264"/>
    </row>
    <row r="148" spans="2:11" ht="5.25" customHeight="1">
      <c r="B148" s="273"/>
      <c r="C148" s="270"/>
      <c r="D148" s="270"/>
      <c r="E148" s="270"/>
      <c r="F148" s="270"/>
      <c r="G148" s="271"/>
      <c r="H148" s="270"/>
      <c r="I148" s="270"/>
      <c r="J148" s="270"/>
      <c r="K148" s="294"/>
    </row>
    <row r="149" spans="2:11" ht="15" customHeight="1">
      <c r="B149" s="273"/>
      <c r="C149" s="298" t="s">
        <v>665</v>
      </c>
      <c r="D149" s="253"/>
      <c r="E149" s="253"/>
      <c r="F149" s="299" t="s">
        <v>662</v>
      </c>
      <c r="G149" s="253"/>
      <c r="H149" s="298" t="s">
        <v>701</v>
      </c>
      <c r="I149" s="298" t="s">
        <v>664</v>
      </c>
      <c r="J149" s="298">
        <v>120</v>
      </c>
      <c r="K149" s="294"/>
    </row>
    <row r="150" spans="2:11" ht="15" customHeight="1">
      <c r="B150" s="273"/>
      <c r="C150" s="298" t="s">
        <v>710</v>
      </c>
      <c r="D150" s="253"/>
      <c r="E150" s="253"/>
      <c r="F150" s="299" t="s">
        <v>662</v>
      </c>
      <c r="G150" s="253"/>
      <c r="H150" s="298" t="s">
        <v>721</v>
      </c>
      <c r="I150" s="298" t="s">
        <v>664</v>
      </c>
      <c r="J150" s="298" t="s">
        <v>712</v>
      </c>
      <c r="K150" s="294"/>
    </row>
    <row r="151" spans="2:11" ht="15" customHeight="1">
      <c r="B151" s="273"/>
      <c r="C151" s="298" t="s">
        <v>611</v>
      </c>
      <c r="D151" s="253"/>
      <c r="E151" s="253"/>
      <c r="F151" s="299" t="s">
        <v>662</v>
      </c>
      <c r="G151" s="253"/>
      <c r="H151" s="298" t="s">
        <v>722</v>
      </c>
      <c r="I151" s="298" t="s">
        <v>664</v>
      </c>
      <c r="J151" s="298" t="s">
        <v>712</v>
      </c>
      <c r="K151" s="294"/>
    </row>
    <row r="152" spans="2:11" ht="15" customHeight="1">
      <c r="B152" s="273"/>
      <c r="C152" s="298" t="s">
        <v>667</v>
      </c>
      <c r="D152" s="253"/>
      <c r="E152" s="253"/>
      <c r="F152" s="299" t="s">
        <v>668</v>
      </c>
      <c r="G152" s="253"/>
      <c r="H152" s="298" t="s">
        <v>701</v>
      </c>
      <c r="I152" s="298" t="s">
        <v>664</v>
      </c>
      <c r="J152" s="298">
        <v>50</v>
      </c>
      <c r="K152" s="294"/>
    </row>
    <row r="153" spans="2:11" ht="15" customHeight="1">
      <c r="B153" s="273"/>
      <c r="C153" s="298" t="s">
        <v>670</v>
      </c>
      <c r="D153" s="253"/>
      <c r="E153" s="253"/>
      <c r="F153" s="299" t="s">
        <v>662</v>
      </c>
      <c r="G153" s="253"/>
      <c r="H153" s="298" t="s">
        <v>701</v>
      </c>
      <c r="I153" s="298" t="s">
        <v>672</v>
      </c>
      <c r="J153" s="298"/>
      <c r="K153" s="294"/>
    </row>
    <row r="154" spans="2:11" ht="15" customHeight="1">
      <c r="B154" s="273"/>
      <c r="C154" s="298" t="s">
        <v>681</v>
      </c>
      <c r="D154" s="253"/>
      <c r="E154" s="253"/>
      <c r="F154" s="299" t="s">
        <v>668</v>
      </c>
      <c r="G154" s="253"/>
      <c r="H154" s="298" t="s">
        <v>701</v>
      </c>
      <c r="I154" s="298" t="s">
        <v>664</v>
      </c>
      <c r="J154" s="298">
        <v>50</v>
      </c>
      <c r="K154" s="294"/>
    </row>
    <row r="155" spans="2:11" ht="15" customHeight="1">
      <c r="B155" s="273"/>
      <c r="C155" s="298" t="s">
        <v>689</v>
      </c>
      <c r="D155" s="253"/>
      <c r="E155" s="253"/>
      <c r="F155" s="299" t="s">
        <v>668</v>
      </c>
      <c r="G155" s="253"/>
      <c r="H155" s="298" t="s">
        <v>701</v>
      </c>
      <c r="I155" s="298" t="s">
        <v>664</v>
      </c>
      <c r="J155" s="298">
        <v>50</v>
      </c>
      <c r="K155" s="294"/>
    </row>
    <row r="156" spans="2:11" ht="15" customHeight="1">
      <c r="B156" s="273"/>
      <c r="C156" s="298" t="s">
        <v>687</v>
      </c>
      <c r="D156" s="253"/>
      <c r="E156" s="253"/>
      <c r="F156" s="299" t="s">
        <v>668</v>
      </c>
      <c r="G156" s="253"/>
      <c r="H156" s="298" t="s">
        <v>701</v>
      </c>
      <c r="I156" s="298" t="s">
        <v>664</v>
      </c>
      <c r="J156" s="298">
        <v>50</v>
      </c>
      <c r="K156" s="294"/>
    </row>
    <row r="157" spans="2:11" ht="15" customHeight="1">
      <c r="B157" s="273"/>
      <c r="C157" s="298" t="s">
        <v>99</v>
      </c>
      <c r="D157" s="253"/>
      <c r="E157" s="253"/>
      <c r="F157" s="299" t="s">
        <v>662</v>
      </c>
      <c r="G157" s="253"/>
      <c r="H157" s="298" t="s">
        <v>723</v>
      </c>
      <c r="I157" s="298" t="s">
        <v>664</v>
      </c>
      <c r="J157" s="298" t="s">
        <v>724</v>
      </c>
      <c r="K157" s="294"/>
    </row>
    <row r="158" spans="2:11" ht="15" customHeight="1">
      <c r="B158" s="273"/>
      <c r="C158" s="298" t="s">
        <v>725</v>
      </c>
      <c r="D158" s="253"/>
      <c r="E158" s="253"/>
      <c r="F158" s="299" t="s">
        <v>662</v>
      </c>
      <c r="G158" s="253"/>
      <c r="H158" s="298" t="s">
        <v>726</v>
      </c>
      <c r="I158" s="298" t="s">
        <v>696</v>
      </c>
      <c r="J158" s="298"/>
      <c r="K158" s="294"/>
    </row>
    <row r="159" spans="2:11" ht="15" customHeight="1">
      <c r="B159" s="300"/>
      <c r="C159" s="282"/>
      <c r="D159" s="282"/>
      <c r="E159" s="282"/>
      <c r="F159" s="282"/>
      <c r="G159" s="282"/>
      <c r="H159" s="282"/>
      <c r="I159" s="282"/>
      <c r="J159" s="282"/>
      <c r="K159" s="301"/>
    </row>
    <row r="160" spans="2:11" ht="18.75" customHeight="1">
      <c r="B160" s="249"/>
      <c r="C160" s="253"/>
      <c r="D160" s="253"/>
      <c r="E160" s="253"/>
      <c r="F160" s="272"/>
      <c r="G160" s="253"/>
      <c r="H160" s="253"/>
      <c r="I160" s="253"/>
      <c r="J160" s="253"/>
      <c r="K160" s="249"/>
    </row>
    <row r="161" spans="2:11" ht="18.75" customHeight="1">
      <c r="B161" s="259"/>
      <c r="C161" s="259"/>
      <c r="D161" s="259"/>
      <c r="E161" s="259"/>
      <c r="F161" s="259"/>
      <c r="G161" s="259"/>
      <c r="H161" s="259"/>
      <c r="I161" s="259"/>
      <c r="J161" s="259"/>
      <c r="K161" s="259"/>
    </row>
    <row r="162" spans="2:11" ht="7.5" customHeight="1">
      <c r="B162" s="241"/>
      <c r="C162" s="242"/>
      <c r="D162" s="242"/>
      <c r="E162" s="242"/>
      <c r="F162" s="242"/>
      <c r="G162" s="242"/>
      <c r="H162" s="242"/>
      <c r="I162" s="242"/>
      <c r="J162" s="242"/>
      <c r="K162" s="243"/>
    </row>
    <row r="163" spans="2:11" ht="45" customHeight="1">
      <c r="B163" s="244"/>
      <c r="C163" s="368" t="s">
        <v>727</v>
      </c>
      <c r="D163" s="368"/>
      <c r="E163" s="368"/>
      <c r="F163" s="368"/>
      <c r="G163" s="368"/>
      <c r="H163" s="368"/>
      <c r="I163" s="368"/>
      <c r="J163" s="368"/>
      <c r="K163" s="245"/>
    </row>
    <row r="164" spans="2:11" ht="17.25" customHeight="1">
      <c r="B164" s="244"/>
      <c r="C164" s="265" t="s">
        <v>656</v>
      </c>
      <c r="D164" s="265"/>
      <c r="E164" s="265"/>
      <c r="F164" s="265" t="s">
        <v>657</v>
      </c>
      <c r="G164" s="302"/>
      <c r="H164" s="303" t="s">
        <v>116</v>
      </c>
      <c r="I164" s="303" t="s">
        <v>59</v>
      </c>
      <c r="J164" s="265" t="s">
        <v>658</v>
      </c>
      <c r="K164" s="245"/>
    </row>
    <row r="165" spans="2:11" ht="17.25" customHeight="1">
      <c r="B165" s="246"/>
      <c r="C165" s="267" t="s">
        <v>659</v>
      </c>
      <c r="D165" s="267"/>
      <c r="E165" s="267"/>
      <c r="F165" s="268" t="s">
        <v>660</v>
      </c>
      <c r="G165" s="304"/>
      <c r="H165" s="305"/>
      <c r="I165" s="305"/>
      <c r="J165" s="267" t="s">
        <v>661</v>
      </c>
      <c r="K165" s="247"/>
    </row>
    <row r="166" spans="2:11" ht="5.25" customHeight="1">
      <c r="B166" s="273"/>
      <c r="C166" s="270"/>
      <c r="D166" s="270"/>
      <c r="E166" s="270"/>
      <c r="F166" s="270"/>
      <c r="G166" s="271"/>
      <c r="H166" s="270"/>
      <c r="I166" s="270"/>
      <c r="J166" s="270"/>
      <c r="K166" s="294"/>
    </row>
    <row r="167" spans="2:11" ht="15" customHeight="1">
      <c r="B167" s="273"/>
      <c r="C167" s="253" t="s">
        <v>665</v>
      </c>
      <c r="D167" s="253"/>
      <c r="E167" s="253"/>
      <c r="F167" s="272" t="s">
        <v>662</v>
      </c>
      <c r="G167" s="253"/>
      <c r="H167" s="253" t="s">
        <v>701</v>
      </c>
      <c r="I167" s="253" t="s">
        <v>664</v>
      </c>
      <c r="J167" s="253">
        <v>120</v>
      </c>
      <c r="K167" s="294"/>
    </row>
    <row r="168" spans="2:11" ht="15" customHeight="1">
      <c r="B168" s="273"/>
      <c r="C168" s="253" t="s">
        <v>710</v>
      </c>
      <c r="D168" s="253"/>
      <c r="E168" s="253"/>
      <c r="F168" s="272" t="s">
        <v>662</v>
      </c>
      <c r="G168" s="253"/>
      <c r="H168" s="253" t="s">
        <v>711</v>
      </c>
      <c r="I168" s="253" t="s">
        <v>664</v>
      </c>
      <c r="J168" s="253" t="s">
        <v>712</v>
      </c>
      <c r="K168" s="294"/>
    </row>
    <row r="169" spans="2:11" ht="15" customHeight="1">
      <c r="B169" s="273"/>
      <c r="C169" s="253" t="s">
        <v>611</v>
      </c>
      <c r="D169" s="253"/>
      <c r="E169" s="253"/>
      <c r="F169" s="272" t="s">
        <v>662</v>
      </c>
      <c r="G169" s="253"/>
      <c r="H169" s="253" t="s">
        <v>728</v>
      </c>
      <c r="I169" s="253" t="s">
        <v>664</v>
      </c>
      <c r="J169" s="253" t="s">
        <v>712</v>
      </c>
      <c r="K169" s="294"/>
    </row>
    <row r="170" spans="2:11" ht="15" customHeight="1">
      <c r="B170" s="273"/>
      <c r="C170" s="253" t="s">
        <v>667</v>
      </c>
      <c r="D170" s="253"/>
      <c r="E170" s="253"/>
      <c r="F170" s="272" t="s">
        <v>668</v>
      </c>
      <c r="G170" s="253"/>
      <c r="H170" s="253" t="s">
        <v>728</v>
      </c>
      <c r="I170" s="253" t="s">
        <v>664</v>
      </c>
      <c r="J170" s="253">
        <v>50</v>
      </c>
      <c r="K170" s="294"/>
    </row>
    <row r="171" spans="2:11" ht="15" customHeight="1">
      <c r="B171" s="273"/>
      <c r="C171" s="253" t="s">
        <v>670</v>
      </c>
      <c r="D171" s="253"/>
      <c r="E171" s="253"/>
      <c r="F171" s="272" t="s">
        <v>662</v>
      </c>
      <c r="G171" s="253"/>
      <c r="H171" s="253" t="s">
        <v>728</v>
      </c>
      <c r="I171" s="253" t="s">
        <v>672</v>
      </c>
      <c r="J171" s="253"/>
      <c r="K171" s="294"/>
    </row>
    <row r="172" spans="2:11" ht="15" customHeight="1">
      <c r="B172" s="273"/>
      <c r="C172" s="253" t="s">
        <v>681</v>
      </c>
      <c r="D172" s="253"/>
      <c r="E172" s="253"/>
      <c r="F172" s="272" t="s">
        <v>668</v>
      </c>
      <c r="G172" s="253"/>
      <c r="H172" s="253" t="s">
        <v>728</v>
      </c>
      <c r="I172" s="253" t="s">
        <v>664</v>
      </c>
      <c r="J172" s="253">
        <v>50</v>
      </c>
      <c r="K172" s="294"/>
    </row>
    <row r="173" spans="2:11" ht="15" customHeight="1">
      <c r="B173" s="273"/>
      <c r="C173" s="253" t="s">
        <v>689</v>
      </c>
      <c r="D173" s="253"/>
      <c r="E173" s="253"/>
      <c r="F173" s="272" t="s">
        <v>668</v>
      </c>
      <c r="G173" s="253"/>
      <c r="H173" s="253" t="s">
        <v>728</v>
      </c>
      <c r="I173" s="253" t="s">
        <v>664</v>
      </c>
      <c r="J173" s="253">
        <v>50</v>
      </c>
      <c r="K173" s="294"/>
    </row>
    <row r="174" spans="2:11" ht="15" customHeight="1">
      <c r="B174" s="273"/>
      <c r="C174" s="253" t="s">
        <v>687</v>
      </c>
      <c r="D174" s="253"/>
      <c r="E174" s="253"/>
      <c r="F174" s="272" t="s">
        <v>668</v>
      </c>
      <c r="G174" s="253"/>
      <c r="H174" s="253" t="s">
        <v>728</v>
      </c>
      <c r="I174" s="253" t="s">
        <v>664</v>
      </c>
      <c r="J174" s="253">
        <v>50</v>
      </c>
      <c r="K174" s="294"/>
    </row>
    <row r="175" spans="2:11" ht="15" customHeight="1">
      <c r="B175" s="273"/>
      <c r="C175" s="253" t="s">
        <v>115</v>
      </c>
      <c r="D175" s="253"/>
      <c r="E175" s="253"/>
      <c r="F175" s="272" t="s">
        <v>662</v>
      </c>
      <c r="G175" s="253"/>
      <c r="H175" s="253" t="s">
        <v>729</v>
      </c>
      <c r="I175" s="253" t="s">
        <v>730</v>
      </c>
      <c r="J175" s="253"/>
      <c r="K175" s="294"/>
    </row>
    <row r="176" spans="2:11" ht="15" customHeight="1">
      <c r="B176" s="273"/>
      <c r="C176" s="253" t="s">
        <v>59</v>
      </c>
      <c r="D176" s="253"/>
      <c r="E176" s="253"/>
      <c r="F176" s="272" t="s">
        <v>662</v>
      </c>
      <c r="G176" s="253"/>
      <c r="H176" s="253" t="s">
        <v>731</v>
      </c>
      <c r="I176" s="253" t="s">
        <v>732</v>
      </c>
      <c r="J176" s="253">
        <v>1</v>
      </c>
      <c r="K176" s="294"/>
    </row>
    <row r="177" spans="2:11" ht="15" customHeight="1">
      <c r="B177" s="273"/>
      <c r="C177" s="253" t="s">
        <v>55</v>
      </c>
      <c r="D177" s="253"/>
      <c r="E177" s="253"/>
      <c r="F177" s="272" t="s">
        <v>662</v>
      </c>
      <c r="G177" s="253"/>
      <c r="H177" s="253" t="s">
        <v>733</v>
      </c>
      <c r="I177" s="253" t="s">
        <v>664</v>
      </c>
      <c r="J177" s="253">
        <v>20</v>
      </c>
      <c r="K177" s="294"/>
    </row>
    <row r="178" spans="2:11" ht="15" customHeight="1">
      <c r="B178" s="273"/>
      <c r="C178" s="253" t="s">
        <v>116</v>
      </c>
      <c r="D178" s="253"/>
      <c r="E178" s="253"/>
      <c r="F178" s="272" t="s">
        <v>662</v>
      </c>
      <c r="G178" s="253"/>
      <c r="H178" s="253" t="s">
        <v>734</v>
      </c>
      <c r="I178" s="253" t="s">
        <v>664</v>
      </c>
      <c r="J178" s="253">
        <v>255</v>
      </c>
      <c r="K178" s="294"/>
    </row>
    <row r="179" spans="2:11" ht="15" customHeight="1">
      <c r="B179" s="273"/>
      <c r="C179" s="253" t="s">
        <v>117</v>
      </c>
      <c r="D179" s="253"/>
      <c r="E179" s="253"/>
      <c r="F179" s="272" t="s">
        <v>662</v>
      </c>
      <c r="G179" s="253"/>
      <c r="H179" s="253" t="s">
        <v>627</v>
      </c>
      <c r="I179" s="253" t="s">
        <v>664</v>
      </c>
      <c r="J179" s="253">
        <v>10</v>
      </c>
      <c r="K179" s="294"/>
    </row>
    <row r="180" spans="2:11" ht="15" customHeight="1">
      <c r="B180" s="273"/>
      <c r="C180" s="253" t="s">
        <v>118</v>
      </c>
      <c r="D180" s="253"/>
      <c r="E180" s="253"/>
      <c r="F180" s="272" t="s">
        <v>662</v>
      </c>
      <c r="G180" s="253"/>
      <c r="H180" s="253" t="s">
        <v>735</v>
      </c>
      <c r="I180" s="253" t="s">
        <v>696</v>
      </c>
      <c r="J180" s="253"/>
      <c r="K180" s="294"/>
    </row>
    <row r="181" spans="2:11" ht="15" customHeight="1">
      <c r="B181" s="273"/>
      <c r="C181" s="253" t="s">
        <v>736</v>
      </c>
      <c r="D181" s="253"/>
      <c r="E181" s="253"/>
      <c r="F181" s="272" t="s">
        <v>662</v>
      </c>
      <c r="G181" s="253"/>
      <c r="H181" s="253" t="s">
        <v>737</v>
      </c>
      <c r="I181" s="253" t="s">
        <v>696</v>
      </c>
      <c r="J181" s="253"/>
      <c r="K181" s="294"/>
    </row>
    <row r="182" spans="2:11" ht="15" customHeight="1">
      <c r="B182" s="273"/>
      <c r="C182" s="253" t="s">
        <v>725</v>
      </c>
      <c r="D182" s="253"/>
      <c r="E182" s="253"/>
      <c r="F182" s="272" t="s">
        <v>662</v>
      </c>
      <c r="G182" s="253"/>
      <c r="H182" s="253" t="s">
        <v>738</v>
      </c>
      <c r="I182" s="253" t="s">
        <v>696</v>
      </c>
      <c r="J182" s="253"/>
      <c r="K182" s="294"/>
    </row>
    <row r="183" spans="2:11" ht="15" customHeight="1">
      <c r="B183" s="273"/>
      <c r="C183" s="253" t="s">
        <v>120</v>
      </c>
      <c r="D183" s="253"/>
      <c r="E183" s="253"/>
      <c r="F183" s="272" t="s">
        <v>668</v>
      </c>
      <c r="G183" s="253"/>
      <c r="H183" s="253" t="s">
        <v>739</v>
      </c>
      <c r="I183" s="253" t="s">
        <v>664</v>
      </c>
      <c r="J183" s="253">
        <v>50</v>
      </c>
      <c r="K183" s="294"/>
    </row>
    <row r="184" spans="2:11" ht="15" customHeight="1">
      <c r="B184" s="273"/>
      <c r="C184" s="253" t="s">
        <v>740</v>
      </c>
      <c r="D184" s="253"/>
      <c r="E184" s="253"/>
      <c r="F184" s="272" t="s">
        <v>668</v>
      </c>
      <c r="G184" s="253"/>
      <c r="H184" s="253" t="s">
        <v>741</v>
      </c>
      <c r="I184" s="253" t="s">
        <v>742</v>
      </c>
      <c r="J184" s="253"/>
      <c r="K184" s="294"/>
    </row>
    <row r="185" spans="2:11" ht="15" customHeight="1">
      <c r="B185" s="273"/>
      <c r="C185" s="253" t="s">
        <v>743</v>
      </c>
      <c r="D185" s="253"/>
      <c r="E185" s="253"/>
      <c r="F185" s="272" t="s">
        <v>668</v>
      </c>
      <c r="G185" s="253"/>
      <c r="H185" s="253" t="s">
        <v>744</v>
      </c>
      <c r="I185" s="253" t="s">
        <v>742</v>
      </c>
      <c r="J185" s="253"/>
      <c r="K185" s="294"/>
    </row>
    <row r="186" spans="2:11" ht="15" customHeight="1">
      <c r="B186" s="273"/>
      <c r="C186" s="253" t="s">
        <v>745</v>
      </c>
      <c r="D186" s="253"/>
      <c r="E186" s="253"/>
      <c r="F186" s="272" t="s">
        <v>668</v>
      </c>
      <c r="G186" s="253"/>
      <c r="H186" s="253" t="s">
        <v>746</v>
      </c>
      <c r="I186" s="253" t="s">
        <v>742</v>
      </c>
      <c r="J186" s="253"/>
      <c r="K186" s="294"/>
    </row>
    <row r="187" spans="2:11" ht="15" customHeight="1">
      <c r="B187" s="273"/>
      <c r="C187" s="306" t="s">
        <v>747</v>
      </c>
      <c r="D187" s="253"/>
      <c r="E187" s="253"/>
      <c r="F187" s="272" t="s">
        <v>668</v>
      </c>
      <c r="G187" s="253"/>
      <c r="H187" s="253" t="s">
        <v>748</v>
      </c>
      <c r="I187" s="253" t="s">
        <v>749</v>
      </c>
      <c r="J187" s="307" t="s">
        <v>750</v>
      </c>
      <c r="K187" s="294"/>
    </row>
    <row r="188" spans="2:11" ht="15" customHeight="1">
      <c r="B188" s="273"/>
      <c r="C188" s="258" t="s">
        <v>44</v>
      </c>
      <c r="D188" s="253"/>
      <c r="E188" s="253"/>
      <c r="F188" s="272" t="s">
        <v>662</v>
      </c>
      <c r="G188" s="253"/>
      <c r="H188" s="249" t="s">
        <v>751</v>
      </c>
      <c r="I188" s="253" t="s">
        <v>752</v>
      </c>
      <c r="J188" s="253"/>
      <c r="K188" s="294"/>
    </row>
    <row r="189" spans="2:11" ht="15" customHeight="1">
      <c r="B189" s="273"/>
      <c r="C189" s="258" t="s">
        <v>753</v>
      </c>
      <c r="D189" s="253"/>
      <c r="E189" s="253"/>
      <c r="F189" s="272" t="s">
        <v>662</v>
      </c>
      <c r="G189" s="253"/>
      <c r="H189" s="253" t="s">
        <v>754</v>
      </c>
      <c r="I189" s="253" t="s">
        <v>696</v>
      </c>
      <c r="J189" s="253"/>
      <c r="K189" s="294"/>
    </row>
    <row r="190" spans="2:11" ht="15" customHeight="1">
      <c r="B190" s="273"/>
      <c r="C190" s="258" t="s">
        <v>755</v>
      </c>
      <c r="D190" s="253"/>
      <c r="E190" s="253"/>
      <c r="F190" s="272" t="s">
        <v>662</v>
      </c>
      <c r="G190" s="253"/>
      <c r="H190" s="253" t="s">
        <v>756</v>
      </c>
      <c r="I190" s="253" t="s">
        <v>696</v>
      </c>
      <c r="J190" s="253"/>
      <c r="K190" s="294"/>
    </row>
    <row r="191" spans="2:11" ht="15" customHeight="1">
      <c r="B191" s="273"/>
      <c r="C191" s="258" t="s">
        <v>757</v>
      </c>
      <c r="D191" s="253"/>
      <c r="E191" s="253"/>
      <c r="F191" s="272" t="s">
        <v>668</v>
      </c>
      <c r="G191" s="253"/>
      <c r="H191" s="253" t="s">
        <v>758</v>
      </c>
      <c r="I191" s="253" t="s">
        <v>696</v>
      </c>
      <c r="J191" s="253"/>
      <c r="K191" s="294"/>
    </row>
    <row r="192" spans="2:11" ht="15" customHeight="1">
      <c r="B192" s="300"/>
      <c r="C192" s="308"/>
      <c r="D192" s="282"/>
      <c r="E192" s="282"/>
      <c r="F192" s="282"/>
      <c r="G192" s="282"/>
      <c r="H192" s="282"/>
      <c r="I192" s="282"/>
      <c r="J192" s="282"/>
      <c r="K192" s="301"/>
    </row>
    <row r="193" spans="2:11" ht="18.75" customHeight="1">
      <c r="B193" s="249"/>
      <c r="C193" s="253"/>
      <c r="D193" s="253"/>
      <c r="E193" s="253"/>
      <c r="F193" s="272"/>
      <c r="G193" s="253"/>
      <c r="H193" s="253"/>
      <c r="I193" s="253"/>
      <c r="J193" s="253"/>
      <c r="K193" s="249"/>
    </row>
    <row r="194" spans="2:11" ht="18.75" customHeight="1">
      <c r="B194" s="249"/>
      <c r="C194" s="253"/>
      <c r="D194" s="253"/>
      <c r="E194" s="253"/>
      <c r="F194" s="272"/>
      <c r="G194" s="253"/>
      <c r="H194" s="253"/>
      <c r="I194" s="253"/>
      <c r="J194" s="253"/>
      <c r="K194" s="249"/>
    </row>
    <row r="195" spans="2:11" ht="18.75" customHeight="1">
      <c r="B195" s="259"/>
      <c r="C195" s="259"/>
      <c r="D195" s="259"/>
      <c r="E195" s="259"/>
      <c r="F195" s="259"/>
      <c r="G195" s="259"/>
      <c r="H195" s="259"/>
      <c r="I195" s="259"/>
      <c r="J195" s="259"/>
      <c r="K195" s="259"/>
    </row>
    <row r="196" spans="2:11" ht="13.5">
      <c r="B196" s="241"/>
      <c r="C196" s="242"/>
      <c r="D196" s="242"/>
      <c r="E196" s="242"/>
      <c r="F196" s="242"/>
      <c r="G196" s="242"/>
      <c r="H196" s="242"/>
      <c r="I196" s="242"/>
      <c r="J196" s="242"/>
      <c r="K196" s="243"/>
    </row>
    <row r="197" spans="2:11" ht="21">
      <c r="B197" s="244"/>
      <c r="C197" s="368" t="s">
        <v>759</v>
      </c>
      <c r="D197" s="368"/>
      <c r="E197" s="368"/>
      <c r="F197" s="368"/>
      <c r="G197" s="368"/>
      <c r="H197" s="368"/>
      <c r="I197" s="368"/>
      <c r="J197" s="368"/>
      <c r="K197" s="245"/>
    </row>
    <row r="198" spans="2:11" ht="25.5" customHeight="1">
      <c r="B198" s="244"/>
      <c r="C198" s="309" t="s">
        <v>760</v>
      </c>
      <c r="D198" s="309"/>
      <c r="E198" s="309"/>
      <c r="F198" s="309" t="s">
        <v>761</v>
      </c>
      <c r="G198" s="310"/>
      <c r="H198" s="367" t="s">
        <v>762</v>
      </c>
      <c r="I198" s="367"/>
      <c r="J198" s="367"/>
      <c r="K198" s="245"/>
    </row>
    <row r="199" spans="2:11" ht="5.25" customHeight="1">
      <c r="B199" s="273"/>
      <c r="C199" s="270"/>
      <c r="D199" s="270"/>
      <c r="E199" s="270"/>
      <c r="F199" s="270"/>
      <c r="G199" s="253"/>
      <c r="H199" s="270"/>
      <c r="I199" s="270"/>
      <c r="J199" s="270"/>
      <c r="K199" s="294"/>
    </row>
    <row r="200" spans="2:11" ht="15" customHeight="1">
      <c r="B200" s="273"/>
      <c r="C200" s="253" t="s">
        <v>752</v>
      </c>
      <c r="D200" s="253"/>
      <c r="E200" s="253"/>
      <c r="F200" s="272" t="s">
        <v>45</v>
      </c>
      <c r="G200" s="253"/>
      <c r="H200" s="365" t="s">
        <v>763</v>
      </c>
      <c r="I200" s="365"/>
      <c r="J200" s="365"/>
      <c r="K200" s="294"/>
    </row>
    <row r="201" spans="2:11" ht="15" customHeight="1">
      <c r="B201" s="273"/>
      <c r="C201" s="279"/>
      <c r="D201" s="253"/>
      <c r="E201" s="253"/>
      <c r="F201" s="272" t="s">
        <v>46</v>
      </c>
      <c r="G201" s="253"/>
      <c r="H201" s="365" t="s">
        <v>764</v>
      </c>
      <c r="I201" s="365"/>
      <c r="J201" s="365"/>
      <c r="K201" s="294"/>
    </row>
    <row r="202" spans="2:11" ht="15" customHeight="1">
      <c r="B202" s="273"/>
      <c r="C202" s="279"/>
      <c r="D202" s="253"/>
      <c r="E202" s="253"/>
      <c r="F202" s="272" t="s">
        <v>49</v>
      </c>
      <c r="G202" s="253"/>
      <c r="H202" s="365" t="s">
        <v>765</v>
      </c>
      <c r="I202" s="365"/>
      <c r="J202" s="365"/>
      <c r="K202" s="294"/>
    </row>
    <row r="203" spans="2:11" ht="15" customHeight="1">
      <c r="B203" s="273"/>
      <c r="C203" s="253"/>
      <c r="D203" s="253"/>
      <c r="E203" s="253"/>
      <c r="F203" s="272" t="s">
        <v>47</v>
      </c>
      <c r="G203" s="253"/>
      <c r="H203" s="365" t="s">
        <v>766</v>
      </c>
      <c r="I203" s="365"/>
      <c r="J203" s="365"/>
      <c r="K203" s="294"/>
    </row>
    <row r="204" spans="2:11" ht="15" customHeight="1">
      <c r="B204" s="273"/>
      <c r="C204" s="253"/>
      <c r="D204" s="253"/>
      <c r="E204" s="253"/>
      <c r="F204" s="272" t="s">
        <v>48</v>
      </c>
      <c r="G204" s="253"/>
      <c r="H204" s="365" t="s">
        <v>767</v>
      </c>
      <c r="I204" s="365"/>
      <c r="J204" s="365"/>
      <c r="K204" s="294"/>
    </row>
    <row r="205" spans="2:11" ht="15" customHeight="1">
      <c r="B205" s="273"/>
      <c r="C205" s="253"/>
      <c r="D205" s="253"/>
      <c r="E205" s="253"/>
      <c r="F205" s="272"/>
      <c r="G205" s="253"/>
      <c r="H205" s="253"/>
      <c r="I205" s="253"/>
      <c r="J205" s="253"/>
      <c r="K205" s="294"/>
    </row>
    <row r="206" spans="2:11" ht="15" customHeight="1">
      <c r="B206" s="273"/>
      <c r="C206" s="253" t="s">
        <v>708</v>
      </c>
      <c r="D206" s="253"/>
      <c r="E206" s="253"/>
      <c r="F206" s="272" t="s">
        <v>81</v>
      </c>
      <c r="G206" s="253"/>
      <c r="H206" s="365" t="s">
        <v>768</v>
      </c>
      <c r="I206" s="365"/>
      <c r="J206" s="365"/>
      <c r="K206" s="294"/>
    </row>
    <row r="207" spans="2:11" ht="15" customHeight="1">
      <c r="B207" s="273"/>
      <c r="C207" s="279"/>
      <c r="D207" s="253"/>
      <c r="E207" s="253"/>
      <c r="F207" s="272" t="s">
        <v>605</v>
      </c>
      <c r="G207" s="253"/>
      <c r="H207" s="365" t="s">
        <v>606</v>
      </c>
      <c r="I207" s="365"/>
      <c r="J207" s="365"/>
      <c r="K207" s="294"/>
    </row>
    <row r="208" spans="2:11" ht="15" customHeight="1">
      <c r="B208" s="273"/>
      <c r="C208" s="253"/>
      <c r="D208" s="253"/>
      <c r="E208" s="253"/>
      <c r="F208" s="272" t="s">
        <v>603</v>
      </c>
      <c r="G208" s="253"/>
      <c r="H208" s="365" t="s">
        <v>769</v>
      </c>
      <c r="I208" s="365"/>
      <c r="J208" s="365"/>
      <c r="K208" s="294"/>
    </row>
    <row r="209" spans="2:11" ht="15" customHeight="1">
      <c r="B209" s="311"/>
      <c r="C209" s="279"/>
      <c r="D209" s="279"/>
      <c r="E209" s="279"/>
      <c r="F209" s="272" t="s">
        <v>607</v>
      </c>
      <c r="G209" s="258"/>
      <c r="H209" s="366" t="s">
        <v>608</v>
      </c>
      <c r="I209" s="366"/>
      <c r="J209" s="366"/>
      <c r="K209" s="312"/>
    </row>
    <row r="210" spans="2:11" ht="15" customHeight="1">
      <c r="B210" s="311"/>
      <c r="C210" s="279"/>
      <c r="D210" s="279"/>
      <c r="E210" s="279"/>
      <c r="F210" s="272" t="s">
        <v>609</v>
      </c>
      <c r="G210" s="258"/>
      <c r="H210" s="366" t="s">
        <v>770</v>
      </c>
      <c r="I210" s="366"/>
      <c r="J210" s="366"/>
      <c r="K210" s="312"/>
    </row>
    <row r="211" spans="2:11" ht="15" customHeight="1">
      <c r="B211" s="311"/>
      <c r="C211" s="279"/>
      <c r="D211" s="279"/>
      <c r="E211" s="279"/>
      <c r="F211" s="313"/>
      <c r="G211" s="258"/>
      <c r="H211" s="314"/>
      <c r="I211" s="314"/>
      <c r="J211" s="314"/>
      <c r="K211" s="312"/>
    </row>
    <row r="212" spans="2:11" ht="15" customHeight="1">
      <c r="B212" s="311"/>
      <c r="C212" s="253" t="s">
        <v>732</v>
      </c>
      <c r="D212" s="279"/>
      <c r="E212" s="279"/>
      <c r="F212" s="272">
        <v>1</v>
      </c>
      <c r="G212" s="258"/>
      <c r="H212" s="366" t="s">
        <v>771</v>
      </c>
      <c r="I212" s="366"/>
      <c r="J212" s="366"/>
      <c r="K212" s="312"/>
    </row>
    <row r="213" spans="2:11" ht="15" customHeight="1">
      <c r="B213" s="311"/>
      <c r="C213" s="279"/>
      <c r="D213" s="279"/>
      <c r="E213" s="279"/>
      <c r="F213" s="272">
        <v>2</v>
      </c>
      <c r="G213" s="258"/>
      <c r="H213" s="366" t="s">
        <v>772</v>
      </c>
      <c r="I213" s="366"/>
      <c r="J213" s="366"/>
      <c r="K213" s="312"/>
    </row>
    <row r="214" spans="2:11" ht="15" customHeight="1">
      <c r="B214" s="311"/>
      <c r="C214" s="279"/>
      <c r="D214" s="279"/>
      <c r="E214" s="279"/>
      <c r="F214" s="272">
        <v>3</v>
      </c>
      <c r="G214" s="258"/>
      <c r="H214" s="366" t="s">
        <v>773</v>
      </c>
      <c r="I214" s="366"/>
      <c r="J214" s="366"/>
      <c r="K214" s="312"/>
    </row>
    <row r="215" spans="2:11" ht="15" customHeight="1">
      <c r="B215" s="311"/>
      <c r="C215" s="279"/>
      <c r="D215" s="279"/>
      <c r="E215" s="279"/>
      <c r="F215" s="272">
        <v>4</v>
      </c>
      <c r="G215" s="258"/>
      <c r="H215" s="366" t="s">
        <v>774</v>
      </c>
      <c r="I215" s="366"/>
      <c r="J215" s="366"/>
      <c r="K215" s="312"/>
    </row>
    <row r="216" spans="2:11" ht="12.75" customHeight="1">
      <c r="B216" s="315"/>
      <c r="C216" s="316"/>
      <c r="D216" s="316"/>
      <c r="E216" s="316"/>
      <c r="F216" s="316"/>
      <c r="G216" s="316"/>
      <c r="H216" s="316"/>
      <c r="I216" s="316"/>
      <c r="J216" s="316"/>
      <c r="K216" s="317"/>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Z440-BATIK\Batík</dc:creator>
  <cp:keywords/>
  <dc:description/>
  <cp:lastModifiedBy>Jan Batík</cp:lastModifiedBy>
  <cp:lastPrinted>2018-04-13T06:55:46Z</cp:lastPrinted>
  <dcterms:created xsi:type="dcterms:W3CDTF">2018-04-13T06:52:04Z</dcterms:created>
  <dcterms:modified xsi:type="dcterms:W3CDTF">2018-04-13T06:56:06Z</dcterms:modified>
  <cp:category/>
  <cp:version/>
  <cp:contentType/>
  <cp:contentStatus/>
</cp:coreProperties>
</file>