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mc:AlternateContent xmlns:mc="http://schemas.openxmlformats.org/markup-compatibility/2006">
    <mc:Choice Requires="x15">
      <x15ac:absPath xmlns:x15ac="http://schemas.microsoft.com/office/spreadsheetml/2010/11/ac" url="C:\Users\Sejbova\Documents\Rok 2018\Veřejné zakázky\Pokoje\Pokoje projektová dokumentace\"/>
    </mc:Choice>
  </mc:AlternateContent>
  <xr:revisionPtr revIDLastSave="0" documentId="8_{3081BDCA-05C3-4FB6-8474-C62F55876458}" xr6:coauthVersionLast="34" xr6:coauthVersionMax="34" xr10:uidLastSave="{00000000-0000-0000-0000-000000000000}"/>
  <bookViews>
    <workbookView xWindow="240" yWindow="585" windowWidth="28455" windowHeight="12465" xr2:uid="{00000000-000D-0000-FFFF-FFFF00000000}"/>
  </bookViews>
  <sheets>
    <sheet name="Rekapitulace stavby" sheetId="1" r:id="rId1"/>
    <sheet name="HO1901 - Stavební úpravy ..." sheetId="2" r:id="rId2"/>
    <sheet name="HO1902 - Zařízení silnopr..." sheetId="3" r:id="rId3"/>
    <sheet name="HO1903 - Elektrická požár..." sheetId="4" r:id="rId4"/>
    <sheet name="HO1904 - Zdravotní technika" sheetId="5" r:id="rId5"/>
    <sheet name="HO1905 - VON" sheetId="6" r:id="rId6"/>
    <sheet name="Pokyny pro vyplnění" sheetId="7" r:id="rId7"/>
  </sheets>
  <definedNames>
    <definedName name="_xlnm._FilterDatabase" localSheetId="1" hidden="1">'HO1901 - Stavební úpravy ...'!$C$91:$K$442</definedName>
    <definedName name="_xlnm._FilterDatabase" localSheetId="2" hidden="1">'HO1902 - Zařízení silnopr...'!$C$79:$K$189</definedName>
    <definedName name="_xlnm._FilterDatabase" localSheetId="3" hidden="1">'HO1903 - Elektrická požár...'!$C$79:$K$126</definedName>
    <definedName name="_xlnm._FilterDatabase" localSheetId="4" hidden="1">'HO1904 - Zdravotní technika'!$C$83:$K$136</definedName>
    <definedName name="_xlnm._FilterDatabase" localSheetId="5" hidden="1">'HO1905 - VON'!$C$80:$K$91</definedName>
    <definedName name="_xlnm.Print_Titles" localSheetId="1">'HO1901 - Stavební úpravy ...'!$91:$91</definedName>
    <definedName name="_xlnm.Print_Titles" localSheetId="2">'HO1902 - Zařízení silnopr...'!$79:$79</definedName>
    <definedName name="_xlnm.Print_Titles" localSheetId="3">'HO1903 - Elektrická požár...'!$79:$79</definedName>
    <definedName name="_xlnm.Print_Titles" localSheetId="4">'HO1904 - Zdravotní technika'!$83:$83</definedName>
    <definedName name="_xlnm.Print_Titles" localSheetId="5">'HO1905 - VON'!$80:$80</definedName>
    <definedName name="_xlnm.Print_Titles" localSheetId="0">'Rekapitulace stavby'!$49:$49</definedName>
    <definedName name="_xlnm.Print_Area" localSheetId="1">'HO1901 - Stavební úpravy ...'!$C$4:$J$36,'HO1901 - Stavební úpravy ...'!$C$42:$J$73,'HO1901 - Stavební úpravy ...'!$C$79:$K$442</definedName>
    <definedName name="_xlnm.Print_Area" localSheetId="2">'HO1902 - Zařízení silnopr...'!$C$4:$J$36,'HO1902 - Zařízení silnopr...'!$C$42:$J$61,'HO1902 - Zařízení silnopr...'!$C$67:$K$189</definedName>
    <definedName name="_xlnm.Print_Area" localSheetId="3">'HO1903 - Elektrická požár...'!$C$4:$J$36,'HO1903 - Elektrická požár...'!$C$42:$J$61,'HO1903 - Elektrická požár...'!$C$67:$K$126</definedName>
    <definedName name="_xlnm.Print_Area" localSheetId="4">'HO1904 - Zdravotní technika'!$C$4:$J$36,'HO1904 - Zdravotní technika'!$C$42:$J$65,'HO1904 - Zdravotní technika'!$C$71:$K$136</definedName>
    <definedName name="_xlnm.Print_Area" localSheetId="5">'HO1905 - VON'!$C$4:$J$36,'HO1905 - VON'!$C$42:$J$62,'HO1905 - VON'!$C$68:$K$91</definedName>
    <definedName name="_xlnm.Print_Area" localSheetId="6">'Pokyny pro vyplnění'!$B$2:$K$69,'Pokyny pro vyplnění'!$B$72:$K$116,'Pokyny pro vyplnění'!$B$119:$K$188,'Pokyny pro vyplnění'!$B$196:$K$216</definedName>
    <definedName name="_xlnm.Print_Area" localSheetId="0">'Rekapitulace stavby'!$D$4:$AO$33,'Rekapitulace stavby'!$C$39:$AQ$57</definedName>
  </definedNames>
  <calcPr calcId="162913"/>
</workbook>
</file>

<file path=xl/calcChain.xml><?xml version="1.0" encoding="utf-8"?>
<calcChain xmlns="http://schemas.openxmlformats.org/spreadsheetml/2006/main">
  <c r="AY56" i="1" l="1"/>
  <c r="AX56" i="1"/>
  <c r="BI91" i="6"/>
  <c r="BH91" i="6"/>
  <c r="BG91" i="6"/>
  <c r="BF91" i="6"/>
  <c r="T91" i="6"/>
  <c r="T90" i="6"/>
  <c r="R91" i="6"/>
  <c r="R90" i="6" s="1"/>
  <c r="P91" i="6"/>
  <c r="P90" i="6"/>
  <c r="BK91" i="6"/>
  <c r="BK90" i="6" s="1"/>
  <c r="J90" i="6" s="1"/>
  <c r="J61" i="6" s="1"/>
  <c r="J91" i="6"/>
  <c r="BE91" i="6" s="1"/>
  <c r="BI89" i="6"/>
  <c r="BH89" i="6"/>
  <c r="BG89" i="6"/>
  <c r="BF89" i="6"/>
  <c r="T89" i="6"/>
  <c r="T88" i="6" s="1"/>
  <c r="R89" i="6"/>
  <c r="R88" i="6"/>
  <c r="P89" i="6"/>
  <c r="P88" i="6" s="1"/>
  <c r="BK89" i="6"/>
  <c r="BK88" i="6"/>
  <c r="J88" i="6" s="1"/>
  <c r="J60" i="6" s="1"/>
  <c r="J89" i="6"/>
  <c r="BE89" i="6" s="1"/>
  <c r="BI87" i="6"/>
  <c r="BH87" i="6"/>
  <c r="BG87" i="6"/>
  <c r="BF87" i="6"/>
  <c r="T87" i="6"/>
  <c r="R87" i="6"/>
  <c r="P87" i="6"/>
  <c r="BK87" i="6"/>
  <c r="BK85" i="6" s="1"/>
  <c r="J85" i="6" s="1"/>
  <c r="J59" i="6" s="1"/>
  <c r="J87" i="6"/>
  <c r="BE87" i="6"/>
  <c r="BI86" i="6"/>
  <c r="BH86" i="6"/>
  <c r="BG86" i="6"/>
  <c r="BF86" i="6"/>
  <c r="T86" i="6"/>
  <c r="T85" i="6"/>
  <c r="R86" i="6"/>
  <c r="R85" i="6"/>
  <c r="P86" i="6"/>
  <c r="P85" i="6"/>
  <c r="BK86" i="6"/>
  <c r="J86" i="6"/>
  <c r="BE86" i="6" s="1"/>
  <c r="BI84" i="6"/>
  <c r="F34" i="6" s="1"/>
  <c r="BD56" i="1" s="1"/>
  <c r="BH84" i="6"/>
  <c r="BG84" i="6"/>
  <c r="F32" i="6"/>
  <c r="BB56" i="1" s="1"/>
  <c r="BF84" i="6"/>
  <c r="T84" i="6"/>
  <c r="T83" i="6"/>
  <c r="R84" i="6"/>
  <c r="R83" i="6" s="1"/>
  <c r="R82" i="6" s="1"/>
  <c r="R81" i="6" s="1"/>
  <c r="P84" i="6"/>
  <c r="P83" i="6"/>
  <c r="BK84" i="6"/>
  <c r="BK83" i="6" s="1"/>
  <c r="J84" i="6"/>
  <c r="BE84" i="6" s="1"/>
  <c r="J77" i="6"/>
  <c r="F77" i="6"/>
  <c r="F75" i="6"/>
  <c r="E73" i="6"/>
  <c r="J51" i="6"/>
  <c r="F51" i="6"/>
  <c r="F49" i="6"/>
  <c r="E47" i="6"/>
  <c r="J18" i="6"/>
  <c r="E18" i="6"/>
  <c r="F78" i="6" s="1"/>
  <c r="F52" i="6"/>
  <c r="J17" i="6"/>
  <c r="J12" i="6"/>
  <c r="J75" i="6"/>
  <c r="J49" i="6"/>
  <c r="E7" i="6"/>
  <c r="E71" i="6" s="1"/>
  <c r="AY55" i="1"/>
  <c r="AX55" i="1"/>
  <c r="BI135" i="5"/>
  <c r="BH135" i="5"/>
  <c r="BG135" i="5"/>
  <c r="BF135" i="5"/>
  <c r="T135" i="5"/>
  <c r="R135" i="5"/>
  <c r="P135" i="5"/>
  <c r="BK135" i="5"/>
  <c r="J135" i="5"/>
  <c r="BE135" i="5"/>
  <c r="BI133" i="5"/>
  <c r="BH133" i="5"/>
  <c r="BG133" i="5"/>
  <c r="BF133" i="5"/>
  <c r="T133" i="5"/>
  <c r="R133" i="5"/>
  <c r="R126" i="5" s="1"/>
  <c r="P133" i="5"/>
  <c r="BK133" i="5"/>
  <c r="J133" i="5"/>
  <c r="BE133" i="5"/>
  <c r="BI131" i="5"/>
  <c r="BH131" i="5"/>
  <c r="BG131" i="5"/>
  <c r="BF131" i="5"/>
  <c r="T131" i="5"/>
  <c r="R131" i="5"/>
  <c r="P131" i="5"/>
  <c r="BK131" i="5"/>
  <c r="BK126" i="5" s="1"/>
  <c r="J126" i="5" s="1"/>
  <c r="J64" i="5" s="1"/>
  <c r="J131" i="5"/>
  <c r="BE131" i="5"/>
  <c r="BI127" i="5"/>
  <c r="BH127" i="5"/>
  <c r="BG127" i="5"/>
  <c r="BF127" i="5"/>
  <c r="T127" i="5"/>
  <c r="T126" i="5"/>
  <c r="R127" i="5"/>
  <c r="P127" i="5"/>
  <c r="P126" i="5"/>
  <c r="BK127" i="5"/>
  <c r="J127" i="5"/>
  <c r="BE127" i="5" s="1"/>
  <c r="BI124" i="5"/>
  <c r="BH124" i="5"/>
  <c r="BG124" i="5"/>
  <c r="BF124" i="5"/>
  <c r="T124" i="5"/>
  <c r="R124" i="5"/>
  <c r="P124" i="5"/>
  <c r="BK124" i="5"/>
  <c r="J124" i="5"/>
  <c r="BE124" i="5" s="1"/>
  <c r="BI122" i="5"/>
  <c r="BH122" i="5"/>
  <c r="BG122" i="5"/>
  <c r="BF122" i="5"/>
  <c r="T122" i="5"/>
  <c r="R122" i="5"/>
  <c r="P122" i="5"/>
  <c r="BK122" i="5"/>
  <c r="J122" i="5"/>
  <c r="BE122" i="5"/>
  <c r="BI118" i="5"/>
  <c r="BH118" i="5"/>
  <c r="BG118" i="5"/>
  <c r="BF118" i="5"/>
  <c r="T118" i="5"/>
  <c r="R118" i="5"/>
  <c r="P118" i="5"/>
  <c r="BK118" i="5"/>
  <c r="J118" i="5"/>
  <c r="BE118" i="5" s="1"/>
  <c r="BI114" i="5"/>
  <c r="BH114" i="5"/>
  <c r="BG114" i="5"/>
  <c r="BF114" i="5"/>
  <c r="T114" i="5"/>
  <c r="R114" i="5"/>
  <c r="P114" i="5"/>
  <c r="P107" i="5" s="1"/>
  <c r="BK114" i="5"/>
  <c r="J114" i="5"/>
  <c r="BE114" i="5"/>
  <c r="BI112" i="5"/>
  <c r="BH112" i="5"/>
  <c r="BG112" i="5"/>
  <c r="BF112" i="5"/>
  <c r="T112" i="5"/>
  <c r="T107" i="5" s="1"/>
  <c r="R112" i="5"/>
  <c r="P112" i="5"/>
  <c r="BK112" i="5"/>
  <c r="J112" i="5"/>
  <c r="BE112" i="5" s="1"/>
  <c r="BI108" i="5"/>
  <c r="BH108" i="5"/>
  <c r="BG108" i="5"/>
  <c r="BF108" i="5"/>
  <c r="T108" i="5"/>
  <c r="R108" i="5"/>
  <c r="R107" i="5" s="1"/>
  <c r="P108" i="5"/>
  <c r="BK108" i="5"/>
  <c r="BK107" i="5" s="1"/>
  <c r="J107" i="5" s="1"/>
  <c r="J63" i="5" s="1"/>
  <c r="J108" i="5"/>
  <c r="BE108" i="5" s="1"/>
  <c r="BI105" i="5"/>
  <c r="BH105" i="5"/>
  <c r="BG105" i="5"/>
  <c r="BF105" i="5"/>
  <c r="T105" i="5"/>
  <c r="R105" i="5"/>
  <c r="P105" i="5"/>
  <c r="BK105" i="5"/>
  <c r="J105" i="5"/>
  <c r="BE105" i="5"/>
  <c r="BI103" i="5"/>
  <c r="BH103" i="5"/>
  <c r="BG103" i="5"/>
  <c r="BF103" i="5"/>
  <c r="T103" i="5"/>
  <c r="R103" i="5"/>
  <c r="P103" i="5"/>
  <c r="BK103" i="5"/>
  <c r="J103" i="5"/>
  <c r="BE103" i="5"/>
  <c r="BI99" i="5"/>
  <c r="BH99" i="5"/>
  <c r="BG99" i="5"/>
  <c r="BF99" i="5"/>
  <c r="T99" i="5"/>
  <c r="R99" i="5"/>
  <c r="P99" i="5"/>
  <c r="BK99" i="5"/>
  <c r="J99" i="5"/>
  <c r="BE99" i="5"/>
  <c r="BI98" i="5"/>
  <c r="BH98" i="5"/>
  <c r="BG98" i="5"/>
  <c r="BF98" i="5"/>
  <c r="T98" i="5"/>
  <c r="R98" i="5"/>
  <c r="P98" i="5"/>
  <c r="BK98" i="5"/>
  <c r="J98" i="5"/>
  <c r="BE98" i="5"/>
  <c r="BI97" i="5"/>
  <c r="BH97" i="5"/>
  <c r="BG97" i="5"/>
  <c r="BF97" i="5"/>
  <c r="T97" i="5"/>
  <c r="T96" i="5"/>
  <c r="R97" i="5"/>
  <c r="P97" i="5"/>
  <c r="P96" i="5"/>
  <c r="BK97" i="5"/>
  <c r="BK96" i="5" s="1"/>
  <c r="J97" i="5"/>
  <c r="BE97" i="5"/>
  <c r="BI93" i="5"/>
  <c r="BH93" i="5"/>
  <c r="BG93" i="5"/>
  <c r="BF93" i="5"/>
  <c r="T93" i="5"/>
  <c r="T92" i="5"/>
  <c r="R93" i="5"/>
  <c r="R92" i="5"/>
  <c r="P93" i="5"/>
  <c r="P92" i="5"/>
  <c r="BK93" i="5"/>
  <c r="BK92" i="5"/>
  <c r="J92" i="5" s="1"/>
  <c r="J60" i="5" s="1"/>
  <c r="J93" i="5"/>
  <c r="BE93" i="5" s="1"/>
  <c r="BI91" i="5"/>
  <c r="BH91" i="5"/>
  <c r="BG91" i="5"/>
  <c r="BF91" i="5"/>
  <c r="T91" i="5"/>
  <c r="T89" i="5" s="1"/>
  <c r="R91" i="5"/>
  <c r="P91" i="5"/>
  <c r="BK91" i="5"/>
  <c r="J91" i="5"/>
  <c r="BE91" i="5" s="1"/>
  <c r="BI90" i="5"/>
  <c r="BH90" i="5"/>
  <c r="BG90" i="5"/>
  <c r="BF90" i="5"/>
  <c r="T90" i="5"/>
  <c r="R90" i="5"/>
  <c r="R89" i="5" s="1"/>
  <c r="P90" i="5"/>
  <c r="P89" i="5"/>
  <c r="BK90" i="5"/>
  <c r="BK89" i="5" s="1"/>
  <c r="J89" i="5" s="1"/>
  <c r="J59" i="5" s="1"/>
  <c r="J90" i="5"/>
  <c r="BE90" i="5" s="1"/>
  <c r="BI88" i="5"/>
  <c r="F34" i="5" s="1"/>
  <c r="BD55" i="1" s="1"/>
  <c r="BH88" i="5"/>
  <c r="BG88" i="5"/>
  <c r="BF88" i="5"/>
  <c r="T88" i="5"/>
  <c r="R88" i="5"/>
  <c r="R86" i="5" s="1"/>
  <c r="R85" i="5" s="1"/>
  <c r="P88" i="5"/>
  <c r="BK88" i="5"/>
  <c r="J88" i="5"/>
  <c r="BE88" i="5"/>
  <c r="BI87" i="5"/>
  <c r="BH87" i="5"/>
  <c r="BG87" i="5"/>
  <c r="F32" i="5" s="1"/>
  <c r="BB55" i="1" s="1"/>
  <c r="BF87" i="5"/>
  <c r="T87" i="5"/>
  <c r="T86" i="5"/>
  <c r="R87" i="5"/>
  <c r="P87" i="5"/>
  <c r="P86" i="5"/>
  <c r="P85" i="5" s="1"/>
  <c r="BK87" i="5"/>
  <c r="BK86" i="5" s="1"/>
  <c r="J87" i="5"/>
  <c r="BE87" i="5" s="1"/>
  <c r="J80" i="5"/>
  <c r="F80" i="5"/>
  <c r="F78" i="5"/>
  <c r="E76" i="5"/>
  <c r="J51" i="5"/>
  <c r="F51" i="5"/>
  <c r="F49" i="5"/>
  <c r="E47" i="5"/>
  <c r="J18" i="5"/>
  <c r="E18" i="5"/>
  <c r="F81" i="5" s="1"/>
  <c r="J17" i="5"/>
  <c r="J12" i="5"/>
  <c r="J78" i="5" s="1"/>
  <c r="J49" i="5"/>
  <c r="E7" i="5"/>
  <c r="E74" i="5"/>
  <c r="E45" i="5"/>
  <c r="AY54" i="1"/>
  <c r="AX54" i="1"/>
  <c r="BI126" i="4"/>
  <c r="BH126" i="4"/>
  <c r="BG126" i="4"/>
  <c r="BF126" i="4"/>
  <c r="T126" i="4"/>
  <c r="R126" i="4"/>
  <c r="P126" i="4"/>
  <c r="BK126" i="4"/>
  <c r="J126" i="4"/>
  <c r="BE126" i="4" s="1"/>
  <c r="BI125" i="4"/>
  <c r="BH125" i="4"/>
  <c r="BG125" i="4"/>
  <c r="BF125" i="4"/>
  <c r="T125" i="4"/>
  <c r="R125" i="4"/>
  <c r="P125" i="4"/>
  <c r="BK125" i="4"/>
  <c r="J125" i="4"/>
  <c r="BE125" i="4"/>
  <c r="BI124" i="4"/>
  <c r="BH124" i="4"/>
  <c r="BG124" i="4"/>
  <c r="BF124" i="4"/>
  <c r="T124" i="4"/>
  <c r="R124" i="4"/>
  <c r="P124" i="4"/>
  <c r="BK124" i="4"/>
  <c r="J124" i="4"/>
  <c r="BE124" i="4"/>
  <c r="BI123" i="4"/>
  <c r="BH123" i="4"/>
  <c r="BG123" i="4"/>
  <c r="BF123" i="4"/>
  <c r="T123" i="4"/>
  <c r="R123" i="4"/>
  <c r="P123" i="4"/>
  <c r="BK123" i="4"/>
  <c r="J123" i="4"/>
  <c r="BE123" i="4"/>
  <c r="BI122" i="4"/>
  <c r="BH122" i="4"/>
  <c r="BG122" i="4"/>
  <c r="BF122" i="4"/>
  <c r="T122" i="4"/>
  <c r="R122" i="4"/>
  <c r="P122" i="4"/>
  <c r="BK122" i="4"/>
  <c r="J122" i="4"/>
  <c r="BE122" i="4"/>
  <c r="BI121" i="4"/>
  <c r="BH121" i="4"/>
  <c r="BG121" i="4"/>
  <c r="BF121" i="4"/>
  <c r="T121" i="4"/>
  <c r="R121" i="4"/>
  <c r="P121" i="4"/>
  <c r="BK121" i="4"/>
  <c r="J121" i="4"/>
  <c r="BE121" i="4"/>
  <c r="BI119" i="4"/>
  <c r="BH119" i="4"/>
  <c r="BG119" i="4"/>
  <c r="BF119" i="4"/>
  <c r="T119" i="4"/>
  <c r="R119" i="4"/>
  <c r="P119" i="4"/>
  <c r="BK119" i="4"/>
  <c r="J119" i="4"/>
  <c r="BE119" i="4"/>
  <c r="BI118" i="4"/>
  <c r="BH118" i="4"/>
  <c r="BG118" i="4"/>
  <c r="BF118" i="4"/>
  <c r="T118" i="4"/>
  <c r="R118" i="4"/>
  <c r="P118" i="4"/>
  <c r="BK118" i="4"/>
  <c r="J118" i="4"/>
  <c r="BE118" i="4"/>
  <c r="BI117" i="4"/>
  <c r="BH117" i="4"/>
  <c r="BG117" i="4"/>
  <c r="BF117" i="4"/>
  <c r="T117" i="4"/>
  <c r="R117" i="4"/>
  <c r="P117" i="4"/>
  <c r="BK117" i="4"/>
  <c r="J117" i="4"/>
  <c r="BE117" i="4"/>
  <c r="BI115" i="4"/>
  <c r="BH115" i="4"/>
  <c r="BG115" i="4"/>
  <c r="BF115" i="4"/>
  <c r="T115" i="4"/>
  <c r="R115" i="4"/>
  <c r="P115" i="4"/>
  <c r="BK115" i="4"/>
  <c r="J115" i="4"/>
  <c r="BE115" i="4"/>
  <c r="BI114" i="4"/>
  <c r="BH114" i="4"/>
  <c r="BG114" i="4"/>
  <c r="BF114" i="4"/>
  <c r="T114" i="4"/>
  <c r="R114" i="4"/>
  <c r="P114" i="4"/>
  <c r="BK114" i="4"/>
  <c r="J114" i="4"/>
  <c r="BE114" i="4"/>
  <c r="BI113" i="4"/>
  <c r="BH113" i="4"/>
  <c r="BG113" i="4"/>
  <c r="BF113" i="4"/>
  <c r="T113" i="4"/>
  <c r="R113" i="4"/>
  <c r="P113" i="4"/>
  <c r="BK113" i="4"/>
  <c r="J113" i="4"/>
  <c r="BE113" i="4"/>
  <c r="BI112" i="4"/>
  <c r="BH112" i="4"/>
  <c r="BG112" i="4"/>
  <c r="BF112" i="4"/>
  <c r="T112" i="4"/>
  <c r="R112" i="4"/>
  <c r="P112" i="4"/>
  <c r="P109" i="4" s="1"/>
  <c r="BK112" i="4"/>
  <c r="J112" i="4"/>
  <c r="BE112" i="4"/>
  <c r="BI111" i="4"/>
  <c r="BH111" i="4"/>
  <c r="BG111" i="4"/>
  <c r="BF111" i="4"/>
  <c r="T111" i="4"/>
  <c r="T109" i="4" s="1"/>
  <c r="R111" i="4"/>
  <c r="P111" i="4"/>
  <c r="BK111" i="4"/>
  <c r="J111" i="4"/>
  <c r="BE111" i="4"/>
  <c r="BI110" i="4"/>
  <c r="BH110" i="4"/>
  <c r="BG110" i="4"/>
  <c r="BF110" i="4"/>
  <c r="T110" i="4"/>
  <c r="R110" i="4"/>
  <c r="R109" i="4"/>
  <c r="P110" i="4"/>
  <c r="BK110" i="4"/>
  <c r="BK109" i="4"/>
  <c r="J109" i="4" s="1"/>
  <c r="J60" i="4" s="1"/>
  <c r="J110" i="4"/>
  <c r="BE110" i="4" s="1"/>
  <c r="BI107" i="4"/>
  <c r="BH107" i="4"/>
  <c r="BG107" i="4"/>
  <c r="BF107" i="4"/>
  <c r="T107" i="4"/>
  <c r="R107" i="4"/>
  <c r="P107" i="4"/>
  <c r="BK107" i="4"/>
  <c r="J107" i="4"/>
  <c r="BE107" i="4"/>
  <c r="BI106" i="4"/>
  <c r="BH106" i="4"/>
  <c r="BG106" i="4"/>
  <c r="BF106" i="4"/>
  <c r="T106" i="4"/>
  <c r="R106" i="4"/>
  <c r="P106" i="4"/>
  <c r="BK106" i="4"/>
  <c r="J106" i="4"/>
  <c r="BE106" i="4" s="1"/>
  <c r="BI104" i="4"/>
  <c r="BH104" i="4"/>
  <c r="BG104" i="4"/>
  <c r="BF104" i="4"/>
  <c r="T104" i="4"/>
  <c r="R104" i="4"/>
  <c r="P104" i="4"/>
  <c r="BK104" i="4"/>
  <c r="J104" i="4"/>
  <c r="BE104" i="4"/>
  <c r="BI103" i="4"/>
  <c r="BH103" i="4"/>
  <c r="BG103" i="4"/>
  <c r="BF103" i="4"/>
  <c r="T103" i="4"/>
  <c r="R103" i="4"/>
  <c r="P103" i="4"/>
  <c r="BK103" i="4"/>
  <c r="J103" i="4"/>
  <c r="BE103" i="4" s="1"/>
  <c r="BI102" i="4"/>
  <c r="BH102" i="4"/>
  <c r="BG102" i="4"/>
  <c r="BF102" i="4"/>
  <c r="T102" i="4"/>
  <c r="R102" i="4"/>
  <c r="P102" i="4"/>
  <c r="BK102" i="4"/>
  <c r="J102" i="4"/>
  <c r="BE102" i="4"/>
  <c r="BI101" i="4"/>
  <c r="BH101" i="4"/>
  <c r="BG101" i="4"/>
  <c r="BF101" i="4"/>
  <c r="T101" i="4"/>
  <c r="R101" i="4"/>
  <c r="P101" i="4"/>
  <c r="BK101" i="4"/>
  <c r="J101" i="4"/>
  <c r="BE101" i="4" s="1"/>
  <c r="BI99" i="4"/>
  <c r="BH99" i="4"/>
  <c r="BG99" i="4"/>
  <c r="BF99" i="4"/>
  <c r="T99" i="4"/>
  <c r="R99" i="4"/>
  <c r="P99" i="4"/>
  <c r="BK99" i="4"/>
  <c r="J99" i="4"/>
  <c r="BE99" i="4"/>
  <c r="BI98" i="4"/>
  <c r="BH98" i="4"/>
  <c r="BG98" i="4"/>
  <c r="BF98" i="4"/>
  <c r="T98" i="4"/>
  <c r="R98" i="4"/>
  <c r="P98" i="4"/>
  <c r="BK98" i="4"/>
  <c r="BK94" i="4" s="1"/>
  <c r="J94" i="4" s="1"/>
  <c r="J59" i="4" s="1"/>
  <c r="J98" i="4"/>
  <c r="BE98" i="4" s="1"/>
  <c r="BI96" i="4"/>
  <c r="BH96" i="4"/>
  <c r="BG96" i="4"/>
  <c r="BF96" i="4"/>
  <c r="T96" i="4"/>
  <c r="R96" i="4"/>
  <c r="R94" i="4" s="1"/>
  <c r="P96" i="4"/>
  <c r="BK96" i="4"/>
  <c r="J96" i="4"/>
  <c r="BE96" i="4" s="1"/>
  <c r="BI95" i="4"/>
  <c r="BH95" i="4"/>
  <c r="BG95" i="4"/>
  <c r="BF95" i="4"/>
  <c r="T95" i="4"/>
  <c r="T94" i="4"/>
  <c r="R95" i="4"/>
  <c r="P95" i="4"/>
  <c r="P94" i="4"/>
  <c r="BK95" i="4"/>
  <c r="J95" i="4"/>
  <c r="BE95" i="4" s="1"/>
  <c r="BI92" i="4"/>
  <c r="BH92" i="4"/>
  <c r="BG92" i="4"/>
  <c r="BF92" i="4"/>
  <c r="T92" i="4"/>
  <c r="R92" i="4"/>
  <c r="P92" i="4"/>
  <c r="BK92" i="4"/>
  <c r="J92" i="4"/>
  <c r="BE92" i="4" s="1"/>
  <c r="BI91" i="4"/>
  <c r="BH91" i="4"/>
  <c r="BG91" i="4"/>
  <c r="BF91" i="4"/>
  <c r="T91" i="4"/>
  <c r="R91" i="4"/>
  <c r="P91" i="4"/>
  <c r="BK91" i="4"/>
  <c r="J91" i="4"/>
  <c r="BE91" i="4"/>
  <c r="BI89" i="4"/>
  <c r="BH89" i="4"/>
  <c r="BG89" i="4"/>
  <c r="BF89" i="4"/>
  <c r="T89" i="4"/>
  <c r="R89" i="4"/>
  <c r="P89" i="4"/>
  <c r="BK89" i="4"/>
  <c r="J89" i="4"/>
  <c r="BE89" i="4" s="1"/>
  <c r="BI88" i="4"/>
  <c r="BH88" i="4"/>
  <c r="BG88" i="4"/>
  <c r="BF88" i="4"/>
  <c r="T88" i="4"/>
  <c r="R88" i="4"/>
  <c r="P88" i="4"/>
  <c r="BK88" i="4"/>
  <c r="J88" i="4"/>
  <c r="BE88" i="4"/>
  <c r="BI86" i="4"/>
  <c r="BH86" i="4"/>
  <c r="BG86" i="4"/>
  <c r="BF86" i="4"/>
  <c r="T86" i="4"/>
  <c r="R86" i="4"/>
  <c r="P86" i="4"/>
  <c r="BK86" i="4"/>
  <c r="J86" i="4"/>
  <c r="BE86" i="4" s="1"/>
  <c r="BI85" i="4"/>
  <c r="BH85" i="4"/>
  <c r="BG85" i="4"/>
  <c r="BF85" i="4"/>
  <c r="T85" i="4"/>
  <c r="R85" i="4"/>
  <c r="P85" i="4"/>
  <c r="P82" i="4" s="1"/>
  <c r="P81" i="4" s="1"/>
  <c r="P80" i="4" s="1"/>
  <c r="AU54" i="1" s="1"/>
  <c r="BK85" i="4"/>
  <c r="J85" i="4"/>
  <c r="BE85" i="4"/>
  <c r="BI84" i="4"/>
  <c r="BH84" i="4"/>
  <c r="BG84" i="4"/>
  <c r="BF84" i="4"/>
  <c r="T84" i="4"/>
  <c r="T82" i="4" s="1"/>
  <c r="T81" i="4" s="1"/>
  <c r="T80" i="4" s="1"/>
  <c r="R84" i="4"/>
  <c r="P84" i="4"/>
  <c r="BK84" i="4"/>
  <c r="J84" i="4"/>
  <c r="BE84" i="4" s="1"/>
  <c r="BI83" i="4"/>
  <c r="BH83" i="4"/>
  <c r="BG83" i="4"/>
  <c r="F32" i="4" s="1"/>
  <c r="BB54" i="1" s="1"/>
  <c r="BF83" i="4"/>
  <c r="T83" i="4"/>
  <c r="R83" i="4"/>
  <c r="R82" i="4" s="1"/>
  <c r="P83" i="4"/>
  <c r="BK83" i="4"/>
  <c r="BK82" i="4" s="1"/>
  <c r="J83" i="4"/>
  <c r="BE83" i="4" s="1"/>
  <c r="J76" i="4"/>
  <c r="F76" i="4"/>
  <c r="F74" i="4"/>
  <c r="E72" i="4"/>
  <c r="J51" i="4"/>
  <c r="F51" i="4"/>
  <c r="F49" i="4"/>
  <c r="E47" i="4"/>
  <c r="J18" i="4"/>
  <c r="E18" i="4"/>
  <c r="F77" i="4" s="1"/>
  <c r="F52" i="4"/>
  <c r="J17" i="4"/>
  <c r="J12" i="4"/>
  <c r="J74" i="4" s="1"/>
  <c r="J49" i="4"/>
  <c r="E7" i="4"/>
  <c r="E70" i="4" s="1"/>
  <c r="AY53" i="1"/>
  <c r="AX53" i="1"/>
  <c r="BI189" i="3"/>
  <c r="BH189" i="3"/>
  <c r="BG189" i="3"/>
  <c r="BF189" i="3"/>
  <c r="T189" i="3"/>
  <c r="R189" i="3"/>
  <c r="P189" i="3"/>
  <c r="BK189" i="3"/>
  <c r="J189" i="3"/>
  <c r="BE189" i="3" s="1"/>
  <c r="BI188" i="3"/>
  <c r="BH188" i="3"/>
  <c r="BG188" i="3"/>
  <c r="BF188" i="3"/>
  <c r="T188" i="3"/>
  <c r="R188" i="3"/>
  <c r="P188" i="3"/>
  <c r="BK188" i="3"/>
  <c r="J188" i="3"/>
  <c r="BE188" i="3" s="1"/>
  <c r="BI186" i="3"/>
  <c r="BH186" i="3"/>
  <c r="BG186" i="3"/>
  <c r="BF186" i="3"/>
  <c r="T186" i="3"/>
  <c r="R186" i="3"/>
  <c r="P186" i="3"/>
  <c r="BK186" i="3"/>
  <c r="J186" i="3"/>
  <c r="BE186" i="3" s="1"/>
  <c r="BI184" i="3"/>
  <c r="BH184" i="3"/>
  <c r="BG184" i="3"/>
  <c r="BF184" i="3"/>
  <c r="T184" i="3"/>
  <c r="R184" i="3"/>
  <c r="P184" i="3"/>
  <c r="BK184" i="3"/>
  <c r="J184" i="3"/>
  <c r="BE184" i="3" s="1"/>
  <c r="BI182" i="3"/>
  <c r="BH182" i="3"/>
  <c r="BG182" i="3"/>
  <c r="BF182" i="3"/>
  <c r="T182" i="3"/>
  <c r="R182" i="3"/>
  <c r="P182" i="3"/>
  <c r="BK182" i="3"/>
  <c r="J182" i="3"/>
  <c r="BE182" i="3" s="1"/>
  <c r="BI181" i="3"/>
  <c r="BH181" i="3"/>
  <c r="BG181" i="3"/>
  <c r="BF181" i="3"/>
  <c r="T181" i="3"/>
  <c r="R181" i="3"/>
  <c r="P181" i="3"/>
  <c r="BK181" i="3"/>
  <c r="J181" i="3"/>
  <c r="BE181" i="3" s="1"/>
  <c r="BI180" i="3"/>
  <c r="BH180" i="3"/>
  <c r="BG180" i="3"/>
  <c r="BF180" i="3"/>
  <c r="T180" i="3"/>
  <c r="R180" i="3"/>
  <c r="P180" i="3"/>
  <c r="BK180" i="3"/>
  <c r="J180" i="3"/>
  <c r="BE180" i="3" s="1"/>
  <c r="BI179" i="3"/>
  <c r="BH179" i="3"/>
  <c r="BG179" i="3"/>
  <c r="BF179" i="3"/>
  <c r="T179" i="3"/>
  <c r="R179" i="3"/>
  <c r="P179" i="3"/>
  <c r="BK179" i="3"/>
  <c r="J179" i="3"/>
  <c r="BE179" i="3" s="1"/>
  <c r="BI178" i="3"/>
  <c r="BH178" i="3"/>
  <c r="BG178" i="3"/>
  <c r="BF178" i="3"/>
  <c r="T178" i="3"/>
  <c r="R178" i="3"/>
  <c r="P178" i="3"/>
  <c r="BK178" i="3"/>
  <c r="J178" i="3"/>
  <c r="BE178" i="3" s="1"/>
  <c r="BI177" i="3"/>
  <c r="BH177" i="3"/>
  <c r="BG177" i="3"/>
  <c r="BF177" i="3"/>
  <c r="T177" i="3"/>
  <c r="R177" i="3"/>
  <c r="P177" i="3"/>
  <c r="BK177" i="3"/>
  <c r="J177" i="3"/>
  <c r="BE177" i="3" s="1"/>
  <c r="BI176" i="3"/>
  <c r="BH176" i="3"/>
  <c r="BG176" i="3"/>
  <c r="BF176" i="3"/>
  <c r="T176" i="3"/>
  <c r="R176" i="3"/>
  <c r="P176" i="3"/>
  <c r="BK176" i="3"/>
  <c r="J176" i="3"/>
  <c r="BE176" i="3"/>
  <c r="BI175" i="3"/>
  <c r="BH175" i="3"/>
  <c r="BG175" i="3"/>
  <c r="BF175" i="3"/>
  <c r="T175" i="3"/>
  <c r="R175" i="3"/>
  <c r="P175" i="3"/>
  <c r="BK175" i="3"/>
  <c r="J175" i="3"/>
  <c r="BE175" i="3"/>
  <c r="BI174" i="3"/>
  <c r="BH174" i="3"/>
  <c r="BG174" i="3"/>
  <c r="BF174" i="3"/>
  <c r="T174" i="3"/>
  <c r="R174" i="3"/>
  <c r="P174" i="3"/>
  <c r="BK174" i="3"/>
  <c r="J174" i="3"/>
  <c r="BE174" i="3"/>
  <c r="BI173" i="3"/>
  <c r="BH173" i="3"/>
  <c r="BG173" i="3"/>
  <c r="BF173" i="3"/>
  <c r="T173" i="3"/>
  <c r="R173" i="3"/>
  <c r="P173" i="3"/>
  <c r="BK173" i="3"/>
  <c r="J173" i="3"/>
  <c r="BE173" i="3"/>
  <c r="BI172" i="3"/>
  <c r="BH172" i="3"/>
  <c r="BG172" i="3"/>
  <c r="BF172" i="3"/>
  <c r="T172" i="3"/>
  <c r="R172" i="3"/>
  <c r="P172" i="3"/>
  <c r="BK172" i="3"/>
  <c r="J172" i="3"/>
  <c r="BE172" i="3"/>
  <c r="BI171" i="3"/>
  <c r="BH171" i="3"/>
  <c r="BG171" i="3"/>
  <c r="BF171" i="3"/>
  <c r="T171" i="3"/>
  <c r="R171" i="3"/>
  <c r="P171" i="3"/>
  <c r="BK171" i="3"/>
  <c r="J171" i="3"/>
  <c r="BE171" i="3"/>
  <c r="BI170" i="3"/>
  <c r="BH170" i="3"/>
  <c r="BG170" i="3"/>
  <c r="BF170" i="3"/>
  <c r="T170" i="3"/>
  <c r="R170" i="3"/>
  <c r="P170" i="3"/>
  <c r="BK170" i="3"/>
  <c r="J170" i="3"/>
  <c r="BE170" i="3"/>
  <c r="BI169" i="3"/>
  <c r="BH169" i="3"/>
  <c r="BG169" i="3"/>
  <c r="BF169" i="3"/>
  <c r="T169" i="3"/>
  <c r="R169" i="3"/>
  <c r="P169" i="3"/>
  <c r="BK169" i="3"/>
  <c r="J169" i="3"/>
  <c r="BE169" i="3"/>
  <c r="BI168" i="3"/>
  <c r="BH168" i="3"/>
  <c r="BG168" i="3"/>
  <c r="BF168" i="3"/>
  <c r="T168" i="3"/>
  <c r="R168" i="3"/>
  <c r="P168" i="3"/>
  <c r="BK168" i="3"/>
  <c r="J168" i="3"/>
  <c r="BE168" i="3"/>
  <c r="BI167" i="3"/>
  <c r="BH167" i="3"/>
  <c r="BG167" i="3"/>
  <c r="BF167" i="3"/>
  <c r="T167" i="3"/>
  <c r="R167" i="3"/>
  <c r="P167" i="3"/>
  <c r="BK167" i="3"/>
  <c r="J167" i="3"/>
  <c r="BE167" i="3"/>
  <c r="BI166" i="3"/>
  <c r="BH166" i="3"/>
  <c r="BG166" i="3"/>
  <c r="BF166" i="3"/>
  <c r="T166" i="3"/>
  <c r="R166" i="3"/>
  <c r="P166" i="3"/>
  <c r="BK166" i="3"/>
  <c r="J166" i="3"/>
  <c r="BE166" i="3"/>
  <c r="BI165" i="3"/>
  <c r="BH165" i="3"/>
  <c r="BG165" i="3"/>
  <c r="BF165" i="3"/>
  <c r="T165" i="3"/>
  <c r="R165" i="3"/>
  <c r="P165" i="3"/>
  <c r="BK165" i="3"/>
  <c r="J165" i="3"/>
  <c r="BE165" i="3"/>
  <c r="BI164" i="3"/>
  <c r="BH164" i="3"/>
  <c r="BG164" i="3"/>
  <c r="BF164" i="3"/>
  <c r="T164" i="3"/>
  <c r="R164" i="3"/>
  <c r="P164" i="3"/>
  <c r="BK164" i="3"/>
  <c r="J164" i="3"/>
  <c r="BE164" i="3"/>
  <c r="BI163" i="3"/>
  <c r="BH163" i="3"/>
  <c r="BG163" i="3"/>
  <c r="BF163" i="3"/>
  <c r="T163" i="3"/>
  <c r="R163" i="3"/>
  <c r="P163" i="3"/>
  <c r="BK163" i="3"/>
  <c r="J163" i="3"/>
  <c r="BE163" i="3"/>
  <c r="BI162" i="3"/>
  <c r="BH162" i="3"/>
  <c r="BG162" i="3"/>
  <c r="BF162" i="3"/>
  <c r="T162" i="3"/>
  <c r="R162" i="3"/>
  <c r="P162" i="3"/>
  <c r="BK162" i="3"/>
  <c r="J162" i="3"/>
  <c r="BE162" i="3"/>
  <c r="BI161" i="3"/>
  <c r="BH161" i="3"/>
  <c r="BG161" i="3"/>
  <c r="BF161" i="3"/>
  <c r="T161" i="3"/>
  <c r="R161" i="3"/>
  <c r="P161" i="3"/>
  <c r="BK161" i="3"/>
  <c r="J161" i="3"/>
  <c r="BE161" i="3"/>
  <c r="BI160" i="3"/>
  <c r="BH160" i="3"/>
  <c r="BG160" i="3"/>
  <c r="BF160" i="3"/>
  <c r="T160" i="3"/>
  <c r="R160" i="3"/>
  <c r="P160" i="3"/>
  <c r="BK160" i="3"/>
  <c r="J160" i="3"/>
  <c r="BE160" i="3"/>
  <c r="BI159" i="3"/>
  <c r="BH159" i="3"/>
  <c r="BG159" i="3"/>
  <c r="BF159" i="3"/>
  <c r="T159" i="3"/>
  <c r="R159" i="3"/>
  <c r="P159" i="3"/>
  <c r="BK159" i="3"/>
  <c r="J159" i="3"/>
  <c r="BE159" i="3"/>
  <c r="BI158" i="3"/>
  <c r="BH158" i="3"/>
  <c r="BG158" i="3"/>
  <c r="BF158" i="3"/>
  <c r="T158" i="3"/>
  <c r="R158" i="3"/>
  <c r="P158" i="3"/>
  <c r="BK158" i="3"/>
  <c r="J158" i="3"/>
  <c r="BE158" i="3"/>
  <c r="BI157" i="3"/>
  <c r="BH157" i="3"/>
  <c r="BG157" i="3"/>
  <c r="BF157" i="3"/>
  <c r="T157" i="3"/>
  <c r="R157" i="3"/>
  <c r="P157" i="3"/>
  <c r="BK157" i="3"/>
  <c r="J157" i="3"/>
  <c r="BE157" i="3"/>
  <c r="BI156" i="3"/>
  <c r="BH156" i="3"/>
  <c r="BG156" i="3"/>
  <c r="BF156" i="3"/>
  <c r="T156" i="3"/>
  <c r="R156" i="3"/>
  <c r="P156" i="3"/>
  <c r="BK156" i="3"/>
  <c r="J156" i="3"/>
  <c r="BE156" i="3"/>
  <c r="BI155" i="3"/>
  <c r="BH155" i="3"/>
  <c r="BG155" i="3"/>
  <c r="BF155" i="3"/>
  <c r="T155" i="3"/>
  <c r="R155" i="3"/>
  <c r="P155" i="3"/>
  <c r="BK155" i="3"/>
  <c r="J155" i="3"/>
  <c r="BE155" i="3"/>
  <c r="BI154" i="3"/>
  <c r="BH154" i="3"/>
  <c r="BG154" i="3"/>
  <c r="BF154" i="3"/>
  <c r="T154" i="3"/>
  <c r="R154" i="3"/>
  <c r="P154" i="3"/>
  <c r="BK154" i="3"/>
  <c r="J154" i="3"/>
  <c r="BE154" i="3"/>
  <c r="BI153" i="3"/>
  <c r="BH153" i="3"/>
  <c r="BG153" i="3"/>
  <c r="BF153" i="3"/>
  <c r="T153" i="3"/>
  <c r="R153" i="3"/>
  <c r="P153" i="3"/>
  <c r="BK153" i="3"/>
  <c r="J153" i="3"/>
  <c r="BE153" i="3"/>
  <c r="BI152" i="3"/>
  <c r="BH152" i="3"/>
  <c r="BG152" i="3"/>
  <c r="BF152" i="3"/>
  <c r="T152" i="3"/>
  <c r="R152" i="3"/>
  <c r="P152" i="3"/>
  <c r="BK152" i="3"/>
  <c r="J152" i="3"/>
  <c r="BE152" i="3"/>
  <c r="BI151" i="3"/>
  <c r="BH151" i="3"/>
  <c r="BG151" i="3"/>
  <c r="BF151" i="3"/>
  <c r="T151" i="3"/>
  <c r="R151" i="3"/>
  <c r="P151" i="3"/>
  <c r="BK151" i="3"/>
  <c r="J151" i="3"/>
  <c r="BE151" i="3"/>
  <c r="BI150" i="3"/>
  <c r="BH150" i="3"/>
  <c r="BG150" i="3"/>
  <c r="BF150" i="3"/>
  <c r="T150" i="3"/>
  <c r="R150" i="3"/>
  <c r="P150" i="3"/>
  <c r="BK150" i="3"/>
  <c r="J150" i="3"/>
  <c r="BE150" i="3"/>
  <c r="BI149" i="3"/>
  <c r="BH149" i="3"/>
  <c r="BG149" i="3"/>
  <c r="BF149" i="3"/>
  <c r="T149" i="3"/>
  <c r="R149" i="3"/>
  <c r="P149" i="3"/>
  <c r="BK149" i="3"/>
  <c r="J149" i="3"/>
  <c r="BE149" i="3"/>
  <c r="BI148" i="3"/>
  <c r="BH148" i="3"/>
  <c r="BG148" i="3"/>
  <c r="BF148" i="3"/>
  <c r="T148" i="3"/>
  <c r="R148" i="3"/>
  <c r="P148" i="3"/>
  <c r="BK148" i="3"/>
  <c r="J148" i="3"/>
  <c r="BE148" i="3"/>
  <c r="BI147" i="3"/>
  <c r="BH147" i="3"/>
  <c r="BG147" i="3"/>
  <c r="BF147" i="3"/>
  <c r="T147" i="3"/>
  <c r="R147" i="3"/>
  <c r="P147" i="3"/>
  <c r="BK147" i="3"/>
  <c r="J147" i="3"/>
  <c r="BE147" i="3" s="1"/>
  <c r="BI146" i="3"/>
  <c r="BH146" i="3"/>
  <c r="BG146" i="3"/>
  <c r="BF146" i="3"/>
  <c r="T146" i="3"/>
  <c r="R146" i="3"/>
  <c r="P146" i="3"/>
  <c r="BK146" i="3"/>
  <c r="J146" i="3"/>
  <c r="BE146" i="3"/>
  <c r="BI145" i="3"/>
  <c r="BH145" i="3"/>
  <c r="BG145" i="3"/>
  <c r="BF145" i="3"/>
  <c r="T145" i="3"/>
  <c r="R145" i="3"/>
  <c r="P145" i="3"/>
  <c r="BK145" i="3"/>
  <c r="J145" i="3"/>
  <c r="BE145" i="3" s="1"/>
  <c r="BI144" i="3"/>
  <c r="BH144" i="3"/>
  <c r="BG144" i="3"/>
  <c r="BF144" i="3"/>
  <c r="T144" i="3"/>
  <c r="R144" i="3"/>
  <c r="P144" i="3"/>
  <c r="BK144" i="3"/>
  <c r="J144" i="3"/>
  <c r="BE144" i="3"/>
  <c r="BI143" i="3"/>
  <c r="BH143" i="3"/>
  <c r="BG143" i="3"/>
  <c r="BF143" i="3"/>
  <c r="T143" i="3"/>
  <c r="R143" i="3"/>
  <c r="P143" i="3"/>
  <c r="BK143" i="3"/>
  <c r="J143" i="3"/>
  <c r="BE143" i="3" s="1"/>
  <c r="BI142" i="3"/>
  <c r="BH142" i="3"/>
  <c r="BG142" i="3"/>
  <c r="BF142" i="3"/>
  <c r="T142" i="3"/>
  <c r="R142" i="3"/>
  <c r="P142" i="3"/>
  <c r="BK142" i="3"/>
  <c r="J142" i="3"/>
  <c r="BE142" i="3"/>
  <c r="BI141" i="3"/>
  <c r="BH141" i="3"/>
  <c r="BG141" i="3"/>
  <c r="BF141" i="3"/>
  <c r="T141" i="3"/>
  <c r="R141" i="3"/>
  <c r="P141" i="3"/>
  <c r="BK141" i="3"/>
  <c r="J141" i="3"/>
  <c r="BE141" i="3" s="1"/>
  <c r="BI140" i="3"/>
  <c r="BH140" i="3"/>
  <c r="BG140" i="3"/>
  <c r="BF140" i="3"/>
  <c r="T140" i="3"/>
  <c r="R140" i="3"/>
  <c r="P140" i="3"/>
  <c r="BK140" i="3"/>
  <c r="J140" i="3"/>
  <c r="BE140" i="3"/>
  <c r="BI139" i="3"/>
  <c r="BH139" i="3"/>
  <c r="BG139" i="3"/>
  <c r="BF139" i="3"/>
  <c r="T139" i="3"/>
  <c r="R139" i="3"/>
  <c r="P139" i="3"/>
  <c r="BK139" i="3"/>
  <c r="J139" i="3"/>
  <c r="BE139" i="3" s="1"/>
  <c r="BI138" i="3"/>
  <c r="BH138" i="3"/>
  <c r="BG138" i="3"/>
  <c r="BF138" i="3"/>
  <c r="T138" i="3"/>
  <c r="R138" i="3"/>
  <c r="P138" i="3"/>
  <c r="BK138" i="3"/>
  <c r="J138" i="3"/>
  <c r="BE138" i="3"/>
  <c r="BI137" i="3"/>
  <c r="BH137" i="3"/>
  <c r="BG137" i="3"/>
  <c r="BF137" i="3"/>
  <c r="T137" i="3"/>
  <c r="T136" i="3" s="1"/>
  <c r="R137" i="3"/>
  <c r="R136" i="3"/>
  <c r="P137" i="3"/>
  <c r="P136" i="3" s="1"/>
  <c r="BK137" i="3"/>
  <c r="BK136" i="3"/>
  <c r="J136" i="3" s="1"/>
  <c r="J60" i="3" s="1"/>
  <c r="J137" i="3"/>
  <c r="BE137" i="3" s="1"/>
  <c r="BI135" i="3"/>
  <c r="BH135" i="3"/>
  <c r="BG135" i="3"/>
  <c r="BF135" i="3"/>
  <c r="T135" i="3"/>
  <c r="R135" i="3"/>
  <c r="P135" i="3"/>
  <c r="BK135" i="3"/>
  <c r="J135" i="3"/>
  <c r="BE135" i="3"/>
  <c r="BI134" i="3"/>
  <c r="BH134" i="3"/>
  <c r="BG134" i="3"/>
  <c r="BF134" i="3"/>
  <c r="T134" i="3"/>
  <c r="R134" i="3"/>
  <c r="P134" i="3"/>
  <c r="BK134" i="3"/>
  <c r="J134" i="3"/>
  <c r="BE134" i="3" s="1"/>
  <c r="BI133" i="3"/>
  <c r="BH133" i="3"/>
  <c r="BG133" i="3"/>
  <c r="BF133" i="3"/>
  <c r="T133" i="3"/>
  <c r="R133" i="3"/>
  <c r="P133" i="3"/>
  <c r="P130" i="3" s="1"/>
  <c r="BK133" i="3"/>
  <c r="J133" i="3"/>
  <c r="BE133" i="3"/>
  <c r="BI132" i="3"/>
  <c r="BH132" i="3"/>
  <c r="BG132" i="3"/>
  <c r="BF132" i="3"/>
  <c r="T132" i="3"/>
  <c r="T130" i="3" s="1"/>
  <c r="R132" i="3"/>
  <c r="P132" i="3"/>
  <c r="BK132" i="3"/>
  <c r="J132" i="3"/>
  <c r="BE132" i="3" s="1"/>
  <c r="BI131" i="3"/>
  <c r="BH131" i="3"/>
  <c r="BG131" i="3"/>
  <c r="F32" i="3" s="1"/>
  <c r="BB53" i="1" s="1"/>
  <c r="BF131" i="3"/>
  <c r="T131" i="3"/>
  <c r="R131" i="3"/>
  <c r="R130" i="3" s="1"/>
  <c r="P131" i="3"/>
  <c r="BK131" i="3"/>
  <c r="BK130" i="3" s="1"/>
  <c r="J130" i="3" s="1"/>
  <c r="J59" i="3" s="1"/>
  <c r="J131" i="3"/>
  <c r="BE131" i="3" s="1"/>
  <c r="BI129" i="3"/>
  <c r="BH129" i="3"/>
  <c r="BG129" i="3"/>
  <c r="BF129" i="3"/>
  <c r="T129" i="3"/>
  <c r="R129" i="3"/>
  <c r="P129" i="3"/>
  <c r="BK129" i="3"/>
  <c r="J129" i="3"/>
  <c r="BE129" i="3"/>
  <c r="BI127" i="3"/>
  <c r="BH127" i="3"/>
  <c r="BG127" i="3"/>
  <c r="BF127" i="3"/>
  <c r="T127" i="3"/>
  <c r="R127" i="3"/>
  <c r="P127" i="3"/>
  <c r="BK127" i="3"/>
  <c r="J127" i="3"/>
  <c r="BE127" i="3" s="1"/>
  <c r="BI126" i="3"/>
  <c r="BH126" i="3"/>
  <c r="BG126" i="3"/>
  <c r="BF126" i="3"/>
  <c r="T126" i="3"/>
  <c r="R126" i="3"/>
  <c r="P126" i="3"/>
  <c r="BK126" i="3"/>
  <c r="J126" i="3"/>
  <c r="BE126" i="3"/>
  <c r="BI125" i="3"/>
  <c r="BH125" i="3"/>
  <c r="BG125" i="3"/>
  <c r="BF125" i="3"/>
  <c r="T125" i="3"/>
  <c r="R125" i="3"/>
  <c r="P125" i="3"/>
  <c r="BK125" i="3"/>
  <c r="J125" i="3"/>
  <c r="BE125" i="3" s="1"/>
  <c r="BI124" i="3"/>
  <c r="BH124" i="3"/>
  <c r="BG124" i="3"/>
  <c r="BF124" i="3"/>
  <c r="T124" i="3"/>
  <c r="R124" i="3"/>
  <c r="P124" i="3"/>
  <c r="BK124" i="3"/>
  <c r="J124" i="3"/>
  <c r="BE124" i="3"/>
  <c r="BI123" i="3"/>
  <c r="BH123" i="3"/>
  <c r="BG123" i="3"/>
  <c r="BF123" i="3"/>
  <c r="T123" i="3"/>
  <c r="R123" i="3"/>
  <c r="P123" i="3"/>
  <c r="BK123" i="3"/>
  <c r="J123" i="3"/>
  <c r="BE123" i="3" s="1"/>
  <c r="BI121" i="3"/>
  <c r="BH121" i="3"/>
  <c r="BG121" i="3"/>
  <c r="BF121" i="3"/>
  <c r="T121" i="3"/>
  <c r="R121" i="3"/>
  <c r="P121" i="3"/>
  <c r="BK121" i="3"/>
  <c r="J121" i="3"/>
  <c r="BE121" i="3"/>
  <c r="BI119" i="3"/>
  <c r="BH119" i="3"/>
  <c r="BG119" i="3"/>
  <c r="BF119" i="3"/>
  <c r="T119" i="3"/>
  <c r="R119" i="3"/>
  <c r="P119" i="3"/>
  <c r="BK119" i="3"/>
  <c r="J119" i="3"/>
  <c r="BE119" i="3" s="1"/>
  <c r="BI117" i="3"/>
  <c r="BH117" i="3"/>
  <c r="BG117" i="3"/>
  <c r="BF117" i="3"/>
  <c r="T117" i="3"/>
  <c r="R117" i="3"/>
  <c r="P117" i="3"/>
  <c r="BK117" i="3"/>
  <c r="J117" i="3"/>
  <c r="BE117" i="3"/>
  <c r="BI116" i="3"/>
  <c r="BH116" i="3"/>
  <c r="BG116" i="3"/>
  <c r="BF116" i="3"/>
  <c r="T116" i="3"/>
  <c r="R116" i="3"/>
  <c r="P116" i="3"/>
  <c r="BK116" i="3"/>
  <c r="J116" i="3"/>
  <c r="BE116" i="3" s="1"/>
  <c r="BI115" i="3"/>
  <c r="BH115" i="3"/>
  <c r="BG115" i="3"/>
  <c r="BF115" i="3"/>
  <c r="T115" i="3"/>
  <c r="R115" i="3"/>
  <c r="P115" i="3"/>
  <c r="BK115" i="3"/>
  <c r="J115" i="3"/>
  <c r="BE115" i="3"/>
  <c r="BI114" i="3"/>
  <c r="BH114" i="3"/>
  <c r="BG114" i="3"/>
  <c r="BF114" i="3"/>
  <c r="T114" i="3"/>
  <c r="R114" i="3"/>
  <c r="P114" i="3"/>
  <c r="BK114" i="3"/>
  <c r="J114" i="3"/>
  <c r="BE114" i="3" s="1"/>
  <c r="BI113" i="3"/>
  <c r="BH113" i="3"/>
  <c r="BG113" i="3"/>
  <c r="BF113" i="3"/>
  <c r="T113" i="3"/>
  <c r="R113" i="3"/>
  <c r="P113" i="3"/>
  <c r="BK113" i="3"/>
  <c r="J113" i="3"/>
  <c r="BE113" i="3"/>
  <c r="BI112" i="3"/>
  <c r="BH112" i="3"/>
  <c r="BG112" i="3"/>
  <c r="BF112" i="3"/>
  <c r="T112" i="3"/>
  <c r="R112" i="3"/>
  <c r="P112" i="3"/>
  <c r="BK112" i="3"/>
  <c r="J112" i="3"/>
  <c r="BE112" i="3" s="1"/>
  <c r="BI111" i="3"/>
  <c r="BH111" i="3"/>
  <c r="BG111" i="3"/>
  <c r="BF111" i="3"/>
  <c r="T111" i="3"/>
  <c r="R111" i="3"/>
  <c r="P111" i="3"/>
  <c r="BK111" i="3"/>
  <c r="J111" i="3"/>
  <c r="BE111" i="3"/>
  <c r="BI110" i="3"/>
  <c r="BH110" i="3"/>
  <c r="BG110" i="3"/>
  <c r="BF110" i="3"/>
  <c r="T110" i="3"/>
  <c r="R110" i="3"/>
  <c r="P110" i="3"/>
  <c r="BK110" i="3"/>
  <c r="J110" i="3"/>
  <c r="BE110" i="3" s="1"/>
  <c r="BI109" i="3"/>
  <c r="BH109" i="3"/>
  <c r="BG109" i="3"/>
  <c r="BF109" i="3"/>
  <c r="T109" i="3"/>
  <c r="R109" i="3"/>
  <c r="P109" i="3"/>
  <c r="BK109" i="3"/>
  <c r="J109" i="3"/>
  <c r="BE109" i="3"/>
  <c r="BI108" i="3"/>
  <c r="BH108" i="3"/>
  <c r="BG108" i="3"/>
  <c r="BF108" i="3"/>
  <c r="T108" i="3"/>
  <c r="R108" i="3"/>
  <c r="P108" i="3"/>
  <c r="BK108" i="3"/>
  <c r="J108" i="3"/>
  <c r="BE108" i="3" s="1"/>
  <c r="BI107" i="3"/>
  <c r="BH107" i="3"/>
  <c r="BG107" i="3"/>
  <c r="BF107" i="3"/>
  <c r="T107" i="3"/>
  <c r="R107" i="3"/>
  <c r="P107" i="3"/>
  <c r="BK107" i="3"/>
  <c r="J107" i="3"/>
  <c r="BE107" i="3"/>
  <c r="BI106" i="3"/>
  <c r="BH106" i="3"/>
  <c r="BG106" i="3"/>
  <c r="BF106" i="3"/>
  <c r="T106" i="3"/>
  <c r="R106" i="3"/>
  <c r="P106" i="3"/>
  <c r="BK106" i="3"/>
  <c r="J106" i="3"/>
  <c r="BE106" i="3" s="1"/>
  <c r="BI105" i="3"/>
  <c r="BH105" i="3"/>
  <c r="BG105" i="3"/>
  <c r="BF105" i="3"/>
  <c r="T105" i="3"/>
  <c r="R105" i="3"/>
  <c r="P105" i="3"/>
  <c r="BK105" i="3"/>
  <c r="J105" i="3"/>
  <c r="BE105" i="3"/>
  <c r="BI104" i="3"/>
  <c r="BH104" i="3"/>
  <c r="BG104" i="3"/>
  <c r="BF104" i="3"/>
  <c r="T104" i="3"/>
  <c r="R104" i="3"/>
  <c r="P104" i="3"/>
  <c r="BK104" i="3"/>
  <c r="J104" i="3"/>
  <c r="BE104" i="3" s="1"/>
  <c r="BI103" i="3"/>
  <c r="BH103" i="3"/>
  <c r="BG103" i="3"/>
  <c r="BF103" i="3"/>
  <c r="T103" i="3"/>
  <c r="R103" i="3"/>
  <c r="P103" i="3"/>
  <c r="BK103" i="3"/>
  <c r="J103" i="3"/>
  <c r="BE103" i="3"/>
  <c r="BI102" i="3"/>
  <c r="BH102" i="3"/>
  <c r="BG102" i="3"/>
  <c r="BF102" i="3"/>
  <c r="T102" i="3"/>
  <c r="R102" i="3"/>
  <c r="P102" i="3"/>
  <c r="BK102" i="3"/>
  <c r="J102" i="3"/>
  <c r="BE102" i="3" s="1"/>
  <c r="BI101" i="3"/>
  <c r="BH101" i="3"/>
  <c r="BG101" i="3"/>
  <c r="BF101" i="3"/>
  <c r="T101" i="3"/>
  <c r="R101" i="3"/>
  <c r="P101" i="3"/>
  <c r="BK101" i="3"/>
  <c r="J101" i="3"/>
  <c r="BE101" i="3"/>
  <c r="BI100" i="3"/>
  <c r="BH100" i="3"/>
  <c r="BG100" i="3"/>
  <c r="BF100" i="3"/>
  <c r="T100" i="3"/>
  <c r="R100" i="3"/>
  <c r="P100" i="3"/>
  <c r="BK100" i="3"/>
  <c r="J100" i="3"/>
  <c r="BE100" i="3"/>
  <c r="BI99" i="3"/>
  <c r="BH99" i="3"/>
  <c r="BG99" i="3"/>
  <c r="BF99" i="3"/>
  <c r="T99" i="3"/>
  <c r="R99" i="3"/>
  <c r="P99" i="3"/>
  <c r="BK99" i="3"/>
  <c r="J99" i="3"/>
  <c r="BE99" i="3"/>
  <c r="BI98" i="3"/>
  <c r="BH98" i="3"/>
  <c r="BG98" i="3"/>
  <c r="BF98" i="3"/>
  <c r="T98" i="3"/>
  <c r="R98" i="3"/>
  <c r="P98" i="3"/>
  <c r="BK98" i="3"/>
  <c r="J98" i="3"/>
  <c r="BE98" i="3"/>
  <c r="BI97" i="3"/>
  <c r="BH97" i="3"/>
  <c r="BG97" i="3"/>
  <c r="BF97" i="3"/>
  <c r="T97" i="3"/>
  <c r="R97" i="3"/>
  <c r="P97" i="3"/>
  <c r="BK97" i="3"/>
  <c r="J97" i="3"/>
  <c r="BE97" i="3"/>
  <c r="BI96" i="3"/>
  <c r="BH96" i="3"/>
  <c r="BG96" i="3"/>
  <c r="BF96" i="3"/>
  <c r="T96" i="3"/>
  <c r="R96" i="3"/>
  <c r="P96" i="3"/>
  <c r="BK96" i="3"/>
  <c r="J96" i="3"/>
  <c r="BE96" i="3"/>
  <c r="BI95" i="3"/>
  <c r="BH95" i="3"/>
  <c r="BG95" i="3"/>
  <c r="BF95" i="3"/>
  <c r="T95" i="3"/>
  <c r="R95" i="3"/>
  <c r="P95" i="3"/>
  <c r="BK95" i="3"/>
  <c r="J95" i="3"/>
  <c r="BE95" i="3"/>
  <c r="BI94" i="3"/>
  <c r="BH94" i="3"/>
  <c r="BG94" i="3"/>
  <c r="BF94" i="3"/>
  <c r="T94" i="3"/>
  <c r="R94" i="3"/>
  <c r="P94" i="3"/>
  <c r="BK94" i="3"/>
  <c r="J94" i="3"/>
  <c r="BE94" i="3"/>
  <c r="BI93" i="3"/>
  <c r="BH93" i="3"/>
  <c r="BG93" i="3"/>
  <c r="BF93" i="3"/>
  <c r="T93" i="3"/>
  <c r="R93" i="3"/>
  <c r="P93" i="3"/>
  <c r="BK93" i="3"/>
  <c r="J93" i="3"/>
  <c r="BE93" i="3"/>
  <c r="BI92" i="3"/>
  <c r="BH92" i="3"/>
  <c r="BG92" i="3"/>
  <c r="BF92" i="3"/>
  <c r="T92" i="3"/>
  <c r="R92" i="3"/>
  <c r="P92" i="3"/>
  <c r="BK92" i="3"/>
  <c r="J92" i="3"/>
  <c r="BE92" i="3"/>
  <c r="BI91" i="3"/>
  <c r="BH91" i="3"/>
  <c r="BG91" i="3"/>
  <c r="BF91" i="3"/>
  <c r="T91" i="3"/>
  <c r="R91" i="3"/>
  <c r="P91" i="3"/>
  <c r="BK91" i="3"/>
  <c r="J91" i="3"/>
  <c r="BE91" i="3"/>
  <c r="BI90" i="3"/>
  <c r="BH90" i="3"/>
  <c r="BG90" i="3"/>
  <c r="BF90" i="3"/>
  <c r="T90" i="3"/>
  <c r="R90" i="3"/>
  <c r="P90" i="3"/>
  <c r="BK90" i="3"/>
  <c r="J90" i="3"/>
  <c r="BE90" i="3"/>
  <c r="BI89" i="3"/>
  <c r="BH89" i="3"/>
  <c r="BG89" i="3"/>
  <c r="BF89" i="3"/>
  <c r="T89" i="3"/>
  <c r="R89" i="3"/>
  <c r="P89" i="3"/>
  <c r="BK89" i="3"/>
  <c r="J89" i="3"/>
  <c r="BE89" i="3"/>
  <c r="BI88" i="3"/>
  <c r="BH88" i="3"/>
  <c r="BG88" i="3"/>
  <c r="BF88" i="3"/>
  <c r="T88" i="3"/>
  <c r="R88" i="3"/>
  <c r="P88" i="3"/>
  <c r="BK88" i="3"/>
  <c r="J88" i="3"/>
  <c r="BE88" i="3"/>
  <c r="BI87" i="3"/>
  <c r="BH87" i="3"/>
  <c r="BG87" i="3"/>
  <c r="BF87" i="3"/>
  <c r="T87" i="3"/>
  <c r="R87" i="3"/>
  <c r="P87" i="3"/>
  <c r="BK87" i="3"/>
  <c r="J87" i="3"/>
  <c r="BE87" i="3"/>
  <c r="BI86" i="3"/>
  <c r="BH86" i="3"/>
  <c r="BG86" i="3"/>
  <c r="BF86" i="3"/>
  <c r="T86" i="3"/>
  <c r="R86" i="3"/>
  <c r="P86" i="3"/>
  <c r="BK86" i="3"/>
  <c r="J86" i="3"/>
  <c r="BE86" i="3"/>
  <c r="BI85" i="3"/>
  <c r="BH85" i="3"/>
  <c r="BG85" i="3"/>
  <c r="BF85" i="3"/>
  <c r="T85" i="3"/>
  <c r="T82" i="3" s="1"/>
  <c r="T81" i="3" s="1"/>
  <c r="T80" i="3" s="1"/>
  <c r="R85" i="3"/>
  <c r="P85" i="3"/>
  <c r="BK85" i="3"/>
  <c r="J85" i="3"/>
  <c r="BE85" i="3"/>
  <c r="BI84" i="3"/>
  <c r="BH84" i="3"/>
  <c r="BG84" i="3"/>
  <c r="BF84" i="3"/>
  <c r="T84" i="3"/>
  <c r="R84" i="3"/>
  <c r="P84" i="3"/>
  <c r="P82" i="3" s="1"/>
  <c r="P81" i="3" s="1"/>
  <c r="P80" i="3" s="1"/>
  <c r="AU53" i="1" s="1"/>
  <c r="BK84" i="3"/>
  <c r="J84" i="3"/>
  <c r="BE84" i="3"/>
  <c r="BI83" i="3"/>
  <c r="F34" i="3"/>
  <c r="BD53" i="1" s="1"/>
  <c r="BH83" i="3"/>
  <c r="BG83" i="3"/>
  <c r="BF83" i="3"/>
  <c r="J31" i="3" s="1"/>
  <c r="AW53" i="1" s="1"/>
  <c r="T83" i="3"/>
  <c r="R83" i="3"/>
  <c r="R82" i="3"/>
  <c r="P83" i="3"/>
  <c r="BK83" i="3"/>
  <c r="J83" i="3"/>
  <c r="BE83" i="3" s="1"/>
  <c r="J76" i="3"/>
  <c r="F76" i="3"/>
  <c r="F74" i="3"/>
  <c r="E72" i="3"/>
  <c r="J51" i="3"/>
  <c r="F51" i="3"/>
  <c r="F49" i="3"/>
  <c r="E47" i="3"/>
  <c r="J18" i="3"/>
  <c r="E18" i="3"/>
  <c r="F77" i="3" s="1"/>
  <c r="F52" i="3"/>
  <c r="J17" i="3"/>
  <c r="J12" i="3"/>
  <c r="J74" i="3" s="1"/>
  <c r="J49" i="3"/>
  <c r="E7" i="3"/>
  <c r="E45" i="3" s="1"/>
  <c r="E70" i="3"/>
  <c r="AY52" i="1"/>
  <c r="AX52" i="1"/>
  <c r="BI439" i="2"/>
  <c r="BH439" i="2"/>
  <c r="BG439" i="2"/>
  <c r="BF439" i="2"/>
  <c r="T439" i="2"/>
  <c r="R439" i="2"/>
  <c r="P439" i="2"/>
  <c r="BK439" i="2"/>
  <c r="J439" i="2"/>
  <c r="BE439" i="2" s="1"/>
  <c r="BI438" i="2"/>
  <c r="BH438" i="2"/>
  <c r="BG438" i="2"/>
  <c r="BF438" i="2"/>
  <c r="T438" i="2"/>
  <c r="R438" i="2"/>
  <c r="P438" i="2"/>
  <c r="BK438" i="2"/>
  <c r="J438" i="2"/>
  <c r="BE438" i="2" s="1"/>
  <c r="BI434" i="2"/>
  <c r="BH434" i="2"/>
  <c r="BG434" i="2"/>
  <c r="BF434" i="2"/>
  <c r="T434" i="2"/>
  <c r="R434" i="2"/>
  <c r="R433" i="2" s="1"/>
  <c r="P434" i="2"/>
  <c r="P433" i="2" s="1"/>
  <c r="BK434" i="2"/>
  <c r="J434" i="2"/>
  <c r="BE434" i="2"/>
  <c r="BI429" i="2"/>
  <c r="BH429" i="2"/>
  <c r="BG429" i="2"/>
  <c r="BF429" i="2"/>
  <c r="T429" i="2"/>
  <c r="T428" i="2" s="1"/>
  <c r="R429" i="2"/>
  <c r="R428" i="2" s="1"/>
  <c r="P429" i="2"/>
  <c r="P428" i="2" s="1"/>
  <c r="BK429" i="2"/>
  <c r="BK428" i="2" s="1"/>
  <c r="J428" i="2" s="1"/>
  <c r="J71" i="2" s="1"/>
  <c r="J429" i="2"/>
  <c r="BE429" i="2" s="1"/>
  <c r="BI426" i="2"/>
  <c r="BH426" i="2"/>
  <c r="BG426" i="2"/>
  <c r="BF426" i="2"/>
  <c r="T426" i="2"/>
  <c r="R426" i="2"/>
  <c r="P426" i="2"/>
  <c r="BK426" i="2"/>
  <c r="J426" i="2"/>
  <c r="BE426" i="2" s="1"/>
  <c r="BI424" i="2"/>
  <c r="BH424" i="2"/>
  <c r="BG424" i="2"/>
  <c r="BF424" i="2"/>
  <c r="T424" i="2"/>
  <c r="R424" i="2"/>
  <c r="P424" i="2"/>
  <c r="BK424" i="2"/>
  <c r="J424" i="2"/>
  <c r="BE424" i="2" s="1"/>
  <c r="BI420" i="2"/>
  <c r="BH420" i="2"/>
  <c r="BG420" i="2"/>
  <c r="BF420" i="2"/>
  <c r="T420" i="2"/>
  <c r="R420" i="2"/>
  <c r="P420" i="2"/>
  <c r="BK420" i="2"/>
  <c r="J420" i="2"/>
  <c r="BE420" i="2" s="1"/>
  <c r="BI416" i="2"/>
  <c r="BH416" i="2"/>
  <c r="BG416" i="2"/>
  <c r="BF416" i="2"/>
  <c r="T416" i="2"/>
  <c r="R416" i="2"/>
  <c r="P416" i="2"/>
  <c r="BK416" i="2"/>
  <c r="J416" i="2"/>
  <c r="BE416" i="2" s="1"/>
  <c r="BI412" i="2"/>
  <c r="BH412" i="2"/>
  <c r="BG412" i="2"/>
  <c r="BF412" i="2"/>
  <c r="T412" i="2"/>
  <c r="R412" i="2"/>
  <c r="P412" i="2"/>
  <c r="BK412" i="2"/>
  <c r="J412" i="2"/>
  <c r="BE412" i="2" s="1"/>
  <c r="BI410" i="2"/>
  <c r="BH410" i="2"/>
  <c r="BG410" i="2"/>
  <c r="BF410" i="2"/>
  <c r="T410" i="2"/>
  <c r="R410" i="2"/>
  <c r="P410" i="2"/>
  <c r="BK410" i="2"/>
  <c r="J410" i="2"/>
  <c r="BE410" i="2" s="1"/>
  <c r="BI393" i="2"/>
  <c r="BH393" i="2"/>
  <c r="BG393" i="2"/>
  <c r="BF393" i="2"/>
  <c r="T393" i="2"/>
  <c r="T392" i="2" s="1"/>
  <c r="R393" i="2"/>
  <c r="P393" i="2"/>
  <c r="BK393" i="2"/>
  <c r="J393" i="2"/>
  <c r="BE393" i="2" s="1"/>
  <c r="BI390" i="2"/>
  <c r="BH390" i="2"/>
  <c r="BG390" i="2"/>
  <c r="BF390" i="2"/>
  <c r="T390" i="2"/>
  <c r="R390" i="2"/>
  <c r="P390" i="2"/>
  <c r="BK390" i="2"/>
  <c r="J390" i="2"/>
  <c r="BE390" i="2" s="1"/>
  <c r="BI388" i="2"/>
  <c r="BH388" i="2"/>
  <c r="BG388" i="2"/>
  <c r="BF388" i="2"/>
  <c r="T388" i="2"/>
  <c r="R388" i="2"/>
  <c r="P388" i="2"/>
  <c r="BK388" i="2"/>
  <c r="J388" i="2"/>
  <c r="BE388" i="2" s="1"/>
  <c r="BI385" i="2"/>
  <c r="BH385" i="2"/>
  <c r="BG385" i="2"/>
  <c r="BF385" i="2"/>
  <c r="T385" i="2"/>
  <c r="R385" i="2"/>
  <c r="P385" i="2"/>
  <c r="BK385" i="2"/>
  <c r="J385" i="2"/>
  <c r="BE385" i="2" s="1"/>
  <c r="BI377" i="2"/>
  <c r="BH377" i="2"/>
  <c r="BG377" i="2"/>
  <c r="BF377" i="2"/>
  <c r="T377" i="2"/>
  <c r="R377" i="2"/>
  <c r="P377" i="2"/>
  <c r="BK377" i="2"/>
  <c r="J377" i="2"/>
  <c r="BE377" i="2" s="1"/>
  <c r="BI371" i="2"/>
  <c r="BH371" i="2"/>
  <c r="BG371" i="2"/>
  <c r="BF371" i="2"/>
  <c r="T371" i="2"/>
  <c r="R371" i="2"/>
  <c r="P371" i="2"/>
  <c r="BK371" i="2"/>
  <c r="J371" i="2"/>
  <c r="BE371" i="2" s="1"/>
  <c r="BI369" i="2"/>
  <c r="BH369" i="2"/>
  <c r="BG369" i="2"/>
  <c r="BF369" i="2"/>
  <c r="T369" i="2"/>
  <c r="R369" i="2"/>
  <c r="P369" i="2"/>
  <c r="BK369" i="2"/>
  <c r="J369" i="2"/>
  <c r="BE369" i="2" s="1"/>
  <c r="BI363" i="2"/>
  <c r="BH363" i="2"/>
  <c r="BG363" i="2"/>
  <c r="BF363" i="2"/>
  <c r="T363" i="2"/>
  <c r="R363" i="2"/>
  <c r="P363" i="2"/>
  <c r="BK363" i="2"/>
  <c r="J363" i="2"/>
  <c r="BE363" i="2" s="1"/>
  <c r="BI358" i="2"/>
  <c r="BH358" i="2"/>
  <c r="BG358" i="2"/>
  <c r="BF358" i="2"/>
  <c r="T358" i="2"/>
  <c r="R358" i="2"/>
  <c r="P358" i="2"/>
  <c r="BK358" i="2"/>
  <c r="J358" i="2"/>
  <c r="BE358" i="2" s="1"/>
  <c r="BI354" i="2"/>
  <c r="BH354" i="2"/>
  <c r="BG354" i="2"/>
  <c r="BF354" i="2"/>
  <c r="T354" i="2"/>
  <c r="R354" i="2"/>
  <c r="P354" i="2"/>
  <c r="BK354" i="2"/>
  <c r="J354" i="2"/>
  <c r="BE354" i="2" s="1"/>
  <c r="BI352" i="2"/>
  <c r="BH352" i="2"/>
  <c r="BG352" i="2"/>
  <c r="BF352" i="2"/>
  <c r="T352" i="2"/>
  <c r="R352" i="2"/>
  <c r="P352" i="2"/>
  <c r="BK352" i="2"/>
  <c r="J352" i="2"/>
  <c r="BE352" i="2" s="1"/>
  <c r="BI348" i="2"/>
  <c r="BH348" i="2"/>
  <c r="BG348" i="2"/>
  <c r="BF348" i="2"/>
  <c r="T348" i="2"/>
  <c r="T347" i="2" s="1"/>
  <c r="R348" i="2"/>
  <c r="P348" i="2"/>
  <c r="BK348" i="2"/>
  <c r="J348" i="2"/>
  <c r="BE348" i="2" s="1"/>
  <c r="BI345" i="2"/>
  <c r="BH345" i="2"/>
  <c r="BG345" i="2"/>
  <c r="BF345" i="2"/>
  <c r="T345" i="2"/>
  <c r="R345" i="2"/>
  <c r="P345" i="2"/>
  <c r="BK345" i="2"/>
  <c r="J345" i="2"/>
  <c r="BE345" i="2" s="1"/>
  <c r="BI343" i="2"/>
  <c r="BH343" i="2"/>
  <c r="BG343" i="2"/>
  <c r="BF343" i="2"/>
  <c r="T343" i="2"/>
  <c r="R343" i="2"/>
  <c r="P343" i="2"/>
  <c r="BK343" i="2"/>
  <c r="J343" i="2"/>
  <c r="BE343" i="2" s="1"/>
  <c r="BI339" i="2"/>
  <c r="BH339" i="2"/>
  <c r="BG339" i="2"/>
  <c r="BF339" i="2"/>
  <c r="T339" i="2"/>
  <c r="R339" i="2"/>
  <c r="P339" i="2"/>
  <c r="BK339" i="2"/>
  <c r="J339" i="2"/>
  <c r="BE339" i="2" s="1"/>
  <c r="BI337" i="2"/>
  <c r="BH337" i="2"/>
  <c r="BG337" i="2"/>
  <c r="BF337" i="2"/>
  <c r="T337" i="2"/>
  <c r="R337" i="2"/>
  <c r="P337" i="2"/>
  <c r="BK337" i="2"/>
  <c r="J337" i="2"/>
  <c r="BE337" i="2" s="1"/>
  <c r="BI333" i="2"/>
  <c r="BH333" i="2"/>
  <c r="BG333" i="2"/>
  <c r="BF333" i="2"/>
  <c r="T333" i="2"/>
  <c r="R333" i="2"/>
  <c r="P333" i="2"/>
  <c r="BK333" i="2"/>
  <c r="J333" i="2"/>
  <c r="BE333" i="2" s="1"/>
  <c r="BI329" i="2"/>
  <c r="BH329" i="2"/>
  <c r="BG329" i="2"/>
  <c r="BF329" i="2"/>
  <c r="T329" i="2"/>
  <c r="R329" i="2"/>
  <c r="P329" i="2"/>
  <c r="BK329" i="2"/>
  <c r="J329" i="2"/>
  <c r="BE329" i="2" s="1"/>
  <c r="BI327" i="2"/>
  <c r="BH327" i="2"/>
  <c r="BG327" i="2"/>
  <c r="BF327" i="2"/>
  <c r="T327" i="2"/>
  <c r="R327" i="2"/>
  <c r="P327" i="2"/>
  <c r="BK327" i="2"/>
  <c r="J327" i="2"/>
  <c r="BE327" i="2" s="1"/>
  <c r="BI325" i="2"/>
  <c r="BH325" i="2"/>
  <c r="BG325" i="2"/>
  <c r="BF325" i="2"/>
  <c r="T325" i="2"/>
  <c r="R325" i="2"/>
  <c r="P325" i="2"/>
  <c r="BK325" i="2"/>
  <c r="J325" i="2"/>
  <c r="BE325" i="2" s="1"/>
  <c r="BI321" i="2"/>
  <c r="BH321" i="2"/>
  <c r="BG321" i="2"/>
  <c r="BF321" i="2"/>
  <c r="T321" i="2"/>
  <c r="R321" i="2"/>
  <c r="P321" i="2"/>
  <c r="BK321" i="2"/>
  <c r="J321" i="2"/>
  <c r="BE321" i="2" s="1"/>
  <c r="BI317" i="2"/>
  <c r="BH317" i="2"/>
  <c r="BG317" i="2"/>
  <c r="BF317" i="2"/>
  <c r="T317" i="2"/>
  <c r="R317" i="2"/>
  <c r="P317" i="2"/>
  <c r="BK317" i="2"/>
  <c r="J317" i="2"/>
  <c r="BE317" i="2" s="1"/>
  <c r="BI314" i="2"/>
  <c r="BH314" i="2"/>
  <c r="BG314" i="2"/>
  <c r="BF314" i="2"/>
  <c r="T314" i="2"/>
  <c r="R314" i="2"/>
  <c r="P314" i="2"/>
  <c r="BK314" i="2"/>
  <c r="J314" i="2"/>
  <c r="BE314" i="2" s="1"/>
  <c r="BI311" i="2"/>
  <c r="BH311" i="2"/>
  <c r="BG311" i="2"/>
  <c r="BF311" i="2"/>
  <c r="T311" i="2"/>
  <c r="R311" i="2"/>
  <c r="P311" i="2"/>
  <c r="BK311" i="2"/>
  <c r="BK310" i="2" s="1"/>
  <c r="J310" i="2" s="1"/>
  <c r="J68" i="2" s="1"/>
  <c r="J311" i="2"/>
  <c r="BE311" i="2"/>
  <c r="BI308" i="2"/>
  <c r="BH308" i="2"/>
  <c r="BG308" i="2"/>
  <c r="BF308" i="2"/>
  <c r="T308" i="2"/>
  <c r="R308" i="2"/>
  <c r="P308" i="2"/>
  <c r="BK308" i="2"/>
  <c r="J308" i="2"/>
  <c r="BE308" i="2" s="1"/>
  <c r="BI306" i="2"/>
  <c r="BH306" i="2"/>
  <c r="BG306" i="2"/>
  <c r="BF306" i="2"/>
  <c r="T306" i="2"/>
  <c r="R306" i="2"/>
  <c r="P306" i="2"/>
  <c r="BK306" i="2"/>
  <c r="J306" i="2"/>
  <c r="BE306" i="2" s="1"/>
  <c r="BI305" i="2"/>
  <c r="BH305" i="2"/>
  <c r="BG305" i="2"/>
  <c r="BF305" i="2"/>
  <c r="T305" i="2"/>
  <c r="R305" i="2"/>
  <c r="P305" i="2"/>
  <c r="BK305" i="2"/>
  <c r="J305" i="2"/>
  <c r="BE305" i="2" s="1"/>
  <c r="BI304" i="2"/>
  <c r="BH304" i="2"/>
  <c r="BG304" i="2"/>
  <c r="BF304" i="2"/>
  <c r="T304" i="2"/>
  <c r="R304" i="2"/>
  <c r="P304" i="2"/>
  <c r="BK304" i="2"/>
  <c r="J304" i="2"/>
  <c r="BE304" i="2" s="1"/>
  <c r="BI300" i="2"/>
  <c r="BH300" i="2"/>
  <c r="BG300" i="2"/>
  <c r="BF300" i="2"/>
  <c r="T300" i="2"/>
  <c r="R300" i="2"/>
  <c r="P300" i="2"/>
  <c r="BK300" i="2"/>
  <c r="J300" i="2"/>
  <c r="BE300" i="2" s="1"/>
  <c r="BI298" i="2"/>
  <c r="BH298" i="2"/>
  <c r="BG298" i="2"/>
  <c r="BF298" i="2"/>
  <c r="T298" i="2"/>
  <c r="R298" i="2"/>
  <c r="P298" i="2"/>
  <c r="BK298" i="2"/>
  <c r="J298" i="2"/>
  <c r="BE298" i="2" s="1"/>
  <c r="BI293" i="2"/>
  <c r="BH293" i="2"/>
  <c r="BG293" i="2"/>
  <c r="BF293" i="2"/>
  <c r="T293" i="2"/>
  <c r="R293" i="2"/>
  <c r="P293" i="2"/>
  <c r="BK293" i="2"/>
  <c r="J293" i="2"/>
  <c r="BE293" i="2" s="1"/>
  <c r="BI289" i="2"/>
  <c r="BH289" i="2"/>
  <c r="BG289" i="2"/>
  <c r="BF289" i="2"/>
  <c r="T289" i="2"/>
  <c r="R289" i="2"/>
  <c r="P289" i="2"/>
  <c r="BK289" i="2"/>
  <c r="J289" i="2"/>
  <c r="BE289" i="2" s="1"/>
  <c r="BI288" i="2"/>
  <c r="BH288" i="2"/>
  <c r="BG288" i="2"/>
  <c r="BF288" i="2"/>
  <c r="T288" i="2"/>
  <c r="R288" i="2"/>
  <c r="P288" i="2"/>
  <c r="BK288" i="2"/>
  <c r="J288" i="2"/>
  <c r="BE288" i="2" s="1"/>
  <c r="BI283" i="2"/>
  <c r="BH283" i="2"/>
  <c r="BG283" i="2"/>
  <c r="BF283" i="2"/>
  <c r="T283" i="2"/>
  <c r="R283" i="2"/>
  <c r="P283" i="2"/>
  <c r="BK283" i="2"/>
  <c r="J283" i="2"/>
  <c r="BE283" i="2" s="1"/>
  <c r="BI282" i="2"/>
  <c r="BH282" i="2"/>
  <c r="BG282" i="2"/>
  <c r="BF282" i="2"/>
  <c r="T282" i="2"/>
  <c r="R282" i="2"/>
  <c r="P282" i="2"/>
  <c r="BK282" i="2"/>
  <c r="J282" i="2"/>
  <c r="BE282" i="2" s="1"/>
  <c r="BI278" i="2"/>
  <c r="BH278" i="2"/>
  <c r="BG278" i="2"/>
  <c r="BF278" i="2"/>
  <c r="T278" i="2"/>
  <c r="R278" i="2"/>
  <c r="P278" i="2"/>
  <c r="BK278" i="2"/>
  <c r="J278" i="2"/>
  <c r="BE278" i="2" s="1"/>
  <c r="BI273" i="2"/>
  <c r="BH273" i="2"/>
  <c r="BG273" i="2"/>
  <c r="BF273" i="2"/>
  <c r="T273" i="2"/>
  <c r="R273" i="2"/>
  <c r="R272" i="2" s="1"/>
  <c r="P273" i="2"/>
  <c r="BK273" i="2"/>
  <c r="J273" i="2"/>
  <c r="BE273" i="2"/>
  <c r="BI270" i="2"/>
  <c r="BH270" i="2"/>
  <c r="BG270" i="2"/>
  <c r="BF270" i="2"/>
  <c r="T270" i="2"/>
  <c r="R270" i="2"/>
  <c r="P270" i="2"/>
  <c r="BK270" i="2"/>
  <c r="J270" i="2"/>
  <c r="BE270" i="2" s="1"/>
  <c r="BI268" i="2"/>
  <c r="BH268" i="2"/>
  <c r="BG268" i="2"/>
  <c r="BF268" i="2"/>
  <c r="T268" i="2"/>
  <c r="R268" i="2"/>
  <c r="P268" i="2"/>
  <c r="BK268" i="2"/>
  <c r="J268" i="2"/>
  <c r="BE268" i="2" s="1"/>
  <c r="BI267" i="2"/>
  <c r="BH267" i="2"/>
  <c r="BG267" i="2"/>
  <c r="BF267" i="2"/>
  <c r="T267" i="2"/>
  <c r="R267" i="2"/>
  <c r="P267" i="2"/>
  <c r="BK267" i="2"/>
  <c r="J267" i="2"/>
  <c r="BE267" i="2" s="1"/>
  <c r="BI265" i="2"/>
  <c r="BH265" i="2"/>
  <c r="BG265" i="2"/>
  <c r="BF265" i="2"/>
  <c r="T265" i="2"/>
  <c r="R265" i="2"/>
  <c r="P265" i="2"/>
  <c r="BK265" i="2"/>
  <c r="J265" i="2"/>
  <c r="BE265" i="2" s="1"/>
  <c r="BI264" i="2"/>
  <c r="BH264" i="2"/>
  <c r="BG264" i="2"/>
  <c r="BF264" i="2"/>
  <c r="T264" i="2"/>
  <c r="R264" i="2"/>
  <c r="P264" i="2"/>
  <c r="BK264" i="2"/>
  <c r="J264" i="2"/>
  <c r="BE264" i="2" s="1"/>
  <c r="BI262" i="2"/>
  <c r="BH262" i="2"/>
  <c r="BG262" i="2"/>
  <c r="BF262" i="2"/>
  <c r="T262" i="2"/>
  <c r="R262" i="2"/>
  <c r="P262" i="2"/>
  <c r="P261" i="2" s="1"/>
  <c r="BK262" i="2"/>
  <c r="J262" i="2"/>
  <c r="BE262" i="2"/>
  <c r="BI260" i="2"/>
  <c r="BH260" i="2"/>
  <c r="BG260" i="2"/>
  <c r="BF260" i="2"/>
  <c r="T260" i="2"/>
  <c r="R260" i="2"/>
  <c r="P260" i="2"/>
  <c r="BK260" i="2"/>
  <c r="J260" i="2"/>
  <c r="BE260" i="2" s="1"/>
  <c r="BI259" i="2"/>
  <c r="BH259" i="2"/>
  <c r="BG259" i="2"/>
  <c r="BF259" i="2"/>
  <c r="T259" i="2"/>
  <c r="R259" i="2"/>
  <c r="P259" i="2"/>
  <c r="BK259" i="2"/>
  <c r="J259" i="2"/>
  <c r="BE259" i="2" s="1"/>
  <c r="BI258" i="2"/>
  <c r="BH258" i="2"/>
  <c r="BG258" i="2"/>
  <c r="BF258" i="2"/>
  <c r="T258" i="2"/>
  <c r="R258" i="2"/>
  <c r="P258" i="2"/>
  <c r="BK258" i="2"/>
  <c r="J258" i="2"/>
  <c r="BE258" i="2" s="1"/>
  <c r="BI257" i="2"/>
  <c r="BH257" i="2"/>
  <c r="BG257" i="2"/>
  <c r="BF257" i="2"/>
  <c r="T257" i="2"/>
  <c r="R257" i="2"/>
  <c r="R256" i="2" s="1"/>
  <c r="P257" i="2"/>
  <c r="BK257" i="2"/>
  <c r="BK256" i="2"/>
  <c r="J256" i="2" s="1"/>
  <c r="J65" i="2" s="1"/>
  <c r="J257" i="2"/>
  <c r="BE257" i="2" s="1"/>
  <c r="BI253" i="2"/>
  <c r="BH253" i="2"/>
  <c r="BG253" i="2"/>
  <c r="BF253" i="2"/>
  <c r="T253" i="2"/>
  <c r="T252" i="2" s="1"/>
  <c r="R253" i="2"/>
  <c r="R252" i="2" s="1"/>
  <c r="P253" i="2"/>
  <c r="P252" i="2" s="1"/>
  <c r="BK253" i="2"/>
  <c r="BK252" i="2" s="1"/>
  <c r="J252" i="2" s="1"/>
  <c r="J63" i="2" s="1"/>
  <c r="J253" i="2"/>
  <c r="BE253" i="2"/>
  <c r="BI246" i="2"/>
  <c r="BH246" i="2"/>
  <c r="BG246" i="2"/>
  <c r="BF246" i="2"/>
  <c r="T246" i="2"/>
  <c r="R246" i="2"/>
  <c r="P246" i="2"/>
  <c r="BK246" i="2"/>
  <c r="J246" i="2"/>
  <c r="BE246" i="2" s="1"/>
  <c r="BI242" i="2"/>
  <c r="BH242" i="2"/>
  <c r="BG242" i="2"/>
  <c r="BF242" i="2"/>
  <c r="T242" i="2"/>
  <c r="R242" i="2"/>
  <c r="P242" i="2"/>
  <c r="BK242" i="2"/>
  <c r="J242" i="2"/>
  <c r="BE242" i="2" s="1"/>
  <c r="BI238" i="2"/>
  <c r="BH238" i="2"/>
  <c r="BG238" i="2"/>
  <c r="BF238" i="2"/>
  <c r="T238" i="2"/>
  <c r="R238" i="2"/>
  <c r="P238" i="2"/>
  <c r="BK238" i="2"/>
  <c r="J238" i="2"/>
  <c r="BE238" i="2" s="1"/>
  <c r="BI234" i="2"/>
  <c r="BH234" i="2"/>
  <c r="BG234" i="2"/>
  <c r="BF234" i="2"/>
  <c r="T234" i="2"/>
  <c r="R234" i="2"/>
  <c r="P234" i="2"/>
  <c r="BK234" i="2"/>
  <c r="J234" i="2"/>
  <c r="BE234" i="2" s="1"/>
  <c r="BI232" i="2"/>
  <c r="BH232" i="2"/>
  <c r="BG232" i="2"/>
  <c r="BF232" i="2"/>
  <c r="T232" i="2"/>
  <c r="R232" i="2"/>
  <c r="P232" i="2"/>
  <c r="BK232" i="2"/>
  <c r="J232" i="2"/>
  <c r="BE232" i="2" s="1"/>
  <c r="BI230" i="2"/>
  <c r="BH230" i="2"/>
  <c r="BG230" i="2"/>
  <c r="BF230" i="2"/>
  <c r="T230" i="2"/>
  <c r="R230" i="2"/>
  <c r="P230" i="2"/>
  <c r="BK230" i="2"/>
  <c r="BK229" i="2" s="1"/>
  <c r="J229" i="2" s="1"/>
  <c r="J62" i="2" s="1"/>
  <c r="J230" i="2"/>
  <c r="BE230" i="2"/>
  <c r="BI225" i="2"/>
  <c r="BH225" i="2"/>
  <c r="BG225" i="2"/>
  <c r="BF225" i="2"/>
  <c r="T225" i="2"/>
  <c r="R225" i="2"/>
  <c r="P225" i="2"/>
  <c r="BK225" i="2"/>
  <c r="J225" i="2"/>
  <c r="BE225" i="2" s="1"/>
  <c r="BI221" i="2"/>
  <c r="BH221" i="2"/>
  <c r="BG221" i="2"/>
  <c r="BF221" i="2"/>
  <c r="T221" i="2"/>
  <c r="R221" i="2"/>
  <c r="P221" i="2"/>
  <c r="BK221" i="2"/>
  <c r="J221" i="2"/>
  <c r="BE221" i="2" s="1"/>
  <c r="BI218" i="2"/>
  <c r="BH218" i="2"/>
  <c r="BG218" i="2"/>
  <c r="BF218" i="2"/>
  <c r="T218" i="2"/>
  <c r="R218" i="2"/>
  <c r="P218" i="2"/>
  <c r="BK218" i="2"/>
  <c r="J218" i="2"/>
  <c r="BE218" i="2" s="1"/>
  <c r="BI215" i="2"/>
  <c r="BH215" i="2"/>
  <c r="BG215" i="2"/>
  <c r="BF215" i="2"/>
  <c r="T215" i="2"/>
  <c r="R215" i="2"/>
  <c r="P215" i="2"/>
  <c r="BK215" i="2"/>
  <c r="J215" i="2"/>
  <c r="BE215" i="2" s="1"/>
  <c r="BI210" i="2"/>
  <c r="BH210" i="2"/>
  <c r="BG210" i="2"/>
  <c r="BF210" i="2"/>
  <c r="T210" i="2"/>
  <c r="R210" i="2"/>
  <c r="P210" i="2"/>
  <c r="BK210" i="2"/>
  <c r="J210" i="2"/>
  <c r="BE210" i="2" s="1"/>
  <c r="BI206" i="2"/>
  <c r="BH206" i="2"/>
  <c r="BG206" i="2"/>
  <c r="BF206" i="2"/>
  <c r="T206" i="2"/>
  <c r="R206" i="2"/>
  <c r="P206" i="2"/>
  <c r="BK206" i="2"/>
  <c r="J206" i="2"/>
  <c r="BE206" i="2" s="1"/>
  <c r="BI205" i="2"/>
  <c r="BH205" i="2"/>
  <c r="BG205" i="2"/>
  <c r="BF205" i="2"/>
  <c r="T205" i="2"/>
  <c r="R205" i="2"/>
  <c r="P205" i="2"/>
  <c r="BK205" i="2"/>
  <c r="J205" i="2"/>
  <c r="BE205" i="2" s="1"/>
  <c r="BI200" i="2"/>
  <c r="BH200" i="2"/>
  <c r="BG200" i="2"/>
  <c r="BF200" i="2"/>
  <c r="T200" i="2"/>
  <c r="R200" i="2"/>
  <c r="P200" i="2"/>
  <c r="BK200" i="2"/>
  <c r="J200" i="2"/>
  <c r="BE200" i="2" s="1"/>
  <c r="BI196" i="2"/>
  <c r="BH196" i="2"/>
  <c r="BG196" i="2"/>
  <c r="BF196" i="2"/>
  <c r="T196" i="2"/>
  <c r="R196" i="2"/>
  <c r="R195" i="2" s="1"/>
  <c r="P196" i="2"/>
  <c r="BK196" i="2"/>
  <c r="J196" i="2"/>
  <c r="BE196" i="2"/>
  <c r="BI191" i="2"/>
  <c r="BH191" i="2"/>
  <c r="BG191" i="2"/>
  <c r="BF191" i="2"/>
  <c r="T191" i="2"/>
  <c r="T190" i="2" s="1"/>
  <c r="R191" i="2"/>
  <c r="R190" i="2" s="1"/>
  <c r="P191" i="2"/>
  <c r="P190" i="2" s="1"/>
  <c r="BK191" i="2"/>
  <c r="BK190" i="2" s="1"/>
  <c r="J190" i="2" s="1"/>
  <c r="J60" i="2" s="1"/>
  <c r="J191" i="2"/>
  <c r="BE191" i="2"/>
  <c r="BI189" i="2"/>
  <c r="BH189" i="2"/>
  <c r="BG189" i="2"/>
  <c r="BF189" i="2"/>
  <c r="T189" i="2"/>
  <c r="R189" i="2"/>
  <c r="P189" i="2"/>
  <c r="BK189" i="2"/>
  <c r="J189" i="2"/>
  <c r="BE189" i="2" s="1"/>
  <c r="BI187" i="2"/>
  <c r="BH187" i="2"/>
  <c r="BG187" i="2"/>
  <c r="BF187" i="2"/>
  <c r="T187" i="2"/>
  <c r="R187" i="2"/>
  <c r="P187" i="2"/>
  <c r="BK187" i="2"/>
  <c r="J187" i="2"/>
  <c r="BE187" i="2" s="1"/>
  <c r="BI186" i="2"/>
  <c r="BH186" i="2"/>
  <c r="BG186" i="2"/>
  <c r="BF186" i="2"/>
  <c r="T186" i="2"/>
  <c r="R186" i="2"/>
  <c r="P186" i="2"/>
  <c r="BK186" i="2"/>
  <c r="J186" i="2"/>
  <c r="BE186" i="2"/>
  <c r="BI182" i="2"/>
  <c r="BH182" i="2"/>
  <c r="BG182" i="2"/>
  <c r="BF182" i="2"/>
  <c r="T182" i="2"/>
  <c r="R182" i="2"/>
  <c r="P182" i="2"/>
  <c r="BK182" i="2"/>
  <c r="J182" i="2"/>
  <c r="BE182" i="2" s="1"/>
  <c r="BI179" i="2"/>
  <c r="BH179" i="2"/>
  <c r="BG179" i="2"/>
  <c r="BF179" i="2"/>
  <c r="T179" i="2"/>
  <c r="R179" i="2"/>
  <c r="P179" i="2"/>
  <c r="BK179" i="2"/>
  <c r="J179" i="2"/>
  <c r="BE179" i="2"/>
  <c r="BI177" i="2"/>
  <c r="BH177" i="2"/>
  <c r="BG177" i="2"/>
  <c r="BF177" i="2"/>
  <c r="T177" i="2"/>
  <c r="R177" i="2"/>
  <c r="P177" i="2"/>
  <c r="BK177" i="2"/>
  <c r="J177" i="2"/>
  <c r="BE177" i="2" s="1"/>
  <c r="BI175" i="2"/>
  <c r="BH175" i="2"/>
  <c r="BG175" i="2"/>
  <c r="BF175" i="2"/>
  <c r="T175" i="2"/>
  <c r="R175" i="2"/>
  <c r="P175" i="2"/>
  <c r="BK175" i="2"/>
  <c r="J175" i="2"/>
  <c r="BE175" i="2"/>
  <c r="BI171" i="2"/>
  <c r="BH171" i="2"/>
  <c r="BG171" i="2"/>
  <c r="BF171" i="2"/>
  <c r="T171" i="2"/>
  <c r="R171" i="2"/>
  <c r="P171" i="2"/>
  <c r="BK171" i="2"/>
  <c r="J171" i="2"/>
  <c r="BE171" i="2" s="1"/>
  <c r="BI167" i="2"/>
  <c r="BH167" i="2"/>
  <c r="BG167" i="2"/>
  <c r="BF167" i="2"/>
  <c r="T167" i="2"/>
  <c r="R167" i="2"/>
  <c r="P167" i="2"/>
  <c r="BK167" i="2"/>
  <c r="J167" i="2"/>
  <c r="BE167" i="2"/>
  <c r="BI162" i="2"/>
  <c r="BH162" i="2"/>
  <c r="BG162" i="2"/>
  <c r="BF162" i="2"/>
  <c r="T162" i="2"/>
  <c r="R162" i="2"/>
  <c r="P162" i="2"/>
  <c r="BK162" i="2"/>
  <c r="J162" i="2"/>
  <c r="BE162" i="2" s="1"/>
  <c r="BI152" i="2"/>
  <c r="BH152" i="2"/>
  <c r="BG152" i="2"/>
  <c r="BF152" i="2"/>
  <c r="T152" i="2"/>
  <c r="R152" i="2"/>
  <c r="P152" i="2"/>
  <c r="BK152" i="2"/>
  <c r="J152" i="2"/>
  <c r="BE152" i="2"/>
  <c r="BI148" i="2"/>
  <c r="BH148" i="2"/>
  <c r="BG148" i="2"/>
  <c r="BF148" i="2"/>
  <c r="T148" i="2"/>
  <c r="R148" i="2"/>
  <c r="P148" i="2"/>
  <c r="BK148" i="2"/>
  <c r="J148" i="2"/>
  <c r="BE148" i="2" s="1"/>
  <c r="BI146" i="2"/>
  <c r="BH146" i="2"/>
  <c r="BG146" i="2"/>
  <c r="BF146" i="2"/>
  <c r="T146" i="2"/>
  <c r="R146" i="2"/>
  <c r="P146" i="2"/>
  <c r="BK146" i="2"/>
  <c r="J146" i="2"/>
  <c r="BE146" i="2"/>
  <c r="BI139" i="2"/>
  <c r="BH139" i="2"/>
  <c r="BG139" i="2"/>
  <c r="BF139" i="2"/>
  <c r="T139" i="2"/>
  <c r="R139" i="2"/>
  <c r="P139" i="2"/>
  <c r="BK139" i="2"/>
  <c r="J139" i="2"/>
  <c r="BE139" i="2" s="1"/>
  <c r="BI138" i="2"/>
  <c r="BH138" i="2"/>
  <c r="BG138" i="2"/>
  <c r="BF138" i="2"/>
  <c r="T138" i="2"/>
  <c r="R138" i="2"/>
  <c r="P138" i="2"/>
  <c r="P132" i="2" s="1"/>
  <c r="BK138" i="2"/>
  <c r="J138" i="2"/>
  <c r="BE138" i="2"/>
  <c r="BI134" i="2"/>
  <c r="BH134" i="2"/>
  <c r="BG134" i="2"/>
  <c r="BF134" i="2"/>
  <c r="T134" i="2"/>
  <c r="T132" i="2" s="1"/>
  <c r="R134" i="2"/>
  <c r="P134" i="2"/>
  <c r="BK134" i="2"/>
  <c r="J134" i="2"/>
  <c r="BE134" i="2" s="1"/>
  <c r="BI133" i="2"/>
  <c r="BH133" i="2"/>
  <c r="BG133" i="2"/>
  <c r="BF133" i="2"/>
  <c r="T133" i="2"/>
  <c r="R133" i="2"/>
  <c r="R132" i="2" s="1"/>
  <c r="P133" i="2"/>
  <c r="BK133" i="2"/>
  <c r="BK132" i="2" s="1"/>
  <c r="J132" i="2" s="1"/>
  <c r="J59" i="2" s="1"/>
  <c r="J133" i="2"/>
  <c r="BE133" i="2" s="1"/>
  <c r="BI129" i="2"/>
  <c r="BH129" i="2"/>
  <c r="BG129" i="2"/>
  <c r="BF129" i="2"/>
  <c r="T129" i="2"/>
  <c r="R129" i="2"/>
  <c r="P129" i="2"/>
  <c r="BK129" i="2"/>
  <c r="J129" i="2"/>
  <c r="BE129" i="2"/>
  <c r="BI126" i="2"/>
  <c r="BH126" i="2"/>
  <c r="BG126" i="2"/>
  <c r="BF126" i="2"/>
  <c r="T126" i="2"/>
  <c r="R126" i="2"/>
  <c r="P126" i="2"/>
  <c r="BK126" i="2"/>
  <c r="J126" i="2"/>
  <c r="BE126" i="2" s="1"/>
  <c r="BI122" i="2"/>
  <c r="BH122" i="2"/>
  <c r="BG122" i="2"/>
  <c r="BF122" i="2"/>
  <c r="T122" i="2"/>
  <c r="R122" i="2"/>
  <c r="P122" i="2"/>
  <c r="BK122" i="2"/>
  <c r="J122" i="2"/>
  <c r="BE122" i="2"/>
  <c r="BI118" i="2"/>
  <c r="BH118" i="2"/>
  <c r="BG118" i="2"/>
  <c r="BF118" i="2"/>
  <c r="T118" i="2"/>
  <c r="R118" i="2"/>
  <c r="P118" i="2"/>
  <c r="BK118" i="2"/>
  <c r="J118" i="2"/>
  <c r="BE118" i="2"/>
  <c r="BI115" i="2"/>
  <c r="BH115" i="2"/>
  <c r="BG115" i="2"/>
  <c r="BF115" i="2"/>
  <c r="T115" i="2"/>
  <c r="R115" i="2"/>
  <c r="P115" i="2"/>
  <c r="BK115" i="2"/>
  <c r="J115" i="2"/>
  <c r="BE115" i="2"/>
  <c r="BI114" i="2"/>
  <c r="BH114" i="2"/>
  <c r="BG114" i="2"/>
  <c r="BF114" i="2"/>
  <c r="T114" i="2"/>
  <c r="R114" i="2"/>
  <c r="P114" i="2"/>
  <c r="BK114" i="2"/>
  <c r="J114" i="2"/>
  <c r="BE114" i="2"/>
  <c r="BI109" i="2"/>
  <c r="BH109" i="2"/>
  <c r="BG109" i="2"/>
  <c r="BF109" i="2"/>
  <c r="T109" i="2"/>
  <c r="R109" i="2"/>
  <c r="P109" i="2"/>
  <c r="BK109" i="2"/>
  <c r="J109" i="2"/>
  <c r="BE109" i="2"/>
  <c r="BI107" i="2"/>
  <c r="BH107" i="2"/>
  <c r="BG107" i="2"/>
  <c r="BF107" i="2"/>
  <c r="T107" i="2"/>
  <c r="R107" i="2"/>
  <c r="P107" i="2"/>
  <c r="BK107" i="2"/>
  <c r="J107" i="2"/>
  <c r="BE107" i="2"/>
  <c r="BI103" i="2"/>
  <c r="BH103" i="2"/>
  <c r="BG103" i="2"/>
  <c r="BF103" i="2"/>
  <c r="T103" i="2"/>
  <c r="R103" i="2"/>
  <c r="R94" i="2" s="1"/>
  <c r="P103" i="2"/>
  <c r="BK103" i="2"/>
  <c r="J103" i="2"/>
  <c r="BE103" i="2"/>
  <c r="BI100" i="2"/>
  <c r="BH100" i="2"/>
  <c r="BG100" i="2"/>
  <c r="BF100" i="2"/>
  <c r="T100" i="2"/>
  <c r="R100" i="2"/>
  <c r="P100" i="2"/>
  <c r="BK100" i="2"/>
  <c r="J100" i="2"/>
  <c r="BE100" i="2"/>
  <c r="BI95" i="2"/>
  <c r="BH95" i="2"/>
  <c r="F33" i="2" s="1"/>
  <c r="BC52" i="1" s="1"/>
  <c r="BG95" i="2"/>
  <c r="BF95" i="2"/>
  <c r="T95" i="2"/>
  <c r="T94" i="2"/>
  <c r="R95" i="2"/>
  <c r="P95" i="2"/>
  <c r="P94" i="2"/>
  <c r="BK95" i="2"/>
  <c r="J95" i="2"/>
  <c r="BE95" i="2" s="1"/>
  <c r="J88" i="2"/>
  <c r="F88" i="2"/>
  <c r="F86" i="2"/>
  <c r="E84" i="2"/>
  <c r="J51" i="2"/>
  <c r="F51" i="2"/>
  <c r="F49" i="2"/>
  <c r="E47" i="2"/>
  <c r="J18" i="2"/>
  <c r="E18" i="2"/>
  <c r="F89" i="2" s="1"/>
  <c r="J17" i="2"/>
  <c r="J12" i="2"/>
  <c r="J86" i="2" s="1"/>
  <c r="J49" i="2"/>
  <c r="E7" i="2"/>
  <c r="E82" i="2" s="1"/>
  <c r="AS51" i="1"/>
  <c r="L47" i="1"/>
  <c r="AM46" i="1"/>
  <c r="L46" i="1"/>
  <c r="AM44" i="1"/>
  <c r="L44" i="1"/>
  <c r="L42" i="1"/>
  <c r="L41" i="1"/>
  <c r="R81" i="4" l="1"/>
  <c r="R80" i="4" s="1"/>
  <c r="R81" i="3"/>
  <c r="R80" i="3" s="1"/>
  <c r="P84" i="5"/>
  <c r="AU55" i="1" s="1"/>
  <c r="F34" i="2"/>
  <c r="BD52" i="1" s="1"/>
  <c r="P229" i="2"/>
  <c r="BK347" i="2"/>
  <c r="J347" i="2" s="1"/>
  <c r="J69" i="2" s="1"/>
  <c r="BK392" i="2"/>
  <c r="J392" i="2" s="1"/>
  <c r="J70" i="2" s="1"/>
  <c r="BK82" i="3"/>
  <c r="J82" i="3" s="1"/>
  <c r="J58" i="3" s="1"/>
  <c r="F33" i="5"/>
  <c r="BC55" i="1" s="1"/>
  <c r="P95" i="5"/>
  <c r="P82" i="6"/>
  <c r="P81" i="6" s="1"/>
  <c r="AU56" i="1" s="1"/>
  <c r="J31" i="2"/>
  <c r="AW52" i="1" s="1"/>
  <c r="BK195" i="2"/>
  <c r="J195" i="2" s="1"/>
  <c r="J61" i="2" s="1"/>
  <c r="R229" i="2"/>
  <c r="R93" i="2" s="1"/>
  <c r="P256" i="2"/>
  <c r="T261" i="2"/>
  <c r="BK272" i="2"/>
  <c r="J272" i="2" s="1"/>
  <c r="J67" i="2" s="1"/>
  <c r="R310" i="2"/>
  <c r="P347" i="2"/>
  <c r="P392" i="2"/>
  <c r="T433" i="2"/>
  <c r="E45" i="4"/>
  <c r="J31" i="5"/>
  <c r="AW55" i="1" s="1"/>
  <c r="E45" i="6"/>
  <c r="F33" i="6"/>
  <c r="BC56" i="1" s="1"/>
  <c r="T85" i="5"/>
  <c r="T95" i="5"/>
  <c r="T195" i="2"/>
  <c r="T93" i="2" s="1"/>
  <c r="T256" i="2"/>
  <c r="R261" i="2"/>
  <c r="T272" i="2"/>
  <c r="P310" i="2"/>
  <c r="P255" i="2" s="1"/>
  <c r="F33" i="4"/>
  <c r="BC54" i="1" s="1"/>
  <c r="T82" i="6"/>
  <c r="T81" i="6" s="1"/>
  <c r="E45" i="2"/>
  <c r="BK94" i="2"/>
  <c r="J94" i="2" s="1"/>
  <c r="J58" i="2" s="1"/>
  <c r="F32" i="2"/>
  <c r="BB52" i="1" s="1"/>
  <c r="P195" i="2"/>
  <c r="T229" i="2"/>
  <c r="BK261" i="2"/>
  <c r="BK255" i="2" s="1"/>
  <c r="J255" i="2" s="1"/>
  <c r="J64" i="2" s="1"/>
  <c r="P272" i="2"/>
  <c r="T310" i="2"/>
  <c r="R347" i="2"/>
  <c r="R255" i="2" s="1"/>
  <c r="R392" i="2"/>
  <c r="BK433" i="2"/>
  <c r="J433" i="2" s="1"/>
  <c r="J72" i="2" s="1"/>
  <c r="F33" i="3"/>
  <c r="BC53" i="1" s="1"/>
  <c r="BC51" i="1" s="1"/>
  <c r="J31" i="4"/>
  <c r="AW54" i="1" s="1"/>
  <c r="F52" i="5"/>
  <c r="R96" i="5"/>
  <c r="R95" i="5" s="1"/>
  <c r="R84" i="5" s="1"/>
  <c r="J31" i="6"/>
  <c r="AW56" i="1" s="1"/>
  <c r="BB51" i="1"/>
  <c r="W28" i="1" s="1"/>
  <c r="F34" i="4"/>
  <c r="BD54" i="1" s="1"/>
  <c r="BD51" i="1" s="1"/>
  <c r="W30" i="1" s="1"/>
  <c r="J30" i="2"/>
  <c r="AV52" i="1" s="1"/>
  <c r="F30" i="2"/>
  <c r="AZ52" i="1" s="1"/>
  <c r="J30" i="3"/>
  <c r="AV53" i="1" s="1"/>
  <c r="AT53" i="1" s="1"/>
  <c r="F30" i="3"/>
  <c r="AZ53" i="1" s="1"/>
  <c r="J82" i="4"/>
  <c r="J58" i="4" s="1"/>
  <c r="BK81" i="4"/>
  <c r="BK85" i="5"/>
  <c r="J86" i="5"/>
  <c r="J58" i="5" s="1"/>
  <c r="J30" i="6"/>
  <c r="AV56" i="1" s="1"/>
  <c r="AT56" i="1" s="1"/>
  <c r="F30" i="6"/>
  <c r="AZ56" i="1" s="1"/>
  <c r="P93" i="2"/>
  <c r="BK93" i="2"/>
  <c r="AX51" i="1"/>
  <c r="J261" i="2"/>
  <c r="J66" i="2" s="1"/>
  <c r="J30" i="4"/>
  <c r="AV54" i="1" s="1"/>
  <c r="AT54" i="1" s="1"/>
  <c r="F30" i="4"/>
  <c r="AZ54" i="1" s="1"/>
  <c r="J30" i="5"/>
  <c r="AV55" i="1" s="1"/>
  <c r="F30" i="5"/>
  <c r="AZ55" i="1" s="1"/>
  <c r="BK95" i="5"/>
  <c r="J95" i="5" s="1"/>
  <c r="J61" i="5" s="1"/>
  <c r="J96" i="5"/>
  <c r="J62" i="5" s="1"/>
  <c r="J83" i="6"/>
  <c r="J58" i="6" s="1"/>
  <c r="BK82" i="6"/>
  <c r="F52" i="2"/>
  <c r="F31" i="2"/>
  <c r="BA52" i="1" s="1"/>
  <c r="F31" i="4"/>
  <c r="BA54" i="1" s="1"/>
  <c r="F31" i="6"/>
  <c r="BA56" i="1" s="1"/>
  <c r="F31" i="3"/>
  <c r="BA53" i="1" s="1"/>
  <c r="F31" i="5"/>
  <c r="BA55" i="1" s="1"/>
  <c r="W29" i="1" l="1"/>
  <c r="AY51" i="1"/>
  <c r="R92" i="2"/>
  <c r="AT52" i="1"/>
  <c r="AT55" i="1"/>
  <c r="BK81" i="3"/>
  <c r="J81" i="3" s="1"/>
  <c r="J57" i="3" s="1"/>
  <c r="T84" i="5"/>
  <c r="T255" i="2"/>
  <c r="T92" i="2" s="1"/>
  <c r="J82" i="6"/>
  <c r="J57" i="6" s="1"/>
  <c r="BK81" i="6"/>
  <c r="J81" i="6" s="1"/>
  <c r="BK84" i="5"/>
  <c r="J84" i="5" s="1"/>
  <c r="J85" i="5"/>
  <c r="J57" i="5" s="1"/>
  <c r="BA51" i="1"/>
  <c r="P92" i="2"/>
  <c r="AU52" i="1" s="1"/>
  <c r="AU51" i="1" s="1"/>
  <c r="BK80" i="3"/>
  <c r="J80" i="3" s="1"/>
  <c r="BK92" i="2"/>
  <c r="J92" i="2" s="1"/>
  <c r="J93" i="2"/>
  <c r="J57" i="2" s="1"/>
  <c r="J81" i="4"/>
  <c r="J57" i="4" s="1"/>
  <c r="BK80" i="4"/>
  <c r="J80" i="4" s="1"/>
  <c r="AZ51" i="1"/>
  <c r="J27" i="4" l="1"/>
  <c r="J56" i="4"/>
  <c r="AV51" i="1"/>
  <c r="W26" i="1"/>
  <c r="J56" i="2"/>
  <c r="J27" i="2"/>
  <c r="J56" i="3"/>
  <c r="J27" i="3"/>
  <c r="W27" i="1"/>
  <c r="AW51" i="1"/>
  <c r="AK27" i="1" s="1"/>
  <c r="J56" i="5"/>
  <c r="J27" i="5"/>
  <c r="J27" i="6"/>
  <c r="J56" i="6"/>
  <c r="AG55" i="1" l="1"/>
  <c r="AN55" i="1" s="1"/>
  <c r="J36" i="5"/>
  <c r="AG53" i="1"/>
  <c r="AN53" i="1" s="1"/>
  <c r="J36" i="3"/>
  <c r="AG52" i="1"/>
  <c r="J36" i="2"/>
  <c r="J36" i="6"/>
  <c r="AG56" i="1"/>
  <c r="AN56" i="1" s="1"/>
  <c r="AK26" i="1"/>
  <c r="AT51" i="1"/>
  <c r="J36" i="4"/>
  <c r="AG54" i="1"/>
  <c r="AN54" i="1" s="1"/>
  <c r="AG51" i="1" l="1"/>
  <c r="AN52" i="1"/>
  <c r="AN51" i="1" l="1"/>
  <c r="AK23" i="1"/>
  <c r="AK32" i="1" s="1"/>
</calcChain>
</file>

<file path=xl/sharedStrings.xml><?xml version="1.0" encoding="utf-8"?>
<sst xmlns="http://schemas.openxmlformats.org/spreadsheetml/2006/main" count="7302" uniqueCount="1392">
  <si>
    <t>Export VZ</t>
  </si>
  <si>
    <t>List obsahuje:</t>
  </si>
  <si>
    <t>1) Rekapitulace stavby</t>
  </si>
  <si>
    <t>2) Rekapitulace objektů stavby a soupisů prací</t>
  </si>
  <si>
    <t>3.0</t>
  </si>
  <si>
    <t/>
  </si>
  <si>
    <t>False</t>
  </si>
  <si>
    <t>{eb98bcb9-a18c-4577-b670-d22fb34d5845}</t>
  </si>
  <si>
    <t>&gt;&gt;  skryté sloupce  &lt;&lt;</t>
  </si>
  <si>
    <t>0,01</t>
  </si>
  <si>
    <t>21</t>
  </si>
  <si>
    <t>15</t>
  </si>
  <si>
    <t>REKAPITULACE STAVBY</t>
  </si>
  <si>
    <t>v ---  níže se nacházejí doplnkové a pomocné údaje k sestavám  --- v</t>
  </si>
  <si>
    <t>Návod na vyplnění</t>
  </si>
  <si>
    <t>Kód:</t>
  </si>
  <si>
    <t>HO19A</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</si>
  <si>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</si>
  <si>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</si>
  <si>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bytů na lůžkové pokoje v pavilonu L1,Domov pro os.se zdrav.postižením,Horní Bříza</t>
  </si>
  <si>
    <t>KSO:</t>
  </si>
  <si>
    <t>CC-CZ:</t>
  </si>
  <si>
    <t>Místo:</t>
  </si>
  <si>
    <t xml:space="preserve"> </t>
  </si>
  <si>
    <t>Datum:</t>
  </si>
  <si>
    <t>4. 3. 2018</t>
  </si>
  <si>
    <t>Zadavatel:</t>
  </si>
  <si>
    <t>IČ:</t>
  </si>
  <si>
    <t>Domov pro osoby se zdrav.post. ,Horní Bříza</t>
  </si>
  <si>
    <t>DIČ:</t>
  </si>
  <si>
    <t>Uchazeč:</t>
  </si>
  <si>
    <t>Vyplň údaj</t>
  </si>
  <si>
    <t>Projektant:</t>
  </si>
  <si>
    <t>Ing.J.Holá</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</si>
  <si>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</si>
  <si>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</si>
  <si>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</si>
  <si>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</si>
  <si>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</si>
  <si>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</si>
  <si>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</si>
  <si>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</si>
  <si>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</si>
  <si>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</si>
  <si>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</si>
  <si>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</si>
  <si>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</si>
  <si>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</si>
  <si>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</si>
  <si>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</si>
  <si>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</si>
  <si>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</si>
  <si>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</si>
  <si>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</si>
  <si>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</si>
  <si>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</si>
  <si>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</si>
  <si>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</si>
  <si>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</si>
  <si>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</si>
  <si>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</si>
  <si>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</si>
  <si>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</si>
  <si>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</si>
  <si>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</si>
  <si>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</si>
  <si>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</si>
  <si>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</si>
  <si>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</si>
  <si>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</si>
  <si>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</si>
  <si>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</si>
  <si>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</si>
  <si>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</si>
  <si>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</si>
  <si>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</si>
  <si>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HO1901</t>
  </si>
  <si>
    <t>Stavební úpravy bytů na lůžkové pokoje</t>
  </si>
  <si>
    <t>STA</t>
  </si>
  <si>
    <t>1</t>
  </si>
  <si>
    <t>{3b4447c0-e56d-42f5-90b1-d5af9cb0bd27}</t>
  </si>
  <si>
    <t>2</t>
  </si>
  <si>
    <t>HO1902</t>
  </si>
  <si>
    <t>Zařízení silnoproudé elektrotechniky</t>
  </si>
  <si>
    <t>{d1c556c8-e071-446f-8ded-67b89953dfd1}</t>
  </si>
  <si>
    <t>HO1903</t>
  </si>
  <si>
    <t>Elektrická požární signalizace</t>
  </si>
  <si>
    <t>{a160f438-5ba1-4bc6-a9ab-8c62ed2731bd}</t>
  </si>
  <si>
    <t>HO1904</t>
  </si>
  <si>
    <t>Zdravotní technika</t>
  </si>
  <si>
    <t>{3b96bf7e-167a-4f05-8184-841deb058394}</t>
  </si>
  <si>
    <t>HO1905</t>
  </si>
  <si>
    <t>VON</t>
  </si>
  <si>
    <t>{ed72abde-a1c5-4b02-b373-829ff6d8f878}</t>
  </si>
  <si>
    <t>1) Krycí list soupisu</t>
  </si>
  <si>
    <t>2) Rekapitulace</t>
  </si>
  <si>
    <t>3) Soupis prací</t>
  </si>
  <si>
    <t>Zpět na list:</t>
  </si>
  <si>
    <t>Rekapitulace stavby</t>
  </si>
  <si>
    <t>KRYCÍ LIST SOUPISU</t>
  </si>
  <si>
    <t>Objekt:</t>
  </si>
  <si>
    <t>HO1901 - Stavební úpravy bytů na lůžkové pokoje</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</si>
  <si>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</si>
  <si>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</si>
  <si>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</si>
  <si>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</si>
  <si>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</si>
  <si>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</si>
  <si>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</si>
  <si>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</si>
  <si>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</si>
  <si>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</si>
  <si>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</si>
  <si>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</si>
  <si>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</si>
  <si>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725 - Zdravotechnika - zařizovací předměty</t>
  </si>
  <si>
    <t xml:space="preserve">    763 - Konstrukce suché výstavby</t>
  </si>
  <si>
    <t xml:space="preserve">    766 - Konstrukce truhlářské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</si>
  <si>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</si>
  <si>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</si>
  <si>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</si>
  <si>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</si>
  <si>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</si>
  <si>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</si>
  <si>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</si>
  <si>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</si>
  <si>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</si>
  <si>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</si>
  <si>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</si>
  <si>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</si>
  <si>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</si>
  <si>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</si>
  <si>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</si>
  <si>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</si>
  <si>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</si>
  <si>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</si>
  <si>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</si>
  <si>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</si>
  <si>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</si>
  <si>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</si>
  <si>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</si>
  <si>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</si>
  <si>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</si>
  <si>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311238114</t>
  </si>
  <si>
    <t>Zdivo nosné jednovrstvé z cihel děrovaných vnitřní klasické, spojené na pero a drážku na maltu MVC, pevnost cihel P15, tl. zdiva 240 mm</t>
  </si>
  <si>
    <t>m2</t>
  </si>
  <si>
    <t>CS ÚRS 2017 02</t>
  </si>
  <si>
    <t>4</t>
  </si>
  <si>
    <t>-156442945</t>
  </si>
  <si>
    <t>PSC</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</si>
  <si>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cenou 311 23-8911, b) zásyp dutin první vrstvy zdiva; tyto se ocení příslušnými cenami 311 23-892.. </t>
  </si>
  <si>
    <t>VV</t>
  </si>
  <si>
    <t>2,66*3,45</t>
  </si>
  <si>
    <t>-1,35*2,1</t>
  </si>
  <si>
    <t>Součet</t>
  </si>
  <si>
    <t>311272223</t>
  </si>
  <si>
    <t>Zdivo z pórobetonových přesných tvárnic nosné z tvárnic hladkých jakékoli pevnosti na tenké maltové lože, tloušťka zdiva 250 mm, objemová hmotnost 500 kg/m3</t>
  </si>
  <si>
    <t>m3</t>
  </si>
  <si>
    <t>-926493156</t>
  </si>
  <si>
    <t>2,66*0,5*0,25</t>
  </si>
  <si>
    <t>317143424</t>
  </si>
  <si>
    <t>Překlady nosné prefabrikované z pórobetonu osazené do tenkého maltového lože, ve zdech tloušťky 200 mm, světlost otvoru přes 1350 do 1500 mm</t>
  </si>
  <si>
    <t>kus</t>
  </si>
  <si>
    <t>643025191</t>
  </si>
  <si>
    <t xml:space="preserve">Poznámka k souboru cen:_x000D_
1. V cenách jsou započteny náklady na dodání a uložení překladu předepsané délky, včetně podmazáním ložné plochy tenkovrstvou maltou. </t>
  </si>
  <si>
    <t>8</t>
  </si>
  <si>
    <t>317168114</t>
  </si>
  <si>
    <t>Překlady keramické ploché osazené do maltového lože, výšky překladu 7,1 cm šířky 11,5 cm, délky 175 cm</t>
  </si>
  <si>
    <t>406873326</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</si>
  <si>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</si>
  <si>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5</t>
  </si>
  <si>
    <t>317941121</t>
  </si>
  <si>
    <t>Osazování ocelových válcovaných nosníků na zdivu I nebo IE nebo U nebo UE nebo L do č. 12 nebo výšky do 120 mm</t>
  </si>
  <si>
    <t>t</t>
  </si>
  <si>
    <t>-837173846</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</si>
  <si>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</si>
  <si>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5,42/1000*0,8*2</t>
  </si>
  <si>
    <t>L 60/60/6</t>
  </si>
  <si>
    <t>6</t>
  </si>
  <si>
    <t>M</t>
  </si>
  <si>
    <t>130104240</t>
  </si>
  <si>
    <t xml:space="preserve">úhelník ocelový rovnostranný, v jakosti 11 375, 60 x 60 x 6 mm vč zákl.nátěru </t>
  </si>
  <si>
    <t>-504180510</t>
  </si>
  <si>
    <t>7</t>
  </si>
  <si>
    <t>340239235</t>
  </si>
  <si>
    <t>Zazdívka otvorů v příčkách nebo stěnách plochy přes 1 m2 do 4 m2 příčkovkami hladkými pórobetonovými , objemové hmotnosti 500 kg/m3, tl. příčky 150 mm</t>
  </si>
  <si>
    <t>1671192498</t>
  </si>
  <si>
    <t>0,8*2*2+0,6*2</t>
  </si>
  <si>
    <t>342272523</t>
  </si>
  <si>
    <t>Příčky z pórobetonových přesných příčkovek hladkých, objemové hmotnosti 500 kg/m3 na tenké maltové lože, tloušťky příčky 150 mm</t>
  </si>
  <si>
    <t>-1069684325</t>
  </si>
  <si>
    <t>2,66*(1,75+3,45+3,45+0,35+0,35+3,45+3,45+0,15*2+3,45*2)+2,66*0,75</t>
  </si>
  <si>
    <t>-1,1*2*7</t>
  </si>
  <si>
    <t>9</t>
  </si>
  <si>
    <t>342291112</t>
  </si>
  <si>
    <t>Ukotvení příček polyuretanovou pěnou, tl. příčky přes 100 mm</t>
  </si>
  <si>
    <t>m</t>
  </si>
  <si>
    <t>-858829118</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</si>
  <si>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</si>
  <si>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2,65*10</t>
  </si>
  <si>
    <t>10</t>
  </si>
  <si>
    <t>346244381</t>
  </si>
  <si>
    <t>Plentování ocelových válcovaných nosníků jednostranné cihlami na maltu, výška stojiny do 200 mm</t>
  </si>
  <si>
    <t>-696642902</t>
  </si>
  <si>
    <t>0,8*0,06*2</t>
  </si>
  <si>
    <t>11</t>
  </si>
  <si>
    <t>346272113</t>
  </si>
  <si>
    <t>Přizdívky izolační a ochranné z pórobetonových tvárnic o objemové hmotnosti 500 kg/m3, na tenké maltové lože tloušťky přizdívky 100 mm</t>
  </si>
  <si>
    <t>-1558940793</t>
  </si>
  <si>
    <t>2,66*(0,8+1,2+1,7+1,15+1,65+1,2*2)</t>
  </si>
  <si>
    <t>Úpravy povrchů, podlahy a osazování výplní</t>
  </si>
  <si>
    <t>12</t>
  </si>
  <si>
    <t>611311131</t>
  </si>
  <si>
    <t>Potažení vnitřních ploch štukem tloušťky do 3 mm vodorovných konstrukcí stropů rovných</t>
  </si>
  <si>
    <t>-597151130</t>
  </si>
  <si>
    <t>13</t>
  </si>
  <si>
    <t>611325421</t>
  </si>
  <si>
    <t>Oprava vápenocementové nebo vápenné omítky vnitřních ploch štukové dvouvrstvé, tloušťky do 20 mm stropů, v rozsahu opravované plochy do 10%</t>
  </si>
  <si>
    <t>708335384</t>
  </si>
  <si>
    <t xml:space="preserve">Poznámka k souboru cen:_x000D_
1. Pro ocenění opravy omítek plochy do 1 m2 se použijí ceny souboru cen 61. 32-52.. Vápenocementová nebo vápenná omítka jednotlivých malých ploch. </t>
  </si>
  <si>
    <t>18,35*2+18,25*2+15,05+14,8+33,45+14,8</t>
  </si>
  <si>
    <t>14</t>
  </si>
  <si>
    <t>612311131</t>
  </si>
  <si>
    <t>Potažení vnitřních ploch štukem tloušťky do 3 mm svislých konstrukcí stěn</t>
  </si>
  <si>
    <t>332465139</t>
  </si>
  <si>
    <t>612321141</t>
  </si>
  <si>
    <t>Omítka vápenocementová vnitřních ploch nanášená ručně dvouvrstvá, tloušťky jádrové omítky do 10 mm a tloušťky štuku do 3 mm štuková svislých konstrukcí stěn</t>
  </si>
  <si>
    <t>1556662839</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</si>
  <si>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</si>
  <si>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6,34*2</t>
  </si>
  <si>
    <t>46,98*2</t>
  </si>
  <si>
    <t>23,67</t>
  </si>
  <si>
    <t>-24,69</t>
  </si>
  <si>
    <t>16</t>
  </si>
  <si>
    <t>612321191</t>
  </si>
  <si>
    <t>Omítka vápenocementová vnitřních ploch nanášená ručně Příplatek k cenám za každých dalších i započatých 5 mm tloušťky omítky přes 10 mm stěn</t>
  </si>
  <si>
    <t>-374737506</t>
  </si>
  <si>
    <t>17</t>
  </si>
  <si>
    <t>612325225</t>
  </si>
  <si>
    <t>Vápenocementová nebo vápenná omítka jednotlivých malých ploch štuková na stěnách, plochy jednotlivě přes 1,0 do 4 m2</t>
  </si>
  <si>
    <t>1317605636</t>
  </si>
  <si>
    <t>zazdívky příček</t>
  </si>
  <si>
    <t>18</t>
  </si>
  <si>
    <t>612325421</t>
  </si>
  <si>
    <t>Oprava vápenocementové nebo vápenné omítky vnitřních ploch štukové dvouvrstvé, tloušťky do 20 mm stěn, v rozsahu opravované plochy do 10%</t>
  </si>
  <si>
    <t>-1779684008</t>
  </si>
  <si>
    <t>2,65*(3,45+5,425*2)</t>
  </si>
  <si>
    <t>2,65*(3,45+5,325*2)</t>
  </si>
  <si>
    <t>2,65*(3,45+4,275*2+1,75+1,5)-0,6*2*2</t>
  </si>
  <si>
    <t>2,65*(3,45+4,425*2+0,95*2)*2</t>
  </si>
  <si>
    <t>2,65*(3,45+4,425*2)</t>
  </si>
  <si>
    <t>19</t>
  </si>
  <si>
    <t>612331101</t>
  </si>
  <si>
    <t>Omítka cementová vnitřních ploch nanášená ručně jednovrstvá, tloušťky do 10 mm hrubá nezatřená stěn</t>
  </si>
  <si>
    <t>-1447423725</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</si>
  <si>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</si>
  <si>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24,69</t>
  </si>
  <si>
    <t>pod obklady</t>
  </si>
  <si>
    <t>20</t>
  </si>
  <si>
    <t>619991011</t>
  </si>
  <si>
    <t>Zakrytí vnitřních ploch před znečištěním včetně pozdějšího odkrytí konstrukcí a prvků obalením fólií a přelepením páskou</t>
  </si>
  <si>
    <t>2112123158</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</si>
  <si>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</si>
  <si>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1,175*1,8*8+2,4*1,6*3+1,2*1,6+1,2*2,2+0,9*2,2*4</t>
  </si>
  <si>
    <t>631311114</t>
  </si>
  <si>
    <t>Mazanina z betonu prostého bez zvýšených nároků na prostředí tl. přes 50 do 80 mm tř. C 16/20</t>
  </si>
  <si>
    <t>645854974</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</si>
  <si>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</si>
  <si>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(18,35*2+18,25*2+150,5+14,8+14,8+33,45)*0,055</t>
  </si>
  <si>
    <t>22</t>
  </si>
  <si>
    <t>631319011</t>
  </si>
  <si>
    <t>Příplatek k cenám mazanin za úpravu povrchu mazaniny přehlazením, mazanina tl. přes 50 do 80 mm</t>
  </si>
  <si>
    <t>-1264635472</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</si>
  <si>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</si>
  <si>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23</t>
  </si>
  <si>
    <t>631319171</t>
  </si>
  <si>
    <t>Příplatek k cenám mazanin za stržení povrchu spodní vrstvy mazaniny latí před vložením výztuže nebo pletiva pro tl. obou vrstev mazaniny přes 50 do 80 mm</t>
  </si>
  <si>
    <t>-114534196</t>
  </si>
  <si>
    <t>24</t>
  </si>
  <si>
    <t>631362021</t>
  </si>
  <si>
    <t>Výztuž mazanin ze svařovaných sítí z drátů typu KARI</t>
  </si>
  <si>
    <t>445163119</t>
  </si>
  <si>
    <t>4,44/1000*1,2*286,75</t>
  </si>
  <si>
    <t>25</t>
  </si>
  <si>
    <t>642942111</t>
  </si>
  <si>
    <t>Osazování zárubní nebo rámů kovových dveřních lisovaných nebo z úhelníků bez dveřních křídel, na cementovou maltu, plochy otvoru do 2,5 m2</t>
  </si>
  <si>
    <t>2120376201</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</si>
  <si>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</si>
  <si>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26</t>
  </si>
  <si>
    <t>553311600</t>
  </si>
  <si>
    <t>zárubeň ocelová pro běžné zdění hranatý profil 160 1100 L/P</t>
  </si>
  <si>
    <t>-494893952</t>
  </si>
  <si>
    <t>27</t>
  </si>
  <si>
    <t>642945111</t>
  </si>
  <si>
    <t>Osazování ocelových zárubní protipožárních nebo protiplynových dveří do vynechaného otvoru, s obetonováním, dveří jednokřídlových do 2,5 m2</t>
  </si>
  <si>
    <t>1026135379</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</si>
  <si>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</si>
  <si>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28</t>
  </si>
  <si>
    <t>553311606</t>
  </si>
  <si>
    <t xml:space="preserve">zárubeň ocelová pro běžné zdění hranatý profil 160 1100 L/P požární </t>
  </si>
  <si>
    <t>561777225</t>
  </si>
  <si>
    <t>Trubní vedení</t>
  </si>
  <si>
    <t>29</t>
  </si>
  <si>
    <t>899712111</t>
  </si>
  <si>
    <t xml:space="preserve">Bezpečnostní tabulky ( únik.cesty, pož.dveře, pož.bezp.zařízeni ) </t>
  </si>
  <si>
    <t>-729184694</t>
  </si>
  <si>
    <t xml:space="preserve">Poznámka k souboru cen:_x000D_
1. V cenách jsou započteny náklady na dodání a připevnění tabulky. 2. V ceně -3111 jsou započteny i náklady na osazení sloupků. 3. V ceně -3111 nejsou započteny náklady na zemní práce a na dodání sloupků (betonových nebo ocelových s betonovými patkami); sloupky se oceňují ve specifikaci. </t>
  </si>
  <si>
    <t>Ostatní konstrukce a práce, bourání</t>
  </si>
  <si>
    <t>30</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</si>
  <si>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</si>
  <si>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</si>
  <si>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1016287305</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</si>
  <si>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</si>
  <si>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31</t>
  </si>
  <si>
    <t>953943113</t>
  </si>
  <si>
    <t>Osazování drobných kovových předmětů výrobků ostatních jinde neuvedených do vynechaných či vysekaných kapes zdiva, se zajištěním polohy se zalitím maltou cementovou, hmotnosti přes 5 do 15 kg/kus</t>
  </si>
  <si>
    <t>2112728325</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</si>
  <si>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</si>
  <si>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PHP</t>
  </si>
  <si>
    <t>32</t>
  </si>
  <si>
    <t>449321130</t>
  </si>
  <si>
    <t>přístroj hasicí ruční práškový 6 kg</t>
  </si>
  <si>
    <t>1974271625</t>
  </si>
  <si>
    <t>33</t>
  </si>
  <si>
    <t>962031136</t>
  </si>
  <si>
    <t>Bourání příček z cihel, tvárnic nebo příčkovek z tvárnic nebo příčkovek pálených nebo nepálených na maltu vápennou nebo vápenocementovou, tl. do 150 mm</t>
  </si>
  <si>
    <t>-2032827641</t>
  </si>
  <si>
    <t>2,66*(2,8+3,25+0,9*2)</t>
  </si>
  <si>
    <t>2,66*(1,75+2,05+1,75*2+3,45*3)</t>
  </si>
  <si>
    <t>34</t>
  </si>
  <si>
    <t>968072455</t>
  </si>
  <si>
    <t>Vybourání kovových rámů oken s křídly, dveřních zárubní, vrat, stěn, ostění nebo obkladů dveřních zárubní, plochy do 2 m2</t>
  </si>
  <si>
    <t>-984634020</t>
  </si>
  <si>
    <t xml:space="preserve">Poznámka k souboru cen:_x000D_
1. V cenách -2244 až -2559 jsou započteny i náklady na vyvěšení křídel. 2. Cenou -2641 se oceňuje i vybourání nosné ocelové konstrukce pro sádrokartonové příčky. </t>
  </si>
  <si>
    <t>0,7*2*2+0,6*2</t>
  </si>
  <si>
    <t>0,8*2*6</t>
  </si>
  <si>
    <t>35</t>
  </si>
  <si>
    <t>971033531</t>
  </si>
  <si>
    <t>Vybourání otvorů ve zdivu základovém nebo nadzákladovém z cihel, tvárnic, příčkovek z cihel pálených na maltu vápennou nebo vápenocementovou plochy do 1 m2, tl. do 150 mm</t>
  </si>
  <si>
    <t>-129471665</t>
  </si>
  <si>
    <t>0,65*0,65</t>
  </si>
  <si>
    <t>36</t>
  </si>
  <si>
    <t>974031664</t>
  </si>
  <si>
    <t>Vysekání rýh ve zdivu cihelném na maltu vápennou nebo vápenocementovou pro vtahování nosníků do zdí, před vybouráním otvoru do hl. 150 mm, při v. nosníku do 150 mm</t>
  </si>
  <si>
    <t>568719919</t>
  </si>
  <si>
    <t>0,8*2</t>
  </si>
  <si>
    <t>37</t>
  </si>
  <si>
    <t>978011121</t>
  </si>
  <si>
    <t>Otlučení vápenných nebo vápenocementových omítek vnitřních ploch stropů, v rozsahu přes 5 do 10 %</t>
  </si>
  <si>
    <t>923107487</t>
  </si>
  <si>
    <t xml:space="preserve">Poznámka k souboru cen:_x000D_
1. Položky lze použít i pro ocenění otlučení sádrových, hliněných apod. vnitřních omítek. </t>
  </si>
  <si>
    <t>151,3</t>
  </si>
  <si>
    <t>38</t>
  </si>
  <si>
    <t>978013121</t>
  </si>
  <si>
    <t>Otlučení vápenných nebo vápenocementových omítek vnitřních ploch stěn s vyškrabáním spar, s očištěním zdiva, v rozsahu přes 5 do 10 %</t>
  </si>
  <si>
    <t>846032584</t>
  </si>
  <si>
    <t>259,04</t>
  </si>
  <si>
    <t>997</t>
  </si>
  <si>
    <t>Přesun sutě</t>
  </si>
  <si>
    <t>39</t>
  </si>
  <si>
    <t>997013151</t>
  </si>
  <si>
    <t>Vnitrostaveništní doprava suti a vybouraných hmot vodorovně do 50 m svisle s omezením mechanizace pro budovy a haly výšky do 6 m</t>
  </si>
  <si>
    <t>1314710047</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</si>
  <si>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</si>
  <si>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40</t>
  </si>
  <si>
    <t>997013501</t>
  </si>
  <si>
    <t>Odvoz suti a vybouraných hmot na skládku nebo meziskládku se složením, na vzdálenost do 1 km</t>
  </si>
  <si>
    <t>163246470</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</si>
  <si>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</si>
  <si>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41</t>
  </si>
  <si>
    <t>997013509</t>
  </si>
  <si>
    <t>Odvoz suti a vybouraných hmot na skládku nebo meziskládku se složením, na vzdálenost Příplatek k ceně za každý další i započatý 1 km přes 1 km</t>
  </si>
  <si>
    <t>-773933690</t>
  </si>
  <si>
    <t>18,33*14</t>
  </si>
  <si>
    <t>42</t>
  </si>
  <si>
    <t>997013803</t>
  </si>
  <si>
    <t>Poplatek za uložení stavebního odpadu na skládce (skládkovné) cihelného</t>
  </si>
  <si>
    <t>1184326041</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</si>
  <si>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</si>
  <si>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18,336-0,3-1,56</t>
  </si>
  <si>
    <t>43</t>
  </si>
  <si>
    <t>997013811</t>
  </si>
  <si>
    <t>Poplatek za uložení stavebního odpadu na skládce (skládkovné) dřevěného</t>
  </si>
  <si>
    <t>-1010339305</t>
  </si>
  <si>
    <t>42,12*0,037</t>
  </si>
  <si>
    <t>44</t>
  </si>
  <si>
    <t>997013813</t>
  </si>
  <si>
    <t>Poplatek za uložení stavebního odpadu na skládce (skládkovné) z plastických hmot</t>
  </si>
  <si>
    <t>-78428197</t>
  </si>
  <si>
    <t>88,25*0,003</t>
  </si>
  <si>
    <t>81,35*0,0005</t>
  </si>
  <si>
    <t>PVC</t>
  </si>
  <si>
    <t>998</t>
  </si>
  <si>
    <t>Přesun hmot</t>
  </si>
  <si>
    <t>45</t>
  </si>
  <si>
    <t>998017001</t>
  </si>
  <si>
    <t>Přesun hmot pro budovy občanské výstavby, bydlení, výrobu a služby s omezením mechanizace vodorovná dopravní vzdálenost do 100 m pro budovy s jakoukoliv nosnou konstrukcí výšky do 6 m</t>
  </si>
  <si>
    <t>568791785</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</si>
  <si>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</si>
  <si>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</si>
  <si>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</si>
  <si>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725</t>
  </si>
  <si>
    <t>Zdravotechnika - zařizovací předměty</t>
  </si>
  <si>
    <t>46</t>
  </si>
  <si>
    <t>725110811</t>
  </si>
  <si>
    <t>Demontáž klozetů splachovacích s nádrží nebo tlakovým splachovačem</t>
  </si>
  <si>
    <t>soubor</t>
  </si>
  <si>
    <t>-944325029</t>
  </si>
  <si>
    <t>47</t>
  </si>
  <si>
    <t>725210821</t>
  </si>
  <si>
    <t>Demontáž umyvadel bez výtokových armatur umyvadel</t>
  </si>
  <si>
    <t>-2033928504</t>
  </si>
  <si>
    <t>48</t>
  </si>
  <si>
    <t>725220842</t>
  </si>
  <si>
    <t>Demontáž van ocelových volně stojících</t>
  </si>
  <si>
    <t>-9921803</t>
  </si>
  <si>
    <t>49</t>
  </si>
  <si>
    <t>725820801</t>
  </si>
  <si>
    <t>Demontáž baterií nástěnných do G 3/4</t>
  </si>
  <si>
    <t>2121605306</t>
  </si>
  <si>
    <t>763</t>
  </si>
  <si>
    <t>Konstrukce suché výstavby</t>
  </si>
  <si>
    <t>50</t>
  </si>
  <si>
    <t>763172312</t>
  </si>
  <si>
    <t>Instalační technika - montáž revizních dvířek velikost 300 x 300 mm</t>
  </si>
  <si>
    <t>-1303973257</t>
  </si>
  <si>
    <t xml:space="preserve">Poznámka k souboru cen:_x000D_
1. V cenách montáže revizních klapek 763 17-1 a revizních dvířek 763 17-2 nejsou započteny náklady na jejich dodávku a dodávku pomocné konstrukce z profilů a spojek; tato dodávka se oceňuje ve specifikaci. 2. V cenách montáže nosičů zařizovacích předmětů 763 17-3 nejsou započteny náklady na jejich dodávku a dodávku spojovacího materiálu uchycení zařizovacích předmětů; tato dodávka se oceňuje ve specifikaci. </t>
  </si>
  <si>
    <t>51</t>
  </si>
  <si>
    <t>590307110</t>
  </si>
  <si>
    <t>dvířka revizní s automatickým zámkem 300 x 300 mm</t>
  </si>
  <si>
    <t>256007471</t>
  </si>
  <si>
    <t>52</t>
  </si>
  <si>
    <t>763172315</t>
  </si>
  <si>
    <t>Instalační technika montáž revizních dvířek velikost 600 x 600 mm</t>
  </si>
  <si>
    <t>1378275884</t>
  </si>
  <si>
    <t>53</t>
  </si>
  <si>
    <t>590307140</t>
  </si>
  <si>
    <t>dvířka revizní s automatickým zámkem 600 x 600 mm</t>
  </si>
  <si>
    <t>-1802842552</t>
  </si>
  <si>
    <t>54</t>
  </si>
  <si>
    <t>998763301</t>
  </si>
  <si>
    <t>Přesun hmot pro konstrukce montované z desek sádrokartonových, sádrovláknitých, cementovláknitých nebo cementových stanovený z hmotnosti přesunovaného materiálu vodorovná dopravní vzdálenost do 50 m v objektech výšky do 6 m</t>
  </si>
  <si>
    <t>-1488258533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</si>
  <si>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</si>
  <si>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55</t>
  </si>
  <si>
    <t>998763381</t>
  </si>
  <si>
    <t>Přesun hmot pro konstrukce montované z desek sádrokartonových, sádrovláknitých, cementovláknitých nebo cementových Příplatek k cenám za přesun prováděný bez použití mechanizace pro jakoukoliv výšku objektu</t>
  </si>
  <si>
    <t>1251392136</t>
  </si>
  <si>
    <t>766</t>
  </si>
  <si>
    <t>Konstrukce truhlářské</t>
  </si>
  <si>
    <t>56</t>
  </si>
  <si>
    <t>766111820</t>
  </si>
  <si>
    <t xml:space="preserve">Demontáž stěn plných z desek </t>
  </si>
  <si>
    <t>-296773023</t>
  </si>
  <si>
    <t xml:space="preserve">Poznámka k souboru cen:_x000D_
1. Demontáž stěn záchodových se oceňuje cenou -1820. 2. V cenách je započtena demontáž lišt i vysklení. </t>
  </si>
  <si>
    <t>2,6*(2,6+1,7+1,6+1,1*2)*2</t>
  </si>
  <si>
    <t>bourání jader</t>
  </si>
  <si>
    <t>57</t>
  </si>
  <si>
    <t>766660002</t>
  </si>
  <si>
    <t>Montáž dveřních křídel dřevěných nebo plastových otevíravých do ocelové zárubně povrchově upravených jednokřídlových, šířky přes 800 mm</t>
  </si>
  <si>
    <t>-1956618923</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</si>
  <si>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</si>
  <si>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58</t>
  </si>
  <si>
    <t>611617250</t>
  </si>
  <si>
    <t>dveře vnitřní hladké dýhované plné 1křídlové 1100x197 cm dub vč.kování</t>
  </si>
  <si>
    <t>1818064105</t>
  </si>
  <si>
    <t>59</t>
  </si>
  <si>
    <t>766660022</t>
  </si>
  <si>
    <t>Montáž dveřních křídel dřevěných nebo plastových otevíravých do ocelové zárubně protipožárních jednokřídlových, šířky přes 800 mm</t>
  </si>
  <si>
    <t>254784742</t>
  </si>
  <si>
    <t>2/L,2/P</t>
  </si>
  <si>
    <t>60</t>
  </si>
  <si>
    <t>611656120</t>
  </si>
  <si>
    <t xml:space="preserve">dveře vnitřní požárně odolné,kouřotěsné ,dýhované  , sv.dub ,odolnost EI 30 DP3 Sm , 1křídlové 1100 x 197 cm vč kování </t>
  </si>
  <si>
    <t>2076073255</t>
  </si>
  <si>
    <t>61</t>
  </si>
  <si>
    <t>766691914</t>
  </si>
  <si>
    <t>Ostatní práce vyvěšení nebo zavěšení křídel s případným uložením a opětovným zavěšením po provedení stavebních změn dřevěných dveřních, plochy do 2 m2</t>
  </si>
  <si>
    <t>-212851782</t>
  </si>
  <si>
    <t xml:space="preserve">Poznámka k souboru cen:_x000D_
1. Ceny -1931 a -1932 lze užít jen pro křídlo mající současně obě jmenované funkce. </t>
  </si>
  <si>
    <t>6+2+1</t>
  </si>
  <si>
    <t>62</t>
  </si>
  <si>
    <t>-1263679042</t>
  </si>
  <si>
    <t>2*2</t>
  </si>
  <si>
    <t>dvře jader</t>
  </si>
  <si>
    <t>63</t>
  </si>
  <si>
    <t>766812830</t>
  </si>
  <si>
    <t>Demontáž kuchyňských linek dřevěných nebo kovových včetně skříněk uchycených na stěně, délky přes 1500 do 1800 mm</t>
  </si>
  <si>
    <t>-315249046</t>
  </si>
  <si>
    <t xml:space="preserve">Poznámka k souboru cen:_x000D_
1. Pro volbu ceny demontáže kuchyňských linek je rozhodující délka horních skříněk. </t>
  </si>
  <si>
    <t>64</t>
  </si>
  <si>
    <t>766825811</t>
  </si>
  <si>
    <t>Demontáž nábytku vestavěného skříní jednokřídlových</t>
  </si>
  <si>
    <t>-1799688100</t>
  </si>
  <si>
    <t>spíž</t>
  </si>
  <si>
    <t>65</t>
  </si>
  <si>
    <t>-1961450395</t>
  </si>
  <si>
    <t>66</t>
  </si>
  <si>
    <t>766825821</t>
  </si>
  <si>
    <t>Demontáž nábytku vestavěného skříní dvoukřídlových</t>
  </si>
  <si>
    <t>586045508</t>
  </si>
  <si>
    <t>67</t>
  </si>
  <si>
    <t>998766101</t>
  </si>
  <si>
    <t>Přesun hmot pro konstrukce truhlářské stanovený z hmotnosti přesunovaného materiálu vodorovná dopravní vzdálenost do 50 m v objektech výšky do 6 m</t>
  </si>
  <si>
    <t>484515115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</si>
  <si>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</si>
  <si>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68</t>
  </si>
  <si>
    <t>998766181</t>
  </si>
  <si>
    <t>Přesun hmot pro konstrukce truhlářské stanovený z hmotnosti přesunovaného materiálu Příplatek k ceně za přesun prováděný bez použití mechanizace pro jakoukoliv výšku objektu</t>
  </si>
  <si>
    <t>2132133442</t>
  </si>
  <si>
    <t>771</t>
  </si>
  <si>
    <t>Podlahy z dlaždic</t>
  </si>
  <si>
    <t>69</t>
  </si>
  <si>
    <t>771473112</t>
  </si>
  <si>
    <t>Montáž soklíků z dlaždic keramických lepených standardním lepidlem rovných výšky přes 65 do 90 mm</t>
  </si>
  <si>
    <t>421864403</t>
  </si>
  <si>
    <t>1,75*2+9,88+3,6+0,35*2+2+0,3*2+4,25+3,05+4,8</t>
  </si>
  <si>
    <t>70</t>
  </si>
  <si>
    <t>597614081</t>
  </si>
  <si>
    <t xml:space="preserve">dlaždice keramické slinuté neglazované </t>
  </si>
  <si>
    <t>-1545503506</t>
  </si>
  <si>
    <t>32,38*0,1*1,2</t>
  </si>
  <si>
    <t>71</t>
  </si>
  <si>
    <t>771571810</t>
  </si>
  <si>
    <t>Demontáž podlah z dlaždic keramických kladených do malty</t>
  </si>
  <si>
    <t>-283097773</t>
  </si>
  <si>
    <t>14,8+33,45+14,8</t>
  </si>
  <si>
    <t>m.č.6,7,8</t>
  </si>
  <si>
    <t>72</t>
  </si>
  <si>
    <t>771573114</t>
  </si>
  <si>
    <t>Montáž podlah z dlaždic keramických lepených standardním lepidlem režných nebo glazovaných hladkých přes 12 do 19 ks/ m2</t>
  </si>
  <si>
    <t>38160440</t>
  </si>
  <si>
    <t>33,45</t>
  </si>
  <si>
    <t>m.č.7</t>
  </si>
  <si>
    <t>73</t>
  </si>
  <si>
    <t>302181986</t>
  </si>
  <si>
    <t>33,45*1,1 'Přepočtené koeficientem množství</t>
  </si>
  <si>
    <t>74</t>
  </si>
  <si>
    <t>771591111</t>
  </si>
  <si>
    <t>Podlahy - ostatní práce penetrace podkladu</t>
  </si>
  <si>
    <t>1872962168</t>
  </si>
  <si>
    <t xml:space="preserve">Poznámka k souboru cen:_x000D_
1. Množství měrných jednotek u ceny -1185 se stanoví podle počtu řezaných dlaždic, nezávisle na jejich velikosti. 2. Položkou -1185 lze ocenit provádění více řezů na jednom kusu dlažby. </t>
  </si>
  <si>
    <t>75</t>
  </si>
  <si>
    <t>771591115</t>
  </si>
  <si>
    <t>Podlahy - ostatní práce spárování silikonem</t>
  </si>
  <si>
    <t>802058466</t>
  </si>
  <si>
    <t>32,38</t>
  </si>
  <si>
    <t>76</t>
  </si>
  <si>
    <t>771591171</t>
  </si>
  <si>
    <t>Podlahy - ostatní práce montáž ukončujícího profilu pro plynulý přechod (dlažba-koberec apod.)</t>
  </si>
  <si>
    <t>663101898</t>
  </si>
  <si>
    <t>77</t>
  </si>
  <si>
    <t>590541000</t>
  </si>
  <si>
    <t>profil přechodový s pohyblivým ramenem podlahový hliník, (8 x 20 x 2500mm)</t>
  </si>
  <si>
    <t>-1547518812</t>
  </si>
  <si>
    <t>7*1,1 'Přepočtené koeficientem množství</t>
  </si>
  <si>
    <t>78</t>
  </si>
  <si>
    <t>771990112</t>
  </si>
  <si>
    <t>Vyrovnání podkladní vrstvy samonivelační stěrkou tl. 4 mm, min. pevnosti 30 MPa</t>
  </si>
  <si>
    <t>-598737551</t>
  </si>
  <si>
    <t xml:space="preserve">Poznámka k souboru cen:_x000D_
1. V cenách souboru cen 771 99-01 jsou započteny i náklady na dodání samonivelační stěrky. </t>
  </si>
  <si>
    <t>79</t>
  </si>
  <si>
    <t>998771101</t>
  </si>
  <si>
    <t>Přesun hmot pro podlahy z dlaždic stanovený z hmotnosti přesunovaného materiálu vodorovná dopravní vzdálenost do 50 m v objektech výšky do 6 m</t>
  </si>
  <si>
    <t>1682545520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</si>
  <si>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</si>
  <si>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80</t>
  </si>
  <si>
    <t>998771181</t>
  </si>
  <si>
    <t>Přesun hmot pro podlahy z dlaždic stanovený z hmotnosti přesunovaného materiálu Příplatek k ceně za přesun prováděný bez použití mechanizace pro jakoukoliv výšku objektu</t>
  </si>
  <si>
    <t>-1329279276</t>
  </si>
  <si>
    <t>776</t>
  </si>
  <si>
    <t>Podlahy povlakové</t>
  </si>
  <si>
    <t>81</t>
  </si>
  <si>
    <t>776111311</t>
  </si>
  <si>
    <t>Příprava podkladu vysátí podlah</t>
  </si>
  <si>
    <t>1815576720</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</si>
  <si>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</si>
  <si>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117,85</t>
  </si>
  <si>
    <t>82</t>
  </si>
  <si>
    <t>776121111</t>
  </si>
  <si>
    <t>Příprava podkladu penetrace vodou ředitelná na savý podklad (válečkováním) ředěná v poměru 1:3 podlah</t>
  </si>
  <si>
    <t>-1492136745</t>
  </si>
  <si>
    <t>83</t>
  </si>
  <si>
    <t>776141112</t>
  </si>
  <si>
    <t>Příprava podkladu vyrovnání samonivelační stěrkou podlah min.pevnosti 20 MPa, tloušťky přes 3 do 5 mm</t>
  </si>
  <si>
    <t>-671972058</t>
  </si>
  <si>
    <t>84</t>
  </si>
  <si>
    <t>776201812</t>
  </si>
  <si>
    <t>Demontáž povlakových podlahovin lepených ručně s podložkou</t>
  </si>
  <si>
    <t>-29251841</t>
  </si>
  <si>
    <t>18,35*2</t>
  </si>
  <si>
    <t>18,25*2</t>
  </si>
  <si>
    <t>15,05</t>
  </si>
  <si>
    <t>85</t>
  </si>
  <si>
    <t>776221111</t>
  </si>
  <si>
    <t>Montáž podlahovin z PVC lepením standardním lepidlem z pásů standardních</t>
  </si>
  <si>
    <t>1616321337</t>
  </si>
  <si>
    <t>15,05+14,8+14,8</t>
  </si>
  <si>
    <t>m.č.1,2,3,4,5,6,8</t>
  </si>
  <si>
    <t>86</t>
  </si>
  <si>
    <t>284110000</t>
  </si>
  <si>
    <t>PVC heterogenní zátěžové antibakteriální, nášlapná vrstva 0,90 mm, R 10, zátěž 34/43, otlak do 0,03 mm, hořlavost Bfl S1</t>
  </si>
  <si>
    <t>-2040952701</t>
  </si>
  <si>
    <t>117,85*1,1 'Přepočtené koeficientem množství</t>
  </si>
  <si>
    <t>87</t>
  </si>
  <si>
    <t>776410811</t>
  </si>
  <si>
    <t>Demontáž soklíků nebo lišt pryžových nebo plastových</t>
  </si>
  <si>
    <t>-940469809</t>
  </si>
  <si>
    <t>5,425*2+3,45+2,35</t>
  </si>
  <si>
    <t>5,325*2+3,45+2,35+0,15*2</t>
  </si>
  <si>
    <t>(5,425*2+3,45+2,35)*2</t>
  </si>
  <si>
    <t>3,45+2,35+4,425*2</t>
  </si>
  <si>
    <t>88</t>
  </si>
  <si>
    <t>776411111</t>
  </si>
  <si>
    <t>Montáž soklíků lepením obvodových, výšky do 80 mm</t>
  </si>
  <si>
    <t>446646874</t>
  </si>
  <si>
    <t>3,45+2,35+4,425*2+0,95*2</t>
  </si>
  <si>
    <t>89</t>
  </si>
  <si>
    <t>-1415218199</t>
  </si>
  <si>
    <t>114,45*0,1*1,1</t>
  </si>
  <si>
    <t>90</t>
  </si>
  <si>
    <t>998776101</t>
  </si>
  <si>
    <t>Přesun hmot pro podlahy povlakové stanovený z hmotnosti přesunovaného materiálu vodorovná dopravní vzdálenost do 50 m v objektech výšky do 6 m</t>
  </si>
  <si>
    <t>-1986837884</t>
  </si>
  <si>
    <t>91</t>
  </si>
  <si>
    <t>998776181</t>
  </si>
  <si>
    <t>Přesun hmot pro podlahy povlakové stanovený z hmotnosti přesunovaného materiálu Příplatek k cenám za přesun prováděný bez použití mechanizace pro jakoukoliv výšku objektu</t>
  </si>
  <si>
    <t>1064948419</t>
  </si>
  <si>
    <t>781</t>
  </si>
  <si>
    <t>Dokončovací práce - obklady</t>
  </si>
  <si>
    <t>92</t>
  </si>
  <si>
    <t>781414112</t>
  </si>
  <si>
    <t>Montáž obkladů vnitřních stěn z obkladaček a dekorů (listel) pórovinových lepených flexibilním lepidlem z obkladaček pravoúhlých přes 22 do 25 ks/m2</t>
  </si>
  <si>
    <t>-1166283435</t>
  </si>
  <si>
    <t>1,5*(0,6+0,3+1,2+0,1)</t>
  </si>
  <si>
    <t>m.č.1</t>
  </si>
  <si>
    <t>1,5*(1,7+0,1)</t>
  </si>
  <si>
    <t>m.č.2</t>
  </si>
  <si>
    <t>m.č.3</t>
  </si>
  <si>
    <t>m.č.4</t>
  </si>
  <si>
    <t>1,5*(1,65+0,1)</t>
  </si>
  <si>
    <t>m.č. 5</t>
  </si>
  <si>
    <t>1,5*(0,4+0,85+1,05+0,85)</t>
  </si>
  <si>
    <t>m.č.6</t>
  </si>
  <si>
    <t>m.č.8</t>
  </si>
  <si>
    <t>93</t>
  </si>
  <si>
    <t>597610450</t>
  </si>
  <si>
    <t>obkládačky keramické koupelnové (bílé i barevné) 20 x 25 x 0,68 cm I. j.</t>
  </si>
  <si>
    <t>-794106130</t>
  </si>
  <si>
    <t>24,69*1,1 'Přepočtené koeficientem množství</t>
  </si>
  <si>
    <t>94</t>
  </si>
  <si>
    <t>781494111</t>
  </si>
  <si>
    <t>Ostatní prvky plastové profily ukončovací a dilatační lepené flexibilním lepidlem rohové</t>
  </si>
  <si>
    <t>-1757419295</t>
  </si>
  <si>
    <t xml:space="preserve">Poznámka k souboru cen:_x000D_
1. Množství měrných jednotek u ceny -5185 se stanoví podle počtu řezaných obkladaček, nezávisle na jejich velikosti. 2. Položkou -5185 lze ocenit provádění více řezů na jednom kusu obkladu. </t>
  </si>
  <si>
    <t>1,5*2+1,5+1,5*2+1,5*2+1,5+1,5*3+1,5*3</t>
  </si>
  <si>
    <t>95</t>
  </si>
  <si>
    <t>781495111</t>
  </si>
  <si>
    <t>Ostatní prvky ostatní práce penetrace podkladu</t>
  </si>
  <si>
    <t>-1049533939</t>
  </si>
  <si>
    <t>96</t>
  </si>
  <si>
    <t>781495115</t>
  </si>
  <si>
    <t>Ostatní prvky ostatní práce spárování silikonem</t>
  </si>
  <si>
    <t>-1049364164</t>
  </si>
  <si>
    <t>1,5*3+1,5+2+1,5*3+1,5*3+1,5*2+1,5*3+1,5*3</t>
  </si>
  <si>
    <t>97</t>
  </si>
  <si>
    <t>998781101</t>
  </si>
  <si>
    <t>Přesun hmot pro obklady keramické stanovený z hmotnosti přesunovaného materiálu vodorovná dopravní vzdálenost do 50 m v objektech výšky do 6 m</t>
  </si>
  <si>
    <t>-250519747</t>
  </si>
  <si>
    <t>98</t>
  </si>
  <si>
    <t>998781181</t>
  </si>
  <si>
    <t>Přesun hmot pro obklady keramické stanovený z hmotnosti přesunovaného materiálu Příplatek k cenám za přesun prováděný bez použití mechanizace pro jakoukoliv výšku objektu</t>
  </si>
  <si>
    <t>1700079915</t>
  </si>
  <si>
    <t>783</t>
  </si>
  <si>
    <t>Dokončovací práce - nátěry</t>
  </si>
  <si>
    <t>99</t>
  </si>
  <si>
    <t>783317101</t>
  </si>
  <si>
    <t>Krycí nátěr (email) zámečnických konstrukcí jednonásobný syntetický standardní</t>
  </si>
  <si>
    <t>-160292525</t>
  </si>
  <si>
    <t>zárubně</t>
  </si>
  <si>
    <t>5,1*0,25*8</t>
  </si>
  <si>
    <t>784</t>
  </si>
  <si>
    <t>Dokončovací práce - malby a tapety</t>
  </si>
  <si>
    <t>100</t>
  </si>
  <si>
    <t>784121001</t>
  </si>
  <si>
    <t>Oškrabání malby v místnostech výšky do 3,80 m</t>
  </si>
  <si>
    <t>2106506076</t>
  </si>
  <si>
    <t xml:space="preserve">Poznámka k souboru cen:_x000D_
1. Cenami souboru cen se oceňuje jakýkoli počet současně škrabaných vrstev barvy. </t>
  </si>
  <si>
    <t>151,3+259,04</t>
  </si>
  <si>
    <t>101</t>
  </si>
  <si>
    <t>784181101</t>
  </si>
  <si>
    <t>Penetrace podkladu jednonásobná základní akrylátová v místnostech výšky do 3,80 m</t>
  </si>
  <si>
    <t>796333148</t>
  </si>
  <si>
    <t>102</t>
  </si>
  <si>
    <t>784221101</t>
  </si>
  <si>
    <t>Malby z malířských směsí otěruvzdorných za sucha dvojnásobné, bílé za sucha otěruvzdorné dobře v místnostech výšky do 3,80 m</t>
  </si>
  <si>
    <t>-399003151</t>
  </si>
  <si>
    <t>151,3+259,4</t>
  </si>
  <si>
    <t>105,62</t>
  </si>
  <si>
    <t>HO1902 - Zařízení silnoproudé elektrotechniky</t>
  </si>
  <si>
    <t xml:space="preserve">    741 - Elektroinstalace - silnoproud montáž</t>
  </si>
  <si>
    <t xml:space="preserve">    742 - Elektroinstalace - slaboproud montáž</t>
  </si>
  <si>
    <t xml:space="preserve">    751 - Materiál</t>
  </si>
  <si>
    <t>741</t>
  </si>
  <si>
    <t>Elektroinstalace - silnoproud montáž</t>
  </si>
  <si>
    <t>741110511</t>
  </si>
  <si>
    <t>Montáž lišt a kanálků elektroinstalačních se spojkami, ohyby a rohy a s nasunutím do krabic vkládacích s víčkem, šířky do 60 mm</t>
  </si>
  <si>
    <t>1542294775</t>
  </si>
  <si>
    <t>1464369484</t>
  </si>
  <si>
    <t>-93072529</t>
  </si>
  <si>
    <t>741112071</t>
  </si>
  <si>
    <t>Montáž krabic elektroinstalačních bez napojení na trubky a lišty, demontáže a montáže víčka a přístroje přístrojových lištových plastových jednoduchých</t>
  </si>
  <si>
    <t>1024695601</t>
  </si>
  <si>
    <t>741112111</t>
  </si>
  <si>
    <t>Montáž krabic elektroinstalačních bez napojení na trubky a lišty, demontáže a montáže víčka a přístroje rozvodek se zapojením vodičů na svorkovnici nástěnných plastových čtyřhranných pro vodiče D do 4 mm2</t>
  </si>
  <si>
    <t>-1218272308</t>
  </si>
  <si>
    <t>1970790362</t>
  </si>
  <si>
    <t>741120301</t>
  </si>
  <si>
    <t>Montáž vodičů izolovaných měděných bez ukončení uložených pevně plných a laněných s PVC pláštěm, bezhalogenových, ohniodolných (CY, CHAH-R(V)) průřezu žíly 0,55 až 16 mm2</t>
  </si>
  <si>
    <t>183146392</t>
  </si>
  <si>
    <t>741122211</t>
  </si>
  <si>
    <t>Montáž kabelů měděných bez ukončení uložených volně nebo v liště plných kulatých (CYKY) počtu a průřezu žil 3x1,5 až 6 mm2</t>
  </si>
  <si>
    <t>1076942957</t>
  </si>
  <si>
    <t>220505335</t>
  </si>
  <si>
    <t>1179235965</t>
  </si>
  <si>
    <t>741122233</t>
  </si>
  <si>
    <t>Montáž kabelů měděných bez ukončení uložených volně nebo v liště plných kulatých (CYKY) počtu a průřezu žil 5x10 mm2</t>
  </si>
  <si>
    <t>850617421</t>
  </si>
  <si>
    <t>741122289</t>
  </si>
  <si>
    <t>HZS- utěsnění prostupů silikon tmelem</t>
  </si>
  <si>
    <t>hod</t>
  </si>
  <si>
    <t>230139943</t>
  </si>
  <si>
    <t>741122290</t>
  </si>
  <si>
    <t xml:space="preserve">HZS- dokumentace skutečného provedení </t>
  </si>
  <si>
    <t>627057402</t>
  </si>
  <si>
    <t>741122291</t>
  </si>
  <si>
    <t xml:space="preserve">HZS- práce nezahrnuté v cenících 21M a 46M ( připojení do stáv.RACKU ) </t>
  </si>
  <si>
    <t>90492784</t>
  </si>
  <si>
    <t>741122292</t>
  </si>
  <si>
    <t xml:space="preserve">HZS- zednoické výpomoce </t>
  </si>
  <si>
    <t>-462827583</t>
  </si>
  <si>
    <t>741210002</t>
  </si>
  <si>
    <t>Montáž rozvaděčů oceloplechových nebo plastových bez zapojení vodičů běžných, hmotnosti do 50 kg</t>
  </si>
  <si>
    <t>1359419148</t>
  </si>
  <si>
    <t>741310011</t>
  </si>
  <si>
    <t>Montáž spínačů jedno nebo dvoupólových nástěnných se zapojením vodičů, pro prostředí normální ovladačů, řazení 1/0-tlačítkových zapínacích</t>
  </si>
  <si>
    <t>621645034</t>
  </si>
  <si>
    <t>741310031</t>
  </si>
  <si>
    <t>Montáž spínačů jedno nebo dvoupólových nástěnných se zapojením vodičů, pro prostředí venkovní nebo mokré vypínačů, řazení 1-jednopólových</t>
  </si>
  <si>
    <t>3654199</t>
  </si>
  <si>
    <t>741310041</t>
  </si>
  <si>
    <t>Montáž spínačů jedno nebo dvoupólových nástěnných se zapojením vodičů, pro prostředí venkovní nebo mokré přepínačů, řazení 5-sériových</t>
  </si>
  <si>
    <t>-23968035</t>
  </si>
  <si>
    <t>741310042</t>
  </si>
  <si>
    <t>Montáž spínačů jedno nebo dvoupólových nástěnných se zapojením vodičů, pro prostředí venkovní nebo mokré přepínačů, řazení 6-střídavých</t>
  </si>
  <si>
    <t>-1888568175</t>
  </si>
  <si>
    <t>741310403</t>
  </si>
  <si>
    <t>Montáž spínačů tří nebo čtyřpólových nástěnných se zapojením vodičů, pro prostředí normální do 63 A</t>
  </si>
  <si>
    <t>-1329562741</t>
  </si>
  <si>
    <t>741313083</t>
  </si>
  <si>
    <t>Montáž zásuvek domovních se zapojením vodičů šroubové připojení venkovní nebo mokré, provedení 2P + PE dvojí zapojení pro průběžnou montáž</t>
  </si>
  <si>
    <t>308700210</t>
  </si>
  <si>
    <t>741320102</t>
  </si>
  <si>
    <t>Montáž jističů se zapojením vodičů jednopólových nn do 25 A bez krytu, se signálním kontaktem</t>
  </si>
  <si>
    <t>-1881929662</t>
  </si>
  <si>
    <t>592473555</t>
  </si>
  <si>
    <t>741320173</t>
  </si>
  <si>
    <t>Montáž jističů se zapojením vodičů třípólových nn do 63 A s krytem</t>
  </si>
  <si>
    <t>-394435815</t>
  </si>
  <si>
    <t>741321042</t>
  </si>
  <si>
    <t>Montáž proudových chráničů se zapojením vodičů čtyřpólových nn do 63 A s krytem</t>
  </si>
  <si>
    <t>633846203</t>
  </si>
  <si>
    <t>741330634</t>
  </si>
  <si>
    <t>Montáž relé pomocných se zapojením vodičů vestavných v krytu s kontakty 4P</t>
  </si>
  <si>
    <t>-715504321</t>
  </si>
  <si>
    <t>741330639</t>
  </si>
  <si>
    <t xml:space="preserve">HZS- ostatní podružný materiál nutný ke zhotovení rozvaděče </t>
  </si>
  <si>
    <t>-1153540858</t>
  </si>
  <si>
    <t>741371002</t>
  </si>
  <si>
    <t>Montáž svítidel zářivkových se zapojením vodičů bytových nebo společenských místností stropních přisazených 1 zdroj s krytem</t>
  </si>
  <si>
    <t>-987311891</t>
  </si>
  <si>
    <t>1630860788</t>
  </si>
  <si>
    <t>-912423560</t>
  </si>
  <si>
    <t>1521082802</t>
  </si>
  <si>
    <t>741371004</t>
  </si>
  <si>
    <t>Montáž svítidel zářivkových se zapojením vodičů bytových nebo společenských místností stropních přisazených 2 zdroje s krytem</t>
  </si>
  <si>
    <t>350211102</t>
  </si>
  <si>
    <t>741371023</t>
  </si>
  <si>
    <t>Montáž svítidel zářivkových se zapojením vodičů bytových nebo společenských místností stropních vestavných 2+1 zdroj</t>
  </si>
  <si>
    <t>2014916992</t>
  </si>
  <si>
    <t>741810001</t>
  </si>
  <si>
    <t>Zkoušky a prohlídky elektrických rozvodů a zařízení celková prohlídka a vyhotovení revizní zprávy pro objem montážních prací do 100 tis. Kč</t>
  </si>
  <si>
    <t>289800662</t>
  </si>
  <si>
    <t xml:space="preserve">Poznámka k souboru cen:_x000D_
1. Ceny -0001 až -0011 jsou určeny pro objem montážních prací včetně všech nákladů. </t>
  </si>
  <si>
    <t>741810002</t>
  </si>
  <si>
    <t>Zkoušky a prohlídky elektrických rozvodů a zařízení celková prohlídka a vyhotovení revizní zprávy pro objem montážních prací přes 100 do 500 tis. Kč</t>
  </si>
  <si>
    <t>-848432125</t>
  </si>
  <si>
    <t>741810011</t>
  </si>
  <si>
    <t xml:space="preserve">Zkoušky a prohlídky osvětlovacího zařízení ,meření intenzity osvětlení do 50 svítidel na provcovišti </t>
  </si>
  <si>
    <t>1530841494</t>
  </si>
  <si>
    <t>741910412</t>
  </si>
  <si>
    <t>Montáž žlabů bez stojiny a výložníků kovových s podpěrkami a příslušenstvím bez víka, šířky do 100 mm</t>
  </si>
  <si>
    <t>889917578</t>
  </si>
  <si>
    <t>741910413</t>
  </si>
  <si>
    <t>Montáž žlabů bez stojiny a výložníků kovových s podpěrkami a příslušenstvím bez víka, šířky do 125 mm</t>
  </si>
  <si>
    <t>-162599801</t>
  </si>
  <si>
    <t>741910415</t>
  </si>
  <si>
    <t xml:space="preserve">upevňovací bod hmoždinkou PVC </t>
  </si>
  <si>
    <t>1424232885</t>
  </si>
  <si>
    <t>741910416</t>
  </si>
  <si>
    <t xml:space="preserve">upevňovací bod hmoždinkou kovovou </t>
  </si>
  <si>
    <t>1843967610</t>
  </si>
  <si>
    <t>741910502</t>
  </si>
  <si>
    <t>Montáž kovových nosných a doplňkových konstrukcí se zhotovením pro rozvodny z profilů ocelových tenkostěnných</t>
  </si>
  <si>
    <t>kg</t>
  </si>
  <si>
    <t>220604326</t>
  </si>
  <si>
    <t xml:space="preserve">Poznámka k souboru cen:_x000D_
1. Ceny -0501 a -0502 jsou určeny pro konstrukce montované v celcích. 2. Montáž nosných kovových konstrukcí pro přístroje celkové hmotnosti přes 100 kg lze oceňovat cenou -0501 nebo -0502. </t>
  </si>
  <si>
    <t>741910503</t>
  </si>
  <si>
    <t xml:space="preserve">HZS - svitidlová svorkovnice </t>
  </si>
  <si>
    <t>-1288313140</t>
  </si>
  <si>
    <t>742</t>
  </si>
  <si>
    <t>Elektroinstalace - slaboproud montáž</t>
  </si>
  <si>
    <t>742350001</t>
  </si>
  <si>
    <t>Montáž zařízení pro tělesně postižené signalizačního světla s akustickou signalizací</t>
  </si>
  <si>
    <t>656565988</t>
  </si>
  <si>
    <t>742350002</t>
  </si>
  <si>
    <t>Montáž zařízení pro tělesně postižené potvrzovacího tlačítka</t>
  </si>
  <si>
    <t>-1075730217</t>
  </si>
  <si>
    <t>742350003</t>
  </si>
  <si>
    <t>Montáž zařízení pro tělesně postižené volacího tlačítka do výšky 900 mm a táhla do výšky 150 mm</t>
  </si>
  <si>
    <t>922917208</t>
  </si>
  <si>
    <t>742350004</t>
  </si>
  <si>
    <t>Montáž zařízení pro tělesně postižené napájecího zdroje 24 V</t>
  </si>
  <si>
    <t>474211072</t>
  </si>
  <si>
    <t>742420121</t>
  </si>
  <si>
    <t>Montáž společné televizní antény antenního televizní zásuvky koncové nebo průběžné</t>
  </si>
  <si>
    <t>-1495050375</t>
  </si>
  <si>
    <t>751</t>
  </si>
  <si>
    <t>Materiál</t>
  </si>
  <si>
    <t>751000001</t>
  </si>
  <si>
    <t xml:space="preserve">Tmel pro utěsnění prostupů komplet </t>
  </si>
  <si>
    <t>-1103566600</t>
  </si>
  <si>
    <t>341136326</t>
  </si>
  <si>
    <t>doplnění stáv.rozvaděče R2 o jistič 3f/25A ,charakteristika C</t>
  </si>
  <si>
    <t>2142011799</t>
  </si>
  <si>
    <t>345136194</t>
  </si>
  <si>
    <t>rozvodnice R1: obsahuje pro zapuštěnou montáž ,jednokř.dveře,neorůhl.dveře ,vnitřní V x Š  550 x 510 .počet řad 3,rozteč 150 mm ,počet modulů v řadě 24 ,krytá IP 43 ,materiál ocel . plech ,pož.odolnost EI 30</t>
  </si>
  <si>
    <t>-1535807279</t>
  </si>
  <si>
    <t>345128171</t>
  </si>
  <si>
    <t>vypínač 3f/32A</t>
  </si>
  <si>
    <t>1115837997</t>
  </si>
  <si>
    <t>345211207</t>
  </si>
  <si>
    <t>proud.chránič OFI-40-4-030</t>
  </si>
  <si>
    <t>767727261</t>
  </si>
  <si>
    <t>345211127</t>
  </si>
  <si>
    <t>jistič 1P16A/B</t>
  </si>
  <si>
    <t>277752873</t>
  </si>
  <si>
    <t>345211126</t>
  </si>
  <si>
    <t>420587201</t>
  </si>
  <si>
    <t>345211577</t>
  </si>
  <si>
    <t xml:space="preserve">impulsní relé ln 16A,Uc AC 230 V, 1x přep.kontakt </t>
  </si>
  <si>
    <t>-999774306</t>
  </si>
  <si>
    <t>345211580</t>
  </si>
  <si>
    <t xml:space="preserve">ostatní podružný materiál nutný ke zhotovení rozvaděče </t>
  </si>
  <si>
    <t>-1441333112</t>
  </si>
  <si>
    <t>345355239</t>
  </si>
  <si>
    <t xml:space="preserve">spínač jednopólový instal.na omítku IP 44 se šroub.svorkami </t>
  </si>
  <si>
    <t>-1970711802</t>
  </si>
  <si>
    <t>345355236</t>
  </si>
  <si>
    <t xml:space="preserve">spínač jednopólový  instal.na omítku IP 44 se šroub.svorkami </t>
  </si>
  <si>
    <t>-1484597154</t>
  </si>
  <si>
    <t>345355242</t>
  </si>
  <si>
    <t xml:space="preserve">přepínač střídavého instal.na omítku ip 44 SE ŠROUB.SVORKAMI </t>
  </si>
  <si>
    <t>440814012</t>
  </si>
  <si>
    <t>345355249</t>
  </si>
  <si>
    <t xml:space="preserve">přepínač seriový instalace na omítku  IP 44 se šroub.svorkami </t>
  </si>
  <si>
    <t>2024354635</t>
  </si>
  <si>
    <t>358111201</t>
  </si>
  <si>
    <t>zásuvka na omítku  jednonás.s víčkem 250 V, AC , 16 A IP 44</t>
  </si>
  <si>
    <t>-1510625520</t>
  </si>
  <si>
    <t>358111264</t>
  </si>
  <si>
    <t xml:space="preserve">přístroj zásuvky anténní  a rozhlas.průchozí ,odb.útlum 7 dB ,průchozí útlum 2 dB| jm.impedance 750 ohmů šroub.svorky </t>
  </si>
  <si>
    <t>-1105660127</t>
  </si>
  <si>
    <t>358111265</t>
  </si>
  <si>
    <t xml:space="preserve">kryt zásuvky  TV + R </t>
  </si>
  <si>
    <t>-58580151</t>
  </si>
  <si>
    <t>345355406</t>
  </si>
  <si>
    <t>kompl.kontrol modul s alarmem ,tlač.sign. tahové, tl. resetovací</t>
  </si>
  <si>
    <t>115909454</t>
  </si>
  <si>
    <t>34535711251</t>
  </si>
  <si>
    <t>krabice lištová  LK 80x 28/T</t>
  </si>
  <si>
    <t>-2108230443</t>
  </si>
  <si>
    <t>358111267</t>
  </si>
  <si>
    <t xml:space="preserve">ráměček jednonásobný </t>
  </si>
  <si>
    <t>293718431</t>
  </si>
  <si>
    <t>348234156</t>
  </si>
  <si>
    <t>svítidlo zářivkové interiérové s kompenzací, barva bílá, 18W, délka 974 mm</t>
  </si>
  <si>
    <t>-1809410934</t>
  </si>
  <si>
    <t>348214211</t>
  </si>
  <si>
    <t>svítidlo zářivkové nástěnné IP 20 ,nad umyvadlem ,kryt polykarbonát, EP , s vypínačem 2 x 11 W</t>
  </si>
  <si>
    <t>-536692888</t>
  </si>
  <si>
    <t>348214236</t>
  </si>
  <si>
    <t xml:space="preserve">svítidlo zářivkovépro přímé osvětlení vnitř.prostor,IP 40 ,těleso i kryt z plast.materiálu ,parabol.mřížka z lešť .AL plechu , IP 20  na strop 1 x 36 W </t>
  </si>
  <si>
    <t>888392697</t>
  </si>
  <si>
    <t>348214179</t>
  </si>
  <si>
    <t>skleněné inrerier. svítidlo ,kulaté , lak.plech ,EP, kryt matně opálové  sklo,IP 40 uch.přímě na strop, 13 W</t>
  </si>
  <si>
    <t>1923107450</t>
  </si>
  <si>
    <t>348214198</t>
  </si>
  <si>
    <t>svítidlo vestavné kruhové ,EP , těleso  ocel.plech s clon.mžížkou z AL. plechu ,reflektor lešť Al plech  ,do podhledu , 2x26 W IP 20</t>
  </si>
  <si>
    <t>-1387455817</t>
  </si>
  <si>
    <t>3482214258</t>
  </si>
  <si>
    <t xml:space="preserve">svítidlo zářivkové inouzové pro nteriér, IP 40 , z plast.materiálu přímé uchycení , 8W/840 ,piktogram ,trvale svítící 1 hod. při výpadku hl.napájení </t>
  </si>
  <si>
    <t>1435299933</t>
  </si>
  <si>
    <t>348214259</t>
  </si>
  <si>
    <t xml:space="preserve">recyklační poplatek - za svítidla a světel.zdroje </t>
  </si>
  <si>
    <t>852532493</t>
  </si>
  <si>
    <t>2411112126</t>
  </si>
  <si>
    <t>lišta PVC LV 18 x 13 HD</t>
  </si>
  <si>
    <t>-1676568756</t>
  </si>
  <si>
    <t>241112171</t>
  </si>
  <si>
    <t xml:space="preserve">lišta PVC LH 60 x 40 HD </t>
  </si>
  <si>
    <t>2847620</t>
  </si>
  <si>
    <t>2411112127</t>
  </si>
  <si>
    <t xml:space="preserve">lišta PVC LV 40 x 15 HD </t>
  </si>
  <si>
    <t>-216620954</t>
  </si>
  <si>
    <t>345218980</t>
  </si>
  <si>
    <t xml:space="preserve">spoj.kryt pro lištu  18 x 13 </t>
  </si>
  <si>
    <t>-1666397626</t>
  </si>
  <si>
    <t>345218981</t>
  </si>
  <si>
    <t xml:space="preserve">spoj.kryt pro lištu  40 x 15 </t>
  </si>
  <si>
    <t>1900454832</t>
  </si>
  <si>
    <t>345218982</t>
  </si>
  <si>
    <t xml:space="preserve">spoj.kryt pro lištu  60 x 40 </t>
  </si>
  <si>
    <t>-678678077</t>
  </si>
  <si>
    <t>345218983</t>
  </si>
  <si>
    <t xml:space="preserve">koncový kryt pro lištu  60 x 40 </t>
  </si>
  <si>
    <t>-1822096871</t>
  </si>
  <si>
    <t>345218984</t>
  </si>
  <si>
    <t xml:space="preserve">ohybový kryt pro lištu  60 x 40 </t>
  </si>
  <si>
    <t>-1368702667</t>
  </si>
  <si>
    <t>345218985</t>
  </si>
  <si>
    <t>krabice  lištová  LK 80R/3</t>
  </si>
  <si>
    <t>10303985</t>
  </si>
  <si>
    <t>345218986</t>
  </si>
  <si>
    <t>elektroinstal.kraqbice  se zachov.funkčnosti pri požáru ,oranžová ,IP 66 , s keram.svorkovnicí</t>
  </si>
  <si>
    <t>-178231450</t>
  </si>
  <si>
    <t>345754920</t>
  </si>
  <si>
    <t>žlab kabelový pozinkovaný 2m/ks 50X125</t>
  </si>
  <si>
    <t>-1195938047</t>
  </si>
  <si>
    <t>345755250</t>
  </si>
  <si>
    <t>nosník kabel.žlabu FeZn 125</t>
  </si>
  <si>
    <t>1290922733</t>
  </si>
  <si>
    <t>345754910</t>
  </si>
  <si>
    <t>žlab kabelový pozinkovaný 2m/ks 50X62</t>
  </si>
  <si>
    <t>2061215911</t>
  </si>
  <si>
    <t>345755260</t>
  </si>
  <si>
    <t xml:space="preserve">nosník,kabel,žlabu  FeZn 62 </t>
  </si>
  <si>
    <t>1737707948</t>
  </si>
  <si>
    <t>345755291</t>
  </si>
  <si>
    <t xml:space="preserve">upevňovací bod hmožd. kovovou </t>
  </si>
  <si>
    <t>-994299755</t>
  </si>
  <si>
    <t>345755292</t>
  </si>
  <si>
    <t xml:space="preserve">upevňovací bod hmožd. PVC </t>
  </si>
  <si>
    <t>-1189387121</t>
  </si>
  <si>
    <t>345755298</t>
  </si>
  <si>
    <t xml:space="preserve">ocel.nosná konstr.všeobecně </t>
  </si>
  <si>
    <t>-205640938</t>
  </si>
  <si>
    <t>345755299</t>
  </si>
  <si>
    <t xml:space="preserve">svitidlová svorkovnice </t>
  </si>
  <si>
    <t>738283303</t>
  </si>
  <si>
    <t>341095111</t>
  </si>
  <si>
    <t xml:space="preserve">kabel silový instal. kabel 1 - CXKH- R ( J ) 5 x 10 </t>
  </si>
  <si>
    <t>-1293996328</t>
  </si>
  <si>
    <t>341095112</t>
  </si>
  <si>
    <t>kabel silový instal. kabel 1 - CXKH- R ( J ) 3 x 2,5</t>
  </si>
  <si>
    <t>1925995618</t>
  </si>
  <si>
    <t>P</t>
  </si>
  <si>
    <t>Poznámka k položce:
obsah kovu [kg/m], Cu =0,029, Al =0</t>
  </si>
  <si>
    <t>341095113</t>
  </si>
  <si>
    <t xml:space="preserve">kabel silový instal. kabel 1 - CXKH- R ( J ) 3 x 1,5 </t>
  </si>
  <si>
    <t>-1826976000</t>
  </si>
  <si>
    <t>341095115</t>
  </si>
  <si>
    <t>kabel silový instal. kabel 1 - CXKH- R ( O ) 3 x 1,5</t>
  </si>
  <si>
    <t>-621019761</t>
  </si>
  <si>
    <t>341095124</t>
  </si>
  <si>
    <t xml:space="preserve">vodič CY A6 zž pevně - PVC izolovaný  jednožil </t>
  </si>
  <si>
    <t>-566701613</t>
  </si>
  <si>
    <t>341000000</t>
  </si>
  <si>
    <t xml:space="preserve">podružný montážní materiál  5 % z nosného </t>
  </si>
  <si>
    <t>486438174</t>
  </si>
  <si>
    <t>HO1903 - Elektrická požární signalizace</t>
  </si>
  <si>
    <t xml:space="preserve">    741 - Adresné linkové prvky ,hlásiče a signalizační prvky </t>
  </si>
  <si>
    <t xml:space="preserve">    742 - Úložný materiál -kabel.trasy požárně odolné </t>
  </si>
  <si>
    <t xml:space="preserve">    751 - Ostatní materiál a práce </t>
  </si>
  <si>
    <t xml:space="preserve">Adresné linkové prvky ,hlásiče a signalizační prvky </t>
  </si>
  <si>
    <t>741000001</t>
  </si>
  <si>
    <t xml:space="preserve">Montáž optického hlasiče kouře </t>
  </si>
  <si>
    <t>-381146328</t>
  </si>
  <si>
    <t>345000001</t>
  </si>
  <si>
    <t xml:space="preserve">XP optický hlasič kouře </t>
  </si>
  <si>
    <t>174263662</t>
  </si>
  <si>
    <t>741000002</t>
  </si>
  <si>
    <t xml:space="preserve">Montáž izolační patice hlasiče kouře </t>
  </si>
  <si>
    <t>1470341768</t>
  </si>
  <si>
    <t>345000002</t>
  </si>
  <si>
    <t xml:space="preserve">XP izolační patice </t>
  </si>
  <si>
    <t>-830820770</t>
  </si>
  <si>
    <t>Poznámka k položce:
EAN 8595057619067</t>
  </si>
  <si>
    <t>741000003</t>
  </si>
  <si>
    <t xml:space="preserve">Montáž tlačítkového hlasiče kouře </t>
  </si>
  <si>
    <t>1911155349</t>
  </si>
  <si>
    <t>345000003</t>
  </si>
  <si>
    <t xml:space="preserve">Červený tlačítkový  hlasič ( povrchový ) se zadním krytem  </t>
  </si>
  <si>
    <t>-1570351045</t>
  </si>
  <si>
    <t>741000004</t>
  </si>
  <si>
    <t xml:space="preserve">Montáž vnitřní sirény </t>
  </si>
  <si>
    <t>437956657</t>
  </si>
  <si>
    <t>345000004</t>
  </si>
  <si>
    <t>vnitřní sirena ,červená ,100 dB , 28 tónů , 24V DC , 18 mA , vysoká patice ,IP 54</t>
  </si>
  <si>
    <t>233059513</t>
  </si>
  <si>
    <t xml:space="preserve">Úložný materiál -kabel.trasy požárně odolné </t>
  </si>
  <si>
    <t>742000001</t>
  </si>
  <si>
    <t xml:space="preserve">Montáž kabel.trasy - horizontální PO žlab </t>
  </si>
  <si>
    <t>-1076963618</t>
  </si>
  <si>
    <t>345000011</t>
  </si>
  <si>
    <t>kabelová trasa kovový horizontální PO žlab 60x 50x 1,5 P 30-R( normová nosná konstr.) uchycení do stropu ( kompl.vč.držáků,závit.tyčí ,spojek,uzemnění )</t>
  </si>
  <si>
    <t>1799593719</t>
  </si>
  <si>
    <t>742000002</t>
  </si>
  <si>
    <t xml:space="preserve">Montáž kabelu hlásící smyčky </t>
  </si>
  <si>
    <t>1852832399</t>
  </si>
  <si>
    <t>345720001</t>
  </si>
  <si>
    <t>kabel hlásicí smyčky 2 x 2x 0,8 B2cas 1d1 , a P-30R</t>
  </si>
  <si>
    <t>-442536577</t>
  </si>
  <si>
    <t>Poznámka k položce:
EAN 8595057655850</t>
  </si>
  <si>
    <t>742000004</t>
  </si>
  <si>
    <t xml:space="preserve">Montáž kabelu stíněného,ohniodolného </t>
  </si>
  <si>
    <t>910177323</t>
  </si>
  <si>
    <t>345720011</t>
  </si>
  <si>
    <t>Kabel 2 x 1 ,stíněný,ohniodolný ,bezhalogenový ,stíněný a plamen nešířící kabely ( kabel musí splňovat ČSN 60331 ,funkčnost přo požáru min 30 min ,P30-R a třídu reakce na oheň B2ca, s1,d1</t>
  </si>
  <si>
    <t>1366713477</t>
  </si>
  <si>
    <t>742000012</t>
  </si>
  <si>
    <t xml:space="preserve">Montáž kabel.trasy - na ohniodolných příchytkách </t>
  </si>
  <si>
    <t>-1513537087</t>
  </si>
  <si>
    <t>345000012</t>
  </si>
  <si>
    <t xml:space="preserve">kabelová trasa na ohniodolných příchytkách ( po kotva + příchytka pro dva kabely ) osazení po 30 cm ( normová nosná konstr.) </t>
  </si>
  <si>
    <t>1905012874</t>
  </si>
  <si>
    <t>742000013</t>
  </si>
  <si>
    <t xml:space="preserve">Montáž rabice odbočovací </t>
  </si>
  <si>
    <t>-1954945638</t>
  </si>
  <si>
    <t>345000013</t>
  </si>
  <si>
    <t xml:space="preserve">Ohniodolná krabice odbočovací povrchová </t>
  </si>
  <si>
    <t>-448174833</t>
  </si>
  <si>
    <t xml:space="preserve">Ostatní materiál a práce </t>
  </si>
  <si>
    <t xml:space="preserve">Montáž trubky pod omítku </t>
  </si>
  <si>
    <t>-746882363</t>
  </si>
  <si>
    <t>345000021</t>
  </si>
  <si>
    <t xml:space="preserve">trubka pod omítku pr. 25 </t>
  </si>
  <si>
    <t>-1911669424</t>
  </si>
  <si>
    <t>751000002</t>
  </si>
  <si>
    <t xml:space="preserve">Montáž kabel ucpávky velké </t>
  </si>
  <si>
    <t>1183706161</t>
  </si>
  <si>
    <t>345710001</t>
  </si>
  <si>
    <t xml:space="preserve">požární kabelová ucpávka velká pro skupinu kabelů </t>
  </si>
  <si>
    <t>-824254563</t>
  </si>
  <si>
    <t>751000003</t>
  </si>
  <si>
    <t xml:space="preserve">sekání drážky do omítky pro trubku pr. 25 vč.začištění </t>
  </si>
  <si>
    <t>1871543136</t>
  </si>
  <si>
    <t>345710003</t>
  </si>
  <si>
    <t xml:space="preserve">sekání drážky do omítky pro trubku pr. 25  vč.začištění - materiál </t>
  </si>
  <si>
    <t>442742450</t>
  </si>
  <si>
    <t>Poznámka k položce:
EAN 8595057600317</t>
  </si>
  <si>
    <t>751000004</t>
  </si>
  <si>
    <t xml:space="preserve">Průraz stěny </t>
  </si>
  <si>
    <t>-852399514</t>
  </si>
  <si>
    <t>751000006</t>
  </si>
  <si>
    <t>pospojení a uzemnění kovových kabel.tras min. CY6žz ( soubor )</t>
  </si>
  <si>
    <t>-1280799451</t>
  </si>
  <si>
    <t>345710008</t>
  </si>
  <si>
    <t xml:space="preserve">pospojení a uzemnění kabel. tras  min CY6 žz - materiál  </t>
  </si>
  <si>
    <t>-1526393229</t>
  </si>
  <si>
    <t>751000008</t>
  </si>
  <si>
    <t xml:space="preserve">montáž drobného elektroinstal.materiálu </t>
  </si>
  <si>
    <t>1763870944</t>
  </si>
  <si>
    <t>345710006</t>
  </si>
  <si>
    <t xml:space="preserve">drobný  elektroinstalační materiál </t>
  </si>
  <si>
    <t>-1960034219</t>
  </si>
  <si>
    <t>751000011</t>
  </si>
  <si>
    <t xml:space="preserve">Oživení ,odzkoušení a funkční zkouška systému </t>
  </si>
  <si>
    <t>1359918869</t>
  </si>
  <si>
    <t>751000012</t>
  </si>
  <si>
    <t xml:space="preserve">Dopravné </t>
  </si>
  <si>
    <t>-487278046</t>
  </si>
  <si>
    <t>751000021</t>
  </si>
  <si>
    <t xml:space="preserve">Revize systému včetně funkčních zkoušek </t>
  </si>
  <si>
    <t>-516742023</t>
  </si>
  <si>
    <t>751000024</t>
  </si>
  <si>
    <t xml:space="preserve">Dokumentace DSS 3 x paré </t>
  </si>
  <si>
    <t>-1782865131</t>
  </si>
  <si>
    <t>HO1904 - Zdravotní technika</t>
  </si>
  <si>
    <t xml:space="preserve">    721 - Zdravotechnika - vnitřní kanalizace</t>
  </si>
  <si>
    <t xml:space="preserve">    722 - Zdravotechnika - vnitřní vodovod</t>
  </si>
  <si>
    <t>340235212</t>
  </si>
  <si>
    <t>Zazdívka otvorů v příčkách nebo stěnách plochy do 0,0225 m2 cihlami pálenými, tl. přes 100 mm</t>
  </si>
  <si>
    <t>-1997247938</t>
  </si>
  <si>
    <t>340236212</t>
  </si>
  <si>
    <t>Zazdívka otvorů v příčkách nebo stěnách plochy přes 0,0225 m2 do 0,09 m2 cihlami pálenými, tl. přes 100 mm</t>
  </si>
  <si>
    <t>1930403633</t>
  </si>
  <si>
    <t>971033131</t>
  </si>
  <si>
    <t>Vybourání otvorů ve zdivu základovém nebo nadzákladovém z cihel, tvárnic, příčkovek z cihel pálených na maltu vápennou nebo vápenocementovou průměru profilu do 60 mm, tl. do 150 mm</t>
  </si>
  <si>
    <t>-1215297643</t>
  </si>
  <si>
    <t>971033331</t>
  </si>
  <si>
    <t>Vybourání otvorů ve zdivu základovém nebo nadzákladovém z cihel, tvárnic, příčkovek z cihel pálených na maltu vápennou nebo vápenocementovou plochy do 0,09 m2, tl. do 150 mm</t>
  </si>
  <si>
    <t>989162445</t>
  </si>
  <si>
    <t>-1709557898</t>
  </si>
  <si>
    <t>721</t>
  </si>
  <si>
    <t>Zdravotechnika - vnitřní kanalizace</t>
  </si>
  <si>
    <t>721110951</t>
  </si>
  <si>
    <t>Opravy odpadního potrubí kameninového vsazení odbočky do potrubí DN 100</t>
  </si>
  <si>
    <t>521134835</t>
  </si>
  <si>
    <t>721110961</t>
  </si>
  <si>
    <t>Opravy odpadního potrubí kameninového propojení dosavadního potrubí DN 100</t>
  </si>
  <si>
    <t>2032626108</t>
  </si>
  <si>
    <t>721173723</t>
  </si>
  <si>
    <t>Potrubí z plastových trub polyetylenové svařované připojovací DN 50</t>
  </si>
  <si>
    <t>-1942081203</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</si>
  <si>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</si>
  <si>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2,2*7</t>
  </si>
  <si>
    <t>998721101</t>
  </si>
  <si>
    <t>Přesun hmot pro vnitřní kanalizace stanovený z hmotnosti přesunovaného materiálu vodorovná dopravní vzdálenost do 50 m v objektech výšky do 6 m</t>
  </si>
  <si>
    <t>-1867655946</t>
  </si>
  <si>
    <t>998721181</t>
  </si>
  <si>
    <t>Přesun hmot pro vnitřní kanalizace stanovený z hmotnosti přesunovaného materiálu Příplatek k ceně za přesun prováděný bez použití mechanizace pro jakoukoliv výšku objektu</t>
  </si>
  <si>
    <t>930193844</t>
  </si>
  <si>
    <t>722</t>
  </si>
  <si>
    <t>Zdravotechnika - vnitřní vodovod</t>
  </si>
  <si>
    <t>722130992</t>
  </si>
  <si>
    <t>Opravy vodovodního potrubí z ocelových trubek pozinkovaných závitových vsazení odbočky do potrubí oboustrannými svěrnými spojkami DN potrubí / G odbočky DN 25 / G 3/4</t>
  </si>
  <si>
    <t>84550922</t>
  </si>
  <si>
    <t xml:space="preserve">Poznámka k souboru cen:_x000D_
1. Množství zpětné montáže závitového potrubí (ceny -1921 až -1929) se určí podle ustanovení kapitol 351 a 352 Všeobecných podmínek části A 02. 2. Ceny položek -0991 až -0996, -1942 až -1969 platí i pro opravy vodovodního potrubí z plastových trub. </t>
  </si>
  <si>
    <t>7*2</t>
  </si>
  <si>
    <t>722131931</t>
  </si>
  <si>
    <t>Opravy vodovodního potrubí z ocelových trubek pozinkovaných závitových propojení dosavadního potrubí DN 15</t>
  </si>
  <si>
    <t>1465489607</t>
  </si>
  <si>
    <t>722174021</t>
  </si>
  <si>
    <t>Potrubí z plastových trubek z polypropylenu (PPR) svařovaných polyfuzně PN 20 (SDR 6) D 16 x 2,7</t>
  </si>
  <si>
    <t>475077728</t>
  </si>
  <si>
    <t xml:space="preserve">Poznámka k souboru cen:_x000D_
1. V cenách -4001 až -4088 jsou započteny náklady na montáž a dodávku potrubí a tvarovek. </t>
  </si>
  <si>
    <t>1,3*7*2</t>
  </si>
  <si>
    <t>722181231</t>
  </si>
  <si>
    <t>Ochrana potrubí termoizolačními trubicemi z pěnového polyetylenu PE přilepenými v příčných a podélných spojích, tloušťky izolace přes 9 do 13 mm, vnitřního průměru izolace DN do 22 mm</t>
  </si>
  <si>
    <t>91873202</t>
  </si>
  <si>
    <t xml:space="preserve">Poznámka k souboru cen:_x000D_
1. V cenách -1211 až -1256 jsou započteny i náklady na dodání tepelně izolačních trubic. </t>
  </si>
  <si>
    <t>18,2</t>
  </si>
  <si>
    <t>998722101</t>
  </si>
  <si>
    <t>Přesun hmot pro vnitřní vodovod stanovený z hmotnosti přesunovaného materiálu vodorovná dopravní vzdálenost do 50 m v objektech výšky do 6 m</t>
  </si>
  <si>
    <t>1888025172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</si>
  <si>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</si>
  <si>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998722181</t>
  </si>
  <si>
    <t>Přesun hmot pro vnitřní vodovod stanovený z hmotnosti přesunovaného materiálu Příplatek k ceně za přesun prováděný bez použití mechanizace pro jakoukoliv výšku objektu</t>
  </si>
  <si>
    <t>-1292370311</t>
  </si>
  <si>
    <t>725211603</t>
  </si>
  <si>
    <t>Umyvadla keramická bez výtokových armatur se zápachovou uzávěrkou připevněná na stěnu šrouby bílá bez sloupu nebo krytu na sifon 600 mm</t>
  </si>
  <si>
    <t>-353452608</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</si>
  <si>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</si>
  <si>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725822632</t>
  </si>
  <si>
    <t>Baterie umyvadlové stojánkové klasické bez výpusti</t>
  </si>
  <si>
    <t>1691269388</t>
  </si>
  <si>
    <t xml:space="preserve">Poznámka k souboru cen:_x000D_
1. V cenách –2654, 56, -9101-9202 není započten napájecí zdroj. </t>
  </si>
  <si>
    <t>998725101</t>
  </si>
  <si>
    <t>Přesun hmot pro zařizovací předměty stanovený z hmotnosti přesunovaného materiálu vodorovná dopravní vzdálenost do 50 m v objektech výšky do 6 m</t>
  </si>
  <si>
    <t>609217645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</si>
  <si>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</si>
  <si>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998725181</t>
  </si>
  <si>
    <t>Přesun hmot pro zařizovací předměty stanovený z hmotnosti přesunovaného materiálu Příplatek k cenám za přesun prováděný bez použití mechanizace pro jakoukoliv výšku objektu</t>
  </si>
  <si>
    <t>1097812603</t>
  </si>
  <si>
    <t>HO1905 - VON</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</si>
  <si>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</si>
  <si>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</si>
  <si>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</si>
  <si>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</si>
  <si>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</si>
  <si>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VRN</t>
  </si>
  <si>
    <t>Vedlejší rozpočtové náklady</t>
  </si>
  <si>
    <t>VRN1</t>
  </si>
  <si>
    <t>Průzkumné, geodetické a projektové práce</t>
  </si>
  <si>
    <t>013254000</t>
  </si>
  <si>
    <t>Projektové práce dokumentace stavby (výkresová a textová) skutečného provedení stavby</t>
  </si>
  <si>
    <t>1024</t>
  </si>
  <si>
    <t>-347819392</t>
  </si>
  <si>
    <t>VRN3</t>
  </si>
  <si>
    <t>Zařízení staveniště</t>
  </si>
  <si>
    <t>030001000</t>
  </si>
  <si>
    <t xml:space="preserve">Zařízení staveniště - zřízení ,odstranění,zabezpečení , oplocení , náklady na stav.buňky , mobil.WC , energie pro ZS </t>
  </si>
  <si>
    <t>-879772452</t>
  </si>
  <si>
    <t>030001001</t>
  </si>
  <si>
    <t xml:space="preserve">Zařízení staveniště pro elektroinstalace </t>
  </si>
  <si>
    <t>1140794602</t>
  </si>
  <si>
    <t>VRN4</t>
  </si>
  <si>
    <t>Inženýrská činnost</t>
  </si>
  <si>
    <t>045002000</t>
  </si>
  <si>
    <t>Kompletační a koordinační činnost</t>
  </si>
  <si>
    <t>1456019436</t>
  </si>
  <si>
    <t>VRN7</t>
  </si>
  <si>
    <t>Provozní vlivy</t>
  </si>
  <si>
    <t>071002000</t>
  </si>
  <si>
    <t>Provozní vlivy provoz investora, třetích osob</t>
  </si>
  <si>
    <t>1135221427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</si>
  <si>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</si>
  <si>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</si>
  <si>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</si>
  <si>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</si>
  <si>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</si>
  <si>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</si>
  <si>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</si>
  <si>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</si>
  <si>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</si>
  <si>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</si>
  <si>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</si>
  <si>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</si>
  <si>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</si>
  <si>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</si>
  <si>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</si>
  <si>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</si>
  <si>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</si>
  <si>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</si>
  <si>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</si>
  <si>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</si>
  <si>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</si>
  <si>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</si>
  <si>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</si>
  <si>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</si>
  <si>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</si>
  <si>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</si>
  <si>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</si>
  <si>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</si>
  <si>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</si>
  <si>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</si>
  <si>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</si>
  <si>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</si>
  <si>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</si>
  <si>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</si>
  <si>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</si>
  <si>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</si>
  <si>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</si>
  <si>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</si>
  <si>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</si>
  <si>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</si>
  <si>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</si>
  <si>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</si>
  <si>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</si>
  <si>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</si>
  <si>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</si>
  <si>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</si>
  <si>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</si>
  <si>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</si>
  <si>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</si>
  <si>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</si>
  <si>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</si>
  <si>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</si>
  <si>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</si>
  <si>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</si>
  <si>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</si>
  <si>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</si>
  <si>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</si>
  <si>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</si>
  <si>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</si>
  <si>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</si>
  <si>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</si>
  <si>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</si>
  <si>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</si>
  <si>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</si>
  <si>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</si>
  <si>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</si>
  <si>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</si>
  <si>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</si>
  <si>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</si>
  <si>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</si>
  <si>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</si>
  <si>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</si>
  <si>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</si>
  <si>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</si>
  <si>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</si>
  <si>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</si>
  <si>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</si>
  <si>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</si>
  <si>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</si>
  <si>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</si>
  <si>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</si>
  <si>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</si>
  <si>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</si>
  <si>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</si>
  <si>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</si>
  <si>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</si>
  <si>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</si>
  <si>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</si>
  <si>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</si>
  <si>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</si>
  <si>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</si>
  <si>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</si>
  <si>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</si>
  <si>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</si>
  <si>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</si>
  <si>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</si>
  <si>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</si>
  <si>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</si>
  <si>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</si>
  <si>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</si>
  <si>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</si>
  <si>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</si>
  <si>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</si>
  <si>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</si>
  <si>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</si>
  <si>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</si>
  <si>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</si>
  <si>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</si>
  <si>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</si>
  <si>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</si>
  <si>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</si>
  <si>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</si>
  <si>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</si>
  <si>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</si>
  <si>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</si>
  <si>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</si>
  <si>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</si>
  <si>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</si>
  <si>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</si>
  <si>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</si>
  <si>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</si>
  <si>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</si>
  <si>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</si>
  <si>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</si>
  <si>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</si>
  <si>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</si>
  <si>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</si>
  <si>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</si>
  <si>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</si>
  <si>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</si>
  <si>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</si>
  <si>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</si>
  <si>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</si>
  <si>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</si>
  <si>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</si>
  <si>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</si>
  <si>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</si>
  <si>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</si>
  <si>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</si>
  <si>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</si>
  <si>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</si>
  <si>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</si>
  <si>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</si>
  <si>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</si>
  <si>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</si>
  <si>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</si>
  <si>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</si>
  <si>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</si>
  <si>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</si>
  <si>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</si>
  <si>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</si>
  <si>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</si>
  <si>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</si>
  <si>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</si>
  <si>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</si>
  <si>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</si>
  <si>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</si>
  <si>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</si>
  <si>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</si>
  <si>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</si>
  <si>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</si>
  <si>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</si>
  <si>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</si>
  <si>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</si>
  <si>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</si>
  <si>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</si>
  <si>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</si>
  <si>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</si>
  <si>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</si>
  <si>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</si>
  <si>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</si>
  <si>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</si>
  <si>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</si>
  <si>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</si>
  <si>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</si>
  <si>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</si>
  <si>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</si>
  <si>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</si>
  <si>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</si>
  <si>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</si>
  <si>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</si>
  <si>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</si>
  <si>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snižená</t>
  </si>
  <si>
    <t>snžená</t>
  </si>
  <si>
    <t xml:space="preserve">snížená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</si>
</sst>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dd\.mm\.yyyy"/>
    <numFmt numFmtId="166" formatCode="#,##0.0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8">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6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4"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6" fillId="0" borderId="0" xfId="0" applyFont="1" applyBorder="1" applyAlignment="1">
      <alignment horizontal="left" vertical="center"/>
    </xf>
    <xf numFmtId="0" fontId="0" fillId="0" borderId="6" xfId="0" applyBorder="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8"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0"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6" fillId="0" borderId="0" xfId="0" applyFont="1" applyAlignment="1">
      <alignment horizontal="left" vertical="center"/>
    </xf>
    <xf numFmtId="0" fontId="2" fillId="0" borderId="5" xfId="0" applyFont="1" applyBorder="1" applyAlignment="1">
      <alignment vertical="center"/>
    </xf>
    <xf numFmtId="0" fontId="18"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1"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7" borderId="10" xfId="0" applyFont="1" applyFill="1" applyBorder="1" applyAlignment="1">
      <alignment vertical="center"/>
    </xf>
    <xf numFmtId="0" fontId="2" fillId="7" borderId="11" xfId="0" applyFont="1" applyFill="1" applyBorder="1" applyAlignment="1">
      <alignment horizontal="center" vertical="center"/>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15"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3" fillId="0" borderId="0" xfId="0" applyFont="1" applyAlignment="1">
      <alignment horizontal="center" vertical="center"/>
    </xf>
    <xf numFmtId="4" fontId="22" fillId="0" borderId="18"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4" fontId="22" fillId="0" borderId="19" xfId="0" applyNumberFormat="1" applyFont="1" applyBorder="1" applyAlignment="1">
      <alignmen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4" fontId="29" fillId="0" borderId="18"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9" xfId="0" applyNumberFormat="1" applyFont="1" applyBorder="1" applyAlignment="1">
      <alignment vertical="center"/>
    </xf>
    <xf numFmtId="0" fontId="4" fillId="0" borderId="0" xfId="0" applyFont="1" applyAlignment="1">
      <alignment horizontal="left" vertical="center"/>
    </xf>
    <xf numFmtId="4" fontId="29" fillId="0" borderId="23" xfId="0" applyNumberFormat="1" applyFont="1" applyBorder="1" applyAlignment="1">
      <alignment vertical="center"/>
    </xf>
    <xf numFmtId="4" fontId="29" fillId="0" borderId="24" xfId="0" applyNumberFormat="1" applyFont="1" applyBorder="1" applyAlignment="1">
      <alignment vertical="center"/>
    </xf>
    <xf numFmtId="166" fontId="29" fillId="0" borderId="24" xfId="0" applyNumberFormat="1" applyFont="1" applyBorder="1" applyAlignment="1">
      <alignment vertical="center"/>
    </xf>
    <xf numFmtId="4" fontId="29" fillId="0" borderId="25" xfId="0" applyNumberFormat="1" applyFont="1" applyBorder="1" applyAlignment="1">
      <alignmen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30"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0" fillId="0" borderId="0" xfId="0" applyFont="1" applyBorder="1" applyAlignment="1">
      <alignment horizontal="left" vertical="center"/>
    </xf>
    <xf numFmtId="4" fontId="23"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7" borderId="0" xfId="0" applyFont="1" applyFill="1" applyBorder="1" applyAlignment="1">
      <alignment vertical="center"/>
    </xf>
    <xf numFmtId="0" fontId="3" fillId="7" borderId="9" xfId="0" applyFont="1" applyFill="1" applyBorder="1" applyAlignment="1">
      <alignment horizontal="left" vertical="center"/>
    </xf>
    <xf numFmtId="0" fontId="3" fillId="7" borderId="10" xfId="0" applyFont="1" applyFill="1" applyBorder="1" applyAlignment="1">
      <alignment horizontal="right" vertical="center"/>
    </xf>
    <xf numFmtId="0" fontId="3" fillId="7" borderId="10" xfId="0" applyFont="1" applyFill="1" applyBorder="1" applyAlignment="1">
      <alignment horizontal="center" vertical="center"/>
    </xf>
    <xf numFmtId="0" fontId="0" fillId="7" borderId="10" xfId="0" applyFont="1" applyFill="1" applyBorder="1" applyAlignment="1" applyProtection="1">
      <alignment vertical="center"/>
      <protection locked="0"/>
    </xf>
    <xf numFmtId="4" fontId="3" fillId="7" borderId="10" xfId="0" applyNumberFormat="1" applyFont="1" applyFill="1" applyBorder="1" applyAlignment="1">
      <alignment vertical="center"/>
    </xf>
    <xf numFmtId="0" fontId="0" fillId="7"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7" borderId="0" xfId="0" applyFont="1" applyFill="1" applyBorder="1" applyAlignment="1">
      <alignment horizontal="left" vertical="center"/>
    </xf>
    <xf numFmtId="0" fontId="0" fillId="7" borderId="0" xfId="0" applyFont="1" applyFill="1" applyBorder="1" applyAlignment="1" applyProtection="1">
      <alignment vertical="center"/>
      <protection locked="0"/>
    </xf>
    <xf numFmtId="0" fontId="2" fillId="7" borderId="0" xfId="0" applyFont="1" applyFill="1" applyBorder="1" applyAlignment="1">
      <alignment horizontal="right" vertical="center"/>
    </xf>
    <xf numFmtId="0" fontId="0" fillId="7" borderId="6" xfId="0" applyFont="1" applyFill="1" applyBorder="1" applyAlignment="1">
      <alignment vertical="center"/>
    </xf>
    <xf numFmtId="0" fontId="31"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21" xfId="0" applyFont="1" applyFill="1" applyBorder="1" applyAlignment="1" applyProtection="1">
      <alignment horizontal="center" vertical="center" wrapText="1"/>
      <protection locked="0"/>
    </xf>
    <xf numFmtId="0" fontId="2" fillId="7" borderId="22" xfId="0" applyFont="1" applyFill="1" applyBorder="1" applyAlignment="1">
      <alignment horizontal="center" vertical="center" wrapText="1"/>
    </xf>
    <xf numFmtId="4" fontId="23" fillId="0" borderId="0" xfId="0" applyNumberFormat="1" applyFont="1" applyAlignment="1"/>
    <xf numFmtId="166" fontId="32" fillId="0" borderId="16" xfId="0" applyNumberFormat="1" applyFont="1" applyBorder="1" applyAlignment="1"/>
    <xf numFmtId="166" fontId="32" fillId="0" borderId="17" xfId="0" applyNumberFormat="1" applyFont="1" applyBorder="1" applyAlignment="1"/>
    <xf numFmtId="4" fontId="33"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4" fontId="0" fillId="0" borderId="28" xfId="0" applyNumberFormat="1" applyFont="1" applyBorder="1" applyAlignment="1" applyProtection="1">
      <alignment vertical="center"/>
      <protection locked="0"/>
    </xf>
    <xf numFmtId="4" fontId="0" fillId="5" borderId="28" xfId="0" applyNumberFormat="1" applyFont="1" applyFill="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8" fillId="0" borderId="5"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4"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4"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36" fillId="0" borderId="28" xfId="0" applyFont="1" applyBorder="1" applyAlignment="1" applyProtection="1">
      <alignment horizontal="center" vertical="center"/>
      <protection locked="0"/>
    </xf>
    <xf numFmtId="49" fontId="36" fillId="0" borderId="28" xfId="0" applyNumberFormat="1" applyFont="1" applyBorder="1" applyAlignment="1" applyProtection="1">
      <alignment horizontal="left" vertical="center" wrapText="1"/>
      <protection locked="0"/>
    </xf>
    <xf numFmtId="0" fontId="36" fillId="0" borderId="28" xfId="0" applyFont="1" applyBorder="1" applyAlignment="1" applyProtection="1">
      <alignment horizontal="left" vertical="center" wrapText="1"/>
      <protection locked="0"/>
    </xf>
    <xf numFmtId="0" fontId="36" fillId="0" borderId="28" xfId="0" applyFont="1" applyBorder="1" applyAlignment="1" applyProtection="1">
      <alignment horizontal="center" vertical="center" wrapText="1"/>
      <protection locked="0"/>
    </xf>
    <xf numFmtId="4" fontId="36" fillId="0" borderId="28" xfId="0" applyNumberFormat="1" applyFont="1" applyBorder="1" applyAlignment="1" applyProtection="1">
      <alignment vertical="center"/>
      <protection locked="0"/>
    </xf>
    <xf numFmtId="4" fontId="36" fillId="5" borderId="28" xfId="0" applyNumberFormat="1" applyFont="1" applyFill="1" applyBorder="1" applyAlignment="1" applyProtection="1">
      <alignment vertical="center"/>
      <protection locked="0"/>
    </xf>
    <xf numFmtId="0" fontId="36" fillId="0" borderId="5" xfId="0" applyFont="1" applyBorder="1" applyAlignment="1">
      <alignment vertical="center"/>
    </xf>
    <xf numFmtId="0" fontId="36" fillId="5" borderId="28"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36"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1" fillId="0" borderId="24" xfId="0" applyFont="1" applyBorder="1" applyAlignment="1">
      <alignment horizontal="center" vertical="center"/>
    </xf>
    <xf numFmtId="0" fontId="0" fillId="0" borderId="23" xfId="0" applyFont="1" applyBorder="1" applyAlignment="1">
      <alignment vertical="center"/>
    </xf>
    <xf numFmtId="0" fontId="0" fillId="0" borderId="25" xfId="0" applyFont="1" applyBorder="1" applyAlignment="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2" borderId="1" xfId="0" applyFont="1" applyFill="1" applyBorder="1" applyAlignment="1" applyProtection="1">
      <alignment horizontal="left" vertical="center"/>
      <protection locked="0"/>
    </xf>
    <xf numFmtId="0" fontId="40" fillId="2"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0" fillId="0" borderId="28" xfId="0" applyBorder="1" applyAlignment="1" applyProtection="1">
      <alignment horizontal="left" vertical="center" wrapText="1"/>
      <protection locked="0"/>
    </xf>
    <xf numFmtId="0" fontId="15" fillId="4" borderId="0" xfId="0" applyFont="1" applyFill="1" applyAlignment="1">
      <alignment horizontal="center" vertical="center"/>
    </xf>
    <xf numFmtId="0" fontId="0" fillId="0" borderId="0" xfId="0"/>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19" fillId="0" borderId="0" xfId="0" applyNumberFormat="1" applyFont="1" applyBorder="1" applyAlignment="1">
      <alignment vertical="center"/>
    </xf>
    <xf numFmtId="0" fontId="3" fillId="6" borderId="10" xfId="0" applyFont="1" applyFill="1" applyBorder="1" applyAlignment="1">
      <alignment horizontal="left" vertical="center"/>
    </xf>
    <xf numFmtId="0" fontId="0" fillId="6" borderId="10" xfId="0" applyFont="1" applyFill="1" applyBorder="1" applyAlignment="1">
      <alignment vertical="center"/>
    </xf>
    <xf numFmtId="4" fontId="3" fillId="6" borderId="10" xfId="0" applyNumberFormat="1" applyFont="1" applyFill="1" applyBorder="1" applyAlignment="1">
      <alignment vertical="center"/>
    </xf>
    <xf numFmtId="0" fontId="0" fillId="6" borderId="11" xfId="0" applyFont="1" applyFill="1" applyBorder="1" applyAlignment="1">
      <alignment vertical="center"/>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0"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0" fillId="0" borderId="0" xfId="0" applyFont="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0" fillId="0" borderId="0" xfId="0" applyFont="1" applyAlignment="1">
      <alignment vertical="center"/>
    </xf>
    <xf numFmtId="0" fontId="30" fillId="3" borderId="0" xfId="1" applyFont="1" applyFill="1" applyAlignment="1">
      <alignmen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40" fillId="0" borderId="1" xfId="0" applyFont="1" applyBorder="1" applyAlignment="1" applyProtection="1">
      <alignment horizontal="left" vertical="center" wrapText="1"/>
      <protection locked="0"/>
    </xf>
    <xf numFmtId="0" fontId="38" fillId="0" borderId="1" xfId="0" applyFont="1" applyBorder="1" applyAlignment="1" applyProtection="1">
      <alignment horizontal="center" vertical="center" wrapText="1"/>
      <protection locked="0"/>
    </xf>
    <xf numFmtId="0" fontId="39" fillId="0" borderId="34" xfId="0" applyFont="1" applyBorder="1" applyAlignment="1" applyProtection="1">
      <alignment horizontal="left" wrapText="1"/>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horizontal="left" vertical="center" wrapText="1"/>
      <protection locked="0"/>
    </xf>
    <xf numFmtId="0" fontId="38" fillId="0" borderId="1" xfId="0" applyFont="1" applyBorder="1" applyAlignment="1" applyProtection="1">
      <alignment horizontal="center" vertical="center"/>
      <protection locked="0"/>
    </xf>
    <xf numFmtId="0" fontId="39" fillId="0" borderId="34" xfId="0" applyFont="1" applyBorder="1" applyAlignment="1" applyProtection="1">
      <alignment horizontal="left"/>
      <protection locked="0"/>
    </xf>
    <xf numFmtId="0" fontId="40"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workbookViewId="0">
      <pane ySplit="1" topLeftCell="A2" activePane="bottomLeft" state="frozen"/>
      <selection pane="bottomLeft" activeCell="G72" sqref="G72"/>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09" t="s">
        <v>8</v>
      </c>
      <c r="AS2" s="310"/>
      <c r="AT2" s="310"/>
      <c r="AU2" s="310"/>
      <c r="AV2" s="310"/>
      <c r="AW2" s="310"/>
      <c r="AX2" s="310"/>
      <c r="AY2" s="310"/>
      <c r="AZ2" s="310"/>
      <c r="BA2" s="310"/>
      <c r="BB2" s="310"/>
      <c r="BC2" s="310"/>
      <c r="BD2" s="310"/>
      <c r="BE2" s="310"/>
      <c r="BS2" s="23" t="s">
        <v>9</v>
      </c>
      <c r="BT2" s="23" t="s">
        <v>10</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9</v>
      </c>
      <c r="BT3" s="23" t="s">
        <v>11</v>
      </c>
    </row>
    <row r="4" spans="1:74" ht="36.950000000000003" customHeight="1">
      <c r="B4" s="27"/>
      <c r="C4" s="28"/>
      <c r="D4" s="29" t="s">
        <v>12</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13</v>
      </c>
      <c r="BE4" s="32" t="s">
        <v>14</v>
      </c>
      <c r="BS4" s="23" t="s">
        <v>9</v>
      </c>
    </row>
    <row r="5" spans="1:74" ht="14.45" customHeight="1">
      <c r="B5" s="27"/>
      <c r="C5" s="28"/>
      <c r="D5" s="33" t="s">
        <v>15</v>
      </c>
      <c r="E5" s="28"/>
      <c r="F5" s="28"/>
      <c r="G5" s="28"/>
      <c r="H5" s="28"/>
      <c r="I5" s="28"/>
      <c r="J5" s="28"/>
      <c r="K5" s="337" t="s">
        <v>16</v>
      </c>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28"/>
      <c r="AQ5" s="30"/>
      <c r="BE5" s="335" t="s">
        <v>17</v>
      </c>
      <c r="BS5" s="23" t="s">
        <v>9</v>
      </c>
    </row>
    <row r="6" spans="1:74" ht="36.950000000000003" customHeight="1">
      <c r="B6" s="27"/>
      <c r="C6" s="28"/>
      <c r="D6" s="35" t="s">
        <v>18</v>
      </c>
      <c r="E6" s="28"/>
      <c r="F6" s="28"/>
      <c r="G6" s="28"/>
      <c r="H6" s="28"/>
      <c r="I6" s="28"/>
      <c r="J6" s="28"/>
      <c r="K6" s="339" t="s">
        <v>19</v>
      </c>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28"/>
      <c r="AQ6" s="30"/>
      <c r="BE6" s="336"/>
      <c r="BS6" s="23" t="s">
        <v>9</v>
      </c>
    </row>
    <row r="7" spans="1:74" ht="14.45" customHeight="1">
      <c r="B7" s="27"/>
      <c r="C7" s="28"/>
      <c r="D7" s="36" t="s">
        <v>20</v>
      </c>
      <c r="E7" s="28"/>
      <c r="F7" s="28"/>
      <c r="G7" s="28"/>
      <c r="H7" s="28"/>
      <c r="I7" s="28"/>
      <c r="J7" s="28"/>
      <c r="K7" s="34" t="s">
        <v>5</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21</v>
      </c>
      <c r="AL7" s="28"/>
      <c r="AM7" s="28"/>
      <c r="AN7" s="34" t="s">
        <v>5</v>
      </c>
      <c r="AO7" s="28"/>
      <c r="AP7" s="28"/>
      <c r="AQ7" s="30"/>
      <c r="BE7" s="336"/>
      <c r="BS7" s="23" t="s">
        <v>9</v>
      </c>
    </row>
    <row r="8" spans="1:74" ht="14.45" customHeight="1">
      <c r="B8" s="27"/>
      <c r="C8" s="28"/>
      <c r="D8" s="36" t="s">
        <v>22</v>
      </c>
      <c r="E8" s="28"/>
      <c r="F8" s="28"/>
      <c r="G8" s="28"/>
      <c r="H8" s="28"/>
      <c r="I8" s="28"/>
      <c r="J8" s="28"/>
      <c r="K8" s="34" t="s">
        <v>23</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24</v>
      </c>
      <c r="AL8" s="28"/>
      <c r="AM8" s="28"/>
      <c r="AN8" s="37" t="s">
        <v>25</v>
      </c>
      <c r="AO8" s="28"/>
      <c r="AP8" s="28"/>
      <c r="AQ8" s="30"/>
      <c r="BE8" s="336"/>
      <c r="BS8" s="23" t="s">
        <v>9</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36"/>
      <c r="BS9" s="23" t="s">
        <v>9</v>
      </c>
    </row>
    <row r="10" spans="1:74" ht="14.45" customHeight="1">
      <c r="B10" s="27"/>
      <c r="C10" s="28"/>
      <c r="D10" s="36" t="s">
        <v>26</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27</v>
      </c>
      <c r="AL10" s="28"/>
      <c r="AM10" s="28"/>
      <c r="AN10" s="34" t="s">
        <v>5</v>
      </c>
      <c r="AO10" s="28"/>
      <c r="AP10" s="28"/>
      <c r="AQ10" s="30"/>
      <c r="BE10" s="336"/>
      <c r="BS10" s="23" t="s">
        <v>9</v>
      </c>
    </row>
    <row r="11" spans="1:74" ht="18.399999999999999" customHeight="1">
      <c r="B11" s="27"/>
      <c r="C11" s="28"/>
      <c r="D11" s="28"/>
      <c r="E11" s="34" t="s">
        <v>28</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29</v>
      </c>
      <c r="AL11" s="28"/>
      <c r="AM11" s="28"/>
      <c r="AN11" s="34" t="s">
        <v>5</v>
      </c>
      <c r="AO11" s="28"/>
      <c r="AP11" s="28"/>
      <c r="AQ11" s="30"/>
      <c r="BE11" s="336"/>
      <c r="BS11" s="23" t="s">
        <v>9</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36"/>
      <c r="BS12" s="23" t="s">
        <v>9</v>
      </c>
    </row>
    <row r="13" spans="1:74" ht="14.45" customHeight="1">
      <c r="B13" s="27"/>
      <c r="C13" s="28"/>
      <c r="D13" s="36" t="s">
        <v>30</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27</v>
      </c>
      <c r="AL13" s="28"/>
      <c r="AM13" s="28"/>
      <c r="AN13" s="38" t="s">
        <v>31</v>
      </c>
      <c r="AO13" s="28"/>
      <c r="AP13" s="28"/>
      <c r="AQ13" s="30"/>
      <c r="BE13" s="336"/>
      <c r="BS13" s="23" t="s">
        <v>9</v>
      </c>
    </row>
    <row r="14" spans="1:74" ht="15">
      <c r="B14" s="27"/>
      <c r="C14" s="28"/>
      <c r="D14" s="28"/>
      <c r="E14" s="340" t="s">
        <v>31</v>
      </c>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6" t="s">
        <v>29</v>
      </c>
      <c r="AL14" s="28"/>
      <c r="AM14" s="28"/>
      <c r="AN14" s="38" t="s">
        <v>31</v>
      </c>
      <c r="AO14" s="28"/>
      <c r="AP14" s="28"/>
      <c r="AQ14" s="30"/>
      <c r="BE14" s="336"/>
      <c r="BS14" s="23" t="s">
        <v>9</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36"/>
      <c r="BS15" s="23" t="s">
        <v>6</v>
      </c>
    </row>
    <row r="16" spans="1:74" ht="14.45" customHeight="1">
      <c r="B16" s="27"/>
      <c r="C16" s="28"/>
      <c r="D16" s="36" t="s">
        <v>32</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27</v>
      </c>
      <c r="AL16" s="28"/>
      <c r="AM16" s="28"/>
      <c r="AN16" s="34" t="s">
        <v>5</v>
      </c>
      <c r="AO16" s="28"/>
      <c r="AP16" s="28"/>
      <c r="AQ16" s="30"/>
      <c r="BE16" s="336"/>
      <c r="BS16" s="23" t="s">
        <v>6</v>
      </c>
    </row>
    <row r="17" spans="2:71" ht="18.399999999999999" customHeight="1">
      <c r="B17" s="27"/>
      <c r="C17" s="28"/>
      <c r="D17" s="28"/>
      <c r="E17" s="34" t="s">
        <v>33</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29</v>
      </c>
      <c r="AL17" s="28"/>
      <c r="AM17" s="28"/>
      <c r="AN17" s="34" t="s">
        <v>5</v>
      </c>
      <c r="AO17" s="28"/>
      <c r="AP17" s="28"/>
      <c r="AQ17" s="30"/>
      <c r="BE17" s="336"/>
      <c r="BS17" s="23" t="s">
        <v>34</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36"/>
      <c r="BS18" s="23" t="s">
        <v>9</v>
      </c>
    </row>
    <row r="19" spans="2:71" ht="14.45" customHeight="1">
      <c r="B19" s="27"/>
      <c r="C19" s="28"/>
      <c r="D19" s="36" t="s">
        <v>35</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36"/>
      <c r="BS19" s="23" t="s">
        <v>9</v>
      </c>
    </row>
    <row r="20" spans="2:71" ht="57" customHeight="1">
      <c r="B20" s="27"/>
      <c r="C20" s="28"/>
      <c r="D20" s="28"/>
      <c r="E20" s="342" t="s">
        <v>36</v>
      </c>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28"/>
      <c r="AP20" s="28"/>
      <c r="AQ20" s="30"/>
      <c r="BE20" s="336"/>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36"/>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36"/>
    </row>
    <row r="23" spans="2:71" s="1" customFormat="1" ht="25.9" customHeight="1">
      <c r="B23" s="40"/>
      <c r="C23" s="41"/>
      <c r="D23" s="42" t="s">
        <v>37</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43">
        <f>ROUND(AG51,2)</f>
        <v>0</v>
      </c>
      <c r="AL23" s="344"/>
      <c r="AM23" s="344"/>
      <c r="AN23" s="344"/>
      <c r="AO23" s="344"/>
      <c r="AP23" s="41"/>
      <c r="AQ23" s="44"/>
      <c r="BE23" s="336"/>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36"/>
    </row>
    <row r="25" spans="2:71" s="1" customFormat="1">
      <c r="B25" s="40"/>
      <c r="C25" s="41"/>
      <c r="D25" s="41"/>
      <c r="E25" s="41"/>
      <c r="F25" s="41"/>
      <c r="G25" s="41"/>
      <c r="H25" s="41"/>
      <c r="I25" s="41"/>
      <c r="J25" s="41"/>
      <c r="K25" s="41"/>
      <c r="L25" s="345" t="s">
        <v>38</v>
      </c>
      <c r="M25" s="345"/>
      <c r="N25" s="345"/>
      <c r="O25" s="345"/>
      <c r="P25" s="41"/>
      <c r="Q25" s="41"/>
      <c r="R25" s="41"/>
      <c r="S25" s="41"/>
      <c r="T25" s="41"/>
      <c r="U25" s="41"/>
      <c r="V25" s="41"/>
      <c r="W25" s="345" t="s">
        <v>39</v>
      </c>
      <c r="X25" s="345"/>
      <c r="Y25" s="345"/>
      <c r="Z25" s="345"/>
      <c r="AA25" s="345"/>
      <c r="AB25" s="345"/>
      <c r="AC25" s="345"/>
      <c r="AD25" s="345"/>
      <c r="AE25" s="345"/>
      <c r="AF25" s="41"/>
      <c r="AG25" s="41"/>
      <c r="AH25" s="41"/>
      <c r="AI25" s="41"/>
      <c r="AJ25" s="41"/>
      <c r="AK25" s="345" t="s">
        <v>40</v>
      </c>
      <c r="AL25" s="345"/>
      <c r="AM25" s="345"/>
      <c r="AN25" s="345"/>
      <c r="AO25" s="345"/>
      <c r="AP25" s="41"/>
      <c r="AQ25" s="44"/>
      <c r="BE25" s="336"/>
    </row>
    <row r="26" spans="2:71" s="2" customFormat="1" ht="14.45" customHeight="1">
      <c r="B26" s="46"/>
      <c r="C26" s="47"/>
      <c r="D26" s="48" t="s">
        <v>41</v>
      </c>
      <c r="E26" s="47"/>
      <c r="F26" s="48" t="s">
        <v>1391</v>
      </c>
      <c r="G26" s="47"/>
      <c r="H26" s="47"/>
      <c r="I26" s="47"/>
      <c r="J26" s="47"/>
      <c r="K26" s="47"/>
      <c r="L26" s="328">
        <v>0.15</v>
      </c>
      <c r="M26" s="329"/>
      <c r="N26" s="329"/>
      <c r="O26" s="329"/>
      <c r="P26" s="47"/>
      <c r="Q26" s="47"/>
      <c r="R26" s="47"/>
      <c r="S26" s="47"/>
      <c r="T26" s="47"/>
      <c r="U26" s="47"/>
      <c r="V26" s="47"/>
      <c r="W26" s="330">
        <f>ROUND(AZ51,2)</f>
        <v>0</v>
      </c>
      <c r="X26" s="329"/>
      <c r="Y26" s="329"/>
      <c r="Z26" s="329"/>
      <c r="AA26" s="329"/>
      <c r="AB26" s="329"/>
      <c r="AC26" s="329"/>
      <c r="AD26" s="329"/>
      <c r="AE26" s="329"/>
      <c r="AF26" s="47"/>
      <c r="AG26" s="47"/>
      <c r="AH26" s="47"/>
      <c r="AI26" s="47"/>
      <c r="AJ26" s="47"/>
      <c r="AK26" s="330">
        <f>ROUND(AV51,2)</f>
        <v>0</v>
      </c>
      <c r="AL26" s="329"/>
      <c r="AM26" s="329"/>
      <c r="AN26" s="329"/>
      <c r="AO26" s="329"/>
      <c r="AP26" s="47"/>
      <c r="AQ26" s="49"/>
      <c r="BE26" s="336"/>
    </row>
    <row r="27" spans="2:71" s="2" customFormat="1" ht="14.45" customHeight="1">
      <c r="B27" s="46"/>
      <c r="C27" s="47"/>
      <c r="D27" s="47"/>
      <c r="E27" s="47"/>
      <c r="F27" s="48" t="s">
        <v>42</v>
      </c>
      <c r="G27" s="47"/>
      <c r="H27" s="47"/>
      <c r="I27" s="47"/>
      <c r="J27" s="47"/>
      <c r="K27" s="47"/>
      <c r="L27" s="328">
        <v>0.21</v>
      </c>
      <c r="M27" s="329"/>
      <c r="N27" s="329"/>
      <c r="O27" s="329"/>
      <c r="P27" s="47"/>
      <c r="Q27" s="47"/>
      <c r="R27" s="47"/>
      <c r="S27" s="47"/>
      <c r="T27" s="47"/>
      <c r="U27" s="47"/>
      <c r="V27" s="47"/>
      <c r="W27" s="330">
        <f>ROUND(BA51,2)</f>
        <v>0</v>
      </c>
      <c r="X27" s="329"/>
      <c r="Y27" s="329"/>
      <c r="Z27" s="329"/>
      <c r="AA27" s="329"/>
      <c r="AB27" s="329"/>
      <c r="AC27" s="329"/>
      <c r="AD27" s="329"/>
      <c r="AE27" s="329"/>
      <c r="AF27" s="47"/>
      <c r="AG27" s="47"/>
      <c r="AH27" s="47"/>
      <c r="AI27" s="47"/>
      <c r="AJ27" s="47"/>
      <c r="AK27" s="330">
        <f>ROUND(AW51,2)</f>
        <v>0</v>
      </c>
      <c r="AL27" s="329"/>
      <c r="AM27" s="329"/>
      <c r="AN27" s="329"/>
      <c r="AO27" s="329"/>
      <c r="AP27" s="47"/>
      <c r="AQ27" s="49"/>
      <c r="BE27" s="336"/>
    </row>
    <row r="28" spans="2:71" s="2" customFormat="1" ht="14.45" hidden="1" customHeight="1">
      <c r="B28" s="46"/>
      <c r="C28" s="47"/>
      <c r="D28" s="47"/>
      <c r="E28" s="47"/>
      <c r="F28" s="48" t="s">
        <v>44</v>
      </c>
      <c r="G28" s="47"/>
      <c r="H28" s="47"/>
      <c r="I28" s="47"/>
      <c r="J28" s="47"/>
      <c r="K28" s="47"/>
      <c r="L28" s="328">
        <v>0.21</v>
      </c>
      <c r="M28" s="329"/>
      <c r="N28" s="329"/>
      <c r="O28" s="329"/>
      <c r="P28" s="47"/>
      <c r="Q28" s="47"/>
      <c r="R28" s="47"/>
      <c r="S28" s="47"/>
      <c r="T28" s="47"/>
      <c r="U28" s="47"/>
      <c r="V28" s="47"/>
      <c r="W28" s="330">
        <f>ROUND(BB51,2)</f>
        <v>0</v>
      </c>
      <c r="X28" s="329"/>
      <c r="Y28" s="329"/>
      <c r="Z28" s="329"/>
      <c r="AA28" s="329"/>
      <c r="AB28" s="329"/>
      <c r="AC28" s="329"/>
      <c r="AD28" s="329"/>
      <c r="AE28" s="329"/>
      <c r="AF28" s="47"/>
      <c r="AG28" s="47"/>
      <c r="AH28" s="47"/>
      <c r="AI28" s="47"/>
      <c r="AJ28" s="47"/>
      <c r="AK28" s="330">
        <v>0</v>
      </c>
      <c r="AL28" s="329"/>
      <c r="AM28" s="329"/>
      <c r="AN28" s="329"/>
      <c r="AO28" s="329"/>
      <c r="AP28" s="47"/>
      <c r="AQ28" s="49"/>
      <c r="BE28" s="336"/>
    </row>
    <row r="29" spans="2:71" s="2" customFormat="1" ht="14.45" hidden="1" customHeight="1">
      <c r="B29" s="46"/>
      <c r="C29" s="47"/>
      <c r="D29" s="47"/>
      <c r="E29" s="47"/>
      <c r="F29" s="48" t="s">
        <v>45</v>
      </c>
      <c r="G29" s="47"/>
      <c r="H29" s="47"/>
      <c r="I29" s="47"/>
      <c r="J29" s="47"/>
      <c r="K29" s="47"/>
      <c r="L29" s="328">
        <v>0.15</v>
      </c>
      <c r="M29" s="329"/>
      <c r="N29" s="329"/>
      <c r="O29" s="329"/>
      <c r="P29" s="47"/>
      <c r="Q29" s="47"/>
      <c r="R29" s="47"/>
      <c r="S29" s="47"/>
      <c r="T29" s="47"/>
      <c r="U29" s="47"/>
      <c r="V29" s="47"/>
      <c r="W29" s="330">
        <f>ROUND(BC51,2)</f>
        <v>0</v>
      </c>
      <c r="X29" s="329"/>
      <c r="Y29" s="329"/>
      <c r="Z29" s="329"/>
      <c r="AA29" s="329"/>
      <c r="AB29" s="329"/>
      <c r="AC29" s="329"/>
      <c r="AD29" s="329"/>
      <c r="AE29" s="329"/>
      <c r="AF29" s="47"/>
      <c r="AG29" s="47"/>
      <c r="AH29" s="47"/>
      <c r="AI29" s="47"/>
      <c r="AJ29" s="47"/>
      <c r="AK29" s="330">
        <v>0</v>
      </c>
      <c r="AL29" s="329"/>
      <c r="AM29" s="329"/>
      <c r="AN29" s="329"/>
      <c r="AO29" s="329"/>
      <c r="AP29" s="47"/>
      <c r="AQ29" s="49"/>
      <c r="BE29" s="336"/>
    </row>
    <row r="30" spans="2:71" s="2" customFormat="1" ht="14.45" hidden="1" customHeight="1">
      <c r="B30" s="46"/>
      <c r="C30" s="47"/>
      <c r="D30" s="47"/>
      <c r="E30" s="47"/>
      <c r="F30" s="48" t="s">
        <v>46</v>
      </c>
      <c r="G30" s="47"/>
      <c r="H30" s="47"/>
      <c r="I30" s="47"/>
      <c r="J30" s="47"/>
      <c r="K30" s="47"/>
      <c r="L30" s="328">
        <v>0</v>
      </c>
      <c r="M30" s="329"/>
      <c r="N30" s="329"/>
      <c r="O30" s="329"/>
      <c r="P30" s="47"/>
      <c r="Q30" s="47"/>
      <c r="R30" s="47"/>
      <c r="S30" s="47"/>
      <c r="T30" s="47"/>
      <c r="U30" s="47"/>
      <c r="V30" s="47"/>
      <c r="W30" s="330">
        <f>ROUND(BD51,2)</f>
        <v>0</v>
      </c>
      <c r="X30" s="329"/>
      <c r="Y30" s="329"/>
      <c r="Z30" s="329"/>
      <c r="AA30" s="329"/>
      <c r="AB30" s="329"/>
      <c r="AC30" s="329"/>
      <c r="AD30" s="329"/>
      <c r="AE30" s="329"/>
      <c r="AF30" s="47"/>
      <c r="AG30" s="47"/>
      <c r="AH30" s="47"/>
      <c r="AI30" s="47"/>
      <c r="AJ30" s="47"/>
      <c r="AK30" s="330">
        <v>0</v>
      </c>
      <c r="AL30" s="329"/>
      <c r="AM30" s="329"/>
      <c r="AN30" s="329"/>
      <c r="AO30" s="329"/>
      <c r="AP30" s="47"/>
      <c r="AQ30" s="49"/>
      <c r="BE30" s="336"/>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36"/>
    </row>
    <row r="32" spans="2:71" s="1" customFormat="1" ht="25.9" customHeight="1">
      <c r="B32" s="40"/>
      <c r="C32" s="50"/>
      <c r="D32" s="51" t="s">
        <v>47</v>
      </c>
      <c r="E32" s="52"/>
      <c r="F32" s="52"/>
      <c r="G32" s="52"/>
      <c r="H32" s="52"/>
      <c r="I32" s="52"/>
      <c r="J32" s="52"/>
      <c r="K32" s="52"/>
      <c r="L32" s="52"/>
      <c r="M32" s="52"/>
      <c r="N32" s="52"/>
      <c r="O32" s="52"/>
      <c r="P32" s="52"/>
      <c r="Q32" s="52"/>
      <c r="R32" s="52"/>
      <c r="S32" s="52"/>
      <c r="T32" s="53" t="s">
        <v>48</v>
      </c>
      <c r="U32" s="52"/>
      <c r="V32" s="52"/>
      <c r="W32" s="52"/>
      <c r="X32" s="331" t="s">
        <v>49</v>
      </c>
      <c r="Y32" s="332"/>
      <c r="Z32" s="332"/>
      <c r="AA32" s="332"/>
      <c r="AB32" s="332"/>
      <c r="AC32" s="52"/>
      <c r="AD32" s="52"/>
      <c r="AE32" s="52"/>
      <c r="AF32" s="52"/>
      <c r="AG32" s="52"/>
      <c r="AH32" s="52"/>
      <c r="AI32" s="52"/>
      <c r="AJ32" s="52"/>
      <c r="AK32" s="333">
        <f>SUM(AK23:AK30)</f>
        <v>0</v>
      </c>
      <c r="AL32" s="332"/>
      <c r="AM32" s="332"/>
      <c r="AN32" s="332"/>
      <c r="AO32" s="334"/>
      <c r="AP32" s="50"/>
      <c r="AQ32" s="54"/>
      <c r="BE32" s="336"/>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40"/>
    </row>
    <row r="39" spans="2:56" s="1" customFormat="1" ht="36.950000000000003" customHeight="1">
      <c r="B39" s="40"/>
      <c r="C39" s="60" t="s">
        <v>50</v>
      </c>
      <c r="AR39" s="40"/>
    </row>
    <row r="40" spans="2:56" s="1" customFormat="1" ht="6.95" customHeight="1">
      <c r="B40" s="40"/>
      <c r="AR40" s="40"/>
    </row>
    <row r="41" spans="2:56" s="3" customFormat="1" ht="14.45" customHeight="1">
      <c r="B41" s="61"/>
      <c r="C41" s="62" t="s">
        <v>15</v>
      </c>
      <c r="L41" s="3" t="str">
        <f>K5</f>
        <v>HO19A</v>
      </c>
      <c r="AR41" s="61"/>
    </row>
    <row r="42" spans="2:56" s="4" customFormat="1" ht="36.950000000000003" customHeight="1">
      <c r="B42" s="63"/>
      <c r="C42" s="64" t="s">
        <v>18</v>
      </c>
      <c r="L42" s="316" t="str">
        <f>K6</f>
        <v>Stavební úpravy bytů na lůžkové pokoje v pavilonu L1,Domov pro os.se zdrav.postižením,Horní Bříza</v>
      </c>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R42" s="63"/>
    </row>
    <row r="43" spans="2:56" s="1" customFormat="1" ht="6.95" customHeight="1">
      <c r="B43" s="40"/>
      <c r="AR43" s="40"/>
    </row>
    <row r="44" spans="2:56" s="1" customFormat="1" ht="15">
      <c r="B44" s="40"/>
      <c r="C44" s="62" t="s">
        <v>22</v>
      </c>
      <c r="L44" s="65" t="str">
        <f>IF(K8="","",K8)</f>
        <v xml:space="preserve"> </v>
      </c>
      <c r="AI44" s="62" t="s">
        <v>24</v>
      </c>
      <c r="AM44" s="318" t="str">
        <f>IF(AN8= "","",AN8)</f>
        <v>4. 3. 2018</v>
      </c>
      <c r="AN44" s="318"/>
      <c r="AR44" s="40"/>
    </row>
    <row r="45" spans="2:56" s="1" customFormat="1" ht="6.95" customHeight="1">
      <c r="B45" s="40"/>
      <c r="AR45" s="40"/>
    </row>
    <row r="46" spans="2:56" s="1" customFormat="1" ht="15">
      <c r="B46" s="40"/>
      <c r="C46" s="62" t="s">
        <v>26</v>
      </c>
      <c r="L46" s="3" t="str">
        <f>IF(E11= "","",E11)</f>
        <v>Domov pro osoby se zdrav.post. ,Horní Bříza</v>
      </c>
      <c r="AI46" s="62" t="s">
        <v>32</v>
      </c>
      <c r="AM46" s="319" t="str">
        <f>IF(E17="","",E17)</f>
        <v>Ing.J.Holá</v>
      </c>
      <c r="AN46" s="319"/>
      <c r="AO46" s="319"/>
      <c r="AP46" s="319"/>
      <c r="AR46" s="40"/>
      <c r="AS46" s="320" t="s">
        <v>51</v>
      </c>
      <c r="AT46" s="321"/>
      <c r="AU46" s="67"/>
      <c r="AV46" s="67"/>
      <c r="AW46" s="67"/>
      <c r="AX46" s="67"/>
      <c r="AY46" s="67"/>
      <c r="AZ46" s="67"/>
      <c r="BA46" s="67"/>
      <c r="BB46" s="67"/>
      <c r="BC46" s="67"/>
      <c r="BD46" s="68"/>
    </row>
    <row r="47" spans="2:56" s="1" customFormat="1" ht="15">
      <c r="B47" s="40"/>
      <c r="C47" s="62" t="s">
        <v>30</v>
      </c>
      <c r="L47" s="3" t="str">
        <f>IF(E14= "Vyplň údaj","",E14)</f>
        <v/>
      </c>
      <c r="AR47" s="40"/>
      <c r="AS47" s="322"/>
      <c r="AT47" s="323"/>
      <c r="AU47" s="41"/>
      <c r="AV47" s="41"/>
      <c r="AW47" s="41"/>
      <c r="AX47" s="41"/>
      <c r="AY47" s="41"/>
      <c r="AZ47" s="41"/>
      <c r="BA47" s="41"/>
      <c r="BB47" s="41"/>
      <c r="BC47" s="41"/>
      <c r="BD47" s="69"/>
    </row>
    <row r="48" spans="2:56" s="1" customFormat="1" ht="10.9" customHeight="1">
      <c r="B48" s="40"/>
      <c r="AR48" s="40"/>
      <c r="AS48" s="322"/>
      <c r="AT48" s="323"/>
      <c r="AU48" s="41"/>
      <c r="AV48" s="41"/>
      <c r="AW48" s="41"/>
      <c r="AX48" s="41"/>
      <c r="AY48" s="41"/>
      <c r="AZ48" s="41"/>
      <c r="BA48" s="41"/>
      <c r="BB48" s="41"/>
      <c r="BC48" s="41"/>
      <c r="BD48" s="69"/>
    </row>
    <row r="49" spans="1:91" s="1" customFormat="1" ht="29.25" customHeight="1">
      <c r="B49" s="40"/>
      <c r="C49" s="324" t="s">
        <v>52</v>
      </c>
      <c r="D49" s="325"/>
      <c r="E49" s="325"/>
      <c r="F49" s="325"/>
      <c r="G49" s="325"/>
      <c r="H49" s="70"/>
      <c r="I49" s="326" t="s">
        <v>53</v>
      </c>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7" t="s">
        <v>54</v>
      </c>
      <c r="AH49" s="325"/>
      <c r="AI49" s="325"/>
      <c r="AJ49" s="325"/>
      <c r="AK49" s="325"/>
      <c r="AL49" s="325"/>
      <c r="AM49" s="325"/>
      <c r="AN49" s="326" t="s">
        <v>55</v>
      </c>
      <c r="AO49" s="325"/>
      <c r="AP49" s="325"/>
      <c r="AQ49" s="71" t="s">
        <v>56</v>
      </c>
      <c r="AR49" s="40"/>
      <c r="AS49" s="72" t="s">
        <v>57</v>
      </c>
      <c r="AT49" s="73" t="s">
        <v>58</v>
      </c>
      <c r="AU49" s="73" t="s">
        <v>59</v>
      </c>
      <c r="AV49" s="73" t="s">
        <v>60</v>
      </c>
      <c r="AW49" s="73" t="s">
        <v>61</v>
      </c>
      <c r="AX49" s="73" t="s">
        <v>62</v>
      </c>
      <c r="AY49" s="73" t="s">
        <v>63</v>
      </c>
      <c r="AZ49" s="73" t="s">
        <v>64</v>
      </c>
      <c r="BA49" s="73" t="s">
        <v>65</v>
      </c>
      <c r="BB49" s="73" t="s">
        <v>66</v>
      </c>
      <c r="BC49" s="73" t="s">
        <v>67</v>
      </c>
      <c r="BD49" s="74" t="s">
        <v>68</v>
      </c>
    </row>
    <row r="50" spans="1:91" s="1" customFormat="1" ht="10.9" customHeight="1">
      <c r="B50" s="40"/>
      <c r="AR50" s="40"/>
      <c r="AS50" s="75"/>
      <c r="AT50" s="67"/>
      <c r="AU50" s="67"/>
      <c r="AV50" s="67"/>
      <c r="AW50" s="67"/>
      <c r="AX50" s="67"/>
      <c r="AY50" s="67"/>
      <c r="AZ50" s="67"/>
      <c r="BA50" s="67"/>
      <c r="BB50" s="67"/>
      <c r="BC50" s="67"/>
      <c r="BD50" s="68"/>
    </row>
    <row r="51" spans="1:91" s="4" customFormat="1" ht="32.450000000000003" customHeight="1">
      <c r="B51" s="63"/>
      <c r="C51" s="76" t="s">
        <v>69</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314">
        <f>ROUND(SUM(AG52:AG56),2)</f>
        <v>0</v>
      </c>
      <c r="AH51" s="314"/>
      <c r="AI51" s="314"/>
      <c r="AJ51" s="314"/>
      <c r="AK51" s="314"/>
      <c r="AL51" s="314"/>
      <c r="AM51" s="314"/>
      <c r="AN51" s="315">
        <f t="shared" ref="AN51:AN56" si="0">SUM(AG51,AT51)</f>
        <v>0</v>
      </c>
      <c r="AO51" s="315"/>
      <c r="AP51" s="315"/>
      <c r="AQ51" s="78" t="s">
        <v>5</v>
      </c>
      <c r="AR51" s="63"/>
      <c r="AS51" s="79">
        <f>ROUND(SUM(AS52:AS56),2)</f>
        <v>0</v>
      </c>
      <c r="AT51" s="80">
        <f t="shared" ref="AT51:AT56" si="1">ROUND(SUM(AV51:AW51),2)</f>
        <v>0</v>
      </c>
      <c r="AU51" s="81">
        <f>ROUND(SUM(AU52:AU56),5)</f>
        <v>0</v>
      </c>
      <c r="AV51" s="80">
        <f>ROUND(AZ51*L26,2)</f>
        <v>0</v>
      </c>
      <c r="AW51" s="80">
        <f>ROUND(BA51*L27,2)</f>
        <v>0</v>
      </c>
      <c r="AX51" s="80">
        <f>ROUND(BB51*L26,2)</f>
        <v>0</v>
      </c>
      <c r="AY51" s="80">
        <f>ROUND(BC51*L27,2)</f>
        <v>0</v>
      </c>
      <c r="AZ51" s="80">
        <f>ROUND(SUM(AZ52:AZ56),2)</f>
        <v>0</v>
      </c>
      <c r="BA51" s="80">
        <f>ROUND(SUM(BA52:BA56),2)</f>
        <v>0</v>
      </c>
      <c r="BB51" s="80">
        <f>ROUND(SUM(BB52:BB56),2)</f>
        <v>0</v>
      </c>
      <c r="BC51" s="80">
        <f>ROUND(SUM(BC52:BC56),2)</f>
        <v>0</v>
      </c>
      <c r="BD51" s="82">
        <f>ROUND(SUM(BD52:BD56),2)</f>
        <v>0</v>
      </c>
      <c r="BS51" s="64" t="s">
        <v>70</v>
      </c>
      <c r="BT51" s="64" t="s">
        <v>71</v>
      </c>
      <c r="BU51" s="83" t="s">
        <v>72</v>
      </c>
      <c r="BV51" s="64" t="s">
        <v>73</v>
      </c>
      <c r="BW51" s="64" t="s">
        <v>7</v>
      </c>
      <c r="BX51" s="64" t="s">
        <v>74</v>
      </c>
      <c r="CL51" s="64" t="s">
        <v>5</v>
      </c>
    </row>
    <row r="52" spans="1:91" s="5" customFormat="1" ht="31.5" customHeight="1">
      <c r="A52" s="84" t="s">
        <v>75</v>
      </c>
      <c r="B52" s="85"/>
      <c r="C52" s="86"/>
      <c r="D52" s="313" t="s">
        <v>76</v>
      </c>
      <c r="E52" s="313"/>
      <c r="F52" s="313"/>
      <c r="G52" s="313"/>
      <c r="H52" s="313"/>
      <c r="I52" s="87"/>
      <c r="J52" s="313" t="s">
        <v>77</v>
      </c>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1">
        <f>'HO1901 - Stavební úpravy ...'!J27</f>
        <v>0</v>
      </c>
      <c r="AH52" s="312"/>
      <c r="AI52" s="312"/>
      <c r="AJ52" s="312"/>
      <c r="AK52" s="312"/>
      <c r="AL52" s="312"/>
      <c r="AM52" s="312"/>
      <c r="AN52" s="311">
        <f t="shared" si="0"/>
        <v>0</v>
      </c>
      <c r="AO52" s="312"/>
      <c r="AP52" s="312"/>
      <c r="AQ52" s="88" t="s">
        <v>78</v>
      </c>
      <c r="AR52" s="85"/>
      <c r="AS52" s="89">
        <v>0</v>
      </c>
      <c r="AT52" s="90">
        <f t="shared" si="1"/>
        <v>0</v>
      </c>
      <c r="AU52" s="91">
        <f>'HO1901 - Stavební úpravy ...'!P92</f>
        <v>0</v>
      </c>
      <c r="AV52" s="90">
        <f>'HO1901 - Stavební úpravy ...'!J30</f>
        <v>0</v>
      </c>
      <c r="AW52" s="90">
        <f>'HO1901 - Stavební úpravy ...'!J31</f>
        <v>0</v>
      </c>
      <c r="AX52" s="90">
        <f>'HO1901 - Stavební úpravy ...'!J32</f>
        <v>0</v>
      </c>
      <c r="AY52" s="90">
        <f>'HO1901 - Stavební úpravy ...'!J33</f>
        <v>0</v>
      </c>
      <c r="AZ52" s="90">
        <f>'HO1901 - Stavební úpravy ...'!F30</f>
        <v>0</v>
      </c>
      <c r="BA52" s="90">
        <f>'HO1901 - Stavební úpravy ...'!F31</f>
        <v>0</v>
      </c>
      <c r="BB52" s="90">
        <f>'HO1901 - Stavební úpravy ...'!F32</f>
        <v>0</v>
      </c>
      <c r="BC52" s="90">
        <f>'HO1901 - Stavební úpravy ...'!F33</f>
        <v>0</v>
      </c>
      <c r="BD52" s="92">
        <f>'HO1901 - Stavební úpravy ...'!F34</f>
        <v>0</v>
      </c>
      <c r="BT52" s="93" t="s">
        <v>79</v>
      </c>
      <c r="BV52" s="93" t="s">
        <v>73</v>
      </c>
      <c r="BW52" s="93" t="s">
        <v>80</v>
      </c>
      <c r="BX52" s="93" t="s">
        <v>7</v>
      </c>
      <c r="CL52" s="93" t="s">
        <v>5</v>
      </c>
      <c r="CM52" s="93" t="s">
        <v>81</v>
      </c>
    </row>
    <row r="53" spans="1:91" s="5" customFormat="1" ht="16.5" customHeight="1">
      <c r="A53" s="84" t="s">
        <v>75</v>
      </c>
      <c r="B53" s="85"/>
      <c r="C53" s="86"/>
      <c r="D53" s="313" t="s">
        <v>82</v>
      </c>
      <c r="E53" s="313"/>
      <c r="F53" s="313"/>
      <c r="G53" s="313"/>
      <c r="H53" s="313"/>
      <c r="I53" s="87"/>
      <c r="J53" s="313" t="s">
        <v>83</v>
      </c>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1">
        <f>'HO1902 - Zařízení silnopr...'!J27</f>
        <v>0</v>
      </c>
      <c r="AH53" s="312"/>
      <c r="AI53" s="312"/>
      <c r="AJ53" s="312"/>
      <c r="AK53" s="312"/>
      <c r="AL53" s="312"/>
      <c r="AM53" s="312"/>
      <c r="AN53" s="311">
        <f t="shared" si="0"/>
        <v>0</v>
      </c>
      <c r="AO53" s="312"/>
      <c r="AP53" s="312"/>
      <c r="AQ53" s="88" t="s">
        <v>78</v>
      </c>
      <c r="AR53" s="85"/>
      <c r="AS53" s="89">
        <v>0</v>
      </c>
      <c r="AT53" s="90">
        <f t="shared" si="1"/>
        <v>0</v>
      </c>
      <c r="AU53" s="91">
        <f>'HO1902 - Zařízení silnopr...'!P80</f>
        <v>0</v>
      </c>
      <c r="AV53" s="90">
        <f>'HO1902 - Zařízení silnopr...'!J30</f>
        <v>0</v>
      </c>
      <c r="AW53" s="90">
        <f>'HO1902 - Zařízení silnopr...'!J31</f>
        <v>0</v>
      </c>
      <c r="AX53" s="90">
        <f>'HO1902 - Zařízení silnopr...'!J32</f>
        <v>0</v>
      </c>
      <c r="AY53" s="90">
        <f>'HO1902 - Zařízení silnopr...'!J33</f>
        <v>0</v>
      </c>
      <c r="AZ53" s="90">
        <f>'HO1902 - Zařízení silnopr...'!F30</f>
        <v>0</v>
      </c>
      <c r="BA53" s="90">
        <f>'HO1902 - Zařízení silnopr...'!F31</f>
        <v>0</v>
      </c>
      <c r="BB53" s="90">
        <f>'HO1902 - Zařízení silnopr...'!F32</f>
        <v>0</v>
      </c>
      <c r="BC53" s="90">
        <f>'HO1902 - Zařízení silnopr...'!F33</f>
        <v>0</v>
      </c>
      <c r="BD53" s="92">
        <f>'HO1902 - Zařízení silnopr...'!F34</f>
        <v>0</v>
      </c>
      <c r="BT53" s="93" t="s">
        <v>79</v>
      </c>
      <c r="BV53" s="93" t="s">
        <v>73</v>
      </c>
      <c r="BW53" s="93" t="s">
        <v>84</v>
      </c>
      <c r="BX53" s="93" t="s">
        <v>7</v>
      </c>
      <c r="CL53" s="93" t="s">
        <v>5</v>
      </c>
      <c r="CM53" s="93" t="s">
        <v>81</v>
      </c>
    </row>
    <row r="54" spans="1:91" s="5" customFormat="1" ht="16.5" customHeight="1">
      <c r="A54" s="84" t="s">
        <v>75</v>
      </c>
      <c r="B54" s="85"/>
      <c r="C54" s="86"/>
      <c r="D54" s="313" t="s">
        <v>85</v>
      </c>
      <c r="E54" s="313"/>
      <c r="F54" s="313"/>
      <c r="G54" s="313"/>
      <c r="H54" s="313"/>
      <c r="I54" s="87"/>
      <c r="J54" s="313" t="s">
        <v>86</v>
      </c>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1">
        <f>'HO1903 - Elektrická požár...'!J27</f>
        <v>0</v>
      </c>
      <c r="AH54" s="312"/>
      <c r="AI54" s="312"/>
      <c r="AJ54" s="312"/>
      <c r="AK54" s="312"/>
      <c r="AL54" s="312"/>
      <c r="AM54" s="312"/>
      <c r="AN54" s="311">
        <f t="shared" si="0"/>
        <v>0</v>
      </c>
      <c r="AO54" s="312"/>
      <c r="AP54" s="312"/>
      <c r="AQ54" s="88" t="s">
        <v>78</v>
      </c>
      <c r="AR54" s="85"/>
      <c r="AS54" s="89">
        <v>0</v>
      </c>
      <c r="AT54" s="90">
        <f t="shared" si="1"/>
        <v>0</v>
      </c>
      <c r="AU54" s="91">
        <f>'HO1903 - Elektrická požár...'!P80</f>
        <v>0</v>
      </c>
      <c r="AV54" s="90">
        <f>'HO1903 - Elektrická požár...'!J30</f>
        <v>0</v>
      </c>
      <c r="AW54" s="90">
        <f>'HO1903 - Elektrická požár...'!J31</f>
        <v>0</v>
      </c>
      <c r="AX54" s="90">
        <f>'HO1903 - Elektrická požár...'!J32</f>
        <v>0</v>
      </c>
      <c r="AY54" s="90">
        <f>'HO1903 - Elektrická požár...'!J33</f>
        <v>0</v>
      </c>
      <c r="AZ54" s="90">
        <f>'HO1903 - Elektrická požár...'!F30</f>
        <v>0</v>
      </c>
      <c r="BA54" s="90">
        <f>'HO1903 - Elektrická požár...'!F31</f>
        <v>0</v>
      </c>
      <c r="BB54" s="90">
        <f>'HO1903 - Elektrická požár...'!F32</f>
        <v>0</v>
      </c>
      <c r="BC54" s="90">
        <f>'HO1903 - Elektrická požár...'!F33</f>
        <v>0</v>
      </c>
      <c r="BD54" s="92">
        <f>'HO1903 - Elektrická požár...'!F34</f>
        <v>0</v>
      </c>
      <c r="BT54" s="93" t="s">
        <v>79</v>
      </c>
      <c r="BV54" s="93" t="s">
        <v>73</v>
      </c>
      <c r="BW54" s="93" t="s">
        <v>87</v>
      </c>
      <c r="BX54" s="93" t="s">
        <v>7</v>
      </c>
      <c r="CL54" s="93" t="s">
        <v>5</v>
      </c>
      <c r="CM54" s="93" t="s">
        <v>81</v>
      </c>
    </row>
    <row r="55" spans="1:91" s="5" customFormat="1" ht="16.5" customHeight="1">
      <c r="A55" s="84" t="s">
        <v>75</v>
      </c>
      <c r="B55" s="85"/>
      <c r="C55" s="86"/>
      <c r="D55" s="313" t="s">
        <v>88</v>
      </c>
      <c r="E55" s="313"/>
      <c r="F55" s="313"/>
      <c r="G55" s="313"/>
      <c r="H55" s="313"/>
      <c r="I55" s="87"/>
      <c r="J55" s="313" t="s">
        <v>89</v>
      </c>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1">
        <f>'HO1904 - Zdravotní technika'!J27</f>
        <v>0</v>
      </c>
      <c r="AH55" s="312"/>
      <c r="AI55" s="312"/>
      <c r="AJ55" s="312"/>
      <c r="AK55" s="312"/>
      <c r="AL55" s="312"/>
      <c r="AM55" s="312"/>
      <c r="AN55" s="311">
        <f t="shared" si="0"/>
        <v>0</v>
      </c>
      <c r="AO55" s="312"/>
      <c r="AP55" s="312"/>
      <c r="AQ55" s="88" t="s">
        <v>78</v>
      </c>
      <c r="AR55" s="85"/>
      <c r="AS55" s="89">
        <v>0</v>
      </c>
      <c r="AT55" s="90">
        <f t="shared" si="1"/>
        <v>0</v>
      </c>
      <c r="AU55" s="91">
        <f>'HO1904 - Zdravotní technika'!P84</f>
        <v>0</v>
      </c>
      <c r="AV55" s="90">
        <f>'HO1904 - Zdravotní technika'!J30</f>
        <v>0</v>
      </c>
      <c r="AW55" s="90">
        <f>'HO1904 - Zdravotní technika'!J31</f>
        <v>0</v>
      </c>
      <c r="AX55" s="90">
        <f>'HO1904 - Zdravotní technika'!J32</f>
        <v>0</v>
      </c>
      <c r="AY55" s="90">
        <f>'HO1904 - Zdravotní technika'!J33</f>
        <v>0</v>
      </c>
      <c r="AZ55" s="90">
        <f>'HO1904 - Zdravotní technika'!F30</f>
        <v>0</v>
      </c>
      <c r="BA55" s="90">
        <f>'HO1904 - Zdravotní technika'!F31</f>
        <v>0</v>
      </c>
      <c r="BB55" s="90">
        <f>'HO1904 - Zdravotní technika'!F32</f>
        <v>0</v>
      </c>
      <c r="BC55" s="90">
        <f>'HO1904 - Zdravotní technika'!F33</f>
        <v>0</v>
      </c>
      <c r="BD55" s="92">
        <f>'HO1904 - Zdravotní technika'!F34</f>
        <v>0</v>
      </c>
      <c r="BT55" s="93" t="s">
        <v>79</v>
      </c>
      <c r="BV55" s="93" t="s">
        <v>73</v>
      </c>
      <c r="BW55" s="93" t="s">
        <v>90</v>
      </c>
      <c r="BX55" s="93" t="s">
        <v>7</v>
      </c>
      <c r="CL55" s="93" t="s">
        <v>5</v>
      </c>
      <c r="CM55" s="93" t="s">
        <v>81</v>
      </c>
    </row>
    <row r="56" spans="1:91" s="5" customFormat="1" ht="16.5" customHeight="1">
      <c r="A56" s="84" t="s">
        <v>75</v>
      </c>
      <c r="B56" s="85"/>
      <c r="C56" s="86"/>
      <c r="D56" s="313" t="s">
        <v>91</v>
      </c>
      <c r="E56" s="313"/>
      <c r="F56" s="313"/>
      <c r="G56" s="313"/>
      <c r="H56" s="313"/>
      <c r="I56" s="87"/>
      <c r="J56" s="313" t="s">
        <v>92</v>
      </c>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1">
        <f>'HO1905 - VON'!J27</f>
        <v>0</v>
      </c>
      <c r="AH56" s="312"/>
      <c r="AI56" s="312"/>
      <c r="AJ56" s="312"/>
      <c r="AK56" s="312"/>
      <c r="AL56" s="312"/>
      <c r="AM56" s="312"/>
      <c r="AN56" s="311">
        <f t="shared" si="0"/>
        <v>0</v>
      </c>
      <c r="AO56" s="312"/>
      <c r="AP56" s="312"/>
      <c r="AQ56" s="88" t="s">
        <v>78</v>
      </c>
      <c r="AR56" s="85"/>
      <c r="AS56" s="94">
        <v>0</v>
      </c>
      <c r="AT56" s="95">
        <f t="shared" si="1"/>
        <v>0</v>
      </c>
      <c r="AU56" s="96">
        <f>'HO1905 - VON'!P81</f>
        <v>0</v>
      </c>
      <c r="AV56" s="95">
        <f>'HO1905 - VON'!J30</f>
        <v>0</v>
      </c>
      <c r="AW56" s="95">
        <f>'HO1905 - VON'!J31</f>
        <v>0</v>
      </c>
      <c r="AX56" s="95">
        <f>'HO1905 - VON'!J32</f>
        <v>0</v>
      </c>
      <c r="AY56" s="95">
        <f>'HO1905 - VON'!J33</f>
        <v>0</v>
      </c>
      <c r="AZ56" s="95">
        <f>'HO1905 - VON'!F30</f>
        <v>0</v>
      </c>
      <c r="BA56" s="95">
        <f>'HO1905 - VON'!F31</f>
        <v>0</v>
      </c>
      <c r="BB56" s="95">
        <f>'HO1905 - VON'!F32</f>
        <v>0</v>
      </c>
      <c r="BC56" s="95">
        <f>'HO1905 - VON'!F33</f>
        <v>0</v>
      </c>
      <c r="BD56" s="97">
        <f>'HO1905 - VON'!F34</f>
        <v>0</v>
      </c>
      <c r="BT56" s="93" t="s">
        <v>79</v>
      </c>
      <c r="BV56" s="93" t="s">
        <v>73</v>
      </c>
      <c r="BW56" s="93" t="s">
        <v>93</v>
      </c>
      <c r="BX56" s="93" t="s">
        <v>7</v>
      </c>
      <c r="CL56" s="93" t="s">
        <v>5</v>
      </c>
      <c r="CM56" s="93" t="s">
        <v>81</v>
      </c>
    </row>
    <row r="57" spans="1:91" s="1" customFormat="1" ht="30" customHeight="1">
      <c r="B57" s="40"/>
      <c r="AR57" s="40"/>
    </row>
    <row r="58" spans="1:91" s="1" customFormat="1" ht="6.95" customHeight="1">
      <c r="B58" s="55"/>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40"/>
    </row>
  </sheetData>
  <mergeCells count="5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G52:AM52"/>
    <mergeCell ref="D52:H52"/>
    <mergeCell ref="J52:AF52"/>
    <mergeCell ref="AN53:AP53"/>
    <mergeCell ref="AG53:AM53"/>
    <mergeCell ref="D53:H53"/>
    <mergeCell ref="J53:AF53"/>
    <mergeCell ref="AR2:BE2"/>
    <mergeCell ref="AN56:AP56"/>
    <mergeCell ref="AG56:AM56"/>
    <mergeCell ref="D56:H56"/>
    <mergeCell ref="J56:AF56"/>
    <mergeCell ref="AG51:AM51"/>
    <mergeCell ref="AN51:AP51"/>
    <mergeCell ref="AN54:AP54"/>
    <mergeCell ref="AG54:AM54"/>
    <mergeCell ref="D54:H54"/>
    <mergeCell ref="J54:AF54"/>
    <mergeCell ref="AN55:AP55"/>
    <mergeCell ref="AG55:AM55"/>
    <mergeCell ref="D55:H55"/>
    <mergeCell ref="J55:AF55"/>
    <mergeCell ref="AN52:AP52"/>
  </mergeCells>
  <hyperlinks>
    <hyperlink ref="K1:S1" location="C2" display="1) Rekapitulace stavby" xr:uid="{00000000-0004-0000-0000-000000000000}"/>
    <hyperlink ref="W1:AI1" location="C51" display="2) Rekapitulace objektů stavby a soupisů prací" xr:uid="{00000000-0004-0000-0000-000001000000}"/>
    <hyperlink ref="A52" location="'HO1901 - Stavební úpravy ...'!C2" display="/" xr:uid="{00000000-0004-0000-0000-000002000000}"/>
    <hyperlink ref="A53" location="'HO1902 - Zařízení silnopr...'!C2" display="/" xr:uid="{00000000-0004-0000-0000-000003000000}"/>
    <hyperlink ref="A54" location="'HO1903 - Elektrická požár...'!C2" display="/" xr:uid="{00000000-0004-0000-0000-000004000000}"/>
    <hyperlink ref="A55" location="'HO1904 - Zdravotní technika'!C2" display="/" xr:uid="{00000000-0004-0000-0000-000005000000}"/>
    <hyperlink ref="A56" location="'HO1905 - VON'!C2" display="/" xr:uid="{00000000-0004-0000-0000-000006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443"/>
  <sheetViews>
    <sheetView showGridLines="0" workbookViewId="0">
      <pane ySplit="1" topLeftCell="A82" activePane="bottomLeft" state="frozen"/>
      <selection pane="bottomLeft" activeCell="I97" sqref="I97"/>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94</v>
      </c>
      <c r="G1" s="350" t="s">
        <v>95</v>
      </c>
      <c r="H1" s="350"/>
      <c r="I1" s="102"/>
      <c r="J1" s="101" t="s">
        <v>96</v>
      </c>
      <c r="K1" s="100" t="s">
        <v>97</v>
      </c>
      <c r="L1" s="101" t="s">
        <v>98</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09" t="s">
        <v>8</v>
      </c>
      <c r="M2" s="310"/>
      <c r="N2" s="310"/>
      <c r="O2" s="310"/>
      <c r="P2" s="310"/>
      <c r="Q2" s="310"/>
      <c r="R2" s="310"/>
      <c r="S2" s="310"/>
      <c r="T2" s="310"/>
      <c r="U2" s="310"/>
      <c r="V2" s="310"/>
      <c r="AT2" s="23" t="s">
        <v>80</v>
      </c>
    </row>
    <row r="3" spans="1:70" ht="6.95" customHeight="1">
      <c r="B3" s="24"/>
      <c r="C3" s="25"/>
      <c r="D3" s="25"/>
      <c r="E3" s="25"/>
      <c r="F3" s="25"/>
      <c r="G3" s="25"/>
      <c r="H3" s="25"/>
      <c r="I3" s="103"/>
      <c r="J3" s="25"/>
      <c r="K3" s="26"/>
      <c r="AT3" s="23" t="s">
        <v>81</v>
      </c>
    </row>
    <row r="4" spans="1:70" ht="36.950000000000003" customHeight="1">
      <c r="B4" s="27"/>
      <c r="C4" s="28"/>
      <c r="D4" s="29" t="s">
        <v>99</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18</v>
      </c>
      <c r="E6" s="28"/>
      <c r="F6" s="28"/>
      <c r="G6" s="28"/>
      <c r="H6" s="28"/>
      <c r="I6" s="104"/>
      <c r="J6" s="28"/>
      <c r="K6" s="30"/>
    </row>
    <row r="7" spans="1:70" ht="16.5" customHeight="1">
      <c r="B7" s="27"/>
      <c r="C7" s="28"/>
      <c r="D7" s="28"/>
      <c r="E7" s="351" t="str">
        <f>'Rekapitulace stavby'!K6</f>
        <v>Stavební úpravy bytů na lůžkové pokoje v pavilonu L1,Domov pro os.se zdrav.postižením,Horní Bříza</v>
      </c>
      <c r="F7" s="352"/>
      <c r="G7" s="352"/>
      <c r="H7" s="352"/>
      <c r="I7" s="104"/>
      <c r="J7" s="28"/>
      <c r="K7" s="30"/>
    </row>
    <row r="8" spans="1:70" s="1" customFormat="1" ht="15">
      <c r="B8" s="40"/>
      <c r="C8" s="41"/>
      <c r="D8" s="36" t="s">
        <v>100</v>
      </c>
      <c r="E8" s="41"/>
      <c r="F8" s="41"/>
      <c r="G8" s="41"/>
      <c r="H8" s="41"/>
      <c r="I8" s="105"/>
      <c r="J8" s="41"/>
      <c r="K8" s="44"/>
    </row>
    <row r="9" spans="1:70" s="1" customFormat="1" ht="36.950000000000003" customHeight="1">
      <c r="B9" s="40"/>
      <c r="C9" s="41"/>
      <c r="D9" s="41"/>
      <c r="E9" s="353" t="s">
        <v>101</v>
      </c>
      <c r="F9" s="354"/>
      <c r="G9" s="354"/>
      <c r="H9" s="354"/>
      <c r="I9" s="105"/>
      <c r="J9" s="41"/>
      <c r="K9" s="44"/>
    </row>
    <row r="10" spans="1:70" s="1" customFormat="1">
      <c r="B10" s="40"/>
      <c r="C10" s="41"/>
      <c r="D10" s="41"/>
      <c r="E10" s="41"/>
      <c r="F10" s="41"/>
      <c r="G10" s="41"/>
      <c r="H10" s="41"/>
      <c r="I10" s="105"/>
      <c r="J10" s="41"/>
      <c r="K10" s="44"/>
    </row>
    <row r="11" spans="1:70" s="1" customFormat="1" ht="14.45" customHeight="1">
      <c r="B11" s="40"/>
      <c r="C11" s="41"/>
      <c r="D11" s="36" t="s">
        <v>20</v>
      </c>
      <c r="E11" s="41"/>
      <c r="F11" s="34" t="s">
        <v>5</v>
      </c>
      <c r="G11" s="41"/>
      <c r="H11" s="41"/>
      <c r="I11" s="106" t="s">
        <v>21</v>
      </c>
      <c r="J11" s="34" t="s">
        <v>5</v>
      </c>
      <c r="K11" s="44"/>
    </row>
    <row r="12" spans="1:70" s="1" customFormat="1" ht="14.45" customHeight="1">
      <c r="B12" s="40"/>
      <c r="C12" s="41"/>
      <c r="D12" s="36" t="s">
        <v>22</v>
      </c>
      <c r="E12" s="41"/>
      <c r="F12" s="34" t="s">
        <v>23</v>
      </c>
      <c r="G12" s="41"/>
      <c r="H12" s="41"/>
      <c r="I12" s="106" t="s">
        <v>24</v>
      </c>
      <c r="J12" s="107" t="str">
        <f>'Rekapitulace stavby'!AN8</f>
        <v>4. 3. 2018</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26</v>
      </c>
      <c r="E14" s="41"/>
      <c r="F14" s="41"/>
      <c r="G14" s="41"/>
      <c r="H14" s="41"/>
      <c r="I14" s="106" t="s">
        <v>27</v>
      </c>
      <c r="J14" s="34" t="s">
        <v>5</v>
      </c>
      <c r="K14" s="44"/>
    </row>
    <row r="15" spans="1:70" s="1" customFormat="1" ht="18" customHeight="1">
      <c r="B15" s="40"/>
      <c r="C15" s="41"/>
      <c r="D15" s="41"/>
      <c r="E15" s="34" t="s">
        <v>28</v>
      </c>
      <c r="F15" s="41"/>
      <c r="G15" s="41"/>
      <c r="H15" s="41"/>
      <c r="I15" s="106" t="s">
        <v>29</v>
      </c>
      <c r="J15" s="34" t="s">
        <v>5</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30</v>
      </c>
      <c r="E17" s="41"/>
      <c r="F17" s="41"/>
      <c r="G17" s="41"/>
      <c r="H17" s="41"/>
      <c r="I17" s="106" t="s">
        <v>27</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29</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32</v>
      </c>
      <c r="E20" s="41"/>
      <c r="F20" s="41"/>
      <c r="G20" s="41"/>
      <c r="H20" s="41"/>
      <c r="I20" s="106" t="s">
        <v>27</v>
      </c>
      <c r="J20" s="34" t="s">
        <v>5</v>
      </c>
      <c r="K20" s="44"/>
    </row>
    <row r="21" spans="2:11" s="1" customFormat="1" ht="18" customHeight="1">
      <c r="B21" s="40"/>
      <c r="C21" s="41"/>
      <c r="D21" s="41"/>
      <c r="E21" s="34" t="s">
        <v>33</v>
      </c>
      <c r="F21" s="41"/>
      <c r="G21" s="41"/>
      <c r="H21" s="41"/>
      <c r="I21" s="106" t="s">
        <v>29</v>
      </c>
      <c r="J21" s="34" t="s">
        <v>5</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35</v>
      </c>
      <c r="E23" s="41"/>
      <c r="F23" s="41"/>
      <c r="G23" s="41"/>
      <c r="H23" s="41"/>
      <c r="I23" s="105"/>
      <c r="J23" s="41"/>
      <c r="K23" s="44"/>
    </row>
    <row r="24" spans="2:11" s="6" customFormat="1" ht="16.5" customHeight="1">
      <c r="B24" s="108"/>
      <c r="C24" s="109"/>
      <c r="D24" s="109"/>
      <c r="E24" s="342" t="s">
        <v>5</v>
      </c>
      <c r="F24" s="342"/>
      <c r="G24" s="342"/>
      <c r="H24" s="342"/>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37</v>
      </c>
      <c r="E27" s="41"/>
      <c r="F27" s="41"/>
      <c r="G27" s="41"/>
      <c r="H27" s="41"/>
      <c r="I27" s="105"/>
      <c r="J27" s="115">
        <f>ROUND(J92,2)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39</v>
      </c>
      <c r="G29" s="41"/>
      <c r="H29" s="41"/>
      <c r="I29" s="116" t="s">
        <v>38</v>
      </c>
      <c r="J29" s="45" t="s">
        <v>40</v>
      </c>
      <c r="K29" s="44"/>
    </row>
    <row r="30" spans="2:11" s="1" customFormat="1" ht="14.45" customHeight="1">
      <c r="B30" s="40"/>
      <c r="C30" s="41"/>
      <c r="D30" s="48" t="s">
        <v>41</v>
      </c>
      <c r="E30" s="48" t="s">
        <v>43</v>
      </c>
      <c r="F30" s="117">
        <f>ROUND(SUM(BE92:BE442), 2)</f>
        <v>0</v>
      </c>
      <c r="G30" s="41"/>
      <c r="H30" s="41"/>
      <c r="I30" s="118">
        <v>0.15</v>
      </c>
      <c r="J30" s="117">
        <f>ROUND(ROUND((SUM(BE92:BE442)), 2)*I30, 2)</f>
        <v>0</v>
      </c>
      <c r="K30" s="44"/>
    </row>
    <row r="31" spans="2:11" s="1" customFormat="1" ht="14.45" customHeight="1">
      <c r="B31" s="40"/>
      <c r="C31" s="41"/>
      <c r="D31" s="41"/>
      <c r="E31" s="48" t="s">
        <v>42</v>
      </c>
      <c r="F31" s="117">
        <f>ROUND(SUM(BF92:BF442), 2)</f>
        <v>0</v>
      </c>
      <c r="G31" s="41"/>
      <c r="H31" s="41"/>
      <c r="I31" s="118">
        <v>0.21</v>
      </c>
      <c r="J31" s="117">
        <f>ROUND(ROUND((SUM(BF92:BF442)), 2)*I31, 2)</f>
        <v>0</v>
      </c>
      <c r="K31" s="44"/>
    </row>
    <row r="32" spans="2:11" s="1" customFormat="1" ht="14.45" hidden="1" customHeight="1">
      <c r="B32" s="40"/>
      <c r="C32" s="41"/>
      <c r="D32" s="41"/>
      <c r="E32" s="48" t="s">
        <v>44</v>
      </c>
      <c r="F32" s="117">
        <f>ROUND(SUM(BG92:BG442), 2)</f>
        <v>0</v>
      </c>
      <c r="G32" s="41"/>
      <c r="H32" s="41"/>
      <c r="I32" s="118">
        <v>0.21</v>
      </c>
      <c r="J32" s="117">
        <v>0</v>
      </c>
      <c r="K32" s="44"/>
    </row>
    <row r="33" spans="2:11" s="1" customFormat="1" ht="14.45" hidden="1" customHeight="1">
      <c r="B33" s="40"/>
      <c r="C33" s="41"/>
      <c r="D33" s="41"/>
      <c r="E33" s="48" t="s">
        <v>45</v>
      </c>
      <c r="F33" s="117">
        <f>ROUND(SUM(BH92:BH442), 2)</f>
        <v>0</v>
      </c>
      <c r="G33" s="41"/>
      <c r="H33" s="41"/>
      <c r="I33" s="118">
        <v>0.15</v>
      </c>
      <c r="J33" s="117">
        <v>0</v>
      </c>
      <c r="K33" s="44"/>
    </row>
    <row r="34" spans="2:11" s="1" customFormat="1" ht="14.45" hidden="1" customHeight="1">
      <c r="B34" s="40"/>
      <c r="C34" s="41"/>
      <c r="D34" s="41"/>
      <c r="E34" s="48" t="s">
        <v>46</v>
      </c>
      <c r="F34" s="117">
        <f>ROUND(SUM(BI92:BI442),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47</v>
      </c>
      <c r="E36" s="70"/>
      <c r="F36" s="70"/>
      <c r="G36" s="121" t="s">
        <v>48</v>
      </c>
      <c r="H36" s="122" t="s">
        <v>49</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102</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18</v>
      </c>
      <c r="D44" s="41"/>
      <c r="E44" s="41"/>
      <c r="F44" s="41"/>
      <c r="G44" s="41"/>
      <c r="H44" s="41"/>
      <c r="I44" s="105"/>
      <c r="J44" s="41"/>
      <c r="K44" s="44"/>
    </row>
    <row r="45" spans="2:11" s="1" customFormat="1" ht="16.5" customHeight="1">
      <c r="B45" s="40"/>
      <c r="C45" s="41"/>
      <c r="D45" s="41"/>
      <c r="E45" s="351" t="str">
        <f>E7</f>
        <v>Stavební úpravy bytů na lůžkové pokoje v pavilonu L1,Domov pro os.se zdrav.postižením,Horní Bříza</v>
      </c>
      <c r="F45" s="352"/>
      <c r="G45" s="352"/>
      <c r="H45" s="352"/>
      <c r="I45" s="105"/>
      <c r="J45" s="41"/>
      <c r="K45" s="44"/>
    </row>
    <row r="46" spans="2:11" s="1" customFormat="1" ht="14.45" customHeight="1">
      <c r="B46" s="40"/>
      <c r="C46" s="36" t="s">
        <v>100</v>
      </c>
      <c r="D46" s="41"/>
      <c r="E46" s="41"/>
      <c r="F46" s="41"/>
      <c r="G46" s="41"/>
      <c r="H46" s="41"/>
      <c r="I46" s="105"/>
      <c r="J46" s="41"/>
      <c r="K46" s="44"/>
    </row>
    <row r="47" spans="2:11" s="1" customFormat="1" ht="17.25" customHeight="1">
      <c r="B47" s="40"/>
      <c r="C47" s="41"/>
      <c r="D47" s="41"/>
      <c r="E47" s="353" t="str">
        <f>E9</f>
        <v>HO1901 - Stavební úpravy bytů na lůžkové pokoje</v>
      </c>
      <c r="F47" s="354"/>
      <c r="G47" s="354"/>
      <c r="H47" s="354"/>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22</v>
      </c>
      <c r="D49" s="41"/>
      <c r="E49" s="41"/>
      <c r="F49" s="34" t="str">
        <f>F12</f>
        <v xml:space="preserve"> </v>
      </c>
      <c r="G49" s="41"/>
      <c r="H49" s="41"/>
      <c r="I49" s="106" t="s">
        <v>24</v>
      </c>
      <c r="J49" s="107" t="str">
        <f>IF(J12="","",J12)</f>
        <v>4. 3. 2018</v>
      </c>
      <c r="K49" s="44"/>
    </row>
    <row r="50" spans="2:47" s="1" customFormat="1" ht="6.95" customHeight="1">
      <c r="B50" s="40"/>
      <c r="C50" s="41"/>
      <c r="D50" s="41"/>
      <c r="E50" s="41"/>
      <c r="F50" s="41"/>
      <c r="G50" s="41"/>
      <c r="H50" s="41"/>
      <c r="I50" s="105"/>
      <c r="J50" s="41"/>
      <c r="K50" s="44"/>
    </row>
    <row r="51" spans="2:47" s="1" customFormat="1" ht="15">
      <c r="B51" s="40"/>
      <c r="C51" s="36" t="s">
        <v>26</v>
      </c>
      <c r="D51" s="41"/>
      <c r="E51" s="41"/>
      <c r="F51" s="34" t="str">
        <f>E15</f>
        <v>Domov pro osoby se zdrav.post. ,Horní Bříza</v>
      </c>
      <c r="G51" s="41"/>
      <c r="H51" s="41"/>
      <c r="I51" s="106" t="s">
        <v>32</v>
      </c>
      <c r="J51" s="342" t="str">
        <f>E21</f>
        <v>Ing.J.Holá</v>
      </c>
      <c r="K51" s="44"/>
    </row>
    <row r="52" spans="2:47" s="1" customFormat="1" ht="14.45" customHeight="1">
      <c r="B52" s="40"/>
      <c r="C52" s="36" t="s">
        <v>30</v>
      </c>
      <c r="D52" s="41"/>
      <c r="E52" s="41"/>
      <c r="F52" s="34" t="str">
        <f>IF(E18="","",E18)</f>
        <v/>
      </c>
      <c r="G52" s="41"/>
      <c r="H52" s="41"/>
      <c r="I52" s="105"/>
      <c r="J52" s="346"/>
      <c r="K52" s="44"/>
    </row>
    <row r="53" spans="2:47" s="1" customFormat="1" ht="10.35" customHeight="1">
      <c r="B53" s="40"/>
      <c r="C53" s="41"/>
      <c r="D53" s="41"/>
      <c r="E53" s="41"/>
      <c r="F53" s="41"/>
      <c r="G53" s="41"/>
      <c r="H53" s="41"/>
      <c r="I53" s="105"/>
      <c r="J53" s="41"/>
      <c r="K53" s="44"/>
    </row>
    <row r="54" spans="2:47" s="1" customFormat="1" ht="29.25" customHeight="1">
      <c r="B54" s="40"/>
      <c r="C54" s="129" t="s">
        <v>103</v>
      </c>
      <c r="D54" s="119"/>
      <c r="E54" s="119"/>
      <c r="F54" s="119"/>
      <c r="G54" s="119"/>
      <c r="H54" s="119"/>
      <c r="I54" s="130"/>
      <c r="J54" s="131" t="s">
        <v>104</v>
      </c>
      <c r="K54" s="132"/>
    </row>
    <row r="55" spans="2:47" s="1" customFormat="1" ht="10.35" customHeight="1">
      <c r="B55" s="40"/>
      <c r="C55" s="41"/>
      <c r="D55" s="41"/>
      <c r="E55" s="41"/>
      <c r="F55" s="41"/>
      <c r="G55" s="41"/>
      <c r="H55" s="41"/>
      <c r="I55" s="105"/>
      <c r="J55" s="41"/>
      <c r="K55" s="44"/>
    </row>
    <row r="56" spans="2:47" s="1" customFormat="1" ht="29.25" customHeight="1">
      <c r="B56" s="40"/>
      <c r="C56" s="133" t="s">
        <v>105</v>
      </c>
      <c r="D56" s="41"/>
      <c r="E56" s="41"/>
      <c r="F56" s="41"/>
      <c r="G56" s="41"/>
      <c r="H56" s="41"/>
      <c r="I56" s="105"/>
      <c r="J56" s="115">
        <f>J92</f>
        <v>0</v>
      </c>
      <c r="K56" s="44"/>
      <c r="AU56" s="23" t="s">
        <v>106</v>
      </c>
    </row>
    <row r="57" spans="2:47" s="7" customFormat="1" ht="24.95" customHeight="1">
      <c r="B57" s="134"/>
      <c r="C57" s="135"/>
      <c r="D57" s="136" t="s">
        <v>107</v>
      </c>
      <c r="E57" s="137"/>
      <c r="F57" s="137"/>
      <c r="G57" s="137"/>
      <c r="H57" s="137"/>
      <c r="I57" s="138"/>
      <c r="J57" s="139">
        <f>J93</f>
        <v>0</v>
      </c>
      <c r="K57" s="140"/>
    </row>
    <row r="58" spans="2:47" s="8" customFormat="1" ht="19.899999999999999" customHeight="1">
      <c r="B58" s="141"/>
      <c r="C58" s="142"/>
      <c r="D58" s="143" t="s">
        <v>108</v>
      </c>
      <c r="E58" s="144"/>
      <c r="F58" s="144"/>
      <c r="G58" s="144"/>
      <c r="H58" s="144"/>
      <c r="I58" s="145"/>
      <c r="J58" s="146">
        <f>J94</f>
        <v>0</v>
      </c>
      <c r="K58" s="147"/>
    </row>
    <row r="59" spans="2:47" s="8" customFormat="1" ht="19.899999999999999" customHeight="1">
      <c r="B59" s="141"/>
      <c r="C59" s="142"/>
      <c r="D59" s="143" t="s">
        <v>109</v>
      </c>
      <c r="E59" s="144"/>
      <c r="F59" s="144"/>
      <c r="G59" s="144"/>
      <c r="H59" s="144"/>
      <c r="I59" s="145"/>
      <c r="J59" s="146">
        <f>J132</f>
        <v>0</v>
      </c>
      <c r="K59" s="147"/>
    </row>
    <row r="60" spans="2:47" s="8" customFormat="1" ht="19.899999999999999" customHeight="1">
      <c r="B60" s="141"/>
      <c r="C60" s="142"/>
      <c r="D60" s="143" t="s">
        <v>110</v>
      </c>
      <c r="E60" s="144"/>
      <c r="F60" s="144"/>
      <c r="G60" s="144"/>
      <c r="H60" s="144"/>
      <c r="I60" s="145"/>
      <c r="J60" s="146">
        <f>J190</f>
        <v>0</v>
      </c>
      <c r="K60" s="147"/>
    </row>
    <row r="61" spans="2:47" s="8" customFormat="1" ht="19.899999999999999" customHeight="1">
      <c r="B61" s="141"/>
      <c r="C61" s="142"/>
      <c r="D61" s="143" t="s">
        <v>111</v>
      </c>
      <c r="E61" s="144"/>
      <c r="F61" s="144"/>
      <c r="G61" s="144"/>
      <c r="H61" s="144"/>
      <c r="I61" s="145"/>
      <c r="J61" s="146">
        <f>J195</f>
        <v>0</v>
      </c>
      <c r="K61" s="147"/>
    </row>
    <row r="62" spans="2:47" s="8" customFormat="1" ht="19.899999999999999" customHeight="1">
      <c r="B62" s="141"/>
      <c r="C62" s="142"/>
      <c r="D62" s="143" t="s">
        <v>112</v>
      </c>
      <c r="E62" s="144"/>
      <c r="F62" s="144"/>
      <c r="G62" s="144"/>
      <c r="H62" s="144"/>
      <c r="I62" s="145"/>
      <c r="J62" s="146">
        <f>J229</f>
        <v>0</v>
      </c>
      <c r="K62" s="147"/>
    </row>
    <row r="63" spans="2:47" s="8" customFormat="1" ht="19.899999999999999" customHeight="1">
      <c r="B63" s="141"/>
      <c r="C63" s="142"/>
      <c r="D63" s="143" t="s">
        <v>113</v>
      </c>
      <c r="E63" s="144"/>
      <c r="F63" s="144"/>
      <c r="G63" s="144"/>
      <c r="H63" s="144"/>
      <c r="I63" s="145"/>
      <c r="J63" s="146">
        <f>J252</f>
        <v>0</v>
      </c>
      <c r="K63" s="147"/>
    </row>
    <row r="64" spans="2:47" s="7" customFormat="1" ht="24.95" customHeight="1">
      <c r="B64" s="134"/>
      <c r="C64" s="135"/>
      <c r="D64" s="136" t="s">
        <v>114</v>
      </c>
      <c r="E64" s="137"/>
      <c r="F64" s="137"/>
      <c r="G64" s="137"/>
      <c r="H64" s="137"/>
      <c r="I64" s="138"/>
      <c r="J64" s="139">
        <f>J255</f>
        <v>0</v>
      </c>
      <c r="K64" s="140"/>
    </row>
    <row r="65" spans="2:12" s="8" customFormat="1" ht="19.899999999999999" customHeight="1">
      <c r="B65" s="141"/>
      <c r="C65" s="142"/>
      <c r="D65" s="143" t="s">
        <v>115</v>
      </c>
      <c r="E65" s="144"/>
      <c r="F65" s="144"/>
      <c r="G65" s="144"/>
      <c r="H65" s="144"/>
      <c r="I65" s="145"/>
      <c r="J65" s="146">
        <f>J256</f>
        <v>0</v>
      </c>
      <c r="K65" s="147"/>
    </row>
    <row r="66" spans="2:12" s="8" customFormat="1" ht="19.899999999999999" customHeight="1">
      <c r="B66" s="141"/>
      <c r="C66" s="142"/>
      <c r="D66" s="143" t="s">
        <v>116</v>
      </c>
      <c r="E66" s="144"/>
      <c r="F66" s="144"/>
      <c r="G66" s="144"/>
      <c r="H66" s="144"/>
      <c r="I66" s="145"/>
      <c r="J66" s="146">
        <f>J261</f>
        <v>0</v>
      </c>
      <c r="K66" s="147"/>
    </row>
    <row r="67" spans="2:12" s="8" customFormat="1" ht="19.899999999999999" customHeight="1">
      <c r="B67" s="141"/>
      <c r="C67" s="142"/>
      <c r="D67" s="143" t="s">
        <v>117</v>
      </c>
      <c r="E67" s="144"/>
      <c r="F67" s="144"/>
      <c r="G67" s="144"/>
      <c r="H67" s="144"/>
      <c r="I67" s="145"/>
      <c r="J67" s="146">
        <f>J272</f>
        <v>0</v>
      </c>
      <c r="K67" s="147"/>
    </row>
    <row r="68" spans="2:12" s="8" customFormat="1" ht="19.899999999999999" customHeight="1">
      <c r="B68" s="141"/>
      <c r="C68" s="142"/>
      <c r="D68" s="143" t="s">
        <v>118</v>
      </c>
      <c r="E68" s="144"/>
      <c r="F68" s="144"/>
      <c r="G68" s="144"/>
      <c r="H68" s="144"/>
      <c r="I68" s="145"/>
      <c r="J68" s="146">
        <f>J310</f>
        <v>0</v>
      </c>
      <c r="K68" s="147"/>
    </row>
    <row r="69" spans="2:12" s="8" customFormat="1" ht="19.899999999999999" customHeight="1">
      <c r="B69" s="141"/>
      <c r="C69" s="142"/>
      <c r="D69" s="143" t="s">
        <v>119</v>
      </c>
      <c r="E69" s="144"/>
      <c r="F69" s="144"/>
      <c r="G69" s="144"/>
      <c r="H69" s="144"/>
      <c r="I69" s="145"/>
      <c r="J69" s="146">
        <f>J347</f>
        <v>0</v>
      </c>
      <c r="K69" s="147"/>
    </row>
    <row r="70" spans="2:12" s="8" customFormat="1" ht="19.899999999999999" customHeight="1">
      <c r="B70" s="141"/>
      <c r="C70" s="142"/>
      <c r="D70" s="143" t="s">
        <v>120</v>
      </c>
      <c r="E70" s="144"/>
      <c r="F70" s="144"/>
      <c r="G70" s="144"/>
      <c r="H70" s="144"/>
      <c r="I70" s="145"/>
      <c r="J70" s="146">
        <f>J392</f>
        <v>0</v>
      </c>
      <c r="K70" s="147"/>
    </row>
    <row r="71" spans="2:12" s="8" customFormat="1" ht="19.899999999999999" customHeight="1">
      <c r="B71" s="141"/>
      <c r="C71" s="142"/>
      <c r="D71" s="143" t="s">
        <v>121</v>
      </c>
      <c r="E71" s="144"/>
      <c r="F71" s="144"/>
      <c r="G71" s="144"/>
      <c r="H71" s="144"/>
      <c r="I71" s="145"/>
      <c r="J71" s="146">
        <f>J428</f>
        <v>0</v>
      </c>
      <c r="K71" s="147"/>
    </row>
    <row r="72" spans="2:12" s="8" customFormat="1" ht="19.899999999999999" customHeight="1">
      <c r="B72" s="141"/>
      <c r="C72" s="142"/>
      <c r="D72" s="143" t="s">
        <v>122</v>
      </c>
      <c r="E72" s="144"/>
      <c r="F72" s="144"/>
      <c r="G72" s="144"/>
      <c r="H72" s="144"/>
      <c r="I72" s="145"/>
      <c r="J72" s="146">
        <f>J433</f>
        <v>0</v>
      </c>
      <c r="K72" s="147"/>
    </row>
    <row r="73" spans="2:12" s="1" customFormat="1" ht="21.75" customHeight="1">
      <c r="B73" s="40"/>
      <c r="C73" s="41"/>
      <c r="D73" s="41"/>
      <c r="E73" s="41"/>
      <c r="F73" s="41"/>
      <c r="G73" s="41"/>
      <c r="H73" s="41"/>
      <c r="I73" s="105"/>
      <c r="J73" s="41"/>
      <c r="K73" s="44"/>
    </row>
    <row r="74" spans="2:12" s="1" customFormat="1" ht="6.95" customHeight="1">
      <c r="B74" s="55"/>
      <c r="C74" s="56"/>
      <c r="D74" s="56"/>
      <c r="E74" s="56"/>
      <c r="F74" s="56"/>
      <c r="G74" s="56"/>
      <c r="H74" s="56"/>
      <c r="I74" s="126"/>
      <c r="J74" s="56"/>
      <c r="K74" s="57"/>
    </row>
    <row r="78" spans="2:12" s="1" customFormat="1" ht="6.95" customHeight="1">
      <c r="B78" s="58"/>
      <c r="C78" s="59"/>
      <c r="D78" s="59"/>
      <c r="E78" s="59"/>
      <c r="F78" s="59"/>
      <c r="G78" s="59"/>
      <c r="H78" s="59"/>
      <c r="I78" s="127"/>
      <c r="J78" s="59"/>
      <c r="K78" s="59"/>
      <c r="L78" s="40"/>
    </row>
    <row r="79" spans="2:12" s="1" customFormat="1" ht="36.950000000000003" customHeight="1">
      <c r="B79" s="40"/>
      <c r="C79" s="60" t="s">
        <v>123</v>
      </c>
      <c r="L79" s="40"/>
    </row>
    <row r="80" spans="2:12" s="1" customFormat="1" ht="6.95" customHeight="1">
      <c r="B80" s="40"/>
      <c r="L80" s="40"/>
    </row>
    <row r="81" spans="2:65" s="1" customFormat="1" ht="14.45" customHeight="1">
      <c r="B81" s="40"/>
      <c r="C81" s="62" t="s">
        <v>18</v>
      </c>
      <c r="L81" s="40"/>
    </row>
    <row r="82" spans="2:65" s="1" customFormat="1" ht="16.5" customHeight="1">
      <c r="B82" s="40"/>
      <c r="E82" s="347" t="str">
        <f>E7</f>
        <v>Stavební úpravy bytů na lůžkové pokoje v pavilonu L1,Domov pro os.se zdrav.postižením,Horní Bříza</v>
      </c>
      <c r="F82" s="348"/>
      <c r="G82" s="348"/>
      <c r="H82" s="348"/>
      <c r="L82" s="40"/>
    </row>
    <row r="83" spans="2:65" s="1" customFormat="1" ht="14.45" customHeight="1">
      <c r="B83" s="40"/>
      <c r="C83" s="62" t="s">
        <v>100</v>
      </c>
      <c r="L83" s="40"/>
    </row>
    <row r="84" spans="2:65" s="1" customFormat="1" ht="17.25" customHeight="1">
      <c r="B84" s="40"/>
      <c r="E84" s="316" t="str">
        <f>E9</f>
        <v>HO1901 - Stavební úpravy bytů na lůžkové pokoje</v>
      </c>
      <c r="F84" s="349"/>
      <c r="G84" s="349"/>
      <c r="H84" s="349"/>
      <c r="L84" s="40"/>
    </row>
    <row r="85" spans="2:65" s="1" customFormat="1" ht="6.95" customHeight="1">
      <c r="B85" s="40"/>
      <c r="L85" s="40"/>
    </row>
    <row r="86" spans="2:65" s="1" customFormat="1" ht="18" customHeight="1">
      <c r="B86" s="40"/>
      <c r="C86" s="62" t="s">
        <v>22</v>
      </c>
      <c r="F86" s="148" t="str">
        <f>F12</f>
        <v xml:space="preserve"> </v>
      </c>
      <c r="I86" s="149" t="s">
        <v>24</v>
      </c>
      <c r="J86" s="66" t="str">
        <f>IF(J12="","",J12)</f>
        <v>4. 3. 2018</v>
      </c>
      <c r="L86" s="40"/>
    </row>
    <row r="87" spans="2:65" s="1" customFormat="1" ht="6.95" customHeight="1">
      <c r="B87" s="40"/>
      <c r="L87" s="40"/>
    </row>
    <row r="88" spans="2:65" s="1" customFormat="1" ht="15">
      <c r="B88" s="40"/>
      <c r="C88" s="62" t="s">
        <v>26</v>
      </c>
      <c r="F88" s="148" t="str">
        <f>E15</f>
        <v>Domov pro osoby se zdrav.post. ,Horní Bříza</v>
      </c>
      <c r="I88" s="149" t="s">
        <v>32</v>
      </c>
      <c r="J88" s="148" t="str">
        <f>E21</f>
        <v>Ing.J.Holá</v>
      </c>
      <c r="L88" s="40"/>
    </row>
    <row r="89" spans="2:65" s="1" customFormat="1" ht="14.45" customHeight="1">
      <c r="B89" s="40"/>
      <c r="C89" s="62" t="s">
        <v>30</v>
      </c>
      <c r="F89" s="148" t="str">
        <f>IF(E18="","",E18)</f>
        <v/>
      </c>
      <c r="L89" s="40"/>
    </row>
    <row r="90" spans="2:65" s="1" customFormat="1" ht="10.35" customHeight="1">
      <c r="B90" s="40"/>
      <c r="L90" s="40"/>
    </row>
    <row r="91" spans="2:65" s="9" customFormat="1" ht="29.25" customHeight="1">
      <c r="B91" s="150"/>
      <c r="C91" s="151" t="s">
        <v>124</v>
      </c>
      <c r="D91" s="152" t="s">
        <v>56</v>
      </c>
      <c r="E91" s="152" t="s">
        <v>52</v>
      </c>
      <c r="F91" s="152" t="s">
        <v>125</v>
      </c>
      <c r="G91" s="152" t="s">
        <v>126</v>
      </c>
      <c r="H91" s="152" t="s">
        <v>127</v>
      </c>
      <c r="I91" s="153" t="s">
        <v>128</v>
      </c>
      <c r="J91" s="152" t="s">
        <v>104</v>
      </c>
      <c r="K91" s="154" t="s">
        <v>129</v>
      </c>
      <c r="L91" s="150"/>
      <c r="M91" s="72" t="s">
        <v>130</v>
      </c>
      <c r="N91" s="73" t="s">
        <v>41</v>
      </c>
      <c r="O91" s="73" t="s">
        <v>131</v>
      </c>
      <c r="P91" s="73" t="s">
        <v>132</v>
      </c>
      <c r="Q91" s="73" t="s">
        <v>133</v>
      </c>
      <c r="R91" s="73" t="s">
        <v>134</v>
      </c>
      <c r="S91" s="73" t="s">
        <v>135</v>
      </c>
      <c r="T91" s="74" t="s">
        <v>136</v>
      </c>
    </row>
    <row r="92" spans="2:65" s="1" customFormat="1" ht="29.25" customHeight="1">
      <c r="B92" s="40"/>
      <c r="C92" s="76" t="s">
        <v>105</v>
      </c>
      <c r="J92" s="155">
        <f>BK92</f>
        <v>0</v>
      </c>
      <c r="L92" s="40"/>
      <c r="M92" s="75"/>
      <c r="N92" s="67"/>
      <c r="O92" s="67"/>
      <c r="P92" s="156">
        <f>P93+P255</f>
        <v>0</v>
      </c>
      <c r="Q92" s="67"/>
      <c r="R92" s="156">
        <f>R93+R255</f>
        <v>59.092076099999993</v>
      </c>
      <c r="S92" s="67"/>
      <c r="T92" s="157">
        <f>T93+T255</f>
        <v>18.3310329</v>
      </c>
      <c r="AT92" s="23" t="s">
        <v>70</v>
      </c>
      <c r="AU92" s="23" t="s">
        <v>106</v>
      </c>
      <c r="BK92" s="158">
        <f>BK93+BK255</f>
        <v>0</v>
      </c>
    </row>
    <row r="93" spans="2:65" s="10" customFormat="1" ht="37.35" customHeight="1">
      <c r="B93" s="159"/>
      <c r="D93" s="160" t="s">
        <v>70</v>
      </c>
      <c r="E93" s="161" t="s">
        <v>137</v>
      </c>
      <c r="F93" s="161" t="s">
        <v>138</v>
      </c>
      <c r="I93" s="162"/>
      <c r="J93" s="163">
        <f>BK93</f>
        <v>0</v>
      </c>
      <c r="L93" s="159"/>
      <c r="M93" s="164"/>
      <c r="N93" s="165"/>
      <c r="O93" s="165"/>
      <c r="P93" s="166">
        <f>P94+P132+P190+P195+P229+P252</f>
        <v>0</v>
      </c>
      <c r="Q93" s="165"/>
      <c r="R93" s="166">
        <f>R94+R132+R190+R195+R229+R252</f>
        <v>55.287772899999993</v>
      </c>
      <c r="S93" s="165"/>
      <c r="T93" s="167">
        <f>T94+T132+T190+T195+T229+T252</f>
        <v>10.79167</v>
      </c>
      <c r="AR93" s="160" t="s">
        <v>79</v>
      </c>
      <c r="AT93" s="168" t="s">
        <v>70</v>
      </c>
      <c r="AU93" s="168" t="s">
        <v>71</v>
      </c>
      <c r="AY93" s="160" t="s">
        <v>139</v>
      </c>
      <c r="BK93" s="169">
        <f>BK94+BK132+BK190+BK195+BK229+BK252</f>
        <v>0</v>
      </c>
    </row>
    <row r="94" spans="2:65" s="10" customFormat="1" ht="19.899999999999999" customHeight="1">
      <c r="B94" s="159"/>
      <c r="D94" s="160" t="s">
        <v>70</v>
      </c>
      <c r="E94" s="170" t="s">
        <v>140</v>
      </c>
      <c r="F94" s="170" t="s">
        <v>141</v>
      </c>
      <c r="I94" s="162"/>
      <c r="J94" s="171">
        <f>BK94</f>
        <v>0</v>
      </c>
      <c r="L94" s="159"/>
      <c r="M94" s="164"/>
      <c r="N94" s="165"/>
      <c r="O94" s="165"/>
      <c r="P94" s="166">
        <f>SUM(P95:P131)</f>
        <v>0</v>
      </c>
      <c r="Q94" s="165"/>
      <c r="R94" s="166">
        <f>SUM(R95:R131)</f>
        <v>9.871754000000001</v>
      </c>
      <c r="S94" s="165"/>
      <c r="T94" s="167">
        <f>SUM(T95:T131)</f>
        <v>0</v>
      </c>
      <c r="AR94" s="160" t="s">
        <v>79</v>
      </c>
      <c r="AT94" s="168" t="s">
        <v>70</v>
      </c>
      <c r="AU94" s="168" t="s">
        <v>79</v>
      </c>
      <c r="AY94" s="160" t="s">
        <v>139</v>
      </c>
      <c r="BK94" s="169">
        <f>SUM(BK95:BK131)</f>
        <v>0</v>
      </c>
    </row>
    <row r="95" spans="2:65" s="1" customFormat="1" ht="25.5" customHeight="1">
      <c r="B95" s="172"/>
      <c r="C95" s="173" t="s">
        <v>79</v>
      </c>
      <c r="D95" s="173" t="s">
        <v>142</v>
      </c>
      <c r="E95" s="174" t="s">
        <v>143</v>
      </c>
      <c r="F95" s="175" t="s">
        <v>144</v>
      </c>
      <c r="G95" s="176" t="s">
        <v>145</v>
      </c>
      <c r="H95" s="177">
        <v>6.34</v>
      </c>
      <c r="I95" s="178"/>
      <c r="J95" s="177">
        <f>ROUND(I95*H95,2)</f>
        <v>0</v>
      </c>
      <c r="K95" s="175" t="s">
        <v>146</v>
      </c>
      <c r="L95" s="40"/>
      <c r="M95" s="179" t="s">
        <v>5</v>
      </c>
      <c r="N95" s="180" t="s">
        <v>42</v>
      </c>
      <c r="O95" s="41"/>
      <c r="P95" s="181">
        <f>O95*H95</f>
        <v>0</v>
      </c>
      <c r="Q95" s="181">
        <v>0.25041000000000002</v>
      </c>
      <c r="R95" s="181">
        <f>Q95*H95</f>
        <v>1.5875994</v>
      </c>
      <c r="S95" s="181">
        <v>0</v>
      </c>
      <c r="T95" s="182">
        <f>S95*H95</f>
        <v>0</v>
      </c>
      <c r="AR95" s="23" t="s">
        <v>147</v>
      </c>
      <c r="AT95" s="23" t="s">
        <v>142</v>
      </c>
      <c r="AU95" s="23" t="s">
        <v>81</v>
      </c>
      <c r="AY95" s="23" t="s">
        <v>139</v>
      </c>
      <c r="BE95" s="183">
        <f>IF(N95="základní",J95,0)</f>
        <v>0</v>
      </c>
      <c r="BF95" s="183">
        <f>IF(N95="snížená",J95,0)</f>
        <v>0</v>
      </c>
      <c r="BG95" s="183">
        <f>IF(N95="zákl. přenesená",J95,0)</f>
        <v>0</v>
      </c>
      <c r="BH95" s="183">
        <f>IF(N95="sníž. přenesená",J95,0)</f>
        <v>0</v>
      </c>
      <c r="BI95" s="183">
        <f>IF(N95="nulová",J95,0)</f>
        <v>0</v>
      </c>
      <c r="BJ95" s="23" t="s">
        <v>79</v>
      </c>
      <c r="BK95" s="183">
        <f>ROUND(I95*H95,2)</f>
        <v>0</v>
      </c>
      <c r="BL95" s="23" t="s">
        <v>147</v>
      </c>
      <c r="BM95" s="23" t="s">
        <v>148</v>
      </c>
    </row>
    <row r="96" spans="2:65" s="1" customFormat="1" ht="148.5">
      <c r="B96" s="40"/>
      <c r="D96" s="184" t="s">
        <v>149</v>
      </c>
      <c r="F96" s="185" t="s">
        <v>150</v>
      </c>
      <c r="I96" s="186"/>
      <c r="L96" s="40"/>
      <c r="M96" s="187"/>
      <c r="N96" s="41"/>
      <c r="O96" s="41"/>
      <c r="P96" s="41"/>
      <c r="Q96" s="41"/>
      <c r="R96" s="41"/>
      <c r="S96" s="41"/>
      <c r="T96" s="69"/>
      <c r="AT96" s="23" t="s">
        <v>149</v>
      </c>
      <c r="AU96" s="23" t="s">
        <v>81</v>
      </c>
    </row>
    <row r="97" spans="2:65" s="11" customFormat="1">
      <c r="B97" s="188"/>
      <c r="D97" s="184" t="s">
        <v>151</v>
      </c>
      <c r="E97" s="189" t="s">
        <v>5</v>
      </c>
      <c r="F97" s="190" t="s">
        <v>152</v>
      </c>
      <c r="H97" s="191">
        <v>9.18</v>
      </c>
      <c r="I97" s="192"/>
      <c r="L97" s="188"/>
      <c r="M97" s="193"/>
      <c r="N97" s="194"/>
      <c r="O97" s="194"/>
      <c r="P97" s="194"/>
      <c r="Q97" s="194"/>
      <c r="R97" s="194"/>
      <c r="S97" s="194"/>
      <c r="T97" s="195"/>
      <c r="AT97" s="189" t="s">
        <v>151</v>
      </c>
      <c r="AU97" s="189" t="s">
        <v>81</v>
      </c>
      <c r="AV97" s="11" t="s">
        <v>81</v>
      </c>
      <c r="AW97" s="11" t="s">
        <v>34</v>
      </c>
      <c r="AX97" s="11" t="s">
        <v>71</v>
      </c>
      <c r="AY97" s="189" t="s">
        <v>139</v>
      </c>
    </row>
    <row r="98" spans="2:65" s="11" customFormat="1">
      <c r="B98" s="188"/>
      <c r="D98" s="184" t="s">
        <v>151</v>
      </c>
      <c r="E98" s="189" t="s">
        <v>5</v>
      </c>
      <c r="F98" s="190" t="s">
        <v>153</v>
      </c>
      <c r="H98" s="191">
        <v>-2.84</v>
      </c>
      <c r="I98" s="192"/>
      <c r="L98" s="188"/>
      <c r="M98" s="193"/>
      <c r="N98" s="194"/>
      <c r="O98" s="194"/>
      <c r="P98" s="194"/>
      <c r="Q98" s="194"/>
      <c r="R98" s="194"/>
      <c r="S98" s="194"/>
      <c r="T98" s="195"/>
      <c r="AT98" s="189" t="s">
        <v>151</v>
      </c>
      <c r="AU98" s="189" t="s">
        <v>81</v>
      </c>
      <c r="AV98" s="11" t="s">
        <v>81</v>
      </c>
      <c r="AW98" s="11" t="s">
        <v>34</v>
      </c>
      <c r="AX98" s="11" t="s">
        <v>71</v>
      </c>
      <c r="AY98" s="189" t="s">
        <v>139</v>
      </c>
    </row>
    <row r="99" spans="2:65" s="12" customFormat="1">
      <c r="B99" s="196"/>
      <c r="D99" s="184" t="s">
        <v>151</v>
      </c>
      <c r="E99" s="197" t="s">
        <v>5</v>
      </c>
      <c r="F99" s="198" t="s">
        <v>154</v>
      </c>
      <c r="H99" s="199">
        <v>6.34</v>
      </c>
      <c r="I99" s="200"/>
      <c r="L99" s="196"/>
      <c r="M99" s="201"/>
      <c r="N99" s="202"/>
      <c r="O99" s="202"/>
      <c r="P99" s="202"/>
      <c r="Q99" s="202"/>
      <c r="R99" s="202"/>
      <c r="S99" s="202"/>
      <c r="T99" s="203"/>
      <c r="AT99" s="197" t="s">
        <v>151</v>
      </c>
      <c r="AU99" s="197" t="s">
        <v>81</v>
      </c>
      <c r="AV99" s="12" t="s">
        <v>147</v>
      </c>
      <c r="AW99" s="12" t="s">
        <v>34</v>
      </c>
      <c r="AX99" s="12" t="s">
        <v>79</v>
      </c>
      <c r="AY99" s="197" t="s">
        <v>139</v>
      </c>
    </row>
    <row r="100" spans="2:65" s="1" customFormat="1" ht="38.25" customHeight="1">
      <c r="B100" s="172"/>
      <c r="C100" s="173" t="s">
        <v>81</v>
      </c>
      <c r="D100" s="173" t="s">
        <v>142</v>
      </c>
      <c r="E100" s="174" t="s">
        <v>155</v>
      </c>
      <c r="F100" s="175" t="s">
        <v>156</v>
      </c>
      <c r="G100" s="176" t="s">
        <v>157</v>
      </c>
      <c r="H100" s="177">
        <v>0.33</v>
      </c>
      <c r="I100" s="178"/>
      <c r="J100" s="177">
        <f>ROUND(I100*H100,2)</f>
        <v>0</v>
      </c>
      <c r="K100" s="175" t="s">
        <v>146</v>
      </c>
      <c r="L100" s="40"/>
      <c r="M100" s="179" t="s">
        <v>5</v>
      </c>
      <c r="N100" s="180" t="s">
        <v>42</v>
      </c>
      <c r="O100" s="41"/>
      <c r="P100" s="181">
        <f>O100*H100</f>
        <v>0</v>
      </c>
      <c r="Q100" s="181">
        <v>0.70067999999999997</v>
      </c>
      <c r="R100" s="181">
        <f>Q100*H100</f>
        <v>0.2312244</v>
      </c>
      <c r="S100" s="181">
        <v>0</v>
      </c>
      <c r="T100" s="182">
        <f>S100*H100</f>
        <v>0</v>
      </c>
      <c r="AR100" s="23" t="s">
        <v>147</v>
      </c>
      <c r="AT100" s="23" t="s">
        <v>142</v>
      </c>
      <c r="AU100" s="23" t="s">
        <v>81</v>
      </c>
      <c r="AY100" s="23" t="s">
        <v>139</v>
      </c>
      <c r="BE100" s="183">
        <f>IF(N100="základní",J100,0)</f>
        <v>0</v>
      </c>
      <c r="BF100" s="183">
        <f>IF(N100="snížená",J100,0)</f>
        <v>0</v>
      </c>
      <c r="BG100" s="183">
        <f>IF(N100="zákl. přenesená",J100,0)</f>
        <v>0</v>
      </c>
      <c r="BH100" s="183">
        <f>IF(N100="sníž. přenesená",J100,0)</f>
        <v>0</v>
      </c>
      <c r="BI100" s="183">
        <f>IF(N100="nulová",J100,0)</f>
        <v>0</v>
      </c>
      <c r="BJ100" s="23" t="s">
        <v>79</v>
      </c>
      <c r="BK100" s="183">
        <f>ROUND(I100*H100,2)</f>
        <v>0</v>
      </c>
      <c r="BL100" s="23" t="s">
        <v>147</v>
      </c>
      <c r="BM100" s="23" t="s">
        <v>158</v>
      </c>
    </row>
    <row r="101" spans="2:65" s="11" customFormat="1">
      <c r="B101" s="188"/>
      <c r="D101" s="184" t="s">
        <v>151</v>
      </c>
      <c r="E101" s="189" t="s">
        <v>5</v>
      </c>
      <c r="F101" s="190" t="s">
        <v>159</v>
      </c>
      <c r="H101" s="191">
        <v>0.33</v>
      </c>
      <c r="I101" s="192"/>
      <c r="L101" s="188"/>
      <c r="M101" s="193"/>
      <c r="N101" s="194"/>
      <c r="O101" s="194"/>
      <c r="P101" s="194"/>
      <c r="Q101" s="194"/>
      <c r="R101" s="194"/>
      <c r="S101" s="194"/>
      <c r="T101" s="195"/>
      <c r="AT101" s="189" t="s">
        <v>151</v>
      </c>
      <c r="AU101" s="189" t="s">
        <v>81</v>
      </c>
      <c r="AV101" s="11" t="s">
        <v>81</v>
      </c>
      <c r="AW101" s="11" t="s">
        <v>34</v>
      </c>
      <c r="AX101" s="11" t="s">
        <v>71</v>
      </c>
      <c r="AY101" s="189" t="s">
        <v>139</v>
      </c>
    </row>
    <row r="102" spans="2:65" s="12" customFormat="1">
      <c r="B102" s="196"/>
      <c r="D102" s="184" t="s">
        <v>151</v>
      </c>
      <c r="E102" s="197" t="s">
        <v>5</v>
      </c>
      <c r="F102" s="198" t="s">
        <v>154</v>
      </c>
      <c r="H102" s="199">
        <v>0.33</v>
      </c>
      <c r="I102" s="200"/>
      <c r="L102" s="196"/>
      <c r="M102" s="201"/>
      <c r="N102" s="202"/>
      <c r="O102" s="202"/>
      <c r="P102" s="202"/>
      <c r="Q102" s="202"/>
      <c r="R102" s="202"/>
      <c r="S102" s="202"/>
      <c r="T102" s="203"/>
      <c r="AT102" s="197" t="s">
        <v>151</v>
      </c>
      <c r="AU102" s="197" t="s">
        <v>81</v>
      </c>
      <c r="AV102" s="12" t="s">
        <v>147</v>
      </c>
      <c r="AW102" s="12" t="s">
        <v>34</v>
      </c>
      <c r="AX102" s="12" t="s">
        <v>79</v>
      </c>
      <c r="AY102" s="197" t="s">
        <v>139</v>
      </c>
    </row>
    <row r="103" spans="2:65" s="1" customFormat="1" ht="25.5" customHeight="1">
      <c r="B103" s="172"/>
      <c r="C103" s="173" t="s">
        <v>140</v>
      </c>
      <c r="D103" s="173" t="s">
        <v>142</v>
      </c>
      <c r="E103" s="174" t="s">
        <v>160</v>
      </c>
      <c r="F103" s="175" t="s">
        <v>161</v>
      </c>
      <c r="G103" s="176" t="s">
        <v>162</v>
      </c>
      <c r="H103" s="177">
        <v>8</v>
      </c>
      <c r="I103" s="178"/>
      <c r="J103" s="177">
        <f>ROUND(I103*H103,2)</f>
        <v>0</v>
      </c>
      <c r="K103" s="175" t="s">
        <v>146</v>
      </c>
      <c r="L103" s="40"/>
      <c r="M103" s="179" t="s">
        <v>5</v>
      </c>
      <c r="N103" s="180" t="s">
        <v>42</v>
      </c>
      <c r="O103" s="41"/>
      <c r="P103" s="181">
        <f>O103*H103</f>
        <v>0</v>
      </c>
      <c r="Q103" s="181">
        <v>8.5750000000000007E-2</v>
      </c>
      <c r="R103" s="181">
        <f>Q103*H103</f>
        <v>0.68600000000000005</v>
      </c>
      <c r="S103" s="181">
        <v>0</v>
      </c>
      <c r="T103" s="182">
        <f>S103*H103</f>
        <v>0</v>
      </c>
      <c r="AR103" s="23" t="s">
        <v>147</v>
      </c>
      <c r="AT103" s="23" t="s">
        <v>142</v>
      </c>
      <c r="AU103" s="23" t="s">
        <v>81</v>
      </c>
      <c r="AY103" s="23" t="s">
        <v>139</v>
      </c>
      <c r="BE103" s="183">
        <f>IF(N103="základní",J103,0)</f>
        <v>0</v>
      </c>
      <c r="BF103" s="183">
        <f>IF(N103="snížená",J103,0)</f>
        <v>0</v>
      </c>
      <c r="BG103" s="183">
        <f>IF(N103="zákl. přenesená",J103,0)</f>
        <v>0</v>
      </c>
      <c r="BH103" s="183">
        <f>IF(N103="sníž. přenesená",J103,0)</f>
        <v>0</v>
      </c>
      <c r="BI103" s="183">
        <f>IF(N103="nulová",J103,0)</f>
        <v>0</v>
      </c>
      <c r="BJ103" s="23" t="s">
        <v>79</v>
      </c>
      <c r="BK103" s="183">
        <f>ROUND(I103*H103,2)</f>
        <v>0</v>
      </c>
      <c r="BL103" s="23" t="s">
        <v>147</v>
      </c>
      <c r="BM103" s="23" t="s">
        <v>163</v>
      </c>
    </row>
    <row r="104" spans="2:65" s="1" customFormat="1" ht="40.5">
      <c r="B104" s="40"/>
      <c r="D104" s="184" t="s">
        <v>149</v>
      </c>
      <c r="F104" s="185" t="s">
        <v>164</v>
      </c>
      <c r="I104" s="186"/>
      <c r="L104" s="40"/>
      <c r="M104" s="187"/>
      <c r="N104" s="41"/>
      <c r="O104" s="41"/>
      <c r="P104" s="41"/>
      <c r="Q104" s="41"/>
      <c r="R104" s="41"/>
      <c r="S104" s="41"/>
      <c r="T104" s="69"/>
      <c r="AT104" s="23" t="s">
        <v>149</v>
      </c>
      <c r="AU104" s="23" t="s">
        <v>81</v>
      </c>
    </row>
    <row r="105" spans="2:65" s="11" customFormat="1">
      <c r="B105" s="188"/>
      <c r="D105" s="184" t="s">
        <v>151</v>
      </c>
      <c r="E105" s="189" t="s">
        <v>5</v>
      </c>
      <c r="F105" s="190" t="s">
        <v>165</v>
      </c>
      <c r="H105" s="191">
        <v>8</v>
      </c>
      <c r="I105" s="192"/>
      <c r="L105" s="188"/>
      <c r="M105" s="193"/>
      <c r="N105" s="194"/>
      <c r="O105" s="194"/>
      <c r="P105" s="194"/>
      <c r="Q105" s="194"/>
      <c r="R105" s="194"/>
      <c r="S105" s="194"/>
      <c r="T105" s="195"/>
      <c r="AT105" s="189" t="s">
        <v>151</v>
      </c>
      <c r="AU105" s="189" t="s">
        <v>81</v>
      </c>
      <c r="AV105" s="11" t="s">
        <v>81</v>
      </c>
      <c r="AW105" s="11" t="s">
        <v>34</v>
      </c>
      <c r="AX105" s="11" t="s">
        <v>71</v>
      </c>
      <c r="AY105" s="189" t="s">
        <v>139</v>
      </c>
    </row>
    <row r="106" spans="2:65" s="12" customFormat="1">
      <c r="B106" s="196"/>
      <c r="D106" s="184" t="s">
        <v>151</v>
      </c>
      <c r="E106" s="197" t="s">
        <v>5</v>
      </c>
      <c r="F106" s="198" t="s">
        <v>154</v>
      </c>
      <c r="H106" s="199">
        <v>8</v>
      </c>
      <c r="I106" s="200"/>
      <c r="L106" s="196"/>
      <c r="M106" s="201"/>
      <c r="N106" s="202"/>
      <c r="O106" s="202"/>
      <c r="P106" s="202"/>
      <c r="Q106" s="202"/>
      <c r="R106" s="202"/>
      <c r="S106" s="202"/>
      <c r="T106" s="203"/>
      <c r="AT106" s="197" t="s">
        <v>151</v>
      </c>
      <c r="AU106" s="197" t="s">
        <v>81</v>
      </c>
      <c r="AV106" s="12" t="s">
        <v>147</v>
      </c>
      <c r="AW106" s="12" t="s">
        <v>34</v>
      </c>
      <c r="AX106" s="12" t="s">
        <v>79</v>
      </c>
      <c r="AY106" s="197" t="s">
        <v>139</v>
      </c>
    </row>
    <row r="107" spans="2:65" s="1" customFormat="1" ht="25.5" customHeight="1">
      <c r="B107" s="172"/>
      <c r="C107" s="173" t="s">
        <v>147</v>
      </c>
      <c r="D107" s="173" t="s">
        <v>142</v>
      </c>
      <c r="E107" s="174" t="s">
        <v>166</v>
      </c>
      <c r="F107" s="175" t="s">
        <v>167</v>
      </c>
      <c r="G107" s="176" t="s">
        <v>162</v>
      </c>
      <c r="H107" s="177">
        <v>2</v>
      </c>
      <c r="I107" s="178"/>
      <c r="J107" s="177">
        <f>ROUND(I107*H107,2)</f>
        <v>0</v>
      </c>
      <c r="K107" s="175" t="s">
        <v>146</v>
      </c>
      <c r="L107" s="40"/>
      <c r="M107" s="179" t="s">
        <v>5</v>
      </c>
      <c r="N107" s="180" t="s">
        <v>42</v>
      </c>
      <c r="O107" s="41"/>
      <c r="P107" s="181">
        <f>O107*H107</f>
        <v>0</v>
      </c>
      <c r="Q107" s="181">
        <v>3.1919999999999997E-2</v>
      </c>
      <c r="R107" s="181">
        <f>Q107*H107</f>
        <v>6.3839999999999994E-2</v>
      </c>
      <c r="S107" s="181">
        <v>0</v>
      </c>
      <c r="T107" s="182">
        <f>S107*H107</f>
        <v>0</v>
      </c>
      <c r="AR107" s="23" t="s">
        <v>147</v>
      </c>
      <c r="AT107" s="23" t="s">
        <v>142</v>
      </c>
      <c r="AU107" s="23" t="s">
        <v>81</v>
      </c>
      <c r="AY107" s="23" t="s">
        <v>139</v>
      </c>
      <c r="BE107" s="183">
        <f>IF(N107="základní",J107,0)</f>
        <v>0</v>
      </c>
      <c r="BF107" s="183">
        <f>IF(N107="snížená",J107,0)</f>
        <v>0</v>
      </c>
      <c r="BG107" s="183">
        <f>IF(N107="zákl. přenesená",J107,0)</f>
        <v>0</v>
      </c>
      <c r="BH107" s="183">
        <f>IF(N107="sníž. přenesená",J107,0)</f>
        <v>0</v>
      </c>
      <c r="BI107" s="183">
        <f>IF(N107="nulová",J107,0)</f>
        <v>0</v>
      </c>
      <c r="BJ107" s="23" t="s">
        <v>79</v>
      </c>
      <c r="BK107" s="183">
        <f>ROUND(I107*H107,2)</f>
        <v>0</v>
      </c>
      <c r="BL107" s="23" t="s">
        <v>147</v>
      </c>
      <c r="BM107" s="23" t="s">
        <v>168</v>
      </c>
    </row>
    <row r="108" spans="2:65" s="1" customFormat="1" ht="391.5">
      <c r="B108" s="40"/>
      <c r="D108" s="184" t="s">
        <v>149</v>
      </c>
      <c r="F108" s="185" t="s">
        <v>169</v>
      </c>
      <c r="I108" s="186"/>
      <c r="L108" s="40"/>
      <c r="M108" s="187"/>
      <c r="N108" s="41"/>
      <c r="O108" s="41"/>
      <c r="P108" s="41"/>
      <c r="Q108" s="41"/>
      <c r="R108" s="41"/>
      <c r="S108" s="41"/>
      <c r="T108" s="69"/>
      <c r="AT108" s="23" t="s">
        <v>149</v>
      </c>
      <c r="AU108" s="23" t="s">
        <v>81</v>
      </c>
    </row>
    <row r="109" spans="2:65" s="1" customFormat="1" ht="25.5" customHeight="1">
      <c r="B109" s="172"/>
      <c r="C109" s="173" t="s">
        <v>170</v>
      </c>
      <c r="D109" s="173" t="s">
        <v>142</v>
      </c>
      <c r="E109" s="174" t="s">
        <v>171</v>
      </c>
      <c r="F109" s="175" t="s">
        <v>172</v>
      </c>
      <c r="G109" s="176" t="s">
        <v>173</v>
      </c>
      <c r="H109" s="177">
        <v>0.01</v>
      </c>
      <c r="I109" s="178"/>
      <c r="J109" s="177">
        <f>ROUND(I109*H109,2)</f>
        <v>0</v>
      </c>
      <c r="K109" s="175" t="s">
        <v>146</v>
      </c>
      <c r="L109" s="40"/>
      <c r="M109" s="179" t="s">
        <v>5</v>
      </c>
      <c r="N109" s="180" t="s">
        <v>42</v>
      </c>
      <c r="O109" s="41"/>
      <c r="P109" s="181">
        <f>O109*H109</f>
        <v>0</v>
      </c>
      <c r="Q109" s="181">
        <v>1.9539999999999998E-2</v>
      </c>
      <c r="R109" s="181">
        <f>Q109*H109</f>
        <v>1.9539999999999998E-4</v>
      </c>
      <c r="S109" s="181">
        <v>0</v>
      </c>
      <c r="T109" s="182">
        <f>S109*H109</f>
        <v>0</v>
      </c>
      <c r="AR109" s="23" t="s">
        <v>147</v>
      </c>
      <c r="AT109" s="23" t="s">
        <v>142</v>
      </c>
      <c r="AU109" s="23" t="s">
        <v>81</v>
      </c>
      <c r="AY109" s="23" t="s">
        <v>139</v>
      </c>
      <c r="BE109" s="183">
        <f>IF(N109="základní",J109,0)</f>
        <v>0</v>
      </c>
      <c r="BF109" s="183">
        <f>IF(N109="snížená",J109,0)</f>
        <v>0</v>
      </c>
      <c r="BG109" s="183">
        <f>IF(N109="zákl. přenesená",J109,0)</f>
        <v>0</v>
      </c>
      <c r="BH109" s="183">
        <f>IF(N109="sníž. přenesená",J109,0)</f>
        <v>0</v>
      </c>
      <c r="BI109" s="183">
        <f>IF(N109="nulová",J109,0)</f>
        <v>0</v>
      </c>
      <c r="BJ109" s="23" t="s">
        <v>79</v>
      </c>
      <c r="BK109" s="183">
        <f>ROUND(I109*H109,2)</f>
        <v>0</v>
      </c>
      <c r="BL109" s="23" t="s">
        <v>147</v>
      </c>
      <c r="BM109" s="23" t="s">
        <v>174</v>
      </c>
    </row>
    <row r="110" spans="2:65" s="1" customFormat="1" ht="54">
      <c r="B110" s="40"/>
      <c r="D110" s="184" t="s">
        <v>149</v>
      </c>
      <c r="F110" s="185" t="s">
        <v>175</v>
      </c>
      <c r="I110" s="186"/>
      <c r="L110" s="40"/>
      <c r="M110" s="187"/>
      <c r="N110" s="41"/>
      <c r="O110" s="41"/>
      <c r="P110" s="41"/>
      <c r="Q110" s="41"/>
      <c r="R110" s="41"/>
      <c r="S110" s="41"/>
      <c r="T110" s="69"/>
      <c r="AT110" s="23" t="s">
        <v>149</v>
      </c>
      <c r="AU110" s="23" t="s">
        <v>81</v>
      </c>
    </row>
    <row r="111" spans="2:65" s="11" customFormat="1">
      <c r="B111" s="188"/>
      <c r="D111" s="184" t="s">
        <v>151</v>
      </c>
      <c r="E111" s="189" t="s">
        <v>5</v>
      </c>
      <c r="F111" s="190" t="s">
        <v>176</v>
      </c>
      <c r="H111" s="191">
        <v>0.01</v>
      </c>
      <c r="I111" s="192"/>
      <c r="L111" s="188"/>
      <c r="M111" s="193"/>
      <c r="N111" s="194"/>
      <c r="O111" s="194"/>
      <c r="P111" s="194"/>
      <c r="Q111" s="194"/>
      <c r="R111" s="194"/>
      <c r="S111" s="194"/>
      <c r="T111" s="195"/>
      <c r="AT111" s="189" t="s">
        <v>151</v>
      </c>
      <c r="AU111" s="189" t="s">
        <v>81</v>
      </c>
      <c r="AV111" s="11" t="s">
        <v>81</v>
      </c>
      <c r="AW111" s="11" t="s">
        <v>34</v>
      </c>
      <c r="AX111" s="11" t="s">
        <v>71</v>
      </c>
      <c r="AY111" s="189" t="s">
        <v>139</v>
      </c>
    </row>
    <row r="112" spans="2:65" s="13" customFormat="1">
      <c r="B112" s="204"/>
      <c r="D112" s="184" t="s">
        <v>151</v>
      </c>
      <c r="E112" s="205" t="s">
        <v>5</v>
      </c>
      <c r="F112" s="206" t="s">
        <v>177</v>
      </c>
      <c r="H112" s="205" t="s">
        <v>5</v>
      </c>
      <c r="I112" s="207"/>
      <c r="L112" s="204"/>
      <c r="M112" s="208"/>
      <c r="N112" s="209"/>
      <c r="O112" s="209"/>
      <c r="P112" s="209"/>
      <c r="Q112" s="209"/>
      <c r="R112" s="209"/>
      <c r="S112" s="209"/>
      <c r="T112" s="210"/>
      <c r="AT112" s="205" t="s">
        <v>151</v>
      </c>
      <c r="AU112" s="205" t="s">
        <v>81</v>
      </c>
      <c r="AV112" s="13" t="s">
        <v>79</v>
      </c>
      <c r="AW112" s="13" t="s">
        <v>34</v>
      </c>
      <c r="AX112" s="13" t="s">
        <v>71</v>
      </c>
      <c r="AY112" s="205" t="s">
        <v>139</v>
      </c>
    </row>
    <row r="113" spans="2:65" s="12" customFormat="1">
      <c r="B113" s="196"/>
      <c r="D113" s="184" t="s">
        <v>151</v>
      </c>
      <c r="E113" s="197" t="s">
        <v>5</v>
      </c>
      <c r="F113" s="198" t="s">
        <v>154</v>
      </c>
      <c r="H113" s="199">
        <v>0.01</v>
      </c>
      <c r="I113" s="200"/>
      <c r="L113" s="196"/>
      <c r="M113" s="201"/>
      <c r="N113" s="202"/>
      <c r="O113" s="202"/>
      <c r="P113" s="202"/>
      <c r="Q113" s="202"/>
      <c r="R113" s="202"/>
      <c r="S113" s="202"/>
      <c r="T113" s="203"/>
      <c r="AT113" s="197" t="s">
        <v>151</v>
      </c>
      <c r="AU113" s="197" t="s">
        <v>81</v>
      </c>
      <c r="AV113" s="12" t="s">
        <v>147</v>
      </c>
      <c r="AW113" s="12" t="s">
        <v>34</v>
      </c>
      <c r="AX113" s="12" t="s">
        <v>79</v>
      </c>
      <c r="AY113" s="197" t="s">
        <v>139</v>
      </c>
    </row>
    <row r="114" spans="2:65" s="1" customFormat="1" ht="25.5" customHeight="1">
      <c r="B114" s="172"/>
      <c r="C114" s="211" t="s">
        <v>178</v>
      </c>
      <c r="D114" s="211" t="s">
        <v>179</v>
      </c>
      <c r="E114" s="212" t="s">
        <v>180</v>
      </c>
      <c r="F114" s="213" t="s">
        <v>181</v>
      </c>
      <c r="G114" s="214" t="s">
        <v>173</v>
      </c>
      <c r="H114" s="215">
        <v>0.01</v>
      </c>
      <c r="I114" s="216"/>
      <c r="J114" s="215">
        <f>ROUND(I114*H114,2)</f>
        <v>0</v>
      </c>
      <c r="K114" s="213" t="s">
        <v>146</v>
      </c>
      <c r="L114" s="217"/>
      <c r="M114" s="218" t="s">
        <v>5</v>
      </c>
      <c r="N114" s="219" t="s">
        <v>42</v>
      </c>
      <c r="O114" s="41"/>
      <c r="P114" s="181">
        <f>O114*H114</f>
        <v>0</v>
      </c>
      <c r="Q114" s="181">
        <v>1</v>
      </c>
      <c r="R114" s="181">
        <f>Q114*H114</f>
        <v>0.01</v>
      </c>
      <c r="S114" s="181">
        <v>0</v>
      </c>
      <c r="T114" s="182">
        <f>S114*H114</f>
        <v>0</v>
      </c>
      <c r="AR114" s="23" t="s">
        <v>165</v>
      </c>
      <c r="AT114" s="23" t="s">
        <v>179</v>
      </c>
      <c r="AU114" s="23" t="s">
        <v>81</v>
      </c>
      <c r="AY114" s="23" t="s">
        <v>139</v>
      </c>
      <c r="BE114" s="183">
        <f>IF(N114="základní",J114,0)</f>
        <v>0</v>
      </c>
      <c r="BF114" s="183">
        <f>IF(N114="snížená",J114,0)</f>
        <v>0</v>
      </c>
      <c r="BG114" s="183">
        <f>IF(N114="zákl. přenesená",J114,0)</f>
        <v>0</v>
      </c>
      <c r="BH114" s="183">
        <f>IF(N114="sníž. přenesená",J114,0)</f>
        <v>0</v>
      </c>
      <c r="BI114" s="183">
        <f>IF(N114="nulová",J114,0)</f>
        <v>0</v>
      </c>
      <c r="BJ114" s="23" t="s">
        <v>79</v>
      </c>
      <c r="BK114" s="183">
        <f>ROUND(I114*H114,2)</f>
        <v>0</v>
      </c>
      <c r="BL114" s="23" t="s">
        <v>147</v>
      </c>
      <c r="BM114" s="23" t="s">
        <v>182</v>
      </c>
    </row>
    <row r="115" spans="2:65" s="1" customFormat="1" ht="38.25" customHeight="1">
      <c r="B115" s="172"/>
      <c r="C115" s="173" t="s">
        <v>183</v>
      </c>
      <c r="D115" s="173" t="s">
        <v>142</v>
      </c>
      <c r="E115" s="174" t="s">
        <v>184</v>
      </c>
      <c r="F115" s="175" t="s">
        <v>185</v>
      </c>
      <c r="G115" s="176" t="s">
        <v>145</v>
      </c>
      <c r="H115" s="177">
        <v>4.4000000000000004</v>
      </c>
      <c r="I115" s="178"/>
      <c r="J115" s="177">
        <f>ROUND(I115*H115,2)</f>
        <v>0</v>
      </c>
      <c r="K115" s="175" t="s">
        <v>146</v>
      </c>
      <c r="L115" s="40"/>
      <c r="M115" s="179" t="s">
        <v>5</v>
      </c>
      <c r="N115" s="180" t="s">
        <v>42</v>
      </c>
      <c r="O115" s="41"/>
      <c r="P115" s="181">
        <f>O115*H115</f>
        <v>0</v>
      </c>
      <c r="Q115" s="181">
        <v>0.10212</v>
      </c>
      <c r="R115" s="181">
        <f>Q115*H115</f>
        <v>0.44932800000000006</v>
      </c>
      <c r="S115" s="181">
        <v>0</v>
      </c>
      <c r="T115" s="182">
        <f>S115*H115</f>
        <v>0</v>
      </c>
      <c r="AR115" s="23" t="s">
        <v>147</v>
      </c>
      <c r="AT115" s="23" t="s">
        <v>142</v>
      </c>
      <c r="AU115" s="23" t="s">
        <v>81</v>
      </c>
      <c r="AY115" s="23" t="s">
        <v>139</v>
      </c>
      <c r="BE115" s="183">
        <f>IF(N115="základní",J115,0)</f>
        <v>0</v>
      </c>
      <c r="BF115" s="183">
        <f>IF(N115="snížená",J115,0)</f>
        <v>0</v>
      </c>
      <c r="BG115" s="183">
        <f>IF(N115="zákl. přenesená",J115,0)</f>
        <v>0</v>
      </c>
      <c r="BH115" s="183">
        <f>IF(N115="sníž. přenesená",J115,0)</f>
        <v>0</v>
      </c>
      <c r="BI115" s="183">
        <f>IF(N115="nulová",J115,0)</f>
        <v>0</v>
      </c>
      <c r="BJ115" s="23" t="s">
        <v>79</v>
      </c>
      <c r="BK115" s="183">
        <f>ROUND(I115*H115,2)</f>
        <v>0</v>
      </c>
      <c r="BL115" s="23" t="s">
        <v>147</v>
      </c>
      <c r="BM115" s="23" t="s">
        <v>186</v>
      </c>
    </row>
    <row r="116" spans="2:65" s="11" customFormat="1">
      <c r="B116" s="188"/>
      <c r="D116" s="184" t="s">
        <v>151</v>
      </c>
      <c r="E116" s="189" t="s">
        <v>5</v>
      </c>
      <c r="F116" s="190" t="s">
        <v>187</v>
      </c>
      <c r="H116" s="191">
        <v>4.4000000000000004</v>
      </c>
      <c r="I116" s="192"/>
      <c r="L116" s="188"/>
      <c r="M116" s="193"/>
      <c r="N116" s="194"/>
      <c r="O116" s="194"/>
      <c r="P116" s="194"/>
      <c r="Q116" s="194"/>
      <c r="R116" s="194"/>
      <c r="S116" s="194"/>
      <c r="T116" s="195"/>
      <c r="AT116" s="189" t="s">
        <v>151</v>
      </c>
      <c r="AU116" s="189" t="s">
        <v>81</v>
      </c>
      <c r="AV116" s="11" t="s">
        <v>81</v>
      </c>
      <c r="AW116" s="11" t="s">
        <v>34</v>
      </c>
      <c r="AX116" s="11" t="s">
        <v>71</v>
      </c>
      <c r="AY116" s="189" t="s">
        <v>139</v>
      </c>
    </row>
    <row r="117" spans="2:65" s="12" customFormat="1">
      <c r="B117" s="196"/>
      <c r="D117" s="184" t="s">
        <v>151</v>
      </c>
      <c r="E117" s="197" t="s">
        <v>5</v>
      </c>
      <c r="F117" s="198" t="s">
        <v>154</v>
      </c>
      <c r="H117" s="199">
        <v>4.4000000000000004</v>
      </c>
      <c r="I117" s="200"/>
      <c r="L117" s="196"/>
      <c r="M117" s="201"/>
      <c r="N117" s="202"/>
      <c r="O117" s="202"/>
      <c r="P117" s="202"/>
      <c r="Q117" s="202"/>
      <c r="R117" s="202"/>
      <c r="S117" s="202"/>
      <c r="T117" s="203"/>
      <c r="AT117" s="197" t="s">
        <v>151</v>
      </c>
      <c r="AU117" s="197" t="s">
        <v>81</v>
      </c>
      <c r="AV117" s="12" t="s">
        <v>147</v>
      </c>
      <c r="AW117" s="12" t="s">
        <v>34</v>
      </c>
      <c r="AX117" s="12" t="s">
        <v>79</v>
      </c>
      <c r="AY117" s="197" t="s">
        <v>139</v>
      </c>
    </row>
    <row r="118" spans="2:65" s="1" customFormat="1" ht="25.5" customHeight="1">
      <c r="B118" s="172"/>
      <c r="C118" s="173" t="s">
        <v>165</v>
      </c>
      <c r="D118" s="173" t="s">
        <v>142</v>
      </c>
      <c r="E118" s="174" t="s">
        <v>188</v>
      </c>
      <c r="F118" s="175" t="s">
        <v>189</v>
      </c>
      <c r="G118" s="176" t="s">
        <v>145</v>
      </c>
      <c r="H118" s="177">
        <v>48.97</v>
      </c>
      <c r="I118" s="178"/>
      <c r="J118" s="177">
        <f>ROUND(I118*H118,2)</f>
        <v>0</v>
      </c>
      <c r="K118" s="175" t="s">
        <v>146</v>
      </c>
      <c r="L118" s="40"/>
      <c r="M118" s="179" t="s">
        <v>5</v>
      </c>
      <c r="N118" s="180" t="s">
        <v>42</v>
      </c>
      <c r="O118" s="41"/>
      <c r="P118" s="181">
        <f>O118*H118</f>
        <v>0</v>
      </c>
      <c r="Q118" s="181">
        <v>0.10421999999999999</v>
      </c>
      <c r="R118" s="181">
        <f>Q118*H118</f>
        <v>5.1036533999999998</v>
      </c>
      <c r="S118" s="181">
        <v>0</v>
      </c>
      <c r="T118" s="182">
        <f>S118*H118</f>
        <v>0</v>
      </c>
      <c r="AR118" s="23" t="s">
        <v>147</v>
      </c>
      <c r="AT118" s="23" t="s">
        <v>142</v>
      </c>
      <c r="AU118" s="23" t="s">
        <v>81</v>
      </c>
      <c r="AY118" s="23" t="s">
        <v>139</v>
      </c>
      <c r="BE118" s="183">
        <f>IF(N118="základní",J118,0)</f>
        <v>0</v>
      </c>
      <c r="BF118" s="183">
        <f>IF(N118="snížená",J118,0)</f>
        <v>0</v>
      </c>
      <c r="BG118" s="183">
        <f>IF(N118="zákl. přenesená",J118,0)</f>
        <v>0</v>
      </c>
      <c r="BH118" s="183">
        <f>IF(N118="sníž. přenesená",J118,0)</f>
        <v>0</v>
      </c>
      <c r="BI118" s="183">
        <f>IF(N118="nulová",J118,0)</f>
        <v>0</v>
      </c>
      <c r="BJ118" s="23" t="s">
        <v>79</v>
      </c>
      <c r="BK118" s="183">
        <f>ROUND(I118*H118,2)</f>
        <v>0</v>
      </c>
      <c r="BL118" s="23" t="s">
        <v>147</v>
      </c>
      <c r="BM118" s="23" t="s">
        <v>190</v>
      </c>
    </row>
    <row r="119" spans="2:65" s="11" customFormat="1">
      <c r="B119" s="188"/>
      <c r="D119" s="184" t="s">
        <v>151</v>
      </c>
      <c r="E119" s="189" t="s">
        <v>5</v>
      </c>
      <c r="F119" s="190" t="s">
        <v>191</v>
      </c>
      <c r="H119" s="191">
        <v>64.37</v>
      </c>
      <c r="I119" s="192"/>
      <c r="L119" s="188"/>
      <c r="M119" s="193"/>
      <c r="N119" s="194"/>
      <c r="O119" s="194"/>
      <c r="P119" s="194"/>
      <c r="Q119" s="194"/>
      <c r="R119" s="194"/>
      <c r="S119" s="194"/>
      <c r="T119" s="195"/>
      <c r="AT119" s="189" t="s">
        <v>151</v>
      </c>
      <c r="AU119" s="189" t="s">
        <v>81</v>
      </c>
      <c r="AV119" s="11" t="s">
        <v>81</v>
      </c>
      <c r="AW119" s="11" t="s">
        <v>34</v>
      </c>
      <c r="AX119" s="11" t="s">
        <v>71</v>
      </c>
      <c r="AY119" s="189" t="s">
        <v>139</v>
      </c>
    </row>
    <row r="120" spans="2:65" s="11" customFormat="1">
      <c r="B120" s="188"/>
      <c r="D120" s="184" t="s">
        <v>151</v>
      </c>
      <c r="E120" s="189" t="s">
        <v>5</v>
      </c>
      <c r="F120" s="190" t="s">
        <v>192</v>
      </c>
      <c r="H120" s="191">
        <v>-15.4</v>
      </c>
      <c r="I120" s="192"/>
      <c r="L120" s="188"/>
      <c r="M120" s="193"/>
      <c r="N120" s="194"/>
      <c r="O120" s="194"/>
      <c r="P120" s="194"/>
      <c r="Q120" s="194"/>
      <c r="R120" s="194"/>
      <c r="S120" s="194"/>
      <c r="T120" s="195"/>
      <c r="AT120" s="189" t="s">
        <v>151</v>
      </c>
      <c r="AU120" s="189" t="s">
        <v>81</v>
      </c>
      <c r="AV120" s="11" t="s">
        <v>81</v>
      </c>
      <c r="AW120" s="11" t="s">
        <v>34</v>
      </c>
      <c r="AX120" s="11" t="s">
        <v>71</v>
      </c>
      <c r="AY120" s="189" t="s">
        <v>139</v>
      </c>
    </row>
    <row r="121" spans="2:65" s="12" customFormat="1">
      <c r="B121" s="196"/>
      <c r="D121" s="184" t="s">
        <v>151</v>
      </c>
      <c r="E121" s="197" t="s">
        <v>5</v>
      </c>
      <c r="F121" s="198" t="s">
        <v>154</v>
      </c>
      <c r="H121" s="199">
        <v>48.97</v>
      </c>
      <c r="I121" s="200"/>
      <c r="L121" s="196"/>
      <c r="M121" s="201"/>
      <c r="N121" s="202"/>
      <c r="O121" s="202"/>
      <c r="P121" s="202"/>
      <c r="Q121" s="202"/>
      <c r="R121" s="202"/>
      <c r="S121" s="202"/>
      <c r="T121" s="203"/>
      <c r="AT121" s="197" t="s">
        <v>151</v>
      </c>
      <c r="AU121" s="197" t="s">
        <v>81</v>
      </c>
      <c r="AV121" s="12" t="s">
        <v>147</v>
      </c>
      <c r="AW121" s="12" t="s">
        <v>34</v>
      </c>
      <c r="AX121" s="12" t="s">
        <v>79</v>
      </c>
      <c r="AY121" s="197" t="s">
        <v>139</v>
      </c>
    </row>
    <row r="122" spans="2:65" s="1" customFormat="1" ht="16.5" customHeight="1">
      <c r="B122" s="172"/>
      <c r="C122" s="173" t="s">
        <v>193</v>
      </c>
      <c r="D122" s="173" t="s">
        <v>142</v>
      </c>
      <c r="E122" s="174" t="s">
        <v>194</v>
      </c>
      <c r="F122" s="175" t="s">
        <v>195</v>
      </c>
      <c r="G122" s="176" t="s">
        <v>196</v>
      </c>
      <c r="H122" s="177">
        <v>26.5</v>
      </c>
      <c r="I122" s="178"/>
      <c r="J122" s="177">
        <f>ROUND(I122*H122,2)</f>
        <v>0</v>
      </c>
      <c r="K122" s="175" t="s">
        <v>146</v>
      </c>
      <c r="L122" s="40"/>
      <c r="M122" s="179" t="s">
        <v>5</v>
      </c>
      <c r="N122" s="180" t="s">
        <v>42</v>
      </c>
      <c r="O122" s="41"/>
      <c r="P122" s="181">
        <f>O122*H122</f>
        <v>0</v>
      </c>
      <c r="Q122" s="181">
        <v>1.2E-4</v>
      </c>
      <c r="R122" s="181">
        <f>Q122*H122</f>
        <v>3.1800000000000001E-3</v>
      </c>
      <c r="S122" s="181">
        <v>0</v>
      </c>
      <c r="T122" s="182">
        <f>S122*H122</f>
        <v>0</v>
      </c>
      <c r="AR122" s="23" t="s">
        <v>147</v>
      </c>
      <c r="AT122" s="23" t="s">
        <v>142</v>
      </c>
      <c r="AU122" s="23" t="s">
        <v>81</v>
      </c>
      <c r="AY122" s="23" t="s">
        <v>139</v>
      </c>
      <c r="BE122" s="183">
        <f>IF(N122="základní",J122,0)</f>
        <v>0</v>
      </c>
      <c r="BF122" s="183">
        <f>IF(N122="snížená",J122,0)</f>
        <v>0</v>
      </c>
      <c r="BG122" s="183">
        <f>IF(N122="zákl. přenesená",J122,0)</f>
        <v>0</v>
      </c>
      <c r="BH122" s="183">
        <f>IF(N122="sníž. přenesená",J122,0)</f>
        <v>0</v>
      </c>
      <c r="BI122" s="183">
        <f>IF(N122="nulová",J122,0)</f>
        <v>0</v>
      </c>
      <c r="BJ122" s="23" t="s">
        <v>79</v>
      </c>
      <c r="BK122" s="183">
        <f>ROUND(I122*H122,2)</f>
        <v>0</v>
      </c>
      <c r="BL122" s="23" t="s">
        <v>147</v>
      </c>
      <c r="BM122" s="23" t="s">
        <v>197</v>
      </c>
    </row>
    <row r="123" spans="2:65" s="1" customFormat="1" ht="54">
      <c r="B123" s="40"/>
      <c r="D123" s="184" t="s">
        <v>149</v>
      </c>
      <c r="F123" s="185" t="s">
        <v>198</v>
      </c>
      <c r="I123" s="186"/>
      <c r="L123" s="40"/>
      <c r="M123" s="187"/>
      <c r="N123" s="41"/>
      <c r="O123" s="41"/>
      <c r="P123" s="41"/>
      <c r="Q123" s="41"/>
      <c r="R123" s="41"/>
      <c r="S123" s="41"/>
      <c r="T123" s="69"/>
      <c r="AT123" s="23" t="s">
        <v>149</v>
      </c>
      <c r="AU123" s="23" t="s">
        <v>81</v>
      </c>
    </row>
    <row r="124" spans="2:65" s="11" customFormat="1">
      <c r="B124" s="188"/>
      <c r="D124" s="184" t="s">
        <v>151</v>
      </c>
      <c r="E124" s="189" t="s">
        <v>5</v>
      </c>
      <c r="F124" s="190" t="s">
        <v>199</v>
      </c>
      <c r="H124" s="191">
        <v>26.5</v>
      </c>
      <c r="I124" s="192"/>
      <c r="L124" s="188"/>
      <c r="M124" s="193"/>
      <c r="N124" s="194"/>
      <c r="O124" s="194"/>
      <c r="P124" s="194"/>
      <c r="Q124" s="194"/>
      <c r="R124" s="194"/>
      <c r="S124" s="194"/>
      <c r="T124" s="195"/>
      <c r="AT124" s="189" t="s">
        <v>151</v>
      </c>
      <c r="AU124" s="189" t="s">
        <v>81</v>
      </c>
      <c r="AV124" s="11" t="s">
        <v>81</v>
      </c>
      <c r="AW124" s="11" t="s">
        <v>34</v>
      </c>
      <c r="AX124" s="11" t="s">
        <v>71</v>
      </c>
      <c r="AY124" s="189" t="s">
        <v>139</v>
      </c>
    </row>
    <row r="125" spans="2:65" s="12" customFormat="1">
      <c r="B125" s="196"/>
      <c r="D125" s="184" t="s">
        <v>151</v>
      </c>
      <c r="E125" s="197" t="s">
        <v>5</v>
      </c>
      <c r="F125" s="198" t="s">
        <v>154</v>
      </c>
      <c r="H125" s="199">
        <v>26.5</v>
      </c>
      <c r="I125" s="200"/>
      <c r="L125" s="196"/>
      <c r="M125" s="201"/>
      <c r="N125" s="202"/>
      <c r="O125" s="202"/>
      <c r="P125" s="202"/>
      <c r="Q125" s="202"/>
      <c r="R125" s="202"/>
      <c r="S125" s="202"/>
      <c r="T125" s="203"/>
      <c r="AT125" s="197" t="s">
        <v>151</v>
      </c>
      <c r="AU125" s="197" t="s">
        <v>81</v>
      </c>
      <c r="AV125" s="12" t="s">
        <v>147</v>
      </c>
      <c r="AW125" s="12" t="s">
        <v>34</v>
      </c>
      <c r="AX125" s="12" t="s">
        <v>79</v>
      </c>
      <c r="AY125" s="197" t="s">
        <v>139</v>
      </c>
    </row>
    <row r="126" spans="2:65" s="1" customFormat="1" ht="25.5" customHeight="1">
      <c r="B126" s="172"/>
      <c r="C126" s="173" t="s">
        <v>200</v>
      </c>
      <c r="D126" s="173" t="s">
        <v>142</v>
      </c>
      <c r="E126" s="174" t="s">
        <v>201</v>
      </c>
      <c r="F126" s="175" t="s">
        <v>202</v>
      </c>
      <c r="G126" s="176" t="s">
        <v>145</v>
      </c>
      <c r="H126" s="177">
        <v>0.1</v>
      </c>
      <c r="I126" s="178"/>
      <c r="J126" s="177">
        <f>ROUND(I126*H126,2)</f>
        <v>0</v>
      </c>
      <c r="K126" s="175" t="s">
        <v>146</v>
      </c>
      <c r="L126" s="40"/>
      <c r="M126" s="179" t="s">
        <v>5</v>
      </c>
      <c r="N126" s="180" t="s">
        <v>42</v>
      </c>
      <c r="O126" s="41"/>
      <c r="P126" s="181">
        <f>O126*H126</f>
        <v>0</v>
      </c>
      <c r="Q126" s="181">
        <v>0.17818000000000001</v>
      </c>
      <c r="R126" s="181">
        <f>Q126*H126</f>
        <v>1.7818000000000001E-2</v>
      </c>
      <c r="S126" s="181">
        <v>0</v>
      </c>
      <c r="T126" s="182">
        <f>S126*H126</f>
        <v>0</v>
      </c>
      <c r="AR126" s="23" t="s">
        <v>147</v>
      </c>
      <c r="AT126" s="23" t="s">
        <v>142</v>
      </c>
      <c r="AU126" s="23" t="s">
        <v>81</v>
      </c>
      <c r="AY126" s="23" t="s">
        <v>139</v>
      </c>
      <c r="BE126" s="183">
        <f>IF(N126="základní",J126,0)</f>
        <v>0</v>
      </c>
      <c r="BF126" s="183">
        <f>IF(N126="snížená",J126,0)</f>
        <v>0</v>
      </c>
      <c r="BG126" s="183">
        <f>IF(N126="zákl. přenesená",J126,0)</f>
        <v>0</v>
      </c>
      <c r="BH126" s="183">
        <f>IF(N126="sníž. přenesená",J126,0)</f>
        <v>0</v>
      </c>
      <c r="BI126" s="183">
        <f>IF(N126="nulová",J126,0)</f>
        <v>0</v>
      </c>
      <c r="BJ126" s="23" t="s">
        <v>79</v>
      </c>
      <c r="BK126" s="183">
        <f>ROUND(I126*H126,2)</f>
        <v>0</v>
      </c>
      <c r="BL126" s="23" t="s">
        <v>147</v>
      </c>
      <c r="BM126" s="23" t="s">
        <v>203</v>
      </c>
    </row>
    <row r="127" spans="2:65" s="11" customFormat="1">
      <c r="B127" s="188"/>
      <c r="D127" s="184" t="s">
        <v>151</v>
      </c>
      <c r="E127" s="189" t="s">
        <v>5</v>
      </c>
      <c r="F127" s="190" t="s">
        <v>204</v>
      </c>
      <c r="H127" s="191">
        <v>0.1</v>
      </c>
      <c r="I127" s="192"/>
      <c r="L127" s="188"/>
      <c r="M127" s="193"/>
      <c r="N127" s="194"/>
      <c r="O127" s="194"/>
      <c r="P127" s="194"/>
      <c r="Q127" s="194"/>
      <c r="R127" s="194"/>
      <c r="S127" s="194"/>
      <c r="T127" s="195"/>
      <c r="AT127" s="189" t="s">
        <v>151</v>
      </c>
      <c r="AU127" s="189" t="s">
        <v>81</v>
      </c>
      <c r="AV127" s="11" t="s">
        <v>81</v>
      </c>
      <c r="AW127" s="11" t="s">
        <v>34</v>
      </c>
      <c r="AX127" s="11" t="s">
        <v>71</v>
      </c>
      <c r="AY127" s="189" t="s">
        <v>139</v>
      </c>
    </row>
    <row r="128" spans="2:65" s="12" customFormat="1">
      <c r="B128" s="196"/>
      <c r="D128" s="184" t="s">
        <v>151</v>
      </c>
      <c r="E128" s="197" t="s">
        <v>5</v>
      </c>
      <c r="F128" s="198" t="s">
        <v>154</v>
      </c>
      <c r="H128" s="199">
        <v>0.1</v>
      </c>
      <c r="I128" s="200"/>
      <c r="L128" s="196"/>
      <c r="M128" s="201"/>
      <c r="N128" s="202"/>
      <c r="O128" s="202"/>
      <c r="P128" s="202"/>
      <c r="Q128" s="202"/>
      <c r="R128" s="202"/>
      <c r="S128" s="202"/>
      <c r="T128" s="203"/>
      <c r="AT128" s="197" t="s">
        <v>151</v>
      </c>
      <c r="AU128" s="197" t="s">
        <v>81</v>
      </c>
      <c r="AV128" s="12" t="s">
        <v>147</v>
      </c>
      <c r="AW128" s="12" t="s">
        <v>34</v>
      </c>
      <c r="AX128" s="12" t="s">
        <v>79</v>
      </c>
      <c r="AY128" s="197" t="s">
        <v>139</v>
      </c>
    </row>
    <row r="129" spans="2:65" s="1" customFormat="1" ht="25.5" customHeight="1">
      <c r="B129" s="172"/>
      <c r="C129" s="173" t="s">
        <v>205</v>
      </c>
      <c r="D129" s="173" t="s">
        <v>142</v>
      </c>
      <c r="E129" s="174" t="s">
        <v>206</v>
      </c>
      <c r="F129" s="175" t="s">
        <v>207</v>
      </c>
      <c r="G129" s="176" t="s">
        <v>145</v>
      </c>
      <c r="H129" s="177">
        <v>23.67</v>
      </c>
      <c r="I129" s="178"/>
      <c r="J129" s="177">
        <f>ROUND(I129*H129,2)</f>
        <v>0</v>
      </c>
      <c r="K129" s="175" t="s">
        <v>146</v>
      </c>
      <c r="L129" s="40"/>
      <c r="M129" s="179" t="s">
        <v>5</v>
      </c>
      <c r="N129" s="180" t="s">
        <v>42</v>
      </c>
      <c r="O129" s="41"/>
      <c r="P129" s="181">
        <f>O129*H129</f>
        <v>0</v>
      </c>
      <c r="Q129" s="181">
        <v>7.2620000000000004E-2</v>
      </c>
      <c r="R129" s="181">
        <f>Q129*H129</f>
        <v>1.7189154000000002</v>
      </c>
      <c r="S129" s="181">
        <v>0</v>
      </c>
      <c r="T129" s="182">
        <f>S129*H129</f>
        <v>0</v>
      </c>
      <c r="AR129" s="23" t="s">
        <v>147</v>
      </c>
      <c r="AT129" s="23" t="s">
        <v>142</v>
      </c>
      <c r="AU129" s="23" t="s">
        <v>81</v>
      </c>
      <c r="AY129" s="23" t="s">
        <v>139</v>
      </c>
      <c r="BE129" s="183">
        <f>IF(N129="základní",J129,0)</f>
        <v>0</v>
      </c>
      <c r="BF129" s="183">
        <f>IF(N129="snížená",J129,0)</f>
        <v>0</v>
      </c>
      <c r="BG129" s="183">
        <f>IF(N129="zákl. přenesená",J129,0)</f>
        <v>0</v>
      </c>
      <c r="BH129" s="183">
        <f>IF(N129="sníž. přenesená",J129,0)</f>
        <v>0</v>
      </c>
      <c r="BI129" s="183">
        <f>IF(N129="nulová",J129,0)</f>
        <v>0</v>
      </c>
      <c r="BJ129" s="23" t="s">
        <v>79</v>
      </c>
      <c r="BK129" s="183">
        <f>ROUND(I129*H129,2)</f>
        <v>0</v>
      </c>
      <c r="BL129" s="23" t="s">
        <v>147</v>
      </c>
      <c r="BM129" s="23" t="s">
        <v>208</v>
      </c>
    </row>
    <row r="130" spans="2:65" s="11" customFormat="1">
      <c r="B130" s="188"/>
      <c r="D130" s="184" t="s">
        <v>151</v>
      </c>
      <c r="E130" s="189" t="s">
        <v>5</v>
      </c>
      <c r="F130" s="190" t="s">
        <v>209</v>
      </c>
      <c r="H130" s="191">
        <v>23.67</v>
      </c>
      <c r="I130" s="192"/>
      <c r="L130" s="188"/>
      <c r="M130" s="193"/>
      <c r="N130" s="194"/>
      <c r="O130" s="194"/>
      <c r="P130" s="194"/>
      <c r="Q130" s="194"/>
      <c r="R130" s="194"/>
      <c r="S130" s="194"/>
      <c r="T130" s="195"/>
      <c r="AT130" s="189" t="s">
        <v>151</v>
      </c>
      <c r="AU130" s="189" t="s">
        <v>81</v>
      </c>
      <c r="AV130" s="11" t="s">
        <v>81</v>
      </c>
      <c r="AW130" s="11" t="s">
        <v>34</v>
      </c>
      <c r="AX130" s="11" t="s">
        <v>71</v>
      </c>
      <c r="AY130" s="189" t="s">
        <v>139</v>
      </c>
    </row>
    <row r="131" spans="2:65" s="12" customFormat="1">
      <c r="B131" s="196"/>
      <c r="D131" s="184" t="s">
        <v>151</v>
      </c>
      <c r="E131" s="197" t="s">
        <v>5</v>
      </c>
      <c r="F131" s="198" t="s">
        <v>154</v>
      </c>
      <c r="H131" s="199">
        <v>23.67</v>
      </c>
      <c r="I131" s="200"/>
      <c r="L131" s="196"/>
      <c r="M131" s="201"/>
      <c r="N131" s="202"/>
      <c r="O131" s="202"/>
      <c r="P131" s="202"/>
      <c r="Q131" s="202"/>
      <c r="R131" s="202"/>
      <c r="S131" s="202"/>
      <c r="T131" s="203"/>
      <c r="AT131" s="197" t="s">
        <v>151</v>
      </c>
      <c r="AU131" s="197" t="s">
        <v>81</v>
      </c>
      <c r="AV131" s="12" t="s">
        <v>147</v>
      </c>
      <c r="AW131" s="12" t="s">
        <v>34</v>
      </c>
      <c r="AX131" s="12" t="s">
        <v>79</v>
      </c>
      <c r="AY131" s="197" t="s">
        <v>139</v>
      </c>
    </row>
    <row r="132" spans="2:65" s="10" customFormat="1" ht="29.85" customHeight="1">
      <c r="B132" s="159"/>
      <c r="D132" s="160" t="s">
        <v>70</v>
      </c>
      <c r="E132" s="170" t="s">
        <v>178</v>
      </c>
      <c r="F132" s="170" t="s">
        <v>210</v>
      </c>
      <c r="I132" s="162"/>
      <c r="J132" s="171">
        <f>BK132</f>
        <v>0</v>
      </c>
      <c r="L132" s="159"/>
      <c r="M132" s="164"/>
      <c r="N132" s="165"/>
      <c r="O132" s="165"/>
      <c r="P132" s="166">
        <f>SUM(P133:P189)</f>
        <v>0</v>
      </c>
      <c r="Q132" s="165"/>
      <c r="R132" s="166">
        <f>SUM(R133:R189)</f>
        <v>45.37346689999999</v>
      </c>
      <c r="S132" s="165"/>
      <c r="T132" s="167">
        <f>SUM(T133:T189)</f>
        <v>0</v>
      </c>
      <c r="AR132" s="160" t="s">
        <v>79</v>
      </c>
      <c r="AT132" s="168" t="s">
        <v>70</v>
      </c>
      <c r="AU132" s="168" t="s">
        <v>79</v>
      </c>
      <c r="AY132" s="160" t="s">
        <v>139</v>
      </c>
      <c r="BK132" s="169">
        <f>SUM(BK133:BK189)</f>
        <v>0</v>
      </c>
    </row>
    <row r="133" spans="2:65" s="1" customFormat="1" ht="25.5" customHeight="1">
      <c r="B133" s="172"/>
      <c r="C133" s="173" t="s">
        <v>211</v>
      </c>
      <c r="D133" s="173" t="s">
        <v>142</v>
      </c>
      <c r="E133" s="174" t="s">
        <v>212</v>
      </c>
      <c r="F133" s="175" t="s">
        <v>213</v>
      </c>
      <c r="G133" s="176" t="s">
        <v>145</v>
      </c>
      <c r="H133" s="177">
        <v>151.30000000000001</v>
      </c>
      <c r="I133" s="178"/>
      <c r="J133" s="177">
        <f>ROUND(I133*H133,2)</f>
        <v>0</v>
      </c>
      <c r="K133" s="175" t="s">
        <v>146</v>
      </c>
      <c r="L133" s="40"/>
      <c r="M133" s="179" t="s">
        <v>5</v>
      </c>
      <c r="N133" s="180" t="s">
        <v>42</v>
      </c>
      <c r="O133" s="41"/>
      <c r="P133" s="181">
        <f>O133*H133</f>
        <v>0</v>
      </c>
      <c r="Q133" s="181">
        <v>3.0000000000000001E-3</v>
      </c>
      <c r="R133" s="181">
        <f>Q133*H133</f>
        <v>0.45390000000000003</v>
      </c>
      <c r="S133" s="181">
        <v>0</v>
      </c>
      <c r="T133" s="182">
        <f>S133*H133</f>
        <v>0</v>
      </c>
      <c r="AR133" s="23" t="s">
        <v>147</v>
      </c>
      <c r="AT133" s="23" t="s">
        <v>142</v>
      </c>
      <c r="AU133" s="23" t="s">
        <v>81</v>
      </c>
      <c r="AY133" s="23" t="s">
        <v>139</v>
      </c>
      <c r="BE133" s="183">
        <f>IF(N133="základní",J133,0)</f>
        <v>0</v>
      </c>
      <c r="BF133" s="183">
        <f>IF(N133="snížená",J133,0)</f>
        <v>0</v>
      </c>
      <c r="BG133" s="183">
        <f>IF(N133="zákl. přenesená",J133,0)</f>
        <v>0</v>
      </c>
      <c r="BH133" s="183">
        <f>IF(N133="sníž. přenesená",J133,0)</f>
        <v>0</v>
      </c>
      <c r="BI133" s="183">
        <f>IF(N133="nulová",J133,0)</f>
        <v>0</v>
      </c>
      <c r="BJ133" s="23" t="s">
        <v>79</v>
      </c>
      <c r="BK133" s="183">
        <f>ROUND(I133*H133,2)</f>
        <v>0</v>
      </c>
      <c r="BL133" s="23" t="s">
        <v>147</v>
      </c>
      <c r="BM133" s="23" t="s">
        <v>214</v>
      </c>
    </row>
    <row r="134" spans="2:65" s="1" customFormat="1" ht="38.25" customHeight="1">
      <c r="B134" s="172"/>
      <c r="C134" s="173" t="s">
        <v>215</v>
      </c>
      <c r="D134" s="173" t="s">
        <v>142</v>
      </c>
      <c r="E134" s="174" t="s">
        <v>216</v>
      </c>
      <c r="F134" s="175" t="s">
        <v>217</v>
      </c>
      <c r="G134" s="176" t="s">
        <v>145</v>
      </c>
      <c r="H134" s="177">
        <v>151.30000000000001</v>
      </c>
      <c r="I134" s="178"/>
      <c r="J134" s="177">
        <f>ROUND(I134*H134,2)</f>
        <v>0</v>
      </c>
      <c r="K134" s="175" t="s">
        <v>146</v>
      </c>
      <c r="L134" s="40"/>
      <c r="M134" s="179" t="s">
        <v>5</v>
      </c>
      <c r="N134" s="180" t="s">
        <v>42</v>
      </c>
      <c r="O134" s="41"/>
      <c r="P134" s="181">
        <f>O134*H134</f>
        <v>0</v>
      </c>
      <c r="Q134" s="181">
        <v>5.7000000000000002E-3</v>
      </c>
      <c r="R134" s="181">
        <f>Q134*H134</f>
        <v>0.86241000000000012</v>
      </c>
      <c r="S134" s="181">
        <v>0</v>
      </c>
      <c r="T134" s="182">
        <f>S134*H134</f>
        <v>0</v>
      </c>
      <c r="AR134" s="23" t="s">
        <v>147</v>
      </c>
      <c r="AT134" s="23" t="s">
        <v>142</v>
      </c>
      <c r="AU134" s="23" t="s">
        <v>81</v>
      </c>
      <c r="AY134" s="23" t="s">
        <v>139</v>
      </c>
      <c r="BE134" s="183">
        <f>IF(N134="základní",J134,0)</f>
        <v>0</v>
      </c>
      <c r="BF134" s="183">
        <f>IF(N134="snížená",J134,0)</f>
        <v>0</v>
      </c>
      <c r="BG134" s="183">
        <f>IF(N134="zákl. přenesená",J134,0)</f>
        <v>0</v>
      </c>
      <c r="BH134" s="183">
        <f>IF(N134="sníž. přenesená",J134,0)</f>
        <v>0</v>
      </c>
      <c r="BI134" s="183">
        <f>IF(N134="nulová",J134,0)</f>
        <v>0</v>
      </c>
      <c r="BJ134" s="23" t="s">
        <v>79</v>
      </c>
      <c r="BK134" s="183">
        <f>ROUND(I134*H134,2)</f>
        <v>0</v>
      </c>
      <c r="BL134" s="23" t="s">
        <v>147</v>
      </c>
      <c r="BM134" s="23" t="s">
        <v>218</v>
      </c>
    </row>
    <row r="135" spans="2:65" s="1" customFormat="1" ht="40.5">
      <c r="B135" s="40"/>
      <c r="D135" s="184" t="s">
        <v>149</v>
      </c>
      <c r="F135" s="185" t="s">
        <v>219</v>
      </c>
      <c r="I135" s="186"/>
      <c r="L135" s="40"/>
      <c r="M135" s="187"/>
      <c r="N135" s="41"/>
      <c r="O135" s="41"/>
      <c r="P135" s="41"/>
      <c r="Q135" s="41"/>
      <c r="R135" s="41"/>
      <c r="S135" s="41"/>
      <c r="T135" s="69"/>
      <c r="AT135" s="23" t="s">
        <v>149</v>
      </c>
      <c r="AU135" s="23" t="s">
        <v>81</v>
      </c>
    </row>
    <row r="136" spans="2:65" s="11" customFormat="1">
      <c r="B136" s="188"/>
      <c r="D136" s="184" t="s">
        <v>151</v>
      </c>
      <c r="E136" s="189" t="s">
        <v>5</v>
      </c>
      <c r="F136" s="190" t="s">
        <v>220</v>
      </c>
      <c r="H136" s="191">
        <v>151.30000000000001</v>
      </c>
      <c r="I136" s="192"/>
      <c r="L136" s="188"/>
      <c r="M136" s="193"/>
      <c r="N136" s="194"/>
      <c r="O136" s="194"/>
      <c r="P136" s="194"/>
      <c r="Q136" s="194"/>
      <c r="R136" s="194"/>
      <c r="S136" s="194"/>
      <c r="T136" s="195"/>
      <c r="AT136" s="189" t="s">
        <v>151</v>
      </c>
      <c r="AU136" s="189" t="s">
        <v>81</v>
      </c>
      <c r="AV136" s="11" t="s">
        <v>81</v>
      </c>
      <c r="AW136" s="11" t="s">
        <v>34</v>
      </c>
      <c r="AX136" s="11" t="s">
        <v>71</v>
      </c>
      <c r="AY136" s="189" t="s">
        <v>139</v>
      </c>
    </row>
    <row r="137" spans="2:65" s="12" customFormat="1">
      <c r="B137" s="196"/>
      <c r="D137" s="184" t="s">
        <v>151</v>
      </c>
      <c r="E137" s="197" t="s">
        <v>5</v>
      </c>
      <c r="F137" s="198" t="s">
        <v>154</v>
      </c>
      <c r="H137" s="199">
        <v>151.30000000000001</v>
      </c>
      <c r="I137" s="200"/>
      <c r="L137" s="196"/>
      <c r="M137" s="201"/>
      <c r="N137" s="202"/>
      <c r="O137" s="202"/>
      <c r="P137" s="202"/>
      <c r="Q137" s="202"/>
      <c r="R137" s="202"/>
      <c r="S137" s="202"/>
      <c r="T137" s="203"/>
      <c r="AT137" s="197" t="s">
        <v>151</v>
      </c>
      <c r="AU137" s="197" t="s">
        <v>81</v>
      </c>
      <c r="AV137" s="12" t="s">
        <v>147</v>
      </c>
      <c r="AW137" s="12" t="s">
        <v>34</v>
      </c>
      <c r="AX137" s="12" t="s">
        <v>79</v>
      </c>
      <c r="AY137" s="197" t="s">
        <v>139</v>
      </c>
    </row>
    <row r="138" spans="2:65" s="1" customFormat="1" ht="16.5" customHeight="1">
      <c r="B138" s="172"/>
      <c r="C138" s="173" t="s">
        <v>221</v>
      </c>
      <c r="D138" s="173" t="s">
        <v>142</v>
      </c>
      <c r="E138" s="174" t="s">
        <v>222</v>
      </c>
      <c r="F138" s="175" t="s">
        <v>223</v>
      </c>
      <c r="G138" s="176" t="s">
        <v>145</v>
      </c>
      <c r="H138" s="177">
        <v>259.04000000000002</v>
      </c>
      <c r="I138" s="178"/>
      <c r="J138" s="177">
        <f>ROUND(I138*H138,2)</f>
        <v>0</v>
      </c>
      <c r="K138" s="175" t="s">
        <v>146</v>
      </c>
      <c r="L138" s="40"/>
      <c r="M138" s="179" t="s">
        <v>5</v>
      </c>
      <c r="N138" s="180" t="s">
        <v>42</v>
      </c>
      <c r="O138" s="41"/>
      <c r="P138" s="181">
        <f>O138*H138</f>
        <v>0</v>
      </c>
      <c r="Q138" s="181">
        <v>3.0000000000000001E-3</v>
      </c>
      <c r="R138" s="181">
        <f>Q138*H138</f>
        <v>0.77712000000000003</v>
      </c>
      <c r="S138" s="181">
        <v>0</v>
      </c>
      <c r="T138" s="182">
        <f>S138*H138</f>
        <v>0</v>
      </c>
      <c r="AR138" s="23" t="s">
        <v>147</v>
      </c>
      <c r="AT138" s="23" t="s">
        <v>142</v>
      </c>
      <c r="AU138" s="23" t="s">
        <v>81</v>
      </c>
      <c r="AY138" s="23" t="s">
        <v>139</v>
      </c>
      <c r="BE138" s="183">
        <f>IF(N138="základní",J138,0)</f>
        <v>0</v>
      </c>
      <c r="BF138" s="183">
        <f>IF(N138="snížená",J138,0)</f>
        <v>0</v>
      </c>
      <c r="BG138" s="183">
        <f>IF(N138="zákl. přenesená",J138,0)</f>
        <v>0</v>
      </c>
      <c r="BH138" s="183">
        <f>IF(N138="sníž. přenesená",J138,0)</f>
        <v>0</v>
      </c>
      <c r="BI138" s="183">
        <f>IF(N138="nulová",J138,0)</f>
        <v>0</v>
      </c>
      <c r="BJ138" s="23" t="s">
        <v>79</v>
      </c>
      <c r="BK138" s="183">
        <f>ROUND(I138*H138,2)</f>
        <v>0</v>
      </c>
      <c r="BL138" s="23" t="s">
        <v>147</v>
      </c>
      <c r="BM138" s="23" t="s">
        <v>224</v>
      </c>
    </row>
    <row r="139" spans="2:65" s="1" customFormat="1" ht="38.25" customHeight="1">
      <c r="B139" s="172"/>
      <c r="C139" s="173" t="s">
        <v>11</v>
      </c>
      <c r="D139" s="173" t="s">
        <v>142</v>
      </c>
      <c r="E139" s="174" t="s">
        <v>225</v>
      </c>
      <c r="F139" s="175" t="s">
        <v>226</v>
      </c>
      <c r="G139" s="176" t="s">
        <v>145</v>
      </c>
      <c r="H139" s="177">
        <v>105.62</v>
      </c>
      <c r="I139" s="178"/>
      <c r="J139" s="177">
        <f>ROUND(I139*H139,2)</f>
        <v>0</v>
      </c>
      <c r="K139" s="175" t="s">
        <v>146</v>
      </c>
      <c r="L139" s="40"/>
      <c r="M139" s="179" t="s">
        <v>5</v>
      </c>
      <c r="N139" s="180" t="s">
        <v>42</v>
      </c>
      <c r="O139" s="41"/>
      <c r="P139" s="181">
        <f>O139*H139</f>
        <v>0</v>
      </c>
      <c r="Q139" s="181">
        <v>1.8380000000000001E-2</v>
      </c>
      <c r="R139" s="181">
        <f>Q139*H139</f>
        <v>1.9412956000000001</v>
      </c>
      <c r="S139" s="181">
        <v>0</v>
      </c>
      <c r="T139" s="182">
        <f>S139*H139</f>
        <v>0</v>
      </c>
      <c r="AR139" s="23" t="s">
        <v>147</v>
      </c>
      <c r="AT139" s="23" t="s">
        <v>142</v>
      </c>
      <c r="AU139" s="23" t="s">
        <v>81</v>
      </c>
      <c r="AY139" s="23" t="s">
        <v>139</v>
      </c>
      <c r="BE139" s="183">
        <f>IF(N139="základní",J139,0)</f>
        <v>0</v>
      </c>
      <c r="BF139" s="183">
        <f>IF(N139="snížená",J139,0)</f>
        <v>0</v>
      </c>
      <c r="BG139" s="183">
        <f>IF(N139="zákl. přenesená",J139,0)</f>
        <v>0</v>
      </c>
      <c r="BH139" s="183">
        <f>IF(N139="sníž. přenesená",J139,0)</f>
        <v>0</v>
      </c>
      <c r="BI139" s="183">
        <f>IF(N139="nulová",J139,0)</f>
        <v>0</v>
      </c>
      <c r="BJ139" s="23" t="s">
        <v>79</v>
      </c>
      <c r="BK139" s="183">
        <f>ROUND(I139*H139,2)</f>
        <v>0</v>
      </c>
      <c r="BL139" s="23" t="s">
        <v>147</v>
      </c>
      <c r="BM139" s="23" t="s">
        <v>227</v>
      </c>
    </row>
    <row r="140" spans="2:65" s="1" customFormat="1" ht="67.5">
      <c r="B140" s="40"/>
      <c r="D140" s="184" t="s">
        <v>149</v>
      </c>
      <c r="F140" s="185" t="s">
        <v>228</v>
      </c>
      <c r="I140" s="186"/>
      <c r="L140" s="40"/>
      <c r="M140" s="187"/>
      <c r="N140" s="41"/>
      <c r="O140" s="41"/>
      <c r="P140" s="41"/>
      <c r="Q140" s="41"/>
      <c r="R140" s="41"/>
      <c r="S140" s="41"/>
      <c r="T140" s="69"/>
      <c r="AT140" s="23" t="s">
        <v>149</v>
      </c>
      <c r="AU140" s="23" t="s">
        <v>81</v>
      </c>
    </row>
    <row r="141" spans="2:65" s="11" customFormat="1">
      <c r="B141" s="188"/>
      <c r="D141" s="184" t="s">
        <v>151</v>
      </c>
      <c r="E141" s="189" t="s">
        <v>5</v>
      </c>
      <c r="F141" s="190" t="s">
        <v>229</v>
      </c>
      <c r="H141" s="191">
        <v>12.68</v>
      </c>
      <c r="I141" s="192"/>
      <c r="L141" s="188"/>
      <c r="M141" s="193"/>
      <c r="N141" s="194"/>
      <c r="O141" s="194"/>
      <c r="P141" s="194"/>
      <c r="Q141" s="194"/>
      <c r="R141" s="194"/>
      <c r="S141" s="194"/>
      <c r="T141" s="195"/>
      <c r="AT141" s="189" t="s">
        <v>151</v>
      </c>
      <c r="AU141" s="189" t="s">
        <v>81</v>
      </c>
      <c r="AV141" s="11" t="s">
        <v>81</v>
      </c>
      <c r="AW141" s="11" t="s">
        <v>34</v>
      </c>
      <c r="AX141" s="11" t="s">
        <v>71</v>
      </c>
      <c r="AY141" s="189" t="s">
        <v>139</v>
      </c>
    </row>
    <row r="142" spans="2:65" s="11" customFormat="1">
      <c r="B142" s="188"/>
      <c r="D142" s="184" t="s">
        <v>151</v>
      </c>
      <c r="E142" s="189" t="s">
        <v>5</v>
      </c>
      <c r="F142" s="190" t="s">
        <v>230</v>
      </c>
      <c r="H142" s="191">
        <v>93.96</v>
      </c>
      <c r="I142" s="192"/>
      <c r="L142" s="188"/>
      <c r="M142" s="193"/>
      <c r="N142" s="194"/>
      <c r="O142" s="194"/>
      <c r="P142" s="194"/>
      <c r="Q142" s="194"/>
      <c r="R142" s="194"/>
      <c r="S142" s="194"/>
      <c r="T142" s="195"/>
      <c r="AT142" s="189" t="s">
        <v>151</v>
      </c>
      <c r="AU142" s="189" t="s">
        <v>81</v>
      </c>
      <c r="AV142" s="11" t="s">
        <v>81</v>
      </c>
      <c r="AW142" s="11" t="s">
        <v>34</v>
      </c>
      <c r="AX142" s="11" t="s">
        <v>71</v>
      </c>
      <c r="AY142" s="189" t="s">
        <v>139</v>
      </c>
    </row>
    <row r="143" spans="2:65" s="11" customFormat="1">
      <c r="B143" s="188"/>
      <c r="D143" s="184" t="s">
        <v>151</v>
      </c>
      <c r="E143" s="189" t="s">
        <v>5</v>
      </c>
      <c r="F143" s="190" t="s">
        <v>231</v>
      </c>
      <c r="H143" s="191">
        <v>23.67</v>
      </c>
      <c r="I143" s="192"/>
      <c r="L143" s="188"/>
      <c r="M143" s="193"/>
      <c r="N143" s="194"/>
      <c r="O143" s="194"/>
      <c r="P143" s="194"/>
      <c r="Q143" s="194"/>
      <c r="R143" s="194"/>
      <c r="S143" s="194"/>
      <c r="T143" s="195"/>
      <c r="AT143" s="189" t="s">
        <v>151</v>
      </c>
      <c r="AU143" s="189" t="s">
        <v>81</v>
      </c>
      <c r="AV143" s="11" t="s">
        <v>81</v>
      </c>
      <c r="AW143" s="11" t="s">
        <v>34</v>
      </c>
      <c r="AX143" s="11" t="s">
        <v>71</v>
      </c>
      <c r="AY143" s="189" t="s">
        <v>139</v>
      </c>
    </row>
    <row r="144" spans="2:65" s="11" customFormat="1">
      <c r="B144" s="188"/>
      <c r="D144" s="184" t="s">
        <v>151</v>
      </c>
      <c r="E144" s="189" t="s">
        <v>5</v>
      </c>
      <c r="F144" s="190" t="s">
        <v>232</v>
      </c>
      <c r="H144" s="191">
        <v>-24.69</v>
      </c>
      <c r="I144" s="192"/>
      <c r="L144" s="188"/>
      <c r="M144" s="193"/>
      <c r="N144" s="194"/>
      <c r="O144" s="194"/>
      <c r="P144" s="194"/>
      <c r="Q144" s="194"/>
      <c r="R144" s="194"/>
      <c r="S144" s="194"/>
      <c r="T144" s="195"/>
      <c r="AT144" s="189" t="s">
        <v>151</v>
      </c>
      <c r="AU144" s="189" t="s">
        <v>81</v>
      </c>
      <c r="AV144" s="11" t="s">
        <v>81</v>
      </c>
      <c r="AW144" s="11" t="s">
        <v>34</v>
      </c>
      <c r="AX144" s="11" t="s">
        <v>71</v>
      </c>
      <c r="AY144" s="189" t="s">
        <v>139</v>
      </c>
    </row>
    <row r="145" spans="2:65" s="12" customFormat="1">
      <c r="B145" s="196"/>
      <c r="D145" s="184" t="s">
        <v>151</v>
      </c>
      <c r="E145" s="197" t="s">
        <v>5</v>
      </c>
      <c r="F145" s="198" t="s">
        <v>154</v>
      </c>
      <c r="H145" s="199">
        <v>105.62</v>
      </c>
      <c r="I145" s="200"/>
      <c r="L145" s="196"/>
      <c r="M145" s="201"/>
      <c r="N145" s="202"/>
      <c r="O145" s="202"/>
      <c r="P145" s="202"/>
      <c r="Q145" s="202"/>
      <c r="R145" s="202"/>
      <c r="S145" s="202"/>
      <c r="T145" s="203"/>
      <c r="AT145" s="197" t="s">
        <v>151</v>
      </c>
      <c r="AU145" s="197" t="s">
        <v>81</v>
      </c>
      <c r="AV145" s="12" t="s">
        <v>147</v>
      </c>
      <c r="AW145" s="12" t="s">
        <v>34</v>
      </c>
      <c r="AX145" s="12" t="s">
        <v>79</v>
      </c>
      <c r="AY145" s="197" t="s">
        <v>139</v>
      </c>
    </row>
    <row r="146" spans="2:65" s="1" customFormat="1" ht="25.5" customHeight="1">
      <c r="B146" s="172"/>
      <c r="C146" s="173" t="s">
        <v>233</v>
      </c>
      <c r="D146" s="173" t="s">
        <v>142</v>
      </c>
      <c r="E146" s="174" t="s">
        <v>234</v>
      </c>
      <c r="F146" s="175" t="s">
        <v>235</v>
      </c>
      <c r="G146" s="176" t="s">
        <v>145</v>
      </c>
      <c r="H146" s="177">
        <v>105.62</v>
      </c>
      <c r="I146" s="178"/>
      <c r="J146" s="177">
        <f>ROUND(I146*H146,2)</f>
        <v>0</v>
      </c>
      <c r="K146" s="175" t="s">
        <v>146</v>
      </c>
      <c r="L146" s="40"/>
      <c r="M146" s="179" t="s">
        <v>5</v>
      </c>
      <c r="N146" s="180" t="s">
        <v>42</v>
      </c>
      <c r="O146" s="41"/>
      <c r="P146" s="181">
        <f>O146*H146</f>
        <v>0</v>
      </c>
      <c r="Q146" s="181">
        <v>7.9000000000000008E-3</v>
      </c>
      <c r="R146" s="181">
        <f>Q146*H146</f>
        <v>0.83439800000000008</v>
      </c>
      <c r="S146" s="181">
        <v>0</v>
      </c>
      <c r="T146" s="182">
        <f>S146*H146</f>
        <v>0</v>
      </c>
      <c r="AR146" s="23" t="s">
        <v>147</v>
      </c>
      <c r="AT146" s="23" t="s">
        <v>142</v>
      </c>
      <c r="AU146" s="23" t="s">
        <v>81</v>
      </c>
      <c r="AY146" s="23" t="s">
        <v>139</v>
      </c>
      <c r="BE146" s="183">
        <f>IF(N146="základní",J146,0)</f>
        <v>0</v>
      </c>
      <c r="BF146" s="183">
        <f>IF(N146="snížená",J146,0)</f>
        <v>0</v>
      </c>
      <c r="BG146" s="183">
        <f>IF(N146="zákl. přenesená",J146,0)</f>
        <v>0</v>
      </c>
      <c r="BH146" s="183">
        <f>IF(N146="sníž. přenesená",J146,0)</f>
        <v>0</v>
      </c>
      <c r="BI146" s="183">
        <f>IF(N146="nulová",J146,0)</f>
        <v>0</v>
      </c>
      <c r="BJ146" s="23" t="s">
        <v>79</v>
      </c>
      <c r="BK146" s="183">
        <f>ROUND(I146*H146,2)</f>
        <v>0</v>
      </c>
      <c r="BL146" s="23" t="s">
        <v>147</v>
      </c>
      <c r="BM146" s="23" t="s">
        <v>236</v>
      </c>
    </row>
    <row r="147" spans="2:65" s="1" customFormat="1" ht="67.5">
      <c r="B147" s="40"/>
      <c r="D147" s="184" t="s">
        <v>149</v>
      </c>
      <c r="F147" s="185" t="s">
        <v>228</v>
      </c>
      <c r="I147" s="186"/>
      <c r="L147" s="40"/>
      <c r="M147" s="187"/>
      <c r="N147" s="41"/>
      <c r="O147" s="41"/>
      <c r="P147" s="41"/>
      <c r="Q147" s="41"/>
      <c r="R147" s="41"/>
      <c r="S147" s="41"/>
      <c r="T147" s="69"/>
      <c r="AT147" s="23" t="s">
        <v>149</v>
      </c>
      <c r="AU147" s="23" t="s">
        <v>81</v>
      </c>
    </row>
    <row r="148" spans="2:65" s="1" customFormat="1" ht="25.5" customHeight="1">
      <c r="B148" s="172"/>
      <c r="C148" s="173" t="s">
        <v>237</v>
      </c>
      <c r="D148" s="173" t="s">
        <v>142</v>
      </c>
      <c r="E148" s="174" t="s">
        <v>238</v>
      </c>
      <c r="F148" s="175" t="s">
        <v>239</v>
      </c>
      <c r="G148" s="176" t="s">
        <v>162</v>
      </c>
      <c r="H148" s="177">
        <v>4</v>
      </c>
      <c r="I148" s="178"/>
      <c r="J148" s="177">
        <f>ROUND(I148*H148,2)</f>
        <v>0</v>
      </c>
      <c r="K148" s="175" t="s">
        <v>146</v>
      </c>
      <c r="L148" s="40"/>
      <c r="M148" s="179" t="s">
        <v>5</v>
      </c>
      <c r="N148" s="180" t="s">
        <v>42</v>
      </c>
      <c r="O148" s="41"/>
      <c r="P148" s="181">
        <f>O148*H148</f>
        <v>0</v>
      </c>
      <c r="Q148" s="181">
        <v>0.1575</v>
      </c>
      <c r="R148" s="181">
        <f>Q148*H148</f>
        <v>0.63</v>
      </c>
      <c r="S148" s="181">
        <v>0</v>
      </c>
      <c r="T148" s="182">
        <f>S148*H148</f>
        <v>0</v>
      </c>
      <c r="AR148" s="23" t="s">
        <v>147</v>
      </c>
      <c r="AT148" s="23" t="s">
        <v>142</v>
      </c>
      <c r="AU148" s="23" t="s">
        <v>81</v>
      </c>
      <c r="AY148" s="23" t="s">
        <v>139</v>
      </c>
      <c r="BE148" s="183">
        <f>IF(N148="základní",J148,0)</f>
        <v>0</v>
      </c>
      <c r="BF148" s="183">
        <f>IF(N148="snížená",J148,0)</f>
        <v>0</v>
      </c>
      <c r="BG148" s="183">
        <f>IF(N148="zákl. přenesená",J148,0)</f>
        <v>0</v>
      </c>
      <c r="BH148" s="183">
        <f>IF(N148="sníž. přenesená",J148,0)</f>
        <v>0</v>
      </c>
      <c r="BI148" s="183">
        <f>IF(N148="nulová",J148,0)</f>
        <v>0</v>
      </c>
      <c r="BJ148" s="23" t="s">
        <v>79</v>
      </c>
      <c r="BK148" s="183">
        <f>ROUND(I148*H148,2)</f>
        <v>0</v>
      </c>
      <c r="BL148" s="23" t="s">
        <v>147</v>
      </c>
      <c r="BM148" s="23" t="s">
        <v>240</v>
      </c>
    </row>
    <row r="149" spans="2:65" s="11" customFormat="1">
      <c r="B149" s="188"/>
      <c r="D149" s="184" t="s">
        <v>151</v>
      </c>
      <c r="E149" s="189" t="s">
        <v>5</v>
      </c>
      <c r="F149" s="190" t="s">
        <v>147</v>
      </c>
      <c r="H149" s="191">
        <v>4</v>
      </c>
      <c r="I149" s="192"/>
      <c r="L149" s="188"/>
      <c r="M149" s="193"/>
      <c r="N149" s="194"/>
      <c r="O149" s="194"/>
      <c r="P149" s="194"/>
      <c r="Q149" s="194"/>
      <c r="R149" s="194"/>
      <c r="S149" s="194"/>
      <c r="T149" s="195"/>
      <c r="AT149" s="189" t="s">
        <v>151</v>
      </c>
      <c r="AU149" s="189" t="s">
        <v>81</v>
      </c>
      <c r="AV149" s="11" t="s">
        <v>81</v>
      </c>
      <c r="AW149" s="11" t="s">
        <v>34</v>
      </c>
      <c r="AX149" s="11" t="s">
        <v>71</v>
      </c>
      <c r="AY149" s="189" t="s">
        <v>139</v>
      </c>
    </row>
    <row r="150" spans="2:65" s="13" customFormat="1">
      <c r="B150" s="204"/>
      <c r="D150" s="184" t="s">
        <v>151</v>
      </c>
      <c r="E150" s="205" t="s">
        <v>5</v>
      </c>
      <c r="F150" s="206" t="s">
        <v>241</v>
      </c>
      <c r="H150" s="205" t="s">
        <v>5</v>
      </c>
      <c r="I150" s="207"/>
      <c r="L150" s="204"/>
      <c r="M150" s="208"/>
      <c r="N150" s="209"/>
      <c r="O150" s="209"/>
      <c r="P150" s="209"/>
      <c r="Q150" s="209"/>
      <c r="R150" s="209"/>
      <c r="S150" s="209"/>
      <c r="T150" s="210"/>
      <c r="AT150" s="205" t="s">
        <v>151</v>
      </c>
      <c r="AU150" s="205" t="s">
        <v>81</v>
      </c>
      <c r="AV150" s="13" t="s">
        <v>79</v>
      </c>
      <c r="AW150" s="13" t="s">
        <v>34</v>
      </c>
      <c r="AX150" s="13" t="s">
        <v>71</v>
      </c>
      <c r="AY150" s="205" t="s">
        <v>139</v>
      </c>
    </row>
    <row r="151" spans="2:65" s="12" customFormat="1">
      <c r="B151" s="196"/>
      <c r="D151" s="184" t="s">
        <v>151</v>
      </c>
      <c r="E151" s="197" t="s">
        <v>5</v>
      </c>
      <c r="F151" s="198" t="s">
        <v>154</v>
      </c>
      <c r="H151" s="199">
        <v>4</v>
      </c>
      <c r="I151" s="200"/>
      <c r="L151" s="196"/>
      <c r="M151" s="201"/>
      <c r="N151" s="202"/>
      <c r="O151" s="202"/>
      <c r="P151" s="202"/>
      <c r="Q151" s="202"/>
      <c r="R151" s="202"/>
      <c r="S151" s="202"/>
      <c r="T151" s="203"/>
      <c r="AT151" s="197" t="s">
        <v>151</v>
      </c>
      <c r="AU151" s="197" t="s">
        <v>81</v>
      </c>
      <c r="AV151" s="12" t="s">
        <v>147</v>
      </c>
      <c r="AW151" s="12" t="s">
        <v>34</v>
      </c>
      <c r="AX151" s="12" t="s">
        <v>79</v>
      </c>
      <c r="AY151" s="197" t="s">
        <v>139</v>
      </c>
    </row>
    <row r="152" spans="2:65" s="1" customFormat="1" ht="25.5" customHeight="1">
      <c r="B152" s="172"/>
      <c r="C152" s="173" t="s">
        <v>242</v>
      </c>
      <c r="D152" s="173" t="s">
        <v>142</v>
      </c>
      <c r="E152" s="174" t="s">
        <v>243</v>
      </c>
      <c r="F152" s="175" t="s">
        <v>244</v>
      </c>
      <c r="G152" s="176" t="s">
        <v>145</v>
      </c>
      <c r="H152" s="177">
        <v>259.04000000000002</v>
      </c>
      <c r="I152" s="178"/>
      <c r="J152" s="177">
        <f>ROUND(I152*H152,2)</f>
        <v>0</v>
      </c>
      <c r="K152" s="175" t="s">
        <v>146</v>
      </c>
      <c r="L152" s="40"/>
      <c r="M152" s="179" t="s">
        <v>5</v>
      </c>
      <c r="N152" s="180" t="s">
        <v>42</v>
      </c>
      <c r="O152" s="41"/>
      <c r="P152" s="181">
        <f>O152*H152</f>
        <v>0</v>
      </c>
      <c r="Q152" s="181">
        <v>5.7000000000000002E-3</v>
      </c>
      <c r="R152" s="181">
        <f>Q152*H152</f>
        <v>1.4765280000000001</v>
      </c>
      <c r="S152" s="181">
        <v>0</v>
      </c>
      <c r="T152" s="182">
        <f>S152*H152</f>
        <v>0</v>
      </c>
      <c r="AR152" s="23" t="s">
        <v>147</v>
      </c>
      <c r="AT152" s="23" t="s">
        <v>142</v>
      </c>
      <c r="AU152" s="23" t="s">
        <v>81</v>
      </c>
      <c r="AY152" s="23" t="s">
        <v>139</v>
      </c>
      <c r="BE152" s="183">
        <f>IF(N152="základní",J152,0)</f>
        <v>0</v>
      </c>
      <c r="BF152" s="183">
        <f>IF(N152="snížená",J152,0)</f>
        <v>0</v>
      </c>
      <c r="BG152" s="183">
        <f>IF(N152="zákl. přenesená",J152,0)</f>
        <v>0</v>
      </c>
      <c r="BH152" s="183">
        <f>IF(N152="sníž. přenesená",J152,0)</f>
        <v>0</v>
      </c>
      <c r="BI152" s="183">
        <f>IF(N152="nulová",J152,0)</f>
        <v>0</v>
      </c>
      <c r="BJ152" s="23" t="s">
        <v>79</v>
      </c>
      <c r="BK152" s="183">
        <f>ROUND(I152*H152,2)</f>
        <v>0</v>
      </c>
      <c r="BL152" s="23" t="s">
        <v>147</v>
      </c>
      <c r="BM152" s="23" t="s">
        <v>245</v>
      </c>
    </row>
    <row r="153" spans="2:65" s="1" customFormat="1" ht="40.5">
      <c r="B153" s="40"/>
      <c r="D153" s="184" t="s">
        <v>149</v>
      </c>
      <c r="F153" s="185" t="s">
        <v>219</v>
      </c>
      <c r="I153" s="186"/>
      <c r="L153" s="40"/>
      <c r="M153" s="187"/>
      <c r="N153" s="41"/>
      <c r="O153" s="41"/>
      <c r="P153" s="41"/>
      <c r="Q153" s="41"/>
      <c r="R153" s="41"/>
      <c r="S153" s="41"/>
      <c r="T153" s="69"/>
      <c r="AT153" s="23" t="s">
        <v>149</v>
      </c>
      <c r="AU153" s="23" t="s">
        <v>81</v>
      </c>
    </row>
    <row r="154" spans="2:65" s="11" customFormat="1">
      <c r="B154" s="188"/>
      <c r="D154" s="184" t="s">
        <v>151</v>
      </c>
      <c r="E154" s="189" t="s">
        <v>5</v>
      </c>
      <c r="F154" s="190" t="s">
        <v>246</v>
      </c>
      <c r="H154" s="191">
        <v>37.9</v>
      </c>
      <c r="I154" s="192"/>
      <c r="L154" s="188"/>
      <c r="M154" s="193"/>
      <c r="N154" s="194"/>
      <c r="O154" s="194"/>
      <c r="P154" s="194"/>
      <c r="Q154" s="194"/>
      <c r="R154" s="194"/>
      <c r="S154" s="194"/>
      <c r="T154" s="195"/>
      <c r="AT154" s="189" t="s">
        <v>151</v>
      </c>
      <c r="AU154" s="189" t="s">
        <v>81</v>
      </c>
      <c r="AV154" s="11" t="s">
        <v>81</v>
      </c>
      <c r="AW154" s="11" t="s">
        <v>34</v>
      </c>
      <c r="AX154" s="11" t="s">
        <v>71</v>
      </c>
      <c r="AY154" s="189" t="s">
        <v>139</v>
      </c>
    </row>
    <row r="155" spans="2:65" s="11" customFormat="1">
      <c r="B155" s="188"/>
      <c r="D155" s="184" t="s">
        <v>151</v>
      </c>
      <c r="E155" s="189" t="s">
        <v>5</v>
      </c>
      <c r="F155" s="190" t="s">
        <v>247</v>
      </c>
      <c r="H155" s="191">
        <v>37.369999999999997</v>
      </c>
      <c r="I155" s="192"/>
      <c r="L155" s="188"/>
      <c r="M155" s="193"/>
      <c r="N155" s="194"/>
      <c r="O155" s="194"/>
      <c r="P155" s="194"/>
      <c r="Q155" s="194"/>
      <c r="R155" s="194"/>
      <c r="S155" s="194"/>
      <c r="T155" s="195"/>
      <c r="AT155" s="189" t="s">
        <v>151</v>
      </c>
      <c r="AU155" s="189" t="s">
        <v>81</v>
      </c>
      <c r="AV155" s="11" t="s">
        <v>81</v>
      </c>
      <c r="AW155" s="11" t="s">
        <v>34</v>
      </c>
      <c r="AX155" s="11" t="s">
        <v>71</v>
      </c>
      <c r="AY155" s="189" t="s">
        <v>139</v>
      </c>
    </row>
    <row r="156" spans="2:65" s="11" customFormat="1">
      <c r="B156" s="188"/>
      <c r="D156" s="184" t="s">
        <v>151</v>
      </c>
      <c r="E156" s="189" t="s">
        <v>5</v>
      </c>
      <c r="F156" s="190" t="s">
        <v>246</v>
      </c>
      <c r="H156" s="191">
        <v>37.9</v>
      </c>
      <c r="I156" s="192"/>
      <c r="L156" s="188"/>
      <c r="M156" s="193"/>
      <c r="N156" s="194"/>
      <c r="O156" s="194"/>
      <c r="P156" s="194"/>
      <c r="Q156" s="194"/>
      <c r="R156" s="194"/>
      <c r="S156" s="194"/>
      <c r="T156" s="195"/>
      <c r="AT156" s="189" t="s">
        <v>151</v>
      </c>
      <c r="AU156" s="189" t="s">
        <v>81</v>
      </c>
      <c r="AV156" s="11" t="s">
        <v>81</v>
      </c>
      <c r="AW156" s="11" t="s">
        <v>34</v>
      </c>
      <c r="AX156" s="11" t="s">
        <v>71</v>
      </c>
      <c r="AY156" s="189" t="s">
        <v>139</v>
      </c>
    </row>
    <row r="157" spans="2:65" s="11" customFormat="1">
      <c r="B157" s="188"/>
      <c r="D157" s="184" t="s">
        <v>151</v>
      </c>
      <c r="E157" s="189" t="s">
        <v>5</v>
      </c>
      <c r="F157" s="190" t="s">
        <v>248</v>
      </c>
      <c r="H157" s="191">
        <v>38.01</v>
      </c>
      <c r="I157" s="192"/>
      <c r="L157" s="188"/>
      <c r="M157" s="193"/>
      <c r="N157" s="194"/>
      <c r="O157" s="194"/>
      <c r="P157" s="194"/>
      <c r="Q157" s="194"/>
      <c r="R157" s="194"/>
      <c r="S157" s="194"/>
      <c r="T157" s="195"/>
      <c r="AT157" s="189" t="s">
        <v>151</v>
      </c>
      <c r="AU157" s="189" t="s">
        <v>81</v>
      </c>
      <c r="AV157" s="11" t="s">
        <v>81</v>
      </c>
      <c r="AW157" s="11" t="s">
        <v>34</v>
      </c>
      <c r="AX157" s="11" t="s">
        <v>71</v>
      </c>
      <c r="AY157" s="189" t="s">
        <v>139</v>
      </c>
    </row>
    <row r="158" spans="2:65" s="11" customFormat="1">
      <c r="B158" s="188"/>
      <c r="D158" s="184" t="s">
        <v>151</v>
      </c>
      <c r="E158" s="189" t="s">
        <v>5</v>
      </c>
      <c r="F158" s="190" t="s">
        <v>249</v>
      </c>
      <c r="H158" s="191">
        <v>75.260000000000005</v>
      </c>
      <c r="I158" s="192"/>
      <c r="L158" s="188"/>
      <c r="M158" s="193"/>
      <c r="N158" s="194"/>
      <c r="O158" s="194"/>
      <c r="P158" s="194"/>
      <c r="Q158" s="194"/>
      <c r="R158" s="194"/>
      <c r="S158" s="194"/>
      <c r="T158" s="195"/>
      <c r="AT158" s="189" t="s">
        <v>151</v>
      </c>
      <c r="AU158" s="189" t="s">
        <v>81</v>
      </c>
      <c r="AV158" s="11" t="s">
        <v>81</v>
      </c>
      <c r="AW158" s="11" t="s">
        <v>34</v>
      </c>
      <c r="AX158" s="11" t="s">
        <v>71</v>
      </c>
      <c r="AY158" s="189" t="s">
        <v>139</v>
      </c>
    </row>
    <row r="159" spans="2:65" s="11" customFormat="1">
      <c r="B159" s="188"/>
      <c r="D159" s="184" t="s">
        <v>151</v>
      </c>
      <c r="E159" s="189" t="s">
        <v>5</v>
      </c>
      <c r="F159" s="190" t="s">
        <v>250</v>
      </c>
      <c r="H159" s="191">
        <v>32.6</v>
      </c>
      <c r="I159" s="192"/>
      <c r="L159" s="188"/>
      <c r="M159" s="193"/>
      <c r="N159" s="194"/>
      <c r="O159" s="194"/>
      <c r="P159" s="194"/>
      <c r="Q159" s="194"/>
      <c r="R159" s="194"/>
      <c r="S159" s="194"/>
      <c r="T159" s="195"/>
      <c r="AT159" s="189" t="s">
        <v>151</v>
      </c>
      <c r="AU159" s="189" t="s">
        <v>81</v>
      </c>
      <c r="AV159" s="11" t="s">
        <v>81</v>
      </c>
      <c r="AW159" s="11" t="s">
        <v>34</v>
      </c>
      <c r="AX159" s="11" t="s">
        <v>71</v>
      </c>
      <c r="AY159" s="189" t="s">
        <v>139</v>
      </c>
    </row>
    <row r="160" spans="2:65" s="11" customFormat="1">
      <c r="B160" s="188"/>
      <c r="D160" s="184" t="s">
        <v>151</v>
      </c>
      <c r="E160" s="189" t="s">
        <v>5</v>
      </c>
      <c r="F160" s="190" t="s">
        <v>5</v>
      </c>
      <c r="H160" s="191">
        <v>0</v>
      </c>
      <c r="I160" s="192"/>
      <c r="L160" s="188"/>
      <c r="M160" s="193"/>
      <c r="N160" s="194"/>
      <c r="O160" s="194"/>
      <c r="P160" s="194"/>
      <c r="Q160" s="194"/>
      <c r="R160" s="194"/>
      <c r="S160" s="194"/>
      <c r="T160" s="195"/>
      <c r="AT160" s="189" t="s">
        <v>151</v>
      </c>
      <c r="AU160" s="189" t="s">
        <v>81</v>
      </c>
      <c r="AV160" s="11" t="s">
        <v>81</v>
      </c>
      <c r="AW160" s="11" t="s">
        <v>34</v>
      </c>
      <c r="AX160" s="11" t="s">
        <v>71</v>
      </c>
      <c r="AY160" s="189" t="s">
        <v>139</v>
      </c>
    </row>
    <row r="161" spans="2:65" s="12" customFormat="1">
      <c r="B161" s="196"/>
      <c r="D161" s="184" t="s">
        <v>151</v>
      </c>
      <c r="E161" s="197" t="s">
        <v>5</v>
      </c>
      <c r="F161" s="198" t="s">
        <v>154</v>
      </c>
      <c r="H161" s="199">
        <v>259.04000000000002</v>
      </c>
      <c r="I161" s="200"/>
      <c r="L161" s="196"/>
      <c r="M161" s="201"/>
      <c r="N161" s="202"/>
      <c r="O161" s="202"/>
      <c r="P161" s="202"/>
      <c r="Q161" s="202"/>
      <c r="R161" s="202"/>
      <c r="S161" s="202"/>
      <c r="T161" s="203"/>
      <c r="AT161" s="197" t="s">
        <v>151</v>
      </c>
      <c r="AU161" s="197" t="s">
        <v>81</v>
      </c>
      <c r="AV161" s="12" t="s">
        <v>147</v>
      </c>
      <c r="AW161" s="12" t="s">
        <v>34</v>
      </c>
      <c r="AX161" s="12" t="s">
        <v>79</v>
      </c>
      <c r="AY161" s="197" t="s">
        <v>139</v>
      </c>
    </row>
    <row r="162" spans="2:65" s="1" customFormat="1" ht="25.5" customHeight="1">
      <c r="B162" s="172"/>
      <c r="C162" s="173" t="s">
        <v>251</v>
      </c>
      <c r="D162" s="173" t="s">
        <v>142</v>
      </c>
      <c r="E162" s="174" t="s">
        <v>252</v>
      </c>
      <c r="F162" s="175" t="s">
        <v>253</v>
      </c>
      <c r="G162" s="176" t="s">
        <v>145</v>
      </c>
      <c r="H162" s="177">
        <v>24.69</v>
      </c>
      <c r="I162" s="178"/>
      <c r="J162" s="177">
        <f>ROUND(I162*H162,2)</f>
        <v>0</v>
      </c>
      <c r="K162" s="175" t="s">
        <v>146</v>
      </c>
      <c r="L162" s="40"/>
      <c r="M162" s="179" t="s">
        <v>5</v>
      </c>
      <c r="N162" s="180" t="s">
        <v>42</v>
      </c>
      <c r="O162" s="41"/>
      <c r="P162" s="181">
        <f>O162*H162</f>
        <v>0</v>
      </c>
      <c r="Q162" s="181">
        <v>2.1000000000000001E-2</v>
      </c>
      <c r="R162" s="181">
        <f>Q162*H162</f>
        <v>0.51849000000000001</v>
      </c>
      <c r="S162" s="181">
        <v>0</v>
      </c>
      <c r="T162" s="182">
        <f>S162*H162</f>
        <v>0</v>
      </c>
      <c r="AR162" s="23" t="s">
        <v>147</v>
      </c>
      <c r="AT162" s="23" t="s">
        <v>142</v>
      </c>
      <c r="AU162" s="23" t="s">
        <v>81</v>
      </c>
      <c r="AY162" s="23" t="s">
        <v>139</v>
      </c>
      <c r="BE162" s="183">
        <f>IF(N162="základní",J162,0)</f>
        <v>0</v>
      </c>
      <c r="BF162" s="183">
        <f>IF(N162="snížená",J162,0)</f>
        <v>0</v>
      </c>
      <c r="BG162" s="183">
        <f>IF(N162="zákl. přenesená",J162,0)</f>
        <v>0</v>
      </c>
      <c r="BH162" s="183">
        <f>IF(N162="sníž. přenesená",J162,0)</f>
        <v>0</v>
      </c>
      <c r="BI162" s="183">
        <f>IF(N162="nulová",J162,0)</f>
        <v>0</v>
      </c>
      <c r="BJ162" s="23" t="s">
        <v>79</v>
      </c>
      <c r="BK162" s="183">
        <f>ROUND(I162*H162,2)</f>
        <v>0</v>
      </c>
      <c r="BL162" s="23" t="s">
        <v>147</v>
      </c>
      <c r="BM162" s="23" t="s">
        <v>254</v>
      </c>
    </row>
    <row r="163" spans="2:65" s="1" customFormat="1" ht="67.5">
      <c r="B163" s="40"/>
      <c r="D163" s="184" t="s">
        <v>149</v>
      </c>
      <c r="F163" s="185" t="s">
        <v>255</v>
      </c>
      <c r="I163" s="186"/>
      <c r="L163" s="40"/>
      <c r="M163" s="187"/>
      <c r="N163" s="41"/>
      <c r="O163" s="41"/>
      <c r="P163" s="41"/>
      <c r="Q163" s="41"/>
      <c r="R163" s="41"/>
      <c r="S163" s="41"/>
      <c r="T163" s="69"/>
      <c r="AT163" s="23" t="s">
        <v>149</v>
      </c>
      <c r="AU163" s="23" t="s">
        <v>81</v>
      </c>
    </row>
    <row r="164" spans="2:65" s="11" customFormat="1">
      <c r="B164" s="188"/>
      <c r="D164" s="184" t="s">
        <v>151</v>
      </c>
      <c r="E164" s="189" t="s">
        <v>5</v>
      </c>
      <c r="F164" s="190" t="s">
        <v>256</v>
      </c>
      <c r="H164" s="191">
        <v>24.69</v>
      </c>
      <c r="I164" s="192"/>
      <c r="L164" s="188"/>
      <c r="M164" s="193"/>
      <c r="N164" s="194"/>
      <c r="O164" s="194"/>
      <c r="P164" s="194"/>
      <c r="Q164" s="194"/>
      <c r="R164" s="194"/>
      <c r="S164" s="194"/>
      <c r="T164" s="195"/>
      <c r="AT164" s="189" t="s">
        <v>151</v>
      </c>
      <c r="AU164" s="189" t="s">
        <v>81</v>
      </c>
      <c r="AV164" s="11" t="s">
        <v>81</v>
      </c>
      <c r="AW164" s="11" t="s">
        <v>34</v>
      </c>
      <c r="AX164" s="11" t="s">
        <v>71</v>
      </c>
      <c r="AY164" s="189" t="s">
        <v>139</v>
      </c>
    </row>
    <row r="165" spans="2:65" s="13" customFormat="1">
      <c r="B165" s="204"/>
      <c r="D165" s="184" t="s">
        <v>151</v>
      </c>
      <c r="E165" s="205" t="s">
        <v>5</v>
      </c>
      <c r="F165" s="206" t="s">
        <v>257</v>
      </c>
      <c r="H165" s="205" t="s">
        <v>5</v>
      </c>
      <c r="I165" s="207"/>
      <c r="L165" s="204"/>
      <c r="M165" s="208"/>
      <c r="N165" s="209"/>
      <c r="O165" s="209"/>
      <c r="P165" s="209"/>
      <c r="Q165" s="209"/>
      <c r="R165" s="209"/>
      <c r="S165" s="209"/>
      <c r="T165" s="210"/>
      <c r="AT165" s="205" t="s">
        <v>151</v>
      </c>
      <c r="AU165" s="205" t="s">
        <v>81</v>
      </c>
      <c r="AV165" s="13" t="s">
        <v>79</v>
      </c>
      <c r="AW165" s="13" t="s">
        <v>34</v>
      </c>
      <c r="AX165" s="13" t="s">
        <v>71</v>
      </c>
      <c r="AY165" s="205" t="s">
        <v>139</v>
      </c>
    </row>
    <row r="166" spans="2:65" s="12" customFormat="1">
      <c r="B166" s="196"/>
      <c r="D166" s="184" t="s">
        <v>151</v>
      </c>
      <c r="E166" s="197" t="s">
        <v>5</v>
      </c>
      <c r="F166" s="198" t="s">
        <v>154</v>
      </c>
      <c r="H166" s="199">
        <v>24.69</v>
      </c>
      <c r="I166" s="200"/>
      <c r="L166" s="196"/>
      <c r="M166" s="201"/>
      <c r="N166" s="202"/>
      <c r="O166" s="202"/>
      <c r="P166" s="202"/>
      <c r="Q166" s="202"/>
      <c r="R166" s="202"/>
      <c r="S166" s="202"/>
      <c r="T166" s="203"/>
      <c r="AT166" s="197" t="s">
        <v>151</v>
      </c>
      <c r="AU166" s="197" t="s">
        <v>81</v>
      </c>
      <c r="AV166" s="12" t="s">
        <v>147</v>
      </c>
      <c r="AW166" s="12" t="s">
        <v>34</v>
      </c>
      <c r="AX166" s="12" t="s">
        <v>79</v>
      </c>
      <c r="AY166" s="197" t="s">
        <v>139</v>
      </c>
    </row>
    <row r="167" spans="2:65" s="1" customFormat="1" ht="25.5" customHeight="1">
      <c r="B167" s="172"/>
      <c r="C167" s="173" t="s">
        <v>258</v>
      </c>
      <c r="D167" s="173" t="s">
        <v>142</v>
      </c>
      <c r="E167" s="174" t="s">
        <v>259</v>
      </c>
      <c r="F167" s="175" t="s">
        <v>260</v>
      </c>
      <c r="G167" s="176" t="s">
        <v>145</v>
      </c>
      <c r="H167" s="177">
        <v>40.92</v>
      </c>
      <c r="I167" s="178"/>
      <c r="J167" s="177">
        <f>ROUND(I167*H167,2)</f>
        <v>0</v>
      </c>
      <c r="K167" s="175" t="s">
        <v>146</v>
      </c>
      <c r="L167" s="40"/>
      <c r="M167" s="179" t="s">
        <v>5</v>
      </c>
      <c r="N167" s="180" t="s">
        <v>42</v>
      </c>
      <c r="O167" s="41"/>
      <c r="P167" s="181">
        <f>O167*H167</f>
        <v>0</v>
      </c>
      <c r="Q167" s="181">
        <v>2.4000000000000001E-4</v>
      </c>
      <c r="R167" s="181">
        <f>Q167*H167</f>
        <v>9.8208000000000011E-3</v>
      </c>
      <c r="S167" s="181">
        <v>0</v>
      </c>
      <c r="T167" s="182">
        <f>S167*H167</f>
        <v>0</v>
      </c>
      <c r="AR167" s="23" t="s">
        <v>147</v>
      </c>
      <c r="AT167" s="23" t="s">
        <v>142</v>
      </c>
      <c r="AU167" s="23" t="s">
        <v>81</v>
      </c>
      <c r="AY167" s="23" t="s">
        <v>139</v>
      </c>
      <c r="BE167" s="183">
        <f>IF(N167="základní",J167,0)</f>
        <v>0</v>
      </c>
      <c r="BF167" s="183">
        <f>IF(N167="snížená",J167,0)</f>
        <v>0</v>
      </c>
      <c r="BG167" s="183">
        <f>IF(N167="zákl. přenesená",J167,0)</f>
        <v>0</v>
      </c>
      <c r="BH167" s="183">
        <f>IF(N167="sníž. přenesená",J167,0)</f>
        <v>0</v>
      </c>
      <c r="BI167" s="183">
        <f>IF(N167="nulová",J167,0)</f>
        <v>0</v>
      </c>
      <c r="BJ167" s="23" t="s">
        <v>79</v>
      </c>
      <c r="BK167" s="183">
        <f>ROUND(I167*H167,2)</f>
        <v>0</v>
      </c>
      <c r="BL167" s="23" t="s">
        <v>147</v>
      </c>
      <c r="BM167" s="23" t="s">
        <v>261</v>
      </c>
    </row>
    <row r="168" spans="2:65" s="1" customFormat="1" ht="54">
      <c r="B168" s="40"/>
      <c r="D168" s="184" t="s">
        <v>149</v>
      </c>
      <c r="F168" s="185" t="s">
        <v>262</v>
      </c>
      <c r="I168" s="186"/>
      <c r="L168" s="40"/>
      <c r="M168" s="187"/>
      <c r="N168" s="41"/>
      <c r="O168" s="41"/>
      <c r="P168" s="41"/>
      <c r="Q168" s="41"/>
      <c r="R168" s="41"/>
      <c r="S168" s="41"/>
      <c r="T168" s="69"/>
      <c r="AT168" s="23" t="s">
        <v>149</v>
      </c>
      <c r="AU168" s="23" t="s">
        <v>81</v>
      </c>
    </row>
    <row r="169" spans="2:65" s="11" customFormat="1">
      <c r="B169" s="188"/>
      <c r="D169" s="184" t="s">
        <v>151</v>
      </c>
      <c r="E169" s="189" t="s">
        <v>5</v>
      </c>
      <c r="F169" s="190" t="s">
        <v>263</v>
      </c>
      <c r="H169" s="191">
        <v>40.92</v>
      </c>
      <c r="I169" s="192"/>
      <c r="L169" s="188"/>
      <c r="M169" s="193"/>
      <c r="N169" s="194"/>
      <c r="O169" s="194"/>
      <c r="P169" s="194"/>
      <c r="Q169" s="194"/>
      <c r="R169" s="194"/>
      <c r="S169" s="194"/>
      <c r="T169" s="195"/>
      <c r="AT169" s="189" t="s">
        <v>151</v>
      </c>
      <c r="AU169" s="189" t="s">
        <v>81</v>
      </c>
      <c r="AV169" s="11" t="s">
        <v>81</v>
      </c>
      <c r="AW169" s="11" t="s">
        <v>34</v>
      </c>
      <c r="AX169" s="11" t="s">
        <v>71</v>
      </c>
      <c r="AY169" s="189" t="s">
        <v>139</v>
      </c>
    </row>
    <row r="170" spans="2:65" s="12" customFormat="1">
      <c r="B170" s="196"/>
      <c r="D170" s="184" t="s">
        <v>151</v>
      </c>
      <c r="E170" s="197" t="s">
        <v>5</v>
      </c>
      <c r="F170" s="198" t="s">
        <v>154</v>
      </c>
      <c r="H170" s="199">
        <v>40.92</v>
      </c>
      <c r="I170" s="200"/>
      <c r="L170" s="196"/>
      <c r="M170" s="201"/>
      <c r="N170" s="202"/>
      <c r="O170" s="202"/>
      <c r="P170" s="202"/>
      <c r="Q170" s="202"/>
      <c r="R170" s="202"/>
      <c r="S170" s="202"/>
      <c r="T170" s="203"/>
      <c r="AT170" s="197" t="s">
        <v>151</v>
      </c>
      <c r="AU170" s="197" t="s">
        <v>81</v>
      </c>
      <c r="AV170" s="12" t="s">
        <v>147</v>
      </c>
      <c r="AW170" s="12" t="s">
        <v>34</v>
      </c>
      <c r="AX170" s="12" t="s">
        <v>79</v>
      </c>
      <c r="AY170" s="197" t="s">
        <v>139</v>
      </c>
    </row>
    <row r="171" spans="2:65" s="1" customFormat="1" ht="25.5" customHeight="1">
      <c r="B171" s="172"/>
      <c r="C171" s="173" t="s">
        <v>10</v>
      </c>
      <c r="D171" s="173" t="s">
        <v>142</v>
      </c>
      <c r="E171" s="174" t="s">
        <v>264</v>
      </c>
      <c r="F171" s="175" t="s">
        <v>265</v>
      </c>
      <c r="G171" s="176" t="s">
        <v>157</v>
      </c>
      <c r="H171" s="177">
        <v>15.77</v>
      </c>
      <c r="I171" s="178"/>
      <c r="J171" s="177">
        <f>ROUND(I171*H171,2)</f>
        <v>0</v>
      </c>
      <c r="K171" s="175" t="s">
        <v>146</v>
      </c>
      <c r="L171" s="40"/>
      <c r="M171" s="179" t="s">
        <v>5</v>
      </c>
      <c r="N171" s="180" t="s">
        <v>42</v>
      </c>
      <c r="O171" s="41"/>
      <c r="P171" s="181">
        <f>O171*H171</f>
        <v>0</v>
      </c>
      <c r="Q171" s="181">
        <v>2.2563399999999998</v>
      </c>
      <c r="R171" s="181">
        <f>Q171*H171</f>
        <v>35.582481799999996</v>
      </c>
      <c r="S171" s="181">
        <v>0</v>
      </c>
      <c r="T171" s="182">
        <f>S171*H171</f>
        <v>0</v>
      </c>
      <c r="AR171" s="23" t="s">
        <v>147</v>
      </c>
      <c r="AT171" s="23" t="s">
        <v>142</v>
      </c>
      <c r="AU171" s="23" t="s">
        <v>81</v>
      </c>
      <c r="AY171" s="23" t="s">
        <v>139</v>
      </c>
      <c r="BE171" s="183">
        <f>IF(N171="základní",J171,0)</f>
        <v>0</v>
      </c>
      <c r="BF171" s="183">
        <f>IF(N171="snížená",J171,0)</f>
        <v>0</v>
      </c>
      <c r="BG171" s="183">
        <f>IF(N171="zákl. přenesená",J171,0)</f>
        <v>0</v>
      </c>
      <c r="BH171" s="183">
        <f>IF(N171="sníž. přenesená",J171,0)</f>
        <v>0</v>
      </c>
      <c r="BI171" s="183">
        <f>IF(N171="nulová",J171,0)</f>
        <v>0</v>
      </c>
      <c r="BJ171" s="23" t="s">
        <v>79</v>
      </c>
      <c r="BK171" s="183">
        <f>ROUND(I171*H171,2)</f>
        <v>0</v>
      </c>
      <c r="BL171" s="23" t="s">
        <v>147</v>
      </c>
      <c r="BM171" s="23" t="s">
        <v>266</v>
      </c>
    </row>
    <row r="172" spans="2:65" s="1" customFormat="1" ht="175.5">
      <c r="B172" s="40"/>
      <c r="D172" s="184" t="s">
        <v>149</v>
      </c>
      <c r="F172" s="185" t="s">
        <v>267</v>
      </c>
      <c r="I172" s="186"/>
      <c r="L172" s="40"/>
      <c r="M172" s="187"/>
      <c r="N172" s="41"/>
      <c r="O172" s="41"/>
      <c r="P172" s="41"/>
      <c r="Q172" s="41"/>
      <c r="R172" s="41"/>
      <c r="S172" s="41"/>
      <c r="T172" s="69"/>
      <c r="AT172" s="23" t="s">
        <v>149</v>
      </c>
      <c r="AU172" s="23" t="s">
        <v>81</v>
      </c>
    </row>
    <row r="173" spans="2:65" s="11" customFormat="1">
      <c r="B173" s="188"/>
      <c r="D173" s="184" t="s">
        <v>151</v>
      </c>
      <c r="E173" s="189" t="s">
        <v>5</v>
      </c>
      <c r="F173" s="190" t="s">
        <v>268</v>
      </c>
      <c r="H173" s="191">
        <v>15.77</v>
      </c>
      <c r="I173" s="192"/>
      <c r="L173" s="188"/>
      <c r="M173" s="193"/>
      <c r="N173" s="194"/>
      <c r="O173" s="194"/>
      <c r="P173" s="194"/>
      <c r="Q173" s="194"/>
      <c r="R173" s="194"/>
      <c r="S173" s="194"/>
      <c r="T173" s="195"/>
      <c r="AT173" s="189" t="s">
        <v>151</v>
      </c>
      <c r="AU173" s="189" t="s">
        <v>81</v>
      </c>
      <c r="AV173" s="11" t="s">
        <v>81</v>
      </c>
      <c r="AW173" s="11" t="s">
        <v>34</v>
      </c>
      <c r="AX173" s="11" t="s">
        <v>71</v>
      </c>
      <c r="AY173" s="189" t="s">
        <v>139</v>
      </c>
    </row>
    <row r="174" spans="2:65" s="12" customFormat="1">
      <c r="B174" s="196"/>
      <c r="D174" s="184" t="s">
        <v>151</v>
      </c>
      <c r="E174" s="197" t="s">
        <v>5</v>
      </c>
      <c r="F174" s="198" t="s">
        <v>154</v>
      </c>
      <c r="H174" s="199">
        <v>15.77</v>
      </c>
      <c r="I174" s="200"/>
      <c r="L174" s="196"/>
      <c r="M174" s="201"/>
      <c r="N174" s="202"/>
      <c r="O174" s="202"/>
      <c r="P174" s="202"/>
      <c r="Q174" s="202"/>
      <c r="R174" s="202"/>
      <c r="S174" s="202"/>
      <c r="T174" s="203"/>
      <c r="AT174" s="197" t="s">
        <v>151</v>
      </c>
      <c r="AU174" s="197" t="s">
        <v>81</v>
      </c>
      <c r="AV174" s="12" t="s">
        <v>147</v>
      </c>
      <c r="AW174" s="12" t="s">
        <v>34</v>
      </c>
      <c r="AX174" s="12" t="s">
        <v>79</v>
      </c>
      <c r="AY174" s="197" t="s">
        <v>139</v>
      </c>
    </row>
    <row r="175" spans="2:65" s="1" customFormat="1" ht="25.5" customHeight="1">
      <c r="B175" s="172"/>
      <c r="C175" s="173" t="s">
        <v>269</v>
      </c>
      <c r="D175" s="173" t="s">
        <v>142</v>
      </c>
      <c r="E175" s="174" t="s">
        <v>270</v>
      </c>
      <c r="F175" s="175" t="s">
        <v>271</v>
      </c>
      <c r="G175" s="176" t="s">
        <v>157</v>
      </c>
      <c r="H175" s="177">
        <v>15.77</v>
      </c>
      <c r="I175" s="178"/>
      <c r="J175" s="177">
        <f>ROUND(I175*H175,2)</f>
        <v>0</v>
      </c>
      <c r="K175" s="175" t="s">
        <v>146</v>
      </c>
      <c r="L175" s="40"/>
      <c r="M175" s="179" t="s">
        <v>5</v>
      </c>
      <c r="N175" s="180" t="s">
        <v>42</v>
      </c>
      <c r="O175" s="41"/>
      <c r="P175" s="181">
        <f>O175*H175</f>
        <v>0</v>
      </c>
      <c r="Q175" s="181">
        <v>0</v>
      </c>
      <c r="R175" s="181">
        <f>Q175*H175</f>
        <v>0</v>
      </c>
      <c r="S175" s="181">
        <v>0</v>
      </c>
      <c r="T175" s="182">
        <f>S175*H175</f>
        <v>0</v>
      </c>
      <c r="AR175" s="23" t="s">
        <v>147</v>
      </c>
      <c r="AT175" s="23" t="s">
        <v>142</v>
      </c>
      <c r="AU175" s="23" t="s">
        <v>81</v>
      </c>
      <c r="AY175" s="23" t="s">
        <v>139</v>
      </c>
      <c r="BE175" s="183">
        <f>IF(N175="základní",J175,0)</f>
        <v>0</v>
      </c>
      <c r="BF175" s="183">
        <f>IF(N175="snížená",J175,0)</f>
        <v>0</v>
      </c>
      <c r="BG175" s="183">
        <f>IF(N175="zákl. přenesená",J175,0)</f>
        <v>0</v>
      </c>
      <c r="BH175" s="183">
        <f>IF(N175="sníž. přenesená",J175,0)</f>
        <v>0</v>
      </c>
      <c r="BI175" s="183">
        <f>IF(N175="nulová",J175,0)</f>
        <v>0</v>
      </c>
      <c r="BJ175" s="23" t="s">
        <v>79</v>
      </c>
      <c r="BK175" s="183">
        <f>ROUND(I175*H175,2)</f>
        <v>0</v>
      </c>
      <c r="BL175" s="23" t="s">
        <v>147</v>
      </c>
      <c r="BM175" s="23" t="s">
        <v>272</v>
      </c>
    </row>
    <row r="176" spans="2:65" s="1" customFormat="1" ht="81">
      <c r="B176" s="40"/>
      <c r="D176" s="184" t="s">
        <v>149</v>
      </c>
      <c r="F176" s="185" t="s">
        <v>273</v>
      </c>
      <c r="I176" s="186"/>
      <c r="L176" s="40"/>
      <c r="M176" s="187"/>
      <c r="N176" s="41"/>
      <c r="O176" s="41"/>
      <c r="P176" s="41"/>
      <c r="Q176" s="41"/>
      <c r="R176" s="41"/>
      <c r="S176" s="41"/>
      <c r="T176" s="69"/>
      <c r="AT176" s="23" t="s">
        <v>149</v>
      </c>
      <c r="AU176" s="23" t="s">
        <v>81</v>
      </c>
    </row>
    <row r="177" spans="2:65" s="1" customFormat="1" ht="38.25" customHeight="1">
      <c r="B177" s="172"/>
      <c r="C177" s="173" t="s">
        <v>274</v>
      </c>
      <c r="D177" s="173" t="s">
        <v>142</v>
      </c>
      <c r="E177" s="174" t="s">
        <v>275</v>
      </c>
      <c r="F177" s="175" t="s">
        <v>276</v>
      </c>
      <c r="G177" s="176" t="s">
        <v>157</v>
      </c>
      <c r="H177" s="177">
        <v>15.77</v>
      </c>
      <c r="I177" s="178"/>
      <c r="J177" s="177">
        <f>ROUND(I177*H177,2)</f>
        <v>0</v>
      </c>
      <c r="K177" s="175" t="s">
        <v>146</v>
      </c>
      <c r="L177" s="40"/>
      <c r="M177" s="179" t="s">
        <v>5</v>
      </c>
      <c r="N177" s="180" t="s">
        <v>42</v>
      </c>
      <c r="O177" s="41"/>
      <c r="P177" s="181">
        <f>O177*H177</f>
        <v>0</v>
      </c>
      <c r="Q177" s="181">
        <v>0</v>
      </c>
      <c r="R177" s="181">
        <f>Q177*H177</f>
        <v>0</v>
      </c>
      <c r="S177" s="181">
        <v>0</v>
      </c>
      <c r="T177" s="182">
        <f>S177*H177</f>
        <v>0</v>
      </c>
      <c r="AR177" s="23" t="s">
        <v>147</v>
      </c>
      <c r="AT177" s="23" t="s">
        <v>142</v>
      </c>
      <c r="AU177" s="23" t="s">
        <v>81</v>
      </c>
      <c r="AY177" s="23" t="s">
        <v>139</v>
      </c>
      <c r="BE177" s="183">
        <f>IF(N177="základní",J177,0)</f>
        <v>0</v>
      </c>
      <c r="BF177" s="183">
        <f>IF(N177="snížená",J177,0)</f>
        <v>0</v>
      </c>
      <c r="BG177" s="183">
        <f>IF(N177="zákl. přenesená",J177,0)</f>
        <v>0</v>
      </c>
      <c r="BH177" s="183">
        <f>IF(N177="sníž. přenesená",J177,0)</f>
        <v>0</v>
      </c>
      <c r="BI177" s="183">
        <f>IF(N177="nulová",J177,0)</f>
        <v>0</v>
      </c>
      <c r="BJ177" s="23" t="s">
        <v>79</v>
      </c>
      <c r="BK177" s="183">
        <f>ROUND(I177*H177,2)</f>
        <v>0</v>
      </c>
      <c r="BL177" s="23" t="s">
        <v>147</v>
      </c>
      <c r="BM177" s="23" t="s">
        <v>277</v>
      </c>
    </row>
    <row r="178" spans="2:65" s="1" customFormat="1" ht="81">
      <c r="B178" s="40"/>
      <c r="D178" s="184" t="s">
        <v>149</v>
      </c>
      <c r="F178" s="185" t="s">
        <v>273</v>
      </c>
      <c r="I178" s="186"/>
      <c r="L178" s="40"/>
      <c r="M178" s="187"/>
      <c r="N178" s="41"/>
      <c r="O178" s="41"/>
      <c r="P178" s="41"/>
      <c r="Q178" s="41"/>
      <c r="R178" s="41"/>
      <c r="S178" s="41"/>
      <c r="T178" s="69"/>
      <c r="AT178" s="23" t="s">
        <v>149</v>
      </c>
      <c r="AU178" s="23" t="s">
        <v>81</v>
      </c>
    </row>
    <row r="179" spans="2:65" s="1" customFormat="1" ht="16.5" customHeight="1">
      <c r="B179" s="172"/>
      <c r="C179" s="173" t="s">
        <v>278</v>
      </c>
      <c r="D179" s="173" t="s">
        <v>142</v>
      </c>
      <c r="E179" s="174" t="s">
        <v>279</v>
      </c>
      <c r="F179" s="175" t="s">
        <v>280</v>
      </c>
      <c r="G179" s="176" t="s">
        <v>173</v>
      </c>
      <c r="H179" s="177">
        <v>1.53</v>
      </c>
      <c r="I179" s="178"/>
      <c r="J179" s="177">
        <f>ROUND(I179*H179,2)</f>
        <v>0</v>
      </c>
      <c r="K179" s="175" t="s">
        <v>146</v>
      </c>
      <c r="L179" s="40"/>
      <c r="M179" s="179" t="s">
        <v>5</v>
      </c>
      <c r="N179" s="180" t="s">
        <v>42</v>
      </c>
      <c r="O179" s="41"/>
      <c r="P179" s="181">
        <f>O179*H179</f>
        <v>0</v>
      </c>
      <c r="Q179" s="181">
        <v>1.0525899999999999</v>
      </c>
      <c r="R179" s="181">
        <f>Q179*H179</f>
        <v>1.6104626999999998</v>
      </c>
      <c r="S179" s="181">
        <v>0</v>
      </c>
      <c r="T179" s="182">
        <f>S179*H179</f>
        <v>0</v>
      </c>
      <c r="AR179" s="23" t="s">
        <v>147</v>
      </c>
      <c r="AT179" s="23" t="s">
        <v>142</v>
      </c>
      <c r="AU179" s="23" t="s">
        <v>81</v>
      </c>
      <c r="AY179" s="23" t="s">
        <v>139</v>
      </c>
      <c r="BE179" s="183">
        <f>IF(N179="základní",J179,0)</f>
        <v>0</v>
      </c>
      <c r="BF179" s="183">
        <f>IF(N179="snížená",J179,0)</f>
        <v>0</v>
      </c>
      <c r="BG179" s="183">
        <f>IF(N179="zákl. přenesená",J179,0)</f>
        <v>0</v>
      </c>
      <c r="BH179" s="183">
        <f>IF(N179="sníž. přenesená",J179,0)</f>
        <v>0</v>
      </c>
      <c r="BI179" s="183">
        <f>IF(N179="nulová",J179,0)</f>
        <v>0</v>
      </c>
      <c r="BJ179" s="23" t="s">
        <v>79</v>
      </c>
      <c r="BK179" s="183">
        <f>ROUND(I179*H179,2)</f>
        <v>0</v>
      </c>
      <c r="BL179" s="23" t="s">
        <v>147</v>
      </c>
      <c r="BM179" s="23" t="s">
        <v>281</v>
      </c>
    </row>
    <row r="180" spans="2:65" s="11" customFormat="1">
      <c r="B180" s="188"/>
      <c r="D180" s="184" t="s">
        <v>151</v>
      </c>
      <c r="E180" s="189" t="s">
        <v>5</v>
      </c>
      <c r="F180" s="190" t="s">
        <v>282</v>
      </c>
      <c r="H180" s="191">
        <v>1.53</v>
      </c>
      <c r="I180" s="192"/>
      <c r="L180" s="188"/>
      <c r="M180" s="193"/>
      <c r="N180" s="194"/>
      <c r="O180" s="194"/>
      <c r="P180" s="194"/>
      <c r="Q180" s="194"/>
      <c r="R180" s="194"/>
      <c r="S180" s="194"/>
      <c r="T180" s="195"/>
      <c r="AT180" s="189" t="s">
        <v>151</v>
      </c>
      <c r="AU180" s="189" t="s">
        <v>81</v>
      </c>
      <c r="AV180" s="11" t="s">
        <v>81</v>
      </c>
      <c r="AW180" s="11" t="s">
        <v>34</v>
      </c>
      <c r="AX180" s="11" t="s">
        <v>71</v>
      </c>
      <c r="AY180" s="189" t="s">
        <v>139</v>
      </c>
    </row>
    <row r="181" spans="2:65" s="12" customFormat="1">
      <c r="B181" s="196"/>
      <c r="D181" s="184" t="s">
        <v>151</v>
      </c>
      <c r="E181" s="197" t="s">
        <v>5</v>
      </c>
      <c r="F181" s="198" t="s">
        <v>154</v>
      </c>
      <c r="H181" s="199">
        <v>1.53</v>
      </c>
      <c r="I181" s="200"/>
      <c r="L181" s="196"/>
      <c r="M181" s="201"/>
      <c r="N181" s="202"/>
      <c r="O181" s="202"/>
      <c r="P181" s="202"/>
      <c r="Q181" s="202"/>
      <c r="R181" s="202"/>
      <c r="S181" s="202"/>
      <c r="T181" s="203"/>
      <c r="AT181" s="197" t="s">
        <v>151</v>
      </c>
      <c r="AU181" s="197" t="s">
        <v>81</v>
      </c>
      <c r="AV181" s="12" t="s">
        <v>147</v>
      </c>
      <c r="AW181" s="12" t="s">
        <v>34</v>
      </c>
      <c r="AX181" s="12" t="s">
        <v>79</v>
      </c>
      <c r="AY181" s="197" t="s">
        <v>139</v>
      </c>
    </row>
    <row r="182" spans="2:65" s="1" customFormat="1" ht="25.5" customHeight="1">
      <c r="B182" s="172"/>
      <c r="C182" s="173" t="s">
        <v>283</v>
      </c>
      <c r="D182" s="173" t="s">
        <v>142</v>
      </c>
      <c r="E182" s="174" t="s">
        <v>284</v>
      </c>
      <c r="F182" s="175" t="s">
        <v>285</v>
      </c>
      <c r="G182" s="176" t="s">
        <v>162</v>
      </c>
      <c r="H182" s="177">
        <v>7</v>
      </c>
      <c r="I182" s="178"/>
      <c r="J182" s="177">
        <f>ROUND(I182*H182,2)</f>
        <v>0</v>
      </c>
      <c r="K182" s="175" t="s">
        <v>146</v>
      </c>
      <c r="L182" s="40"/>
      <c r="M182" s="179" t="s">
        <v>5</v>
      </c>
      <c r="N182" s="180" t="s">
        <v>42</v>
      </c>
      <c r="O182" s="41"/>
      <c r="P182" s="181">
        <f>O182*H182</f>
        <v>0</v>
      </c>
      <c r="Q182" s="181">
        <v>1.6979999999999999E-2</v>
      </c>
      <c r="R182" s="181">
        <f>Q182*H182</f>
        <v>0.11885999999999999</v>
      </c>
      <c r="S182" s="181">
        <v>0</v>
      </c>
      <c r="T182" s="182">
        <f>S182*H182</f>
        <v>0</v>
      </c>
      <c r="AR182" s="23" t="s">
        <v>147</v>
      </c>
      <c r="AT182" s="23" t="s">
        <v>142</v>
      </c>
      <c r="AU182" s="23" t="s">
        <v>81</v>
      </c>
      <c r="AY182" s="23" t="s">
        <v>139</v>
      </c>
      <c r="BE182" s="183">
        <f>IF(N182="základní",J182,0)</f>
        <v>0</v>
      </c>
      <c r="BF182" s="183">
        <f>IF(N182="snížená",J182,0)</f>
        <v>0</v>
      </c>
      <c r="BG182" s="183">
        <f>IF(N182="zákl. přenesená",J182,0)</f>
        <v>0</v>
      </c>
      <c r="BH182" s="183">
        <f>IF(N182="sníž. přenesená",J182,0)</f>
        <v>0</v>
      </c>
      <c r="BI182" s="183">
        <f>IF(N182="nulová",J182,0)</f>
        <v>0</v>
      </c>
      <c r="BJ182" s="23" t="s">
        <v>79</v>
      </c>
      <c r="BK182" s="183">
        <f>ROUND(I182*H182,2)</f>
        <v>0</v>
      </c>
      <c r="BL182" s="23" t="s">
        <v>147</v>
      </c>
      <c r="BM182" s="23" t="s">
        <v>286</v>
      </c>
    </row>
    <row r="183" spans="2:65" s="1" customFormat="1" ht="121.5">
      <c r="B183" s="40"/>
      <c r="D183" s="184" t="s">
        <v>149</v>
      </c>
      <c r="F183" s="185" t="s">
        <v>287</v>
      </c>
      <c r="I183" s="186"/>
      <c r="L183" s="40"/>
      <c r="M183" s="187"/>
      <c r="N183" s="41"/>
      <c r="O183" s="41"/>
      <c r="P183" s="41"/>
      <c r="Q183" s="41"/>
      <c r="R183" s="41"/>
      <c r="S183" s="41"/>
      <c r="T183" s="69"/>
      <c r="AT183" s="23" t="s">
        <v>149</v>
      </c>
      <c r="AU183" s="23" t="s">
        <v>81</v>
      </c>
    </row>
    <row r="184" spans="2:65" s="11" customFormat="1">
      <c r="B184" s="188"/>
      <c r="D184" s="184" t="s">
        <v>151</v>
      </c>
      <c r="E184" s="189" t="s">
        <v>5</v>
      </c>
      <c r="F184" s="190" t="s">
        <v>183</v>
      </c>
      <c r="H184" s="191">
        <v>7</v>
      </c>
      <c r="I184" s="192"/>
      <c r="L184" s="188"/>
      <c r="M184" s="193"/>
      <c r="N184" s="194"/>
      <c r="O184" s="194"/>
      <c r="P184" s="194"/>
      <c r="Q184" s="194"/>
      <c r="R184" s="194"/>
      <c r="S184" s="194"/>
      <c r="T184" s="195"/>
      <c r="AT184" s="189" t="s">
        <v>151</v>
      </c>
      <c r="AU184" s="189" t="s">
        <v>81</v>
      </c>
      <c r="AV184" s="11" t="s">
        <v>81</v>
      </c>
      <c r="AW184" s="11" t="s">
        <v>34</v>
      </c>
      <c r="AX184" s="11" t="s">
        <v>71</v>
      </c>
      <c r="AY184" s="189" t="s">
        <v>139</v>
      </c>
    </row>
    <row r="185" spans="2:65" s="12" customFormat="1">
      <c r="B185" s="196"/>
      <c r="D185" s="184" t="s">
        <v>151</v>
      </c>
      <c r="E185" s="197" t="s">
        <v>5</v>
      </c>
      <c r="F185" s="198" t="s">
        <v>154</v>
      </c>
      <c r="H185" s="199">
        <v>7</v>
      </c>
      <c r="I185" s="200"/>
      <c r="L185" s="196"/>
      <c r="M185" s="201"/>
      <c r="N185" s="202"/>
      <c r="O185" s="202"/>
      <c r="P185" s="202"/>
      <c r="Q185" s="202"/>
      <c r="R185" s="202"/>
      <c r="S185" s="202"/>
      <c r="T185" s="203"/>
      <c r="AT185" s="197" t="s">
        <v>151</v>
      </c>
      <c r="AU185" s="197" t="s">
        <v>81</v>
      </c>
      <c r="AV185" s="12" t="s">
        <v>147</v>
      </c>
      <c r="AW185" s="12" t="s">
        <v>34</v>
      </c>
      <c r="AX185" s="12" t="s">
        <v>79</v>
      </c>
      <c r="AY185" s="197" t="s">
        <v>139</v>
      </c>
    </row>
    <row r="186" spans="2:65" s="1" customFormat="1" ht="16.5" customHeight="1">
      <c r="B186" s="172"/>
      <c r="C186" s="211" t="s">
        <v>288</v>
      </c>
      <c r="D186" s="211" t="s">
        <v>179</v>
      </c>
      <c r="E186" s="212" t="s">
        <v>289</v>
      </c>
      <c r="F186" s="213" t="s">
        <v>290</v>
      </c>
      <c r="G186" s="214" t="s">
        <v>162</v>
      </c>
      <c r="H186" s="215">
        <v>7</v>
      </c>
      <c r="I186" s="216"/>
      <c r="J186" s="215">
        <f>ROUND(I186*H186,2)</f>
        <v>0</v>
      </c>
      <c r="K186" s="213" t="s">
        <v>146</v>
      </c>
      <c r="L186" s="217"/>
      <c r="M186" s="218" t="s">
        <v>5</v>
      </c>
      <c r="N186" s="219" t="s">
        <v>42</v>
      </c>
      <c r="O186" s="41"/>
      <c r="P186" s="181">
        <f>O186*H186</f>
        <v>0</v>
      </c>
      <c r="Q186" s="181">
        <v>1.4500000000000001E-2</v>
      </c>
      <c r="R186" s="181">
        <f>Q186*H186</f>
        <v>0.10150000000000001</v>
      </c>
      <c r="S186" s="181">
        <v>0</v>
      </c>
      <c r="T186" s="182">
        <f>S186*H186</f>
        <v>0</v>
      </c>
      <c r="AR186" s="23" t="s">
        <v>165</v>
      </c>
      <c r="AT186" s="23" t="s">
        <v>179</v>
      </c>
      <c r="AU186" s="23" t="s">
        <v>81</v>
      </c>
      <c r="AY186" s="23" t="s">
        <v>139</v>
      </c>
      <c r="BE186" s="183">
        <f>IF(N186="základní",J186,0)</f>
        <v>0</v>
      </c>
      <c r="BF186" s="183">
        <f>IF(N186="snížená",J186,0)</f>
        <v>0</v>
      </c>
      <c r="BG186" s="183">
        <f>IF(N186="zákl. přenesená",J186,0)</f>
        <v>0</v>
      </c>
      <c r="BH186" s="183">
        <f>IF(N186="sníž. přenesená",J186,0)</f>
        <v>0</v>
      </c>
      <c r="BI186" s="183">
        <f>IF(N186="nulová",J186,0)</f>
        <v>0</v>
      </c>
      <c r="BJ186" s="23" t="s">
        <v>79</v>
      </c>
      <c r="BK186" s="183">
        <f>ROUND(I186*H186,2)</f>
        <v>0</v>
      </c>
      <c r="BL186" s="23" t="s">
        <v>147</v>
      </c>
      <c r="BM186" s="23" t="s">
        <v>291</v>
      </c>
    </row>
    <row r="187" spans="2:65" s="1" customFormat="1" ht="25.5" customHeight="1">
      <c r="B187" s="172"/>
      <c r="C187" s="173" t="s">
        <v>292</v>
      </c>
      <c r="D187" s="173" t="s">
        <v>142</v>
      </c>
      <c r="E187" s="174" t="s">
        <v>293</v>
      </c>
      <c r="F187" s="175" t="s">
        <v>294</v>
      </c>
      <c r="G187" s="176" t="s">
        <v>162</v>
      </c>
      <c r="H187" s="177">
        <v>1</v>
      </c>
      <c r="I187" s="178"/>
      <c r="J187" s="177">
        <f>ROUND(I187*H187,2)</f>
        <v>0</v>
      </c>
      <c r="K187" s="175" t="s">
        <v>146</v>
      </c>
      <c r="L187" s="40"/>
      <c r="M187" s="179" t="s">
        <v>5</v>
      </c>
      <c r="N187" s="180" t="s">
        <v>42</v>
      </c>
      <c r="O187" s="41"/>
      <c r="P187" s="181">
        <f>O187*H187</f>
        <v>0</v>
      </c>
      <c r="Q187" s="181">
        <v>0.44169999999999998</v>
      </c>
      <c r="R187" s="181">
        <f>Q187*H187</f>
        <v>0.44169999999999998</v>
      </c>
      <c r="S187" s="181">
        <v>0</v>
      </c>
      <c r="T187" s="182">
        <f>S187*H187</f>
        <v>0</v>
      </c>
      <c r="AR187" s="23" t="s">
        <v>147</v>
      </c>
      <c r="AT187" s="23" t="s">
        <v>142</v>
      </c>
      <c r="AU187" s="23" t="s">
        <v>81</v>
      </c>
      <c r="AY187" s="23" t="s">
        <v>139</v>
      </c>
      <c r="BE187" s="183">
        <f>IF(N187="základní",J187,0)</f>
        <v>0</v>
      </c>
      <c r="BF187" s="183">
        <f>IF(N187="snížená",J187,0)</f>
        <v>0</v>
      </c>
      <c r="BG187" s="183">
        <f>IF(N187="zákl. přenesená",J187,0)</f>
        <v>0</v>
      </c>
      <c r="BH187" s="183">
        <f>IF(N187="sníž. přenesená",J187,0)</f>
        <v>0</v>
      </c>
      <c r="BI187" s="183">
        <f>IF(N187="nulová",J187,0)</f>
        <v>0</v>
      </c>
      <c r="BJ187" s="23" t="s">
        <v>79</v>
      </c>
      <c r="BK187" s="183">
        <f>ROUND(I187*H187,2)</f>
        <v>0</v>
      </c>
      <c r="BL187" s="23" t="s">
        <v>147</v>
      </c>
      <c r="BM187" s="23" t="s">
        <v>295</v>
      </c>
    </row>
    <row r="188" spans="2:65" s="1" customFormat="1" ht="108">
      <c r="B188" s="40"/>
      <c r="D188" s="184" t="s">
        <v>149</v>
      </c>
      <c r="F188" s="185" t="s">
        <v>296</v>
      </c>
      <c r="I188" s="186"/>
      <c r="L188" s="40"/>
      <c r="M188" s="187"/>
      <c r="N188" s="41"/>
      <c r="O188" s="41"/>
      <c r="P188" s="41"/>
      <c r="Q188" s="41"/>
      <c r="R188" s="41"/>
      <c r="S188" s="41"/>
      <c r="T188" s="69"/>
      <c r="AT188" s="23" t="s">
        <v>149</v>
      </c>
      <c r="AU188" s="23" t="s">
        <v>81</v>
      </c>
    </row>
    <row r="189" spans="2:65" s="1" customFormat="1" ht="16.5" customHeight="1">
      <c r="B189" s="172"/>
      <c r="C189" s="211" t="s">
        <v>297</v>
      </c>
      <c r="D189" s="211" t="s">
        <v>179</v>
      </c>
      <c r="E189" s="212" t="s">
        <v>298</v>
      </c>
      <c r="F189" s="213" t="s">
        <v>299</v>
      </c>
      <c r="G189" s="214" t="s">
        <v>162</v>
      </c>
      <c r="H189" s="215">
        <v>1</v>
      </c>
      <c r="I189" s="216"/>
      <c r="J189" s="215">
        <f>ROUND(I189*H189,2)</f>
        <v>0</v>
      </c>
      <c r="K189" s="213" t="s">
        <v>146</v>
      </c>
      <c r="L189" s="217"/>
      <c r="M189" s="218" t="s">
        <v>5</v>
      </c>
      <c r="N189" s="219" t="s">
        <v>42</v>
      </c>
      <c r="O189" s="41"/>
      <c r="P189" s="181">
        <f>O189*H189</f>
        <v>0</v>
      </c>
      <c r="Q189" s="181">
        <v>1.4500000000000001E-2</v>
      </c>
      <c r="R189" s="181">
        <f>Q189*H189</f>
        <v>1.4500000000000001E-2</v>
      </c>
      <c r="S189" s="181">
        <v>0</v>
      </c>
      <c r="T189" s="182">
        <f>S189*H189</f>
        <v>0</v>
      </c>
      <c r="AR189" s="23" t="s">
        <v>165</v>
      </c>
      <c r="AT189" s="23" t="s">
        <v>179</v>
      </c>
      <c r="AU189" s="23" t="s">
        <v>81</v>
      </c>
      <c r="AY189" s="23" t="s">
        <v>139</v>
      </c>
      <c r="BE189" s="183">
        <f>IF(N189="základní",J189,0)</f>
        <v>0</v>
      </c>
      <c r="BF189" s="183">
        <f>IF(N189="snížená",J189,0)</f>
        <v>0</v>
      </c>
      <c r="BG189" s="183">
        <f>IF(N189="zákl. přenesená",J189,0)</f>
        <v>0</v>
      </c>
      <c r="BH189" s="183">
        <f>IF(N189="sníž. přenesená",J189,0)</f>
        <v>0</v>
      </c>
      <c r="BI189" s="183">
        <f>IF(N189="nulová",J189,0)</f>
        <v>0</v>
      </c>
      <c r="BJ189" s="23" t="s">
        <v>79</v>
      </c>
      <c r="BK189" s="183">
        <f>ROUND(I189*H189,2)</f>
        <v>0</v>
      </c>
      <c r="BL189" s="23" t="s">
        <v>147</v>
      </c>
      <c r="BM189" s="23" t="s">
        <v>300</v>
      </c>
    </row>
    <row r="190" spans="2:65" s="10" customFormat="1" ht="29.85" customHeight="1">
      <c r="B190" s="159"/>
      <c r="D190" s="160" t="s">
        <v>70</v>
      </c>
      <c r="E190" s="170" t="s">
        <v>165</v>
      </c>
      <c r="F190" s="170" t="s">
        <v>301</v>
      </c>
      <c r="I190" s="162"/>
      <c r="J190" s="171">
        <f>BK190</f>
        <v>0</v>
      </c>
      <c r="L190" s="159"/>
      <c r="M190" s="164"/>
      <c r="N190" s="165"/>
      <c r="O190" s="165"/>
      <c r="P190" s="166">
        <f>SUM(P191:P194)</f>
        <v>0</v>
      </c>
      <c r="Q190" s="165"/>
      <c r="R190" s="166">
        <f>SUM(R191:R194)</f>
        <v>3.0999999999999999E-3</v>
      </c>
      <c r="S190" s="165"/>
      <c r="T190" s="167">
        <f>SUM(T191:T194)</f>
        <v>0</v>
      </c>
      <c r="AR190" s="160" t="s">
        <v>79</v>
      </c>
      <c r="AT190" s="168" t="s">
        <v>70</v>
      </c>
      <c r="AU190" s="168" t="s">
        <v>79</v>
      </c>
      <c r="AY190" s="160" t="s">
        <v>139</v>
      </c>
      <c r="BK190" s="169">
        <f>SUM(BK191:BK194)</f>
        <v>0</v>
      </c>
    </row>
    <row r="191" spans="2:65" s="1" customFormat="1" ht="16.5" customHeight="1">
      <c r="B191" s="172"/>
      <c r="C191" s="173" t="s">
        <v>302</v>
      </c>
      <c r="D191" s="173" t="s">
        <v>142</v>
      </c>
      <c r="E191" s="174" t="s">
        <v>303</v>
      </c>
      <c r="F191" s="175" t="s">
        <v>304</v>
      </c>
      <c r="G191" s="176" t="s">
        <v>162</v>
      </c>
      <c r="H191" s="177">
        <v>10</v>
      </c>
      <c r="I191" s="178"/>
      <c r="J191" s="177">
        <f>ROUND(I191*H191,2)</f>
        <v>0</v>
      </c>
      <c r="K191" s="175" t="s">
        <v>146</v>
      </c>
      <c r="L191" s="40"/>
      <c r="M191" s="179" t="s">
        <v>5</v>
      </c>
      <c r="N191" s="180" t="s">
        <v>42</v>
      </c>
      <c r="O191" s="41"/>
      <c r="P191" s="181">
        <f>O191*H191</f>
        <v>0</v>
      </c>
      <c r="Q191" s="181">
        <v>3.1E-4</v>
      </c>
      <c r="R191" s="181">
        <f>Q191*H191</f>
        <v>3.0999999999999999E-3</v>
      </c>
      <c r="S191" s="181">
        <v>0</v>
      </c>
      <c r="T191" s="182">
        <f>S191*H191</f>
        <v>0</v>
      </c>
      <c r="AR191" s="23" t="s">
        <v>147</v>
      </c>
      <c r="AT191" s="23" t="s">
        <v>142</v>
      </c>
      <c r="AU191" s="23" t="s">
        <v>81</v>
      </c>
      <c r="AY191" s="23" t="s">
        <v>139</v>
      </c>
      <c r="BE191" s="183">
        <f>IF(N191="základní",J191,0)</f>
        <v>0</v>
      </c>
      <c r="BF191" s="183">
        <f>IF(N191="snížená",J191,0)</f>
        <v>0</v>
      </c>
      <c r="BG191" s="183">
        <f>IF(N191="zákl. přenesená",J191,0)</f>
        <v>0</v>
      </c>
      <c r="BH191" s="183">
        <f>IF(N191="sníž. přenesená",J191,0)</f>
        <v>0</v>
      </c>
      <c r="BI191" s="183">
        <f>IF(N191="nulová",J191,0)</f>
        <v>0</v>
      </c>
      <c r="BJ191" s="23" t="s">
        <v>79</v>
      </c>
      <c r="BK191" s="183">
        <f>ROUND(I191*H191,2)</f>
        <v>0</v>
      </c>
      <c r="BL191" s="23" t="s">
        <v>147</v>
      </c>
      <c r="BM191" s="23" t="s">
        <v>305</v>
      </c>
    </row>
    <row r="192" spans="2:65" s="1" customFormat="1" ht="67.5">
      <c r="B192" s="40"/>
      <c r="D192" s="184" t="s">
        <v>149</v>
      </c>
      <c r="F192" s="185" t="s">
        <v>306</v>
      </c>
      <c r="I192" s="186"/>
      <c r="L192" s="40"/>
      <c r="M192" s="187"/>
      <c r="N192" s="41"/>
      <c r="O192" s="41"/>
      <c r="P192" s="41"/>
      <c r="Q192" s="41"/>
      <c r="R192" s="41"/>
      <c r="S192" s="41"/>
      <c r="T192" s="69"/>
      <c r="AT192" s="23" t="s">
        <v>149</v>
      </c>
      <c r="AU192" s="23" t="s">
        <v>81</v>
      </c>
    </row>
    <row r="193" spans="2:65" s="11" customFormat="1">
      <c r="B193" s="188"/>
      <c r="D193" s="184" t="s">
        <v>151</v>
      </c>
      <c r="E193" s="189" t="s">
        <v>5</v>
      </c>
      <c r="F193" s="190" t="s">
        <v>200</v>
      </c>
      <c r="H193" s="191">
        <v>10</v>
      </c>
      <c r="I193" s="192"/>
      <c r="L193" s="188"/>
      <c r="M193" s="193"/>
      <c r="N193" s="194"/>
      <c r="O193" s="194"/>
      <c r="P193" s="194"/>
      <c r="Q193" s="194"/>
      <c r="R193" s="194"/>
      <c r="S193" s="194"/>
      <c r="T193" s="195"/>
      <c r="AT193" s="189" t="s">
        <v>151</v>
      </c>
      <c r="AU193" s="189" t="s">
        <v>81</v>
      </c>
      <c r="AV193" s="11" t="s">
        <v>81</v>
      </c>
      <c r="AW193" s="11" t="s">
        <v>34</v>
      </c>
      <c r="AX193" s="11" t="s">
        <v>71</v>
      </c>
      <c r="AY193" s="189" t="s">
        <v>139</v>
      </c>
    </row>
    <row r="194" spans="2:65" s="12" customFormat="1">
      <c r="B194" s="196"/>
      <c r="D194" s="184" t="s">
        <v>151</v>
      </c>
      <c r="E194" s="197" t="s">
        <v>5</v>
      </c>
      <c r="F194" s="198" t="s">
        <v>154</v>
      </c>
      <c r="H194" s="199">
        <v>10</v>
      </c>
      <c r="I194" s="200"/>
      <c r="L194" s="196"/>
      <c r="M194" s="201"/>
      <c r="N194" s="202"/>
      <c r="O194" s="202"/>
      <c r="P194" s="202"/>
      <c r="Q194" s="202"/>
      <c r="R194" s="202"/>
      <c r="S194" s="202"/>
      <c r="T194" s="203"/>
      <c r="AT194" s="197" t="s">
        <v>151</v>
      </c>
      <c r="AU194" s="197" t="s">
        <v>81</v>
      </c>
      <c r="AV194" s="12" t="s">
        <v>147</v>
      </c>
      <c r="AW194" s="12" t="s">
        <v>34</v>
      </c>
      <c r="AX194" s="12" t="s">
        <v>79</v>
      </c>
      <c r="AY194" s="197" t="s">
        <v>139</v>
      </c>
    </row>
    <row r="195" spans="2:65" s="10" customFormat="1" ht="29.85" customHeight="1">
      <c r="B195" s="159"/>
      <c r="D195" s="160" t="s">
        <v>70</v>
      </c>
      <c r="E195" s="170" t="s">
        <v>193</v>
      </c>
      <c r="F195" s="170" t="s">
        <v>307</v>
      </c>
      <c r="I195" s="162"/>
      <c r="J195" s="171">
        <f>BK195</f>
        <v>0</v>
      </c>
      <c r="L195" s="159"/>
      <c r="M195" s="164"/>
      <c r="N195" s="165"/>
      <c r="O195" s="165"/>
      <c r="P195" s="166">
        <f>SUM(P196:P228)</f>
        <v>0</v>
      </c>
      <c r="Q195" s="165"/>
      <c r="R195" s="166">
        <f>SUM(R196:R228)</f>
        <v>3.9452000000000001E-2</v>
      </c>
      <c r="S195" s="165"/>
      <c r="T195" s="167">
        <f>SUM(T196:T228)</f>
        <v>10.79167</v>
      </c>
      <c r="AR195" s="160" t="s">
        <v>79</v>
      </c>
      <c r="AT195" s="168" t="s">
        <v>70</v>
      </c>
      <c r="AU195" s="168" t="s">
        <v>79</v>
      </c>
      <c r="AY195" s="160" t="s">
        <v>139</v>
      </c>
      <c r="BK195" s="169">
        <f>SUM(BK196:BK228)</f>
        <v>0</v>
      </c>
    </row>
    <row r="196" spans="2:65" s="1" customFormat="1" ht="63.75" customHeight="1">
      <c r="B196" s="172"/>
      <c r="C196" s="173" t="s">
        <v>308</v>
      </c>
      <c r="D196" s="173" t="s">
        <v>142</v>
      </c>
      <c r="E196" s="174" t="s">
        <v>309</v>
      </c>
      <c r="F196" s="175" t="s">
        <v>310</v>
      </c>
      <c r="G196" s="176" t="s">
        <v>145</v>
      </c>
      <c r="H196" s="177">
        <v>151.30000000000001</v>
      </c>
      <c r="I196" s="178"/>
      <c r="J196" s="177">
        <f>ROUND(I196*H196,2)</f>
        <v>0</v>
      </c>
      <c r="K196" s="175" t="s">
        <v>146</v>
      </c>
      <c r="L196" s="40"/>
      <c r="M196" s="179" t="s">
        <v>5</v>
      </c>
      <c r="N196" s="180" t="s">
        <v>42</v>
      </c>
      <c r="O196" s="41"/>
      <c r="P196" s="181">
        <f>O196*H196</f>
        <v>0</v>
      </c>
      <c r="Q196" s="181">
        <v>4.0000000000000003E-5</v>
      </c>
      <c r="R196" s="181">
        <f>Q196*H196</f>
        <v>6.052000000000001E-3</v>
      </c>
      <c r="S196" s="181">
        <v>0</v>
      </c>
      <c r="T196" s="182">
        <f>S196*H196</f>
        <v>0</v>
      </c>
      <c r="AR196" s="23" t="s">
        <v>147</v>
      </c>
      <c r="AT196" s="23" t="s">
        <v>142</v>
      </c>
      <c r="AU196" s="23" t="s">
        <v>81</v>
      </c>
      <c r="AY196" s="23" t="s">
        <v>139</v>
      </c>
      <c r="BE196" s="183">
        <f>IF(N196="základní",J196,0)</f>
        <v>0</v>
      </c>
      <c r="BF196" s="183">
        <f>IF(N196="snížená",J196,0)</f>
        <v>0</v>
      </c>
      <c r="BG196" s="183">
        <f>IF(N196="zákl. přenesená",J196,0)</f>
        <v>0</v>
      </c>
      <c r="BH196" s="183">
        <f>IF(N196="sníž. přenesená",J196,0)</f>
        <v>0</v>
      </c>
      <c r="BI196" s="183">
        <f>IF(N196="nulová",J196,0)</f>
        <v>0</v>
      </c>
      <c r="BJ196" s="23" t="s">
        <v>79</v>
      </c>
      <c r="BK196" s="183">
        <f>ROUND(I196*H196,2)</f>
        <v>0</v>
      </c>
      <c r="BL196" s="23" t="s">
        <v>147</v>
      </c>
      <c r="BM196" s="23" t="s">
        <v>311</v>
      </c>
    </row>
    <row r="197" spans="2:65" s="1" customFormat="1" ht="94.5">
      <c r="B197" s="40"/>
      <c r="D197" s="184" t="s">
        <v>149</v>
      </c>
      <c r="F197" s="185" t="s">
        <v>312</v>
      </c>
      <c r="I197" s="186"/>
      <c r="L197" s="40"/>
      <c r="M197" s="187"/>
      <c r="N197" s="41"/>
      <c r="O197" s="41"/>
      <c r="P197" s="41"/>
      <c r="Q197" s="41"/>
      <c r="R197" s="41"/>
      <c r="S197" s="41"/>
      <c r="T197" s="69"/>
      <c r="AT197" s="23" t="s">
        <v>149</v>
      </c>
      <c r="AU197" s="23" t="s">
        <v>81</v>
      </c>
    </row>
    <row r="198" spans="2:65" s="11" customFormat="1">
      <c r="B198" s="188"/>
      <c r="D198" s="184" t="s">
        <v>151</v>
      </c>
      <c r="E198" s="189" t="s">
        <v>5</v>
      </c>
      <c r="F198" s="190" t="s">
        <v>220</v>
      </c>
      <c r="H198" s="191">
        <v>151.30000000000001</v>
      </c>
      <c r="I198" s="192"/>
      <c r="L198" s="188"/>
      <c r="M198" s="193"/>
      <c r="N198" s="194"/>
      <c r="O198" s="194"/>
      <c r="P198" s="194"/>
      <c r="Q198" s="194"/>
      <c r="R198" s="194"/>
      <c r="S198" s="194"/>
      <c r="T198" s="195"/>
      <c r="AT198" s="189" t="s">
        <v>151</v>
      </c>
      <c r="AU198" s="189" t="s">
        <v>81</v>
      </c>
      <c r="AV198" s="11" t="s">
        <v>81</v>
      </c>
      <c r="AW198" s="11" t="s">
        <v>34</v>
      </c>
      <c r="AX198" s="11" t="s">
        <v>71</v>
      </c>
      <c r="AY198" s="189" t="s">
        <v>139</v>
      </c>
    </row>
    <row r="199" spans="2:65" s="12" customFormat="1">
      <c r="B199" s="196"/>
      <c r="D199" s="184" t="s">
        <v>151</v>
      </c>
      <c r="E199" s="197" t="s">
        <v>5</v>
      </c>
      <c r="F199" s="198" t="s">
        <v>154</v>
      </c>
      <c r="H199" s="199">
        <v>151.30000000000001</v>
      </c>
      <c r="I199" s="200"/>
      <c r="L199" s="196"/>
      <c r="M199" s="201"/>
      <c r="N199" s="202"/>
      <c r="O199" s="202"/>
      <c r="P199" s="202"/>
      <c r="Q199" s="202"/>
      <c r="R199" s="202"/>
      <c r="S199" s="202"/>
      <c r="T199" s="203"/>
      <c r="AT199" s="197" t="s">
        <v>151</v>
      </c>
      <c r="AU199" s="197" t="s">
        <v>81</v>
      </c>
      <c r="AV199" s="12" t="s">
        <v>147</v>
      </c>
      <c r="AW199" s="12" t="s">
        <v>34</v>
      </c>
      <c r="AX199" s="12" t="s">
        <v>79</v>
      </c>
      <c r="AY199" s="197" t="s">
        <v>139</v>
      </c>
    </row>
    <row r="200" spans="2:65" s="1" customFormat="1" ht="38.25" customHeight="1">
      <c r="B200" s="172"/>
      <c r="C200" s="173" t="s">
        <v>313</v>
      </c>
      <c r="D200" s="173" t="s">
        <v>142</v>
      </c>
      <c r="E200" s="174" t="s">
        <v>314</v>
      </c>
      <c r="F200" s="175" t="s">
        <v>315</v>
      </c>
      <c r="G200" s="176" t="s">
        <v>162</v>
      </c>
      <c r="H200" s="177">
        <v>1</v>
      </c>
      <c r="I200" s="178"/>
      <c r="J200" s="177">
        <f>ROUND(I200*H200,2)</f>
        <v>0</v>
      </c>
      <c r="K200" s="175" t="s">
        <v>146</v>
      </c>
      <c r="L200" s="40"/>
      <c r="M200" s="179" t="s">
        <v>5</v>
      </c>
      <c r="N200" s="180" t="s">
        <v>42</v>
      </c>
      <c r="O200" s="41"/>
      <c r="P200" s="181">
        <f>O200*H200</f>
        <v>0</v>
      </c>
      <c r="Q200" s="181">
        <v>2.3400000000000001E-2</v>
      </c>
      <c r="R200" s="181">
        <f>Q200*H200</f>
        <v>2.3400000000000001E-2</v>
      </c>
      <c r="S200" s="181">
        <v>0</v>
      </c>
      <c r="T200" s="182">
        <f>S200*H200</f>
        <v>0</v>
      </c>
      <c r="AR200" s="23" t="s">
        <v>147</v>
      </c>
      <c r="AT200" s="23" t="s">
        <v>142</v>
      </c>
      <c r="AU200" s="23" t="s">
        <v>81</v>
      </c>
      <c r="AY200" s="23" t="s">
        <v>139</v>
      </c>
      <c r="BE200" s="183">
        <f>IF(N200="základní",J200,0)</f>
        <v>0</v>
      </c>
      <c r="BF200" s="183">
        <f>IF(N200="snížená",J200,0)</f>
        <v>0</v>
      </c>
      <c r="BG200" s="183">
        <f>IF(N200="zákl. přenesená",J200,0)</f>
        <v>0</v>
      </c>
      <c r="BH200" s="183">
        <f>IF(N200="sníž. přenesená",J200,0)</f>
        <v>0</v>
      </c>
      <c r="BI200" s="183">
        <f>IF(N200="nulová",J200,0)</f>
        <v>0</v>
      </c>
      <c r="BJ200" s="23" t="s">
        <v>79</v>
      </c>
      <c r="BK200" s="183">
        <f>ROUND(I200*H200,2)</f>
        <v>0</v>
      </c>
      <c r="BL200" s="23" t="s">
        <v>147</v>
      </c>
      <c r="BM200" s="23" t="s">
        <v>316</v>
      </c>
    </row>
    <row r="201" spans="2:65" s="1" customFormat="1" ht="81">
      <c r="B201" s="40"/>
      <c r="D201" s="184" t="s">
        <v>149</v>
      </c>
      <c r="F201" s="185" t="s">
        <v>317</v>
      </c>
      <c r="I201" s="186"/>
      <c r="L201" s="40"/>
      <c r="M201" s="187"/>
      <c r="N201" s="41"/>
      <c r="O201" s="41"/>
      <c r="P201" s="41"/>
      <c r="Q201" s="41"/>
      <c r="R201" s="41"/>
      <c r="S201" s="41"/>
      <c r="T201" s="69"/>
      <c r="AT201" s="23" t="s">
        <v>149</v>
      </c>
      <c r="AU201" s="23" t="s">
        <v>81</v>
      </c>
    </row>
    <row r="202" spans="2:65" s="11" customFormat="1">
      <c r="B202" s="188"/>
      <c r="D202" s="184" t="s">
        <v>151</v>
      </c>
      <c r="E202" s="189" t="s">
        <v>5</v>
      </c>
      <c r="F202" s="190" t="s">
        <v>79</v>
      </c>
      <c r="H202" s="191">
        <v>1</v>
      </c>
      <c r="I202" s="192"/>
      <c r="L202" s="188"/>
      <c r="M202" s="193"/>
      <c r="N202" s="194"/>
      <c r="O202" s="194"/>
      <c r="P202" s="194"/>
      <c r="Q202" s="194"/>
      <c r="R202" s="194"/>
      <c r="S202" s="194"/>
      <c r="T202" s="195"/>
      <c r="AT202" s="189" t="s">
        <v>151</v>
      </c>
      <c r="AU202" s="189" t="s">
        <v>81</v>
      </c>
      <c r="AV202" s="11" t="s">
        <v>81</v>
      </c>
      <c r="AW202" s="11" t="s">
        <v>34</v>
      </c>
      <c r="AX202" s="11" t="s">
        <v>71</v>
      </c>
      <c r="AY202" s="189" t="s">
        <v>139</v>
      </c>
    </row>
    <row r="203" spans="2:65" s="13" customFormat="1">
      <c r="B203" s="204"/>
      <c r="D203" s="184" t="s">
        <v>151</v>
      </c>
      <c r="E203" s="205" t="s">
        <v>5</v>
      </c>
      <c r="F203" s="206" t="s">
        <v>318</v>
      </c>
      <c r="H203" s="205" t="s">
        <v>5</v>
      </c>
      <c r="I203" s="207"/>
      <c r="L203" s="204"/>
      <c r="M203" s="208"/>
      <c r="N203" s="209"/>
      <c r="O203" s="209"/>
      <c r="P203" s="209"/>
      <c r="Q203" s="209"/>
      <c r="R203" s="209"/>
      <c r="S203" s="209"/>
      <c r="T203" s="210"/>
      <c r="AT203" s="205" t="s">
        <v>151</v>
      </c>
      <c r="AU203" s="205" t="s">
        <v>81</v>
      </c>
      <c r="AV203" s="13" t="s">
        <v>79</v>
      </c>
      <c r="AW203" s="13" t="s">
        <v>34</v>
      </c>
      <c r="AX203" s="13" t="s">
        <v>71</v>
      </c>
      <c r="AY203" s="205" t="s">
        <v>139</v>
      </c>
    </row>
    <row r="204" spans="2:65" s="12" customFormat="1">
      <c r="B204" s="196"/>
      <c r="D204" s="184" t="s">
        <v>151</v>
      </c>
      <c r="E204" s="197" t="s">
        <v>5</v>
      </c>
      <c r="F204" s="198" t="s">
        <v>154</v>
      </c>
      <c r="H204" s="199">
        <v>1</v>
      </c>
      <c r="I204" s="200"/>
      <c r="L204" s="196"/>
      <c r="M204" s="201"/>
      <c r="N204" s="202"/>
      <c r="O204" s="202"/>
      <c r="P204" s="202"/>
      <c r="Q204" s="202"/>
      <c r="R204" s="202"/>
      <c r="S204" s="202"/>
      <c r="T204" s="203"/>
      <c r="AT204" s="197" t="s">
        <v>151</v>
      </c>
      <c r="AU204" s="197" t="s">
        <v>81</v>
      </c>
      <c r="AV204" s="12" t="s">
        <v>147</v>
      </c>
      <c r="AW204" s="12" t="s">
        <v>34</v>
      </c>
      <c r="AX204" s="12" t="s">
        <v>79</v>
      </c>
      <c r="AY204" s="197" t="s">
        <v>139</v>
      </c>
    </row>
    <row r="205" spans="2:65" s="1" customFormat="1" ht="16.5" customHeight="1">
      <c r="B205" s="172"/>
      <c r="C205" s="211" t="s">
        <v>319</v>
      </c>
      <c r="D205" s="211" t="s">
        <v>179</v>
      </c>
      <c r="E205" s="212" t="s">
        <v>320</v>
      </c>
      <c r="F205" s="213" t="s">
        <v>321</v>
      </c>
      <c r="G205" s="214" t="s">
        <v>162</v>
      </c>
      <c r="H205" s="215">
        <v>1</v>
      </c>
      <c r="I205" s="216"/>
      <c r="J205" s="215">
        <f>ROUND(I205*H205,2)</f>
        <v>0</v>
      </c>
      <c r="K205" s="213" t="s">
        <v>146</v>
      </c>
      <c r="L205" s="217"/>
      <c r="M205" s="218" t="s">
        <v>5</v>
      </c>
      <c r="N205" s="219" t="s">
        <v>42</v>
      </c>
      <c r="O205" s="41"/>
      <c r="P205" s="181">
        <f>O205*H205</f>
        <v>0</v>
      </c>
      <c r="Q205" s="181">
        <v>0.01</v>
      </c>
      <c r="R205" s="181">
        <f>Q205*H205</f>
        <v>0.01</v>
      </c>
      <c r="S205" s="181">
        <v>0</v>
      </c>
      <c r="T205" s="182">
        <f>S205*H205</f>
        <v>0</v>
      </c>
      <c r="AR205" s="23" t="s">
        <v>165</v>
      </c>
      <c r="AT205" s="23" t="s">
        <v>179</v>
      </c>
      <c r="AU205" s="23" t="s">
        <v>81</v>
      </c>
      <c r="AY205" s="23" t="s">
        <v>139</v>
      </c>
      <c r="BE205" s="183">
        <f>IF(N205="základní",J205,0)</f>
        <v>0</v>
      </c>
      <c r="BF205" s="183">
        <f>IF(N205="snížená",J205,0)</f>
        <v>0</v>
      </c>
      <c r="BG205" s="183">
        <f>IF(N205="zákl. přenesená",J205,0)</f>
        <v>0</v>
      </c>
      <c r="BH205" s="183">
        <f>IF(N205="sníž. přenesená",J205,0)</f>
        <v>0</v>
      </c>
      <c r="BI205" s="183">
        <f>IF(N205="nulová",J205,0)</f>
        <v>0</v>
      </c>
      <c r="BJ205" s="23" t="s">
        <v>79</v>
      </c>
      <c r="BK205" s="183">
        <f>ROUND(I205*H205,2)</f>
        <v>0</v>
      </c>
      <c r="BL205" s="23" t="s">
        <v>147</v>
      </c>
      <c r="BM205" s="23" t="s">
        <v>322</v>
      </c>
    </row>
    <row r="206" spans="2:65" s="1" customFormat="1" ht="38.25" customHeight="1">
      <c r="B206" s="172"/>
      <c r="C206" s="173" t="s">
        <v>323</v>
      </c>
      <c r="D206" s="173" t="s">
        <v>142</v>
      </c>
      <c r="E206" s="174" t="s">
        <v>324</v>
      </c>
      <c r="F206" s="175" t="s">
        <v>325</v>
      </c>
      <c r="G206" s="176" t="s">
        <v>145</v>
      </c>
      <c r="H206" s="177">
        <v>67.83</v>
      </c>
      <c r="I206" s="178"/>
      <c r="J206" s="177">
        <f>ROUND(I206*H206,2)</f>
        <v>0</v>
      </c>
      <c r="K206" s="175" t="s">
        <v>146</v>
      </c>
      <c r="L206" s="40"/>
      <c r="M206" s="179" t="s">
        <v>5</v>
      </c>
      <c r="N206" s="180" t="s">
        <v>42</v>
      </c>
      <c r="O206" s="41"/>
      <c r="P206" s="181">
        <f>O206*H206</f>
        <v>0</v>
      </c>
      <c r="Q206" s="181">
        <v>0</v>
      </c>
      <c r="R206" s="181">
        <f>Q206*H206</f>
        <v>0</v>
      </c>
      <c r="S206" s="181">
        <v>0.11700000000000001</v>
      </c>
      <c r="T206" s="182">
        <f>S206*H206</f>
        <v>7.9361100000000002</v>
      </c>
      <c r="AR206" s="23" t="s">
        <v>147</v>
      </c>
      <c r="AT206" s="23" t="s">
        <v>142</v>
      </c>
      <c r="AU206" s="23" t="s">
        <v>81</v>
      </c>
      <c r="AY206" s="23" t="s">
        <v>139</v>
      </c>
      <c r="BE206" s="183">
        <f>IF(N206="základní",J206,0)</f>
        <v>0</v>
      </c>
      <c r="BF206" s="183">
        <f>IF(N206="snížená",J206,0)</f>
        <v>0</v>
      </c>
      <c r="BG206" s="183">
        <f>IF(N206="zákl. přenesená",J206,0)</f>
        <v>0</v>
      </c>
      <c r="BH206" s="183">
        <f>IF(N206="sníž. přenesená",J206,0)</f>
        <v>0</v>
      </c>
      <c r="BI206" s="183">
        <f>IF(N206="nulová",J206,0)</f>
        <v>0</v>
      </c>
      <c r="BJ206" s="23" t="s">
        <v>79</v>
      </c>
      <c r="BK206" s="183">
        <f>ROUND(I206*H206,2)</f>
        <v>0</v>
      </c>
      <c r="BL206" s="23" t="s">
        <v>147</v>
      </c>
      <c r="BM206" s="23" t="s">
        <v>326</v>
      </c>
    </row>
    <row r="207" spans="2:65" s="11" customFormat="1">
      <c r="B207" s="188"/>
      <c r="D207" s="184" t="s">
        <v>151</v>
      </c>
      <c r="E207" s="189" t="s">
        <v>5</v>
      </c>
      <c r="F207" s="190" t="s">
        <v>327</v>
      </c>
      <c r="H207" s="191">
        <v>20.88</v>
      </c>
      <c r="I207" s="192"/>
      <c r="L207" s="188"/>
      <c r="M207" s="193"/>
      <c r="N207" s="194"/>
      <c r="O207" s="194"/>
      <c r="P207" s="194"/>
      <c r="Q207" s="194"/>
      <c r="R207" s="194"/>
      <c r="S207" s="194"/>
      <c r="T207" s="195"/>
      <c r="AT207" s="189" t="s">
        <v>151</v>
      </c>
      <c r="AU207" s="189" t="s">
        <v>81</v>
      </c>
      <c r="AV207" s="11" t="s">
        <v>81</v>
      </c>
      <c r="AW207" s="11" t="s">
        <v>34</v>
      </c>
      <c r="AX207" s="11" t="s">
        <v>71</v>
      </c>
      <c r="AY207" s="189" t="s">
        <v>139</v>
      </c>
    </row>
    <row r="208" spans="2:65" s="11" customFormat="1">
      <c r="B208" s="188"/>
      <c r="D208" s="184" t="s">
        <v>151</v>
      </c>
      <c r="E208" s="189" t="s">
        <v>5</v>
      </c>
      <c r="F208" s="190" t="s">
        <v>328</v>
      </c>
      <c r="H208" s="191">
        <v>46.95</v>
      </c>
      <c r="I208" s="192"/>
      <c r="L208" s="188"/>
      <c r="M208" s="193"/>
      <c r="N208" s="194"/>
      <c r="O208" s="194"/>
      <c r="P208" s="194"/>
      <c r="Q208" s="194"/>
      <c r="R208" s="194"/>
      <c r="S208" s="194"/>
      <c r="T208" s="195"/>
      <c r="AT208" s="189" t="s">
        <v>151</v>
      </c>
      <c r="AU208" s="189" t="s">
        <v>81</v>
      </c>
      <c r="AV208" s="11" t="s">
        <v>81</v>
      </c>
      <c r="AW208" s="11" t="s">
        <v>34</v>
      </c>
      <c r="AX208" s="11" t="s">
        <v>71</v>
      </c>
      <c r="AY208" s="189" t="s">
        <v>139</v>
      </c>
    </row>
    <row r="209" spans="2:65" s="12" customFormat="1">
      <c r="B209" s="196"/>
      <c r="D209" s="184" t="s">
        <v>151</v>
      </c>
      <c r="E209" s="197" t="s">
        <v>5</v>
      </c>
      <c r="F209" s="198" t="s">
        <v>154</v>
      </c>
      <c r="H209" s="199">
        <v>67.83</v>
      </c>
      <c r="I209" s="200"/>
      <c r="L209" s="196"/>
      <c r="M209" s="201"/>
      <c r="N209" s="202"/>
      <c r="O209" s="202"/>
      <c r="P209" s="202"/>
      <c r="Q209" s="202"/>
      <c r="R209" s="202"/>
      <c r="S209" s="202"/>
      <c r="T209" s="203"/>
      <c r="AT209" s="197" t="s">
        <v>151</v>
      </c>
      <c r="AU209" s="197" t="s">
        <v>81</v>
      </c>
      <c r="AV209" s="12" t="s">
        <v>147</v>
      </c>
      <c r="AW209" s="12" t="s">
        <v>34</v>
      </c>
      <c r="AX209" s="12" t="s">
        <v>79</v>
      </c>
      <c r="AY209" s="197" t="s">
        <v>139</v>
      </c>
    </row>
    <row r="210" spans="2:65" s="1" customFormat="1" ht="25.5" customHeight="1">
      <c r="B210" s="172"/>
      <c r="C210" s="173" t="s">
        <v>329</v>
      </c>
      <c r="D210" s="173" t="s">
        <v>142</v>
      </c>
      <c r="E210" s="174" t="s">
        <v>330</v>
      </c>
      <c r="F210" s="175" t="s">
        <v>331</v>
      </c>
      <c r="G210" s="176" t="s">
        <v>145</v>
      </c>
      <c r="H210" s="177">
        <v>13.6</v>
      </c>
      <c r="I210" s="178"/>
      <c r="J210" s="177">
        <f>ROUND(I210*H210,2)</f>
        <v>0</v>
      </c>
      <c r="K210" s="175" t="s">
        <v>146</v>
      </c>
      <c r="L210" s="40"/>
      <c r="M210" s="179" t="s">
        <v>5</v>
      </c>
      <c r="N210" s="180" t="s">
        <v>42</v>
      </c>
      <c r="O210" s="41"/>
      <c r="P210" s="181">
        <f>O210*H210</f>
        <v>0</v>
      </c>
      <c r="Q210" s="181">
        <v>0</v>
      </c>
      <c r="R210" s="181">
        <f>Q210*H210</f>
        <v>0</v>
      </c>
      <c r="S210" s="181">
        <v>7.5999999999999998E-2</v>
      </c>
      <c r="T210" s="182">
        <f>S210*H210</f>
        <v>1.0335999999999999</v>
      </c>
      <c r="AR210" s="23" t="s">
        <v>147</v>
      </c>
      <c r="AT210" s="23" t="s">
        <v>142</v>
      </c>
      <c r="AU210" s="23" t="s">
        <v>81</v>
      </c>
      <c r="AY210" s="23" t="s">
        <v>139</v>
      </c>
      <c r="BE210" s="183">
        <f>IF(N210="základní",J210,0)</f>
        <v>0</v>
      </c>
      <c r="BF210" s="183">
        <f>IF(N210="snížená",J210,0)</f>
        <v>0</v>
      </c>
      <c r="BG210" s="183">
        <f>IF(N210="zákl. přenesená",J210,0)</f>
        <v>0</v>
      </c>
      <c r="BH210" s="183">
        <f>IF(N210="sníž. přenesená",J210,0)</f>
        <v>0</v>
      </c>
      <c r="BI210" s="183">
        <f>IF(N210="nulová",J210,0)</f>
        <v>0</v>
      </c>
      <c r="BJ210" s="23" t="s">
        <v>79</v>
      </c>
      <c r="BK210" s="183">
        <f>ROUND(I210*H210,2)</f>
        <v>0</v>
      </c>
      <c r="BL210" s="23" t="s">
        <v>147</v>
      </c>
      <c r="BM210" s="23" t="s">
        <v>332</v>
      </c>
    </row>
    <row r="211" spans="2:65" s="1" customFormat="1" ht="40.5">
      <c r="B211" s="40"/>
      <c r="D211" s="184" t="s">
        <v>149</v>
      </c>
      <c r="F211" s="185" t="s">
        <v>333</v>
      </c>
      <c r="I211" s="186"/>
      <c r="L211" s="40"/>
      <c r="M211" s="187"/>
      <c r="N211" s="41"/>
      <c r="O211" s="41"/>
      <c r="P211" s="41"/>
      <c r="Q211" s="41"/>
      <c r="R211" s="41"/>
      <c r="S211" s="41"/>
      <c r="T211" s="69"/>
      <c r="AT211" s="23" t="s">
        <v>149</v>
      </c>
      <c r="AU211" s="23" t="s">
        <v>81</v>
      </c>
    </row>
    <row r="212" spans="2:65" s="11" customFormat="1">
      <c r="B212" s="188"/>
      <c r="D212" s="184" t="s">
        <v>151</v>
      </c>
      <c r="E212" s="189" t="s">
        <v>5</v>
      </c>
      <c r="F212" s="190" t="s">
        <v>334</v>
      </c>
      <c r="H212" s="191">
        <v>4</v>
      </c>
      <c r="I212" s="192"/>
      <c r="L212" s="188"/>
      <c r="M212" s="193"/>
      <c r="N212" s="194"/>
      <c r="O212" s="194"/>
      <c r="P212" s="194"/>
      <c r="Q212" s="194"/>
      <c r="R212" s="194"/>
      <c r="S212" s="194"/>
      <c r="T212" s="195"/>
      <c r="AT212" s="189" t="s">
        <v>151</v>
      </c>
      <c r="AU212" s="189" t="s">
        <v>81</v>
      </c>
      <c r="AV212" s="11" t="s">
        <v>81</v>
      </c>
      <c r="AW212" s="11" t="s">
        <v>34</v>
      </c>
      <c r="AX212" s="11" t="s">
        <v>71</v>
      </c>
      <c r="AY212" s="189" t="s">
        <v>139</v>
      </c>
    </row>
    <row r="213" spans="2:65" s="11" customFormat="1">
      <c r="B213" s="188"/>
      <c r="D213" s="184" t="s">
        <v>151</v>
      </c>
      <c r="E213" s="189" t="s">
        <v>5</v>
      </c>
      <c r="F213" s="190" t="s">
        <v>335</v>
      </c>
      <c r="H213" s="191">
        <v>9.6</v>
      </c>
      <c r="I213" s="192"/>
      <c r="L213" s="188"/>
      <c r="M213" s="193"/>
      <c r="N213" s="194"/>
      <c r="O213" s="194"/>
      <c r="P213" s="194"/>
      <c r="Q213" s="194"/>
      <c r="R213" s="194"/>
      <c r="S213" s="194"/>
      <c r="T213" s="195"/>
      <c r="AT213" s="189" t="s">
        <v>151</v>
      </c>
      <c r="AU213" s="189" t="s">
        <v>81</v>
      </c>
      <c r="AV213" s="11" t="s">
        <v>81</v>
      </c>
      <c r="AW213" s="11" t="s">
        <v>34</v>
      </c>
      <c r="AX213" s="11" t="s">
        <v>71</v>
      </c>
      <c r="AY213" s="189" t="s">
        <v>139</v>
      </c>
    </row>
    <row r="214" spans="2:65" s="12" customFormat="1">
      <c r="B214" s="196"/>
      <c r="D214" s="184" t="s">
        <v>151</v>
      </c>
      <c r="E214" s="197" t="s">
        <v>5</v>
      </c>
      <c r="F214" s="198" t="s">
        <v>154</v>
      </c>
      <c r="H214" s="199">
        <v>13.6</v>
      </c>
      <c r="I214" s="200"/>
      <c r="L214" s="196"/>
      <c r="M214" s="201"/>
      <c r="N214" s="202"/>
      <c r="O214" s="202"/>
      <c r="P214" s="202"/>
      <c r="Q214" s="202"/>
      <c r="R214" s="202"/>
      <c r="S214" s="202"/>
      <c r="T214" s="203"/>
      <c r="AT214" s="197" t="s">
        <v>151</v>
      </c>
      <c r="AU214" s="197" t="s">
        <v>81</v>
      </c>
      <c r="AV214" s="12" t="s">
        <v>147</v>
      </c>
      <c r="AW214" s="12" t="s">
        <v>34</v>
      </c>
      <c r="AX214" s="12" t="s">
        <v>79</v>
      </c>
      <c r="AY214" s="197" t="s">
        <v>139</v>
      </c>
    </row>
    <row r="215" spans="2:65" s="1" customFormat="1" ht="38.25" customHeight="1">
      <c r="B215" s="172"/>
      <c r="C215" s="173" t="s">
        <v>336</v>
      </c>
      <c r="D215" s="173" t="s">
        <v>142</v>
      </c>
      <c r="E215" s="174" t="s">
        <v>337</v>
      </c>
      <c r="F215" s="175" t="s">
        <v>338</v>
      </c>
      <c r="G215" s="176" t="s">
        <v>145</v>
      </c>
      <c r="H215" s="177">
        <v>0.42</v>
      </c>
      <c r="I215" s="178"/>
      <c r="J215" s="177">
        <f>ROUND(I215*H215,2)</f>
        <v>0</v>
      </c>
      <c r="K215" s="175" t="s">
        <v>146</v>
      </c>
      <c r="L215" s="40"/>
      <c r="M215" s="179" t="s">
        <v>5</v>
      </c>
      <c r="N215" s="180" t="s">
        <v>42</v>
      </c>
      <c r="O215" s="41"/>
      <c r="P215" s="181">
        <f>O215*H215</f>
        <v>0</v>
      </c>
      <c r="Q215" s="181">
        <v>0</v>
      </c>
      <c r="R215" s="181">
        <f>Q215*H215</f>
        <v>0</v>
      </c>
      <c r="S215" s="181">
        <v>0.27</v>
      </c>
      <c r="T215" s="182">
        <f>S215*H215</f>
        <v>0.1134</v>
      </c>
      <c r="AR215" s="23" t="s">
        <v>147</v>
      </c>
      <c r="AT215" s="23" t="s">
        <v>142</v>
      </c>
      <c r="AU215" s="23" t="s">
        <v>81</v>
      </c>
      <c r="AY215" s="23" t="s">
        <v>139</v>
      </c>
      <c r="BE215" s="183">
        <f>IF(N215="základní",J215,0)</f>
        <v>0</v>
      </c>
      <c r="BF215" s="183">
        <f>IF(N215="snížená",J215,0)</f>
        <v>0</v>
      </c>
      <c r="BG215" s="183">
        <f>IF(N215="zákl. přenesená",J215,0)</f>
        <v>0</v>
      </c>
      <c r="BH215" s="183">
        <f>IF(N215="sníž. přenesená",J215,0)</f>
        <v>0</v>
      </c>
      <c r="BI215" s="183">
        <f>IF(N215="nulová",J215,0)</f>
        <v>0</v>
      </c>
      <c r="BJ215" s="23" t="s">
        <v>79</v>
      </c>
      <c r="BK215" s="183">
        <f>ROUND(I215*H215,2)</f>
        <v>0</v>
      </c>
      <c r="BL215" s="23" t="s">
        <v>147</v>
      </c>
      <c r="BM215" s="23" t="s">
        <v>339</v>
      </c>
    </row>
    <row r="216" spans="2:65" s="11" customFormat="1">
      <c r="B216" s="188"/>
      <c r="D216" s="184" t="s">
        <v>151</v>
      </c>
      <c r="E216" s="189" t="s">
        <v>5</v>
      </c>
      <c r="F216" s="190" t="s">
        <v>340</v>
      </c>
      <c r="H216" s="191">
        <v>0.42</v>
      </c>
      <c r="I216" s="192"/>
      <c r="L216" s="188"/>
      <c r="M216" s="193"/>
      <c r="N216" s="194"/>
      <c r="O216" s="194"/>
      <c r="P216" s="194"/>
      <c r="Q216" s="194"/>
      <c r="R216" s="194"/>
      <c r="S216" s="194"/>
      <c r="T216" s="195"/>
      <c r="AT216" s="189" t="s">
        <v>151</v>
      </c>
      <c r="AU216" s="189" t="s">
        <v>81</v>
      </c>
      <c r="AV216" s="11" t="s">
        <v>81</v>
      </c>
      <c r="AW216" s="11" t="s">
        <v>34</v>
      </c>
      <c r="AX216" s="11" t="s">
        <v>71</v>
      </c>
      <c r="AY216" s="189" t="s">
        <v>139</v>
      </c>
    </row>
    <row r="217" spans="2:65" s="12" customFormat="1">
      <c r="B217" s="196"/>
      <c r="D217" s="184" t="s">
        <v>151</v>
      </c>
      <c r="E217" s="197" t="s">
        <v>5</v>
      </c>
      <c r="F217" s="198" t="s">
        <v>154</v>
      </c>
      <c r="H217" s="199">
        <v>0.42</v>
      </c>
      <c r="I217" s="200"/>
      <c r="L217" s="196"/>
      <c r="M217" s="201"/>
      <c r="N217" s="202"/>
      <c r="O217" s="202"/>
      <c r="P217" s="202"/>
      <c r="Q217" s="202"/>
      <c r="R217" s="202"/>
      <c r="S217" s="202"/>
      <c r="T217" s="203"/>
      <c r="AT217" s="197" t="s">
        <v>151</v>
      </c>
      <c r="AU217" s="197" t="s">
        <v>81</v>
      </c>
      <c r="AV217" s="12" t="s">
        <v>147</v>
      </c>
      <c r="AW217" s="12" t="s">
        <v>34</v>
      </c>
      <c r="AX217" s="12" t="s">
        <v>79</v>
      </c>
      <c r="AY217" s="197" t="s">
        <v>139</v>
      </c>
    </row>
    <row r="218" spans="2:65" s="1" customFormat="1" ht="38.25" customHeight="1">
      <c r="B218" s="172"/>
      <c r="C218" s="173" t="s">
        <v>341</v>
      </c>
      <c r="D218" s="173" t="s">
        <v>142</v>
      </c>
      <c r="E218" s="174" t="s">
        <v>342</v>
      </c>
      <c r="F218" s="175" t="s">
        <v>343</v>
      </c>
      <c r="G218" s="176" t="s">
        <v>196</v>
      </c>
      <c r="H218" s="177">
        <v>1.6</v>
      </c>
      <c r="I218" s="178"/>
      <c r="J218" s="177">
        <f>ROUND(I218*H218,2)</f>
        <v>0</v>
      </c>
      <c r="K218" s="175" t="s">
        <v>146</v>
      </c>
      <c r="L218" s="40"/>
      <c r="M218" s="179" t="s">
        <v>5</v>
      </c>
      <c r="N218" s="180" t="s">
        <v>42</v>
      </c>
      <c r="O218" s="41"/>
      <c r="P218" s="181">
        <f>O218*H218</f>
        <v>0</v>
      </c>
      <c r="Q218" s="181">
        <v>0</v>
      </c>
      <c r="R218" s="181">
        <f>Q218*H218</f>
        <v>0</v>
      </c>
      <c r="S218" s="181">
        <v>4.2000000000000003E-2</v>
      </c>
      <c r="T218" s="182">
        <f>S218*H218</f>
        <v>6.720000000000001E-2</v>
      </c>
      <c r="AR218" s="23" t="s">
        <v>147</v>
      </c>
      <c r="AT218" s="23" t="s">
        <v>142</v>
      </c>
      <c r="AU218" s="23" t="s">
        <v>81</v>
      </c>
      <c r="AY218" s="23" t="s">
        <v>139</v>
      </c>
      <c r="BE218" s="183">
        <f>IF(N218="základní",J218,0)</f>
        <v>0</v>
      </c>
      <c r="BF218" s="183">
        <f>IF(N218="snížená",J218,0)</f>
        <v>0</v>
      </c>
      <c r="BG218" s="183">
        <f>IF(N218="zákl. přenesená",J218,0)</f>
        <v>0</v>
      </c>
      <c r="BH218" s="183">
        <f>IF(N218="sníž. přenesená",J218,0)</f>
        <v>0</v>
      </c>
      <c r="BI218" s="183">
        <f>IF(N218="nulová",J218,0)</f>
        <v>0</v>
      </c>
      <c r="BJ218" s="23" t="s">
        <v>79</v>
      </c>
      <c r="BK218" s="183">
        <f>ROUND(I218*H218,2)</f>
        <v>0</v>
      </c>
      <c r="BL218" s="23" t="s">
        <v>147</v>
      </c>
      <c r="BM218" s="23" t="s">
        <v>344</v>
      </c>
    </row>
    <row r="219" spans="2:65" s="11" customFormat="1">
      <c r="B219" s="188"/>
      <c r="D219" s="184" t="s">
        <v>151</v>
      </c>
      <c r="E219" s="189" t="s">
        <v>5</v>
      </c>
      <c r="F219" s="190" t="s">
        <v>345</v>
      </c>
      <c r="H219" s="191">
        <v>1.6</v>
      </c>
      <c r="I219" s="192"/>
      <c r="L219" s="188"/>
      <c r="M219" s="193"/>
      <c r="N219" s="194"/>
      <c r="O219" s="194"/>
      <c r="P219" s="194"/>
      <c r="Q219" s="194"/>
      <c r="R219" s="194"/>
      <c r="S219" s="194"/>
      <c r="T219" s="195"/>
      <c r="AT219" s="189" t="s">
        <v>151</v>
      </c>
      <c r="AU219" s="189" t="s">
        <v>81</v>
      </c>
      <c r="AV219" s="11" t="s">
        <v>81</v>
      </c>
      <c r="AW219" s="11" t="s">
        <v>34</v>
      </c>
      <c r="AX219" s="11" t="s">
        <v>71</v>
      </c>
      <c r="AY219" s="189" t="s">
        <v>139</v>
      </c>
    </row>
    <row r="220" spans="2:65" s="12" customFormat="1">
      <c r="B220" s="196"/>
      <c r="D220" s="184" t="s">
        <v>151</v>
      </c>
      <c r="E220" s="197" t="s">
        <v>5</v>
      </c>
      <c r="F220" s="198" t="s">
        <v>154</v>
      </c>
      <c r="H220" s="199">
        <v>1.6</v>
      </c>
      <c r="I220" s="200"/>
      <c r="L220" s="196"/>
      <c r="M220" s="201"/>
      <c r="N220" s="202"/>
      <c r="O220" s="202"/>
      <c r="P220" s="202"/>
      <c r="Q220" s="202"/>
      <c r="R220" s="202"/>
      <c r="S220" s="202"/>
      <c r="T220" s="203"/>
      <c r="AT220" s="197" t="s">
        <v>151</v>
      </c>
      <c r="AU220" s="197" t="s">
        <v>81</v>
      </c>
      <c r="AV220" s="12" t="s">
        <v>147</v>
      </c>
      <c r="AW220" s="12" t="s">
        <v>34</v>
      </c>
      <c r="AX220" s="12" t="s">
        <v>79</v>
      </c>
      <c r="AY220" s="197" t="s">
        <v>139</v>
      </c>
    </row>
    <row r="221" spans="2:65" s="1" customFormat="1" ht="25.5" customHeight="1">
      <c r="B221" s="172"/>
      <c r="C221" s="173" t="s">
        <v>346</v>
      </c>
      <c r="D221" s="173" t="s">
        <v>142</v>
      </c>
      <c r="E221" s="174" t="s">
        <v>347</v>
      </c>
      <c r="F221" s="175" t="s">
        <v>348</v>
      </c>
      <c r="G221" s="176" t="s">
        <v>145</v>
      </c>
      <c r="H221" s="177">
        <v>151.30000000000001</v>
      </c>
      <c r="I221" s="178"/>
      <c r="J221" s="177">
        <f>ROUND(I221*H221,2)</f>
        <v>0</v>
      </c>
      <c r="K221" s="175" t="s">
        <v>146</v>
      </c>
      <c r="L221" s="40"/>
      <c r="M221" s="179" t="s">
        <v>5</v>
      </c>
      <c r="N221" s="180" t="s">
        <v>42</v>
      </c>
      <c r="O221" s="41"/>
      <c r="P221" s="181">
        <f>O221*H221</f>
        <v>0</v>
      </c>
      <c r="Q221" s="181">
        <v>0</v>
      </c>
      <c r="R221" s="181">
        <f>Q221*H221</f>
        <v>0</v>
      </c>
      <c r="S221" s="181">
        <v>4.0000000000000001E-3</v>
      </c>
      <c r="T221" s="182">
        <f>S221*H221</f>
        <v>0.60520000000000007</v>
      </c>
      <c r="AR221" s="23" t="s">
        <v>147</v>
      </c>
      <c r="AT221" s="23" t="s">
        <v>142</v>
      </c>
      <c r="AU221" s="23" t="s">
        <v>81</v>
      </c>
      <c r="AY221" s="23" t="s">
        <v>139</v>
      </c>
      <c r="BE221" s="183">
        <f>IF(N221="základní",J221,0)</f>
        <v>0</v>
      </c>
      <c r="BF221" s="183">
        <f>IF(N221="snížená",J221,0)</f>
        <v>0</v>
      </c>
      <c r="BG221" s="183">
        <f>IF(N221="zákl. přenesená",J221,0)</f>
        <v>0</v>
      </c>
      <c r="BH221" s="183">
        <f>IF(N221="sníž. přenesená",J221,0)</f>
        <v>0</v>
      </c>
      <c r="BI221" s="183">
        <f>IF(N221="nulová",J221,0)</f>
        <v>0</v>
      </c>
      <c r="BJ221" s="23" t="s">
        <v>79</v>
      </c>
      <c r="BK221" s="183">
        <f>ROUND(I221*H221,2)</f>
        <v>0</v>
      </c>
      <c r="BL221" s="23" t="s">
        <v>147</v>
      </c>
      <c r="BM221" s="23" t="s">
        <v>349</v>
      </c>
    </row>
    <row r="222" spans="2:65" s="1" customFormat="1" ht="27">
      <c r="B222" s="40"/>
      <c r="D222" s="184" t="s">
        <v>149</v>
      </c>
      <c r="F222" s="185" t="s">
        <v>350</v>
      </c>
      <c r="I222" s="186"/>
      <c r="L222" s="40"/>
      <c r="M222" s="187"/>
      <c r="N222" s="41"/>
      <c r="O222" s="41"/>
      <c r="P222" s="41"/>
      <c r="Q222" s="41"/>
      <c r="R222" s="41"/>
      <c r="S222" s="41"/>
      <c r="T222" s="69"/>
      <c r="AT222" s="23" t="s">
        <v>149</v>
      </c>
      <c r="AU222" s="23" t="s">
        <v>81</v>
      </c>
    </row>
    <row r="223" spans="2:65" s="11" customFormat="1">
      <c r="B223" s="188"/>
      <c r="D223" s="184" t="s">
        <v>151</v>
      </c>
      <c r="E223" s="189" t="s">
        <v>5</v>
      </c>
      <c r="F223" s="190" t="s">
        <v>351</v>
      </c>
      <c r="H223" s="191">
        <v>151.30000000000001</v>
      </c>
      <c r="I223" s="192"/>
      <c r="L223" s="188"/>
      <c r="M223" s="193"/>
      <c r="N223" s="194"/>
      <c r="O223" s="194"/>
      <c r="P223" s="194"/>
      <c r="Q223" s="194"/>
      <c r="R223" s="194"/>
      <c r="S223" s="194"/>
      <c r="T223" s="195"/>
      <c r="AT223" s="189" t="s">
        <v>151</v>
      </c>
      <c r="AU223" s="189" t="s">
        <v>81</v>
      </c>
      <c r="AV223" s="11" t="s">
        <v>81</v>
      </c>
      <c r="AW223" s="11" t="s">
        <v>34</v>
      </c>
      <c r="AX223" s="11" t="s">
        <v>71</v>
      </c>
      <c r="AY223" s="189" t="s">
        <v>139</v>
      </c>
    </row>
    <row r="224" spans="2:65" s="12" customFormat="1">
      <c r="B224" s="196"/>
      <c r="D224" s="184" t="s">
        <v>151</v>
      </c>
      <c r="E224" s="197" t="s">
        <v>5</v>
      </c>
      <c r="F224" s="198" t="s">
        <v>154</v>
      </c>
      <c r="H224" s="199">
        <v>151.30000000000001</v>
      </c>
      <c r="I224" s="200"/>
      <c r="L224" s="196"/>
      <c r="M224" s="201"/>
      <c r="N224" s="202"/>
      <c r="O224" s="202"/>
      <c r="P224" s="202"/>
      <c r="Q224" s="202"/>
      <c r="R224" s="202"/>
      <c r="S224" s="202"/>
      <c r="T224" s="203"/>
      <c r="AT224" s="197" t="s">
        <v>151</v>
      </c>
      <c r="AU224" s="197" t="s">
        <v>81</v>
      </c>
      <c r="AV224" s="12" t="s">
        <v>147</v>
      </c>
      <c r="AW224" s="12" t="s">
        <v>34</v>
      </c>
      <c r="AX224" s="12" t="s">
        <v>79</v>
      </c>
      <c r="AY224" s="197" t="s">
        <v>139</v>
      </c>
    </row>
    <row r="225" spans="2:65" s="1" customFormat="1" ht="25.5" customHeight="1">
      <c r="B225" s="172"/>
      <c r="C225" s="173" t="s">
        <v>352</v>
      </c>
      <c r="D225" s="173" t="s">
        <v>142</v>
      </c>
      <c r="E225" s="174" t="s">
        <v>353</v>
      </c>
      <c r="F225" s="175" t="s">
        <v>354</v>
      </c>
      <c r="G225" s="176" t="s">
        <v>145</v>
      </c>
      <c r="H225" s="177">
        <v>259.04000000000002</v>
      </c>
      <c r="I225" s="178"/>
      <c r="J225" s="177">
        <f>ROUND(I225*H225,2)</f>
        <v>0</v>
      </c>
      <c r="K225" s="175" t="s">
        <v>146</v>
      </c>
      <c r="L225" s="40"/>
      <c r="M225" s="179" t="s">
        <v>5</v>
      </c>
      <c r="N225" s="180" t="s">
        <v>42</v>
      </c>
      <c r="O225" s="41"/>
      <c r="P225" s="181">
        <f>O225*H225</f>
        <v>0</v>
      </c>
      <c r="Q225" s="181">
        <v>0</v>
      </c>
      <c r="R225" s="181">
        <f>Q225*H225</f>
        <v>0</v>
      </c>
      <c r="S225" s="181">
        <v>4.0000000000000001E-3</v>
      </c>
      <c r="T225" s="182">
        <f>S225*H225</f>
        <v>1.0361600000000002</v>
      </c>
      <c r="AR225" s="23" t="s">
        <v>147</v>
      </c>
      <c r="AT225" s="23" t="s">
        <v>142</v>
      </c>
      <c r="AU225" s="23" t="s">
        <v>81</v>
      </c>
      <c r="AY225" s="23" t="s">
        <v>139</v>
      </c>
      <c r="BE225" s="183">
        <f>IF(N225="základní",J225,0)</f>
        <v>0</v>
      </c>
      <c r="BF225" s="183">
        <f>IF(N225="snížená",J225,0)</f>
        <v>0</v>
      </c>
      <c r="BG225" s="183">
        <f>IF(N225="zákl. přenesená",J225,0)</f>
        <v>0</v>
      </c>
      <c r="BH225" s="183">
        <f>IF(N225="sníž. přenesená",J225,0)</f>
        <v>0</v>
      </c>
      <c r="BI225" s="183">
        <f>IF(N225="nulová",J225,0)</f>
        <v>0</v>
      </c>
      <c r="BJ225" s="23" t="s">
        <v>79</v>
      </c>
      <c r="BK225" s="183">
        <f>ROUND(I225*H225,2)</f>
        <v>0</v>
      </c>
      <c r="BL225" s="23" t="s">
        <v>147</v>
      </c>
      <c r="BM225" s="23" t="s">
        <v>355</v>
      </c>
    </row>
    <row r="226" spans="2:65" s="1" customFormat="1" ht="27">
      <c r="B226" s="40"/>
      <c r="D226" s="184" t="s">
        <v>149</v>
      </c>
      <c r="F226" s="185" t="s">
        <v>350</v>
      </c>
      <c r="I226" s="186"/>
      <c r="L226" s="40"/>
      <c r="M226" s="187"/>
      <c r="N226" s="41"/>
      <c r="O226" s="41"/>
      <c r="P226" s="41"/>
      <c r="Q226" s="41"/>
      <c r="R226" s="41"/>
      <c r="S226" s="41"/>
      <c r="T226" s="69"/>
      <c r="AT226" s="23" t="s">
        <v>149</v>
      </c>
      <c r="AU226" s="23" t="s">
        <v>81</v>
      </c>
    </row>
    <row r="227" spans="2:65" s="11" customFormat="1">
      <c r="B227" s="188"/>
      <c r="D227" s="184" t="s">
        <v>151</v>
      </c>
      <c r="E227" s="189" t="s">
        <v>5</v>
      </c>
      <c r="F227" s="190" t="s">
        <v>356</v>
      </c>
      <c r="H227" s="191">
        <v>259.04000000000002</v>
      </c>
      <c r="I227" s="192"/>
      <c r="L227" s="188"/>
      <c r="M227" s="193"/>
      <c r="N227" s="194"/>
      <c r="O227" s="194"/>
      <c r="P227" s="194"/>
      <c r="Q227" s="194"/>
      <c r="R227" s="194"/>
      <c r="S227" s="194"/>
      <c r="T227" s="195"/>
      <c r="AT227" s="189" t="s">
        <v>151</v>
      </c>
      <c r="AU227" s="189" t="s">
        <v>81</v>
      </c>
      <c r="AV227" s="11" t="s">
        <v>81</v>
      </c>
      <c r="AW227" s="11" t="s">
        <v>34</v>
      </c>
      <c r="AX227" s="11" t="s">
        <v>71</v>
      </c>
      <c r="AY227" s="189" t="s">
        <v>139</v>
      </c>
    </row>
    <row r="228" spans="2:65" s="12" customFormat="1">
      <c r="B228" s="196"/>
      <c r="D228" s="184" t="s">
        <v>151</v>
      </c>
      <c r="E228" s="197" t="s">
        <v>5</v>
      </c>
      <c r="F228" s="198" t="s">
        <v>154</v>
      </c>
      <c r="H228" s="199">
        <v>259.04000000000002</v>
      </c>
      <c r="I228" s="200"/>
      <c r="L228" s="196"/>
      <c r="M228" s="201"/>
      <c r="N228" s="202"/>
      <c r="O228" s="202"/>
      <c r="P228" s="202"/>
      <c r="Q228" s="202"/>
      <c r="R228" s="202"/>
      <c r="S228" s="202"/>
      <c r="T228" s="203"/>
      <c r="AT228" s="197" t="s">
        <v>151</v>
      </c>
      <c r="AU228" s="197" t="s">
        <v>81</v>
      </c>
      <c r="AV228" s="12" t="s">
        <v>147</v>
      </c>
      <c r="AW228" s="12" t="s">
        <v>34</v>
      </c>
      <c r="AX228" s="12" t="s">
        <v>79</v>
      </c>
      <c r="AY228" s="197" t="s">
        <v>139</v>
      </c>
    </row>
    <row r="229" spans="2:65" s="10" customFormat="1" ht="29.85" customHeight="1">
      <c r="B229" s="159"/>
      <c r="D229" s="160" t="s">
        <v>70</v>
      </c>
      <c r="E229" s="170" t="s">
        <v>357</v>
      </c>
      <c r="F229" s="170" t="s">
        <v>358</v>
      </c>
      <c r="I229" s="162"/>
      <c r="J229" s="171">
        <f>BK229</f>
        <v>0</v>
      </c>
      <c r="L229" s="159"/>
      <c r="M229" s="164"/>
      <c r="N229" s="165"/>
      <c r="O229" s="165"/>
      <c r="P229" s="166">
        <f>SUM(P230:P251)</f>
        <v>0</v>
      </c>
      <c r="Q229" s="165"/>
      <c r="R229" s="166">
        <f>SUM(R230:R251)</f>
        <v>0</v>
      </c>
      <c r="S229" s="165"/>
      <c r="T229" s="167">
        <f>SUM(T230:T251)</f>
        <v>0</v>
      </c>
      <c r="AR229" s="160" t="s">
        <v>79</v>
      </c>
      <c r="AT229" s="168" t="s">
        <v>70</v>
      </c>
      <c r="AU229" s="168" t="s">
        <v>79</v>
      </c>
      <c r="AY229" s="160" t="s">
        <v>139</v>
      </c>
      <c r="BK229" s="169">
        <f>SUM(BK230:BK251)</f>
        <v>0</v>
      </c>
    </row>
    <row r="230" spans="2:65" s="1" customFormat="1" ht="25.5" customHeight="1">
      <c r="B230" s="172"/>
      <c r="C230" s="173" t="s">
        <v>359</v>
      </c>
      <c r="D230" s="173" t="s">
        <v>142</v>
      </c>
      <c r="E230" s="174" t="s">
        <v>360</v>
      </c>
      <c r="F230" s="175" t="s">
        <v>361</v>
      </c>
      <c r="G230" s="176" t="s">
        <v>173</v>
      </c>
      <c r="H230" s="177">
        <v>18.329999999999998</v>
      </c>
      <c r="I230" s="178"/>
      <c r="J230" s="177">
        <f>ROUND(I230*H230,2)</f>
        <v>0</v>
      </c>
      <c r="K230" s="175" t="s">
        <v>146</v>
      </c>
      <c r="L230" s="40"/>
      <c r="M230" s="179" t="s">
        <v>5</v>
      </c>
      <c r="N230" s="180" t="s">
        <v>42</v>
      </c>
      <c r="O230" s="41"/>
      <c r="P230" s="181">
        <f>O230*H230</f>
        <v>0</v>
      </c>
      <c r="Q230" s="181">
        <v>0</v>
      </c>
      <c r="R230" s="181">
        <f>Q230*H230</f>
        <v>0</v>
      </c>
      <c r="S230" s="181">
        <v>0</v>
      </c>
      <c r="T230" s="182">
        <f>S230*H230</f>
        <v>0</v>
      </c>
      <c r="AR230" s="23" t="s">
        <v>147</v>
      </c>
      <c r="AT230" s="23" t="s">
        <v>142</v>
      </c>
      <c r="AU230" s="23" t="s">
        <v>81</v>
      </c>
      <c r="AY230" s="23" t="s">
        <v>139</v>
      </c>
      <c r="BE230" s="183">
        <f>IF(N230="základní",J230,0)</f>
        <v>0</v>
      </c>
      <c r="BF230" s="183">
        <f>IF(N230="snížená",J230,0)</f>
        <v>0</v>
      </c>
      <c r="BG230" s="183">
        <f>IF(N230="zákl. přenesená",J230,0)</f>
        <v>0</v>
      </c>
      <c r="BH230" s="183">
        <f>IF(N230="sníž. přenesená",J230,0)</f>
        <v>0</v>
      </c>
      <c r="BI230" s="183">
        <f>IF(N230="nulová",J230,0)</f>
        <v>0</v>
      </c>
      <c r="BJ230" s="23" t="s">
        <v>79</v>
      </c>
      <c r="BK230" s="183">
        <f>ROUND(I230*H230,2)</f>
        <v>0</v>
      </c>
      <c r="BL230" s="23" t="s">
        <v>147</v>
      </c>
      <c r="BM230" s="23" t="s">
        <v>362</v>
      </c>
    </row>
    <row r="231" spans="2:65" s="1" customFormat="1" ht="121.5">
      <c r="B231" s="40"/>
      <c r="D231" s="184" t="s">
        <v>149</v>
      </c>
      <c r="F231" s="185" t="s">
        <v>363</v>
      </c>
      <c r="I231" s="186"/>
      <c r="L231" s="40"/>
      <c r="M231" s="187"/>
      <c r="N231" s="41"/>
      <c r="O231" s="41"/>
      <c r="P231" s="41"/>
      <c r="Q231" s="41"/>
      <c r="R231" s="41"/>
      <c r="S231" s="41"/>
      <c r="T231" s="69"/>
      <c r="AT231" s="23" t="s">
        <v>149</v>
      </c>
      <c r="AU231" s="23" t="s">
        <v>81</v>
      </c>
    </row>
    <row r="232" spans="2:65" s="1" customFormat="1" ht="25.5" customHeight="1">
      <c r="B232" s="172"/>
      <c r="C232" s="173" t="s">
        <v>364</v>
      </c>
      <c r="D232" s="173" t="s">
        <v>142</v>
      </c>
      <c r="E232" s="174" t="s">
        <v>365</v>
      </c>
      <c r="F232" s="175" t="s">
        <v>366</v>
      </c>
      <c r="G232" s="176" t="s">
        <v>173</v>
      </c>
      <c r="H232" s="177">
        <v>18.329999999999998</v>
      </c>
      <c r="I232" s="178"/>
      <c r="J232" s="177">
        <f>ROUND(I232*H232,2)</f>
        <v>0</v>
      </c>
      <c r="K232" s="175" t="s">
        <v>146</v>
      </c>
      <c r="L232" s="40"/>
      <c r="M232" s="179" t="s">
        <v>5</v>
      </c>
      <c r="N232" s="180" t="s">
        <v>42</v>
      </c>
      <c r="O232" s="41"/>
      <c r="P232" s="181">
        <f>O232*H232</f>
        <v>0</v>
      </c>
      <c r="Q232" s="181">
        <v>0</v>
      </c>
      <c r="R232" s="181">
        <f>Q232*H232</f>
        <v>0</v>
      </c>
      <c r="S232" s="181">
        <v>0</v>
      </c>
      <c r="T232" s="182">
        <f>S232*H232</f>
        <v>0</v>
      </c>
      <c r="AR232" s="23" t="s">
        <v>147</v>
      </c>
      <c r="AT232" s="23" t="s">
        <v>142</v>
      </c>
      <c r="AU232" s="23" t="s">
        <v>81</v>
      </c>
      <c r="AY232" s="23" t="s">
        <v>139</v>
      </c>
      <c r="BE232" s="183">
        <f>IF(N232="základní",J232,0)</f>
        <v>0</v>
      </c>
      <c r="BF232" s="183">
        <f>IF(N232="snížená",J232,0)</f>
        <v>0</v>
      </c>
      <c r="BG232" s="183">
        <f>IF(N232="zákl. přenesená",J232,0)</f>
        <v>0</v>
      </c>
      <c r="BH232" s="183">
        <f>IF(N232="sníž. přenesená",J232,0)</f>
        <v>0</v>
      </c>
      <c r="BI232" s="183">
        <f>IF(N232="nulová",J232,0)</f>
        <v>0</v>
      </c>
      <c r="BJ232" s="23" t="s">
        <v>79</v>
      </c>
      <c r="BK232" s="183">
        <f>ROUND(I232*H232,2)</f>
        <v>0</v>
      </c>
      <c r="BL232" s="23" t="s">
        <v>147</v>
      </c>
      <c r="BM232" s="23" t="s">
        <v>367</v>
      </c>
    </row>
    <row r="233" spans="2:65" s="1" customFormat="1" ht="81">
      <c r="B233" s="40"/>
      <c r="D233" s="184" t="s">
        <v>149</v>
      </c>
      <c r="F233" s="185" t="s">
        <v>368</v>
      </c>
      <c r="I233" s="186"/>
      <c r="L233" s="40"/>
      <c r="M233" s="187"/>
      <c r="N233" s="41"/>
      <c r="O233" s="41"/>
      <c r="P233" s="41"/>
      <c r="Q233" s="41"/>
      <c r="R233" s="41"/>
      <c r="S233" s="41"/>
      <c r="T233" s="69"/>
      <c r="AT233" s="23" t="s">
        <v>149</v>
      </c>
      <c r="AU233" s="23" t="s">
        <v>81</v>
      </c>
    </row>
    <row r="234" spans="2:65" s="1" customFormat="1" ht="25.5" customHeight="1">
      <c r="B234" s="172"/>
      <c r="C234" s="173" t="s">
        <v>369</v>
      </c>
      <c r="D234" s="173" t="s">
        <v>142</v>
      </c>
      <c r="E234" s="174" t="s">
        <v>370</v>
      </c>
      <c r="F234" s="175" t="s">
        <v>371</v>
      </c>
      <c r="G234" s="176" t="s">
        <v>173</v>
      </c>
      <c r="H234" s="177">
        <v>256.62</v>
      </c>
      <c r="I234" s="178"/>
      <c r="J234" s="177">
        <f>ROUND(I234*H234,2)</f>
        <v>0</v>
      </c>
      <c r="K234" s="175" t="s">
        <v>146</v>
      </c>
      <c r="L234" s="40"/>
      <c r="M234" s="179" t="s">
        <v>5</v>
      </c>
      <c r="N234" s="180" t="s">
        <v>42</v>
      </c>
      <c r="O234" s="41"/>
      <c r="P234" s="181">
        <f>O234*H234</f>
        <v>0</v>
      </c>
      <c r="Q234" s="181">
        <v>0</v>
      </c>
      <c r="R234" s="181">
        <f>Q234*H234</f>
        <v>0</v>
      </c>
      <c r="S234" s="181">
        <v>0</v>
      </c>
      <c r="T234" s="182">
        <f>S234*H234</f>
        <v>0</v>
      </c>
      <c r="AR234" s="23" t="s">
        <v>147</v>
      </c>
      <c r="AT234" s="23" t="s">
        <v>142</v>
      </c>
      <c r="AU234" s="23" t="s">
        <v>81</v>
      </c>
      <c r="AY234" s="23" t="s">
        <v>139</v>
      </c>
      <c r="BE234" s="183">
        <f>IF(N234="základní",J234,0)</f>
        <v>0</v>
      </c>
      <c r="BF234" s="183">
        <f>IF(N234="snížená",J234,0)</f>
        <v>0</v>
      </c>
      <c r="BG234" s="183">
        <f>IF(N234="zákl. přenesená",J234,0)</f>
        <v>0</v>
      </c>
      <c r="BH234" s="183">
        <f>IF(N234="sníž. přenesená",J234,0)</f>
        <v>0</v>
      </c>
      <c r="BI234" s="183">
        <f>IF(N234="nulová",J234,0)</f>
        <v>0</v>
      </c>
      <c r="BJ234" s="23" t="s">
        <v>79</v>
      </c>
      <c r="BK234" s="183">
        <f>ROUND(I234*H234,2)</f>
        <v>0</v>
      </c>
      <c r="BL234" s="23" t="s">
        <v>147</v>
      </c>
      <c r="BM234" s="23" t="s">
        <v>372</v>
      </c>
    </row>
    <row r="235" spans="2:65" s="1" customFormat="1" ht="81">
      <c r="B235" s="40"/>
      <c r="D235" s="184" t="s">
        <v>149</v>
      </c>
      <c r="F235" s="185" t="s">
        <v>368</v>
      </c>
      <c r="I235" s="186"/>
      <c r="L235" s="40"/>
      <c r="M235" s="187"/>
      <c r="N235" s="41"/>
      <c r="O235" s="41"/>
      <c r="P235" s="41"/>
      <c r="Q235" s="41"/>
      <c r="R235" s="41"/>
      <c r="S235" s="41"/>
      <c r="T235" s="69"/>
      <c r="AT235" s="23" t="s">
        <v>149</v>
      </c>
      <c r="AU235" s="23" t="s">
        <v>81</v>
      </c>
    </row>
    <row r="236" spans="2:65" s="11" customFormat="1">
      <c r="B236" s="188"/>
      <c r="D236" s="184" t="s">
        <v>151</v>
      </c>
      <c r="E236" s="189" t="s">
        <v>5</v>
      </c>
      <c r="F236" s="190" t="s">
        <v>373</v>
      </c>
      <c r="H236" s="191">
        <v>256.62</v>
      </c>
      <c r="I236" s="192"/>
      <c r="L236" s="188"/>
      <c r="M236" s="193"/>
      <c r="N236" s="194"/>
      <c r="O236" s="194"/>
      <c r="P236" s="194"/>
      <c r="Q236" s="194"/>
      <c r="R236" s="194"/>
      <c r="S236" s="194"/>
      <c r="T236" s="195"/>
      <c r="AT236" s="189" t="s">
        <v>151</v>
      </c>
      <c r="AU236" s="189" t="s">
        <v>81</v>
      </c>
      <c r="AV236" s="11" t="s">
        <v>81</v>
      </c>
      <c r="AW236" s="11" t="s">
        <v>34</v>
      </c>
      <c r="AX236" s="11" t="s">
        <v>71</v>
      </c>
      <c r="AY236" s="189" t="s">
        <v>139</v>
      </c>
    </row>
    <row r="237" spans="2:65" s="12" customFormat="1">
      <c r="B237" s="196"/>
      <c r="D237" s="184" t="s">
        <v>151</v>
      </c>
      <c r="E237" s="197" t="s">
        <v>5</v>
      </c>
      <c r="F237" s="198" t="s">
        <v>154</v>
      </c>
      <c r="H237" s="199">
        <v>256.62</v>
      </c>
      <c r="I237" s="200"/>
      <c r="L237" s="196"/>
      <c r="M237" s="201"/>
      <c r="N237" s="202"/>
      <c r="O237" s="202"/>
      <c r="P237" s="202"/>
      <c r="Q237" s="202"/>
      <c r="R237" s="202"/>
      <c r="S237" s="202"/>
      <c r="T237" s="203"/>
      <c r="AT237" s="197" t="s">
        <v>151</v>
      </c>
      <c r="AU237" s="197" t="s">
        <v>81</v>
      </c>
      <c r="AV237" s="12" t="s">
        <v>147</v>
      </c>
      <c r="AW237" s="12" t="s">
        <v>34</v>
      </c>
      <c r="AX237" s="12" t="s">
        <v>79</v>
      </c>
      <c r="AY237" s="197" t="s">
        <v>139</v>
      </c>
    </row>
    <row r="238" spans="2:65" s="1" customFormat="1" ht="16.5" customHeight="1">
      <c r="B238" s="172"/>
      <c r="C238" s="173" t="s">
        <v>374</v>
      </c>
      <c r="D238" s="173" t="s">
        <v>142</v>
      </c>
      <c r="E238" s="174" t="s">
        <v>375</v>
      </c>
      <c r="F238" s="175" t="s">
        <v>376</v>
      </c>
      <c r="G238" s="176" t="s">
        <v>173</v>
      </c>
      <c r="H238" s="177">
        <v>16.48</v>
      </c>
      <c r="I238" s="178"/>
      <c r="J238" s="177">
        <f>ROUND(I238*H238,2)</f>
        <v>0</v>
      </c>
      <c r="K238" s="175" t="s">
        <v>146</v>
      </c>
      <c r="L238" s="40"/>
      <c r="M238" s="179" t="s">
        <v>5</v>
      </c>
      <c r="N238" s="180" t="s">
        <v>42</v>
      </c>
      <c r="O238" s="41"/>
      <c r="P238" s="181">
        <f>O238*H238</f>
        <v>0</v>
      </c>
      <c r="Q238" s="181">
        <v>0</v>
      </c>
      <c r="R238" s="181">
        <f>Q238*H238</f>
        <v>0</v>
      </c>
      <c r="S238" s="181">
        <v>0</v>
      </c>
      <c r="T238" s="182">
        <f>S238*H238</f>
        <v>0</v>
      </c>
      <c r="AR238" s="23" t="s">
        <v>147</v>
      </c>
      <c r="AT238" s="23" t="s">
        <v>142</v>
      </c>
      <c r="AU238" s="23" t="s">
        <v>81</v>
      </c>
      <c r="AY238" s="23" t="s">
        <v>139</v>
      </c>
      <c r="BE238" s="183">
        <f>IF(N238="základní",J238,0)</f>
        <v>0</v>
      </c>
      <c r="BF238" s="183">
        <f>IF(N238="snížená",J238,0)</f>
        <v>0</v>
      </c>
      <c r="BG238" s="183">
        <f>IF(N238="zákl. přenesená",J238,0)</f>
        <v>0</v>
      </c>
      <c r="BH238" s="183">
        <f>IF(N238="sníž. přenesená",J238,0)</f>
        <v>0</v>
      </c>
      <c r="BI238" s="183">
        <f>IF(N238="nulová",J238,0)</f>
        <v>0</v>
      </c>
      <c r="BJ238" s="23" t="s">
        <v>79</v>
      </c>
      <c r="BK238" s="183">
        <f>ROUND(I238*H238,2)</f>
        <v>0</v>
      </c>
      <c r="BL238" s="23" t="s">
        <v>147</v>
      </c>
      <c r="BM238" s="23" t="s">
        <v>377</v>
      </c>
    </row>
    <row r="239" spans="2:65" s="1" customFormat="1" ht="67.5">
      <c r="B239" s="40"/>
      <c r="D239" s="184" t="s">
        <v>149</v>
      </c>
      <c r="F239" s="185" t="s">
        <v>378</v>
      </c>
      <c r="I239" s="186"/>
      <c r="L239" s="40"/>
      <c r="M239" s="187"/>
      <c r="N239" s="41"/>
      <c r="O239" s="41"/>
      <c r="P239" s="41"/>
      <c r="Q239" s="41"/>
      <c r="R239" s="41"/>
      <c r="S239" s="41"/>
      <c r="T239" s="69"/>
      <c r="AT239" s="23" t="s">
        <v>149</v>
      </c>
      <c r="AU239" s="23" t="s">
        <v>81</v>
      </c>
    </row>
    <row r="240" spans="2:65" s="11" customFormat="1">
      <c r="B240" s="188"/>
      <c r="D240" s="184" t="s">
        <v>151</v>
      </c>
      <c r="E240" s="189" t="s">
        <v>5</v>
      </c>
      <c r="F240" s="190" t="s">
        <v>379</v>
      </c>
      <c r="H240" s="191">
        <v>16.48</v>
      </c>
      <c r="I240" s="192"/>
      <c r="L240" s="188"/>
      <c r="M240" s="193"/>
      <c r="N240" s="194"/>
      <c r="O240" s="194"/>
      <c r="P240" s="194"/>
      <c r="Q240" s="194"/>
      <c r="R240" s="194"/>
      <c r="S240" s="194"/>
      <c r="T240" s="195"/>
      <c r="AT240" s="189" t="s">
        <v>151</v>
      </c>
      <c r="AU240" s="189" t="s">
        <v>81</v>
      </c>
      <c r="AV240" s="11" t="s">
        <v>81</v>
      </c>
      <c r="AW240" s="11" t="s">
        <v>34</v>
      </c>
      <c r="AX240" s="11" t="s">
        <v>71</v>
      </c>
      <c r="AY240" s="189" t="s">
        <v>139</v>
      </c>
    </row>
    <row r="241" spans="2:65" s="12" customFormat="1">
      <c r="B241" s="196"/>
      <c r="D241" s="184" t="s">
        <v>151</v>
      </c>
      <c r="E241" s="197" t="s">
        <v>5</v>
      </c>
      <c r="F241" s="198" t="s">
        <v>154</v>
      </c>
      <c r="H241" s="199">
        <v>16.48</v>
      </c>
      <c r="I241" s="200"/>
      <c r="L241" s="196"/>
      <c r="M241" s="201"/>
      <c r="N241" s="202"/>
      <c r="O241" s="202"/>
      <c r="P241" s="202"/>
      <c r="Q241" s="202"/>
      <c r="R241" s="202"/>
      <c r="S241" s="202"/>
      <c r="T241" s="203"/>
      <c r="AT241" s="197" t="s">
        <v>151</v>
      </c>
      <c r="AU241" s="197" t="s">
        <v>81</v>
      </c>
      <c r="AV241" s="12" t="s">
        <v>147</v>
      </c>
      <c r="AW241" s="12" t="s">
        <v>34</v>
      </c>
      <c r="AX241" s="12" t="s">
        <v>79</v>
      </c>
      <c r="AY241" s="197" t="s">
        <v>139</v>
      </c>
    </row>
    <row r="242" spans="2:65" s="1" customFormat="1" ht="16.5" customHeight="1">
      <c r="B242" s="172"/>
      <c r="C242" s="173" t="s">
        <v>380</v>
      </c>
      <c r="D242" s="173" t="s">
        <v>142</v>
      </c>
      <c r="E242" s="174" t="s">
        <v>381</v>
      </c>
      <c r="F242" s="175" t="s">
        <v>382</v>
      </c>
      <c r="G242" s="176" t="s">
        <v>173</v>
      </c>
      <c r="H242" s="177">
        <v>1.56</v>
      </c>
      <c r="I242" s="178"/>
      <c r="J242" s="177">
        <f>ROUND(I242*H242,2)</f>
        <v>0</v>
      </c>
      <c r="K242" s="175" t="s">
        <v>146</v>
      </c>
      <c r="L242" s="40"/>
      <c r="M242" s="179" t="s">
        <v>5</v>
      </c>
      <c r="N242" s="180" t="s">
        <v>42</v>
      </c>
      <c r="O242" s="41"/>
      <c r="P242" s="181">
        <f>O242*H242</f>
        <v>0</v>
      </c>
      <c r="Q242" s="181">
        <v>0</v>
      </c>
      <c r="R242" s="181">
        <f>Q242*H242</f>
        <v>0</v>
      </c>
      <c r="S242" s="181">
        <v>0</v>
      </c>
      <c r="T242" s="182">
        <f>S242*H242</f>
        <v>0</v>
      </c>
      <c r="AR242" s="23" t="s">
        <v>147</v>
      </c>
      <c r="AT242" s="23" t="s">
        <v>142</v>
      </c>
      <c r="AU242" s="23" t="s">
        <v>81</v>
      </c>
      <c r="AY242" s="23" t="s">
        <v>139</v>
      </c>
      <c r="BE242" s="183">
        <f>IF(N242="základní",J242,0)</f>
        <v>0</v>
      </c>
      <c r="BF242" s="183">
        <f>IF(N242="snížená",J242,0)</f>
        <v>0</v>
      </c>
      <c r="BG242" s="183">
        <f>IF(N242="zákl. přenesená",J242,0)</f>
        <v>0</v>
      </c>
      <c r="BH242" s="183">
        <f>IF(N242="sníž. přenesená",J242,0)</f>
        <v>0</v>
      </c>
      <c r="BI242" s="183">
        <f>IF(N242="nulová",J242,0)</f>
        <v>0</v>
      </c>
      <c r="BJ242" s="23" t="s">
        <v>79</v>
      </c>
      <c r="BK242" s="183">
        <f>ROUND(I242*H242,2)</f>
        <v>0</v>
      </c>
      <c r="BL242" s="23" t="s">
        <v>147</v>
      </c>
      <c r="BM242" s="23" t="s">
        <v>383</v>
      </c>
    </row>
    <row r="243" spans="2:65" s="1" customFormat="1" ht="67.5">
      <c r="B243" s="40"/>
      <c r="D243" s="184" t="s">
        <v>149</v>
      </c>
      <c r="F243" s="185" t="s">
        <v>378</v>
      </c>
      <c r="I243" s="186"/>
      <c r="L243" s="40"/>
      <c r="M243" s="187"/>
      <c r="N243" s="41"/>
      <c r="O243" s="41"/>
      <c r="P243" s="41"/>
      <c r="Q243" s="41"/>
      <c r="R243" s="41"/>
      <c r="S243" s="41"/>
      <c r="T243" s="69"/>
      <c r="AT243" s="23" t="s">
        <v>149</v>
      </c>
      <c r="AU243" s="23" t="s">
        <v>81</v>
      </c>
    </row>
    <row r="244" spans="2:65" s="11" customFormat="1">
      <c r="B244" s="188"/>
      <c r="D244" s="184" t="s">
        <v>151</v>
      </c>
      <c r="E244" s="189" t="s">
        <v>5</v>
      </c>
      <c r="F244" s="190" t="s">
        <v>384</v>
      </c>
      <c r="H244" s="191">
        <v>1.56</v>
      </c>
      <c r="I244" s="192"/>
      <c r="L244" s="188"/>
      <c r="M244" s="193"/>
      <c r="N244" s="194"/>
      <c r="O244" s="194"/>
      <c r="P244" s="194"/>
      <c r="Q244" s="194"/>
      <c r="R244" s="194"/>
      <c r="S244" s="194"/>
      <c r="T244" s="195"/>
      <c r="AT244" s="189" t="s">
        <v>151</v>
      </c>
      <c r="AU244" s="189" t="s">
        <v>81</v>
      </c>
      <c r="AV244" s="11" t="s">
        <v>81</v>
      </c>
      <c r="AW244" s="11" t="s">
        <v>34</v>
      </c>
      <c r="AX244" s="11" t="s">
        <v>71</v>
      </c>
      <c r="AY244" s="189" t="s">
        <v>139</v>
      </c>
    </row>
    <row r="245" spans="2:65" s="12" customFormat="1">
      <c r="B245" s="196"/>
      <c r="D245" s="184" t="s">
        <v>151</v>
      </c>
      <c r="E245" s="197" t="s">
        <v>5</v>
      </c>
      <c r="F245" s="198" t="s">
        <v>154</v>
      </c>
      <c r="H245" s="199">
        <v>1.56</v>
      </c>
      <c r="I245" s="200"/>
      <c r="L245" s="196"/>
      <c r="M245" s="201"/>
      <c r="N245" s="202"/>
      <c r="O245" s="202"/>
      <c r="P245" s="202"/>
      <c r="Q245" s="202"/>
      <c r="R245" s="202"/>
      <c r="S245" s="202"/>
      <c r="T245" s="203"/>
      <c r="AT245" s="197" t="s">
        <v>151</v>
      </c>
      <c r="AU245" s="197" t="s">
        <v>81</v>
      </c>
      <c r="AV245" s="12" t="s">
        <v>147</v>
      </c>
      <c r="AW245" s="12" t="s">
        <v>34</v>
      </c>
      <c r="AX245" s="12" t="s">
        <v>79</v>
      </c>
      <c r="AY245" s="197" t="s">
        <v>139</v>
      </c>
    </row>
    <row r="246" spans="2:65" s="1" customFormat="1" ht="25.5" customHeight="1">
      <c r="B246" s="172"/>
      <c r="C246" s="173" t="s">
        <v>385</v>
      </c>
      <c r="D246" s="173" t="s">
        <v>142</v>
      </c>
      <c r="E246" s="174" t="s">
        <v>386</v>
      </c>
      <c r="F246" s="175" t="s">
        <v>387</v>
      </c>
      <c r="G246" s="176" t="s">
        <v>173</v>
      </c>
      <c r="H246" s="177">
        <v>0.3</v>
      </c>
      <c r="I246" s="178"/>
      <c r="J246" s="177">
        <f>ROUND(I246*H246,2)</f>
        <v>0</v>
      </c>
      <c r="K246" s="175" t="s">
        <v>146</v>
      </c>
      <c r="L246" s="40"/>
      <c r="M246" s="179" t="s">
        <v>5</v>
      </c>
      <c r="N246" s="180" t="s">
        <v>42</v>
      </c>
      <c r="O246" s="41"/>
      <c r="P246" s="181">
        <f>O246*H246</f>
        <v>0</v>
      </c>
      <c r="Q246" s="181">
        <v>0</v>
      </c>
      <c r="R246" s="181">
        <f>Q246*H246</f>
        <v>0</v>
      </c>
      <c r="S246" s="181">
        <v>0</v>
      </c>
      <c r="T246" s="182">
        <f>S246*H246</f>
        <v>0</v>
      </c>
      <c r="AR246" s="23" t="s">
        <v>147</v>
      </c>
      <c r="AT246" s="23" t="s">
        <v>142</v>
      </c>
      <c r="AU246" s="23" t="s">
        <v>81</v>
      </c>
      <c r="AY246" s="23" t="s">
        <v>139</v>
      </c>
      <c r="BE246" s="183">
        <f>IF(N246="základní",J246,0)</f>
        <v>0</v>
      </c>
      <c r="BF246" s="183">
        <f>IF(N246="snížená",J246,0)</f>
        <v>0</v>
      </c>
      <c r="BG246" s="183">
        <f>IF(N246="zákl. přenesená",J246,0)</f>
        <v>0</v>
      </c>
      <c r="BH246" s="183">
        <f>IF(N246="sníž. přenesená",J246,0)</f>
        <v>0</v>
      </c>
      <c r="BI246" s="183">
        <f>IF(N246="nulová",J246,0)</f>
        <v>0</v>
      </c>
      <c r="BJ246" s="23" t="s">
        <v>79</v>
      </c>
      <c r="BK246" s="183">
        <f>ROUND(I246*H246,2)</f>
        <v>0</v>
      </c>
      <c r="BL246" s="23" t="s">
        <v>147</v>
      </c>
      <c r="BM246" s="23" t="s">
        <v>388</v>
      </c>
    </row>
    <row r="247" spans="2:65" s="1" customFormat="1" ht="67.5">
      <c r="B247" s="40"/>
      <c r="D247" s="184" t="s">
        <v>149</v>
      </c>
      <c r="F247" s="185" t="s">
        <v>378</v>
      </c>
      <c r="I247" s="186"/>
      <c r="L247" s="40"/>
      <c r="M247" s="187"/>
      <c r="N247" s="41"/>
      <c r="O247" s="41"/>
      <c r="P247" s="41"/>
      <c r="Q247" s="41"/>
      <c r="R247" s="41"/>
      <c r="S247" s="41"/>
      <c r="T247" s="69"/>
      <c r="AT247" s="23" t="s">
        <v>149</v>
      </c>
      <c r="AU247" s="23" t="s">
        <v>81</v>
      </c>
    </row>
    <row r="248" spans="2:65" s="11" customFormat="1">
      <c r="B248" s="188"/>
      <c r="D248" s="184" t="s">
        <v>151</v>
      </c>
      <c r="E248" s="189" t="s">
        <v>5</v>
      </c>
      <c r="F248" s="190" t="s">
        <v>389</v>
      </c>
      <c r="H248" s="191">
        <v>0.26</v>
      </c>
      <c r="I248" s="192"/>
      <c r="L248" s="188"/>
      <c r="M248" s="193"/>
      <c r="N248" s="194"/>
      <c r="O248" s="194"/>
      <c r="P248" s="194"/>
      <c r="Q248" s="194"/>
      <c r="R248" s="194"/>
      <c r="S248" s="194"/>
      <c r="T248" s="195"/>
      <c r="AT248" s="189" t="s">
        <v>151</v>
      </c>
      <c r="AU248" s="189" t="s">
        <v>81</v>
      </c>
      <c r="AV248" s="11" t="s">
        <v>81</v>
      </c>
      <c r="AW248" s="11" t="s">
        <v>34</v>
      </c>
      <c r="AX248" s="11" t="s">
        <v>71</v>
      </c>
      <c r="AY248" s="189" t="s">
        <v>139</v>
      </c>
    </row>
    <row r="249" spans="2:65" s="11" customFormat="1">
      <c r="B249" s="188"/>
      <c r="D249" s="184" t="s">
        <v>151</v>
      </c>
      <c r="E249" s="189" t="s">
        <v>5</v>
      </c>
      <c r="F249" s="190" t="s">
        <v>390</v>
      </c>
      <c r="H249" s="191">
        <v>0.04</v>
      </c>
      <c r="I249" s="192"/>
      <c r="L249" s="188"/>
      <c r="M249" s="193"/>
      <c r="N249" s="194"/>
      <c r="O249" s="194"/>
      <c r="P249" s="194"/>
      <c r="Q249" s="194"/>
      <c r="R249" s="194"/>
      <c r="S249" s="194"/>
      <c r="T249" s="195"/>
      <c r="AT249" s="189" t="s">
        <v>151</v>
      </c>
      <c r="AU249" s="189" t="s">
        <v>81</v>
      </c>
      <c r="AV249" s="11" t="s">
        <v>81</v>
      </c>
      <c r="AW249" s="11" t="s">
        <v>34</v>
      </c>
      <c r="AX249" s="11" t="s">
        <v>71</v>
      </c>
      <c r="AY249" s="189" t="s">
        <v>139</v>
      </c>
    </row>
    <row r="250" spans="2:65" s="13" customFormat="1">
      <c r="B250" s="204"/>
      <c r="D250" s="184" t="s">
        <v>151</v>
      </c>
      <c r="E250" s="205" t="s">
        <v>5</v>
      </c>
      <c r="F250" s="206" t="s">
        <v>391</v>
      </c>
      <c r="H250" s="205" t="s">
        <v>5</v>
      </c>
      <c r="I250" s="207"/>
      <c r="L250" s="204"/>
      <c r="M250" s="208"/>
      <c r="N250" s="209"/>
      <c r="O250" s="209"/>
      <c r="P250" s="209"/>
      <c r="Q250" s="209"/>
      <c r="R250" s="209"/>
      <c r="S250" s="209"/>
      <c r="T250" s="210"/>
      <c r="AT250" s="205" t="s">
        <v>151</v>
      </c>
      <c r="AU250" s="205" t="s">
        <v>81</v>
      </c>
      <c r="AV250" s="13" t="s">
        <v>79</v>
      </c>
      <c r="AW250" s="13" t="s">
        <v>34</v>
      </c>
      <c r="AX250" s="13" t="s">
        <v>71</v>
      </c>
      <c r="AY250" s="205" t="s">
        <v>139</v>
      </c>
    </row>
    <row r="251" spans="2:65" s="12" customFormat="1">
      <c r="B251" s="196"/>
      <c r="D251" s="184" t="s">
        <v>151</v>
      </c>
      <c r="E251" s="197" t="s">
        <v>5</v>
      </c>
      <c r="F251" s="198" t="s">
        <v>154</v>
      </c>
      <c r="H251" s="199">
        <v>0.3</v>
      </c>
      <c r="I251" s="200"/>
      <c r="L251" s="196"/>
      <c r="M251" s="201"/>
      <c r="N251" s="202"/>
      <c r="O251" s="202"/>
      <c r="P251" s="202"/>
      <c r="Q251" s="202"/>
      <c r="R251" s="202"/>
      <c r="S251" s="202"/>
      <c r="T251" s="203"/>
      <c r="AT251" s="197" t="s">
        <v>151</v>
      </c>
      <c r="AU251" s="197" t="s">
        <v>81</v>
      </c>
      <c r="AV251" s="12" t="s">
        <v>147</v>
      </c>
      <c r="AW251" s="12" t="s">
        <v>34</v>
      </c>
      <c r="AX251" s="12" t="s">
        <v>79</v>
      </c>
      <c r="AY251" s="197" t="s">
        <v>139</v>
      </c>
    </row>
    <row r="252" spans="2:65" s="10" customFormat="1" ht="29.85" customHeight="1">
      <c r="B252" s="159"/>
      <c r="D252" s="160" t="s">
        <v>70</v>
      </c>
      <c r="E252" s="170" t="s">
        <v>392</v>
      </c>
      <c r="F252" s="170" t="s">
        <v>393</v>
      </c>
      <c r="I252" s="162"/>
      <c r="J252" s="171">
        <f>BK252</f>
        <v>0</v>
      </c>
      <c r="L252" s="159"/>
      <c r="M252" s="164"/>
      <c r="N252" s="165"/>
      <c r="O252" s="165"/>
      <c r="P252" s="166">
        <f>SUM(P253:P254)</f>
        <v>0</v>
      </c>
      <c r="Q252" s="165"/>
      <c r="R252" s="166">
        <f>SUM(R253:R254)</f>
        <v>0</v>
      </c>
      <c r="S252" s="165"/>
      <c r="T252" s="167">
        <f>SUM(T253:T254)</f>
        <v>0</v>
      </c>
      <c r="AR252" s="160" t="s">
        <v>79</v>
      </c>
      <c r="AT252" s="168" t="s">
        <v>70</v>
      </c>
      <c r="AU252" s="168" t="s">
        <v>79</v>
      </c>
      <c r="AY252" s="160" t="s">
        <v>139</v>
      </c>
      <c r="BK252" s="169">
        <f>SUM(BK253:BK254)</f>
        <v>0</v>
      </c>
    </row>
    <row r="253" spans="2:65" s="1" customFormat="1" ht="38.25" customHeight="1">
      <c r="B253" s="172"/>
      <c r="C253" s="173" t="s">
        <v>394</v>
      </c>
      <c r="D253" s="173" t="s">
        <v>142</v>
      </c>
      <c r="E253" s="174" t="s">
        <v>395</v>
      </c>
      <c r="F253" s="175" t="s">
        <v>396</v>
      </c>
      <c r="G253" s="176" t="s">
        <v>173</v>
      </c>
      <c r="H253" s="177">
        <v>55.29</v>
      </c>
      <c r="I253" s="178"/>
      <c r="J253" s="177">
        <f>ROUND(I253*H253,2)</f>
        <v>0</v>
      </c>
      <c r="K253" s="175" t="s">
        <v>146</v>
      </c>
      <c r="L253" s="40"/>
      <c r="M253" s="179" t="s">
        <v>5</v>
      </c>
      <c r="N253" s="180" t="s">
        <v>42</v>
      </c>
      <c r="O253" s="41"/>
      <c r="P253" s="181">
        <f>O253*H253</f>
        <v>0</v>
      </c>
      <c r="Q253" s="181">
        <v>0</v>
      </c>
      <c r="R253" s="181">
        <f>Q253*H253</f>
        <v>0</v>
      </c>
      <c r="S253" s="181">
        <v>0</v>
      </c>
      <c r="T253" s="182">
        <f>S253*H253</f>
        <v>0</v>
      </c>
      <c r="AR253" s="23" t="s">
        <v>147</v>
      </c>
      <c r="AT253" s="23" t="s">
        <v>142</v>
      </c>
      <c r="AU253" s="23" t="s">
        <v>81</v>
      </c>
      <c r="AY253" s="23" t="s">
        <v>139</v>
      </c>
      <c r="BE253" s="183">
        <f>IF(N253="základní",J253,0)</f>
        <v>0</v>
      </c>
      <c r="BF253" s="183">
        <f>IF(N253="snížená",J253,0)</f>
        <v>0</v>
      </c>
      <c r="BG253" s="183">
        <f>IF(N253="zákl. přenesená",J253,0)</f>
        <v>0</v>
      </c>
      <c r="BH253" s="183">
        <f>IF(N253="sníž. přenesená",J253,0)</f>
        <v>0</v>
      </c>
      <c r="BI253" s="183">
        <f>IF(N253="nulová",J253,0)</f>
        <v>0</v>
      </c>
      <c r="BJ253" s="23" t="s">
        <v>79</v>
      </c>
      <c r="BK253" s="183">
        <f>ROUND(I253*H253,2)</f>
        <v>0</v>
      </c>
      <c r="BL253" s="23" t="s">
        <v>147</v>
      </c>
      <c r="BM253" s="23" t="s">
        <v>397</v>
      </c>
    </row>
    <row r="254" spans="2:65" s="1" customFormat="1" ht="81">
      <c r="B254" s="40"/>
      <c r="D254" s="184" t="s">
        <v>149</v>
      </c>
      <c r="F254" s="185" t="s">
        <v>398</v>
      </c>
      <c r="I254" s="186"/>
      <c r="L254" s="40"/>
      <c r="M254" s="187"/>
      <c r="N254" s="41"/>
      <c r="O254" s="41"/>
      <c r="P254" s="41"/>
      <c r="Q254" s="41"/>
      <c r="R254" s="41"/>
      <c r="S254" s="41"/>
      <c r="T254" s="69"/>
      <c r="AT254" s="23" t="s">
        <v>149</v>
      </c>
      <c r="AU254" s="23" t="s">
        <v>81</v>
      </c>
    </row>
    <row r="255" spans="2:65" s="10" customFormat="1" ht="37.35" customHeight="1">
      <c r="B255" s="159"/>
      <c r="D255" s="160" t="s">
        <v>70</v>
      </c>
      <c r="E255" s="161" t="s">
        <v>399</v>
      </c>
      <c r="F255" s="161" t="s">
        <v>400</v>
      </c>
      <c r="I255" s="162"/>
      <c r="J255" s="163">
        <f>BK255</f>
        <v>0</v>
      </c>
      <c r="L255" s="159"/>
      <c r="M255" s="164"/>
      <c r="N255" s="165"/>
      <c r="O255" s="165"/>
      <c r="P255" s="166">
        <f>P256+P261+P272+P310+P347+P392+P428+P433</f>
        <v>0</v>
      </c>
      <c r="Q255" s="165"/>
      <c r="R255" s="166">
        <f>R256+R261+R272+R310+R347+R392+R428+R433</f>
        <v>3.8043031999999997</v>
      </c>
      <c r="S255" s="165"/>
      <c r="T255" s="167">
        <f>T256+T261+T272+T310+T347+T392+T428+T433</f>
        <v>7.5393629000000004</v>
      </c>
      <c r="AR255" s="160" t="s">
        <v>81</v>
      </c>
      <c r="AT255" s="168" t="s">
        <v>70</v>
      </c>
      <c r="AU255" s="168" t="s">
        <v>71</v>
      </c>
      <c r="AY255" s="160" t="s">
        <v>139</v>
      </c>
      <c r="BK255" s="169">
        <f>BK256+BK261+BK272+BK310+BK347+BK392+BK428+BK433</f>
        <v>0</v>
      </c>
    </row>
    <row r="256" spans="2:65" s="10" customFormat="1" ht="19.899999999999999" customHeight="1">
      <c r="B256" s="159"/>
      <c r="D256" s="160" t="s">
        <v>70</v>
      </c>
      <c r="E256" s="170" t="s">
        <v>401</v>
      </c>
      <c r="F256" s="170" t="s">
        <v>402</v>
      </c>
      <c r="I256" s="162"/>
      <c r="J256" s="171">
        <f>BK256</f>
        <v>0</v>
      </c>
      <c r="L256" s="159"/>
      <c r="M256" s="164"/>
      <c r="N256" s="165"/>
      <c r="O256" s="165"/>
      <c r="P256" s="166">
        <f>SUM(P257:P260)</f>
        <v>0</v>
      </c>
      <c r="Q256" s="165"/>
      <c r="R256" s="166">
        <f>SUM(R257:R260)</f>
        <v>0</v>
      </c>
      <c r="S256" s="165"/>
      <c r="T256" s="167">
        <f>SUM(T257:T260)</f>
        <v>0.14650000000000002</v>
      </c>
      <c r="AR256" s="160" t="s">
        <v>81</v>
      </c>
      <c r="AT256" s="168" t="s">
        <v>70</v>
      </c>
      <c r="AU256" s="168" t="s">
        <v>79</v>
      </c>
      <c r="AY256" s="160" t="s">
        <v>139</v>
      </c>
      <c r="BK256" s="169">
        <f>SUM(BK257:BK260)</f>
        <v>0</v>
      </c>
    </row>
    <row r="257" spans="2:65" s="1" customFormat="1" ht="16.5" customHeight="1">
      <c r="B257" s="172"/>
      <c r="C257" s="173" t="s">
        <v>403</v>
      </c>
      <c r="D257" s="173" t="s">
        <v>142</v>
      </c>
      <c r="E257" s="174" t="s">
        <v>404</v>
      </c>
      <c r="F257" s="175" t="s">
        <v>405</v>
      </c>
      <c r="G257" s="176" t="s">
        <v>406</v>
      </c>
      <c r="H257" s="177">
        <v>2</v>
      </c>
      <c r="I257" s="178"/>
      <c r="J257" s="177">
        <f>ROUND(I257*H257,2)</f>
        <v>0</v>
      </c>
      <c r="K257" s="175" t="s">
        <v>146</v>
      </c>
      <c r="L257" s="40"/>
      <c r="M257" s="179" t="s">
        <v>5</v>
      </c>
      <c r="N257" s="180" t="s">
        <v>42</v>
      </c>
      <c r="O257" s="41"/>
      <c r="P257" s="181">
        <f>O257*H257</f>
        <v>0</v>
      </c>
      <c r="Q257" s="181">
        <v>0</v>
      </c>
      <c r="R257" s="181">
        <f>Q257*H257</f>
        <v>0</v>
      </c>
      <c r="S257" s="181">
        <v>1.933E-2</v>
      </c>
      <c r="T257" s="182">
        <f>S257*H257</f>
        <v>3.866E-2</v>
      </c>
      <c r="AR257" s="23" t="s">
        <v>233</v>
      </c>
      <c r="AT257" s="23" t="s">
        <v>142</v>
      </c>
      <c r="AU257" s="23" t="s">
        <v>81</v>
      </c>
      <c r="AY257" s="23" t="s">
        <v>139</v>
      </c>
      <c r="BE257" s="183">
        <f>IF(N257="základní",J257,0)</f>
        <v>0</v>
      </c>
      <c r="BF257" s="183">
        <f>IF(N257="snížená",J257,0)</f>
        <v>0</v>
      </c>
      <c r="BG257" s="183">
        <f>IF(N257="zákl. přenesená",J257,0)</f>
        <v>0</v>
      </c>
      <c r="BH257" s="183">
        <f>IF(N257="sníž. přenesená",J257,0)</f>
        <v>0</v>
      </c>
      <c r="BI257" s="183">
        <f>IF(N257="nulová",J257,0)</f>
        <v>0</v>
      </c>
      <c r="BJ257" s="23" t="s">
        <v>79</v>
      </c>
      <c r="BK257" s="183">
        <f>ROUND(I257*H257,2)</f>
        <v>0</v>
      </c>
      <c r="BL257" s="23" t="s">
        <v>233</v>
      </c>
      <c r="BM257" s="23" t="s">
        <v>407</v>
      </c>
    </row>
    <row r="258" spans="2:65" s="1" customFormat="1" ht="16.5" customHeight="1">
      <c r="B258" s="172"/>
      <c r="C258" s="173" t="s">
        <v>408</v>
      </c>
      <c r="D258" s="173" t="s">
        <v>142</v>
      </c>
      <c r="E258" s="174" t="s">
        <v>409</v>
      </c>
      <c r="F258" s="175" t="s">
        <v>410</v>
      </c>
      <c r="G258" s="176" t="s">
        <v>406</v>
      </c>
      <c r="H258" s="177">
        <v>2</v>
      </c>
      <c r="I258" s="178"/>
      <c r="J258" s="177">
        <f>ROUND(I258*H258,2)</f>
        <v>0</v>
      </c>
      <c r="K258" s="175" t="s">
        <v>146</v>
      </c>
      <c r="L258" s="40"/>
      <c r="M258" s="179" t="s">
        <v>5</v>
      </c>
      <c r="N258" s="180" t="s">
        <v>42</v>
      </c>
      <c r="O258" s="41"/>
      <c r="P258" s="181">
        <f>O258*H258</f>
        <v>0</v>
      </c>
      <c r="Q258" s="181">
        <v>0</v>
      </c>
      <c r="R258" s="181">
        <f>Q258*H258</f>
        <v>0</v>
      </c>
      <c r="S258" s="181">
        <v>1.9460000000000002E-2</v>
      </c>
      <c r="T258" s="182">
        <f>S258*H258</f>
        <v>3.8920000000000003E-2</v>
      </c>
      <c r="AR258" s="23" t="s">
        <v>233</v>
      </c>
      <c r="AT258" s="23" t="s">
        <v>142</v>
      </c>
      <c r="AU258" s="23" t="s">
        <v>81</v>
      </c>
      <c r="AY258" s="23" t="s">
        <v>139</v>
      </c>
      <c r="BE258" s="183">
        <f>IF(N258="základní",J258,0)</f>
        <v>0</v>
      </c>
      <c r="BF258" s="183">
        <f>IF(N258="snížená",J258,0)</f>
        <v>0</v>
      </c>
      <c r="BG258" s="183">
        <f>IF(N258="zákl. přenesená",J258,0)</f>
        <v>0</v>
      </c>
      <c r="BH258" s="183">
        <f>IF(N258="sníž. přenesená",J258,0)</f>
        <v>0</v>
      </c>
      <c r="BI258" s="183">
        <f>IF(N258="nulová",J258,0)</f>
        <v>0</v>
      </c>
      <c r="BJ258" s="23" t="s">
        <v>79</v>
      </c>
      <c r="BK258" s="183">
        <f>ROUND(I258*H258,2)</f>
        <v>0</v>
      </c>
      <c r="BL258" s="23" t="s">
        <v>233</v>
      </c>
      <c r="BM258" s="23" t="s">
        <v>411</v>
      </c>
    </row>
    <row r="259" spans="2:65" s="1" customFormat="1" ht="16.5" customHeight="1">
      <c r="B259" s="172"/>
      <c r="C259" s="173" t="s">
        <v>412</v>
      </c>
      <c r="D259" s="173" t="s">
        <v>142</v>
      </c>
      <c r="E259" s="174" t="s">
        <v>413</v>
      </c>
      <c r="F259" s="175" t="s">
        <v>414</v>
      </c>
      <c r="G259" s="176" t="s">
        <v>406</v>
      </c>
      <c r="H259" s="177">
        <v>2</v>
      </c>
      <c r="I259" s="178"/>
      <c r="J259" s="177">
        <f>ROUND(I259*H259,2)</f>
        <v>0</v>
      </c>
      <c r="K259" s="175" t="s">
        <v>146</v>
      </c>
      <c r="L259" s="40"/>
      <c r="M259" s="179" t="s">
        <v>5</v>
      </c>
      <c r="N259" s="180" t="s">
        <v>42</v>
      </c>
      <c r="O259" s="41"/>
      <c r="P259" s="181">
        <f>O259*H259</f>
        <v>0</v>
      </c>
      <c r="Q259" s="181">
        <v>0</v>
      </c>
      <c r="R259" s="181">
        <f>Q259*H259</f>
        <v>0</v>
      </c>
      <c r="S259" s="181">
        <v>3.2899999999999999E-2</v>
      </c>
      <c r="T259" s="182">
        <f>S259*H259</f>
        <v>6.5799999999999997E-2</v>
      </c>
      <c r="AR259" s="23" t="s">
        <v>233</v>
      </c>
      <c r="AT259" s="23" t="s">
        <v>142</v>
      </c>
      <c r="AU259" s="23" t="s">
        <v>81</v>
      </c>
      <c r="AY259" s="23" t="s">
        <v>139</v>
      </c>
      <c r="BE259" s="183">
        <f>IF(N259="základní",J259,0)</f>
        <v>0</v>
      </c>
      <c r="BF259" s="183">
        <f>IF(N259="snížená",J259,0)</f>
        <v>0</v>
      </c>
      <c r="BG259" s="183">
        <f>IF(N259="zákl. přenesená",J259,0)</f>
        <v>0</v>
      </c>
      <c r="BH259" s="183">
        <f>IF(N259="sníž. přenesená",J259,0)</f>
        <v>0</v>
      </c>
      <c r="BI259" s="183">
        <f>IF(N259="nulová",J259,0)</f>
        <v>0</v>
      </c>
      <c r="BJ259" s="23" t="s">
        <v>79</v>
      </c>
      <c r="BK259" s="183">
        <f>ROUND(I259*H259,2)</f>
        <v>0</v>
      </c>
      <c r="BL259" s="23" t="s">
        <v>233</v>
      </c>
      <c r="BM259" s="23" t="s">
        <v>415</v>
      </c>
    </row>
    <row r="260" spans="2:65" s="1" customFormat="1" ht="16.5" customHeight="1">
      <c r="B260" s="172"/>
      <c r="C260" s="173" t="s">
        <v>416</v>
      </c>
      <c r="D260" s="173" t="s">
        <v>142</v>
      </c>
      <c r="E260" s="174" t="s">
        <v>417</v>
      </c>
      <c r="F260" s="175" t="s">
        <v>418</v>
      </c>
      <c r="G260" s="176" t="s">
        <v>406</v>
      </c>
      <c r="H260" s="177">
        <v>2</v>
      </c>
      <c r="I260" s="178"/>
      <c r="J260" s="177">
        <f>ROUND(I260*H260,2)</f>
        <v>0</v>
      </c>
      <c r="K260" s="175" t="s">
        <v>146</v>
      </c>
      <c r="L260" s="40"/>
      <c r="M260" s="179" t="s">
        <v>5</v>
      </c>
      <c r="N260" s="180" t="s">
        <v>42</v>
      </c>
      <c r="O260" s="41"/>
      <c r="P260" s="181">
        <f>O260*H260</f>
        <v>0</v>
      </c>
      <c r="Q260" s="181">
        <v>0</v>
      </c>
      <c r="R260" s="181">
        <f>Q260*H260</f>
        <v>0</v>
      </c>
      <c r="S260" s="181">
        <v>1.56E-3</v>
      </c>
      <c r="T260" s="182">
        <f>S260*H260</f>
        <v>3.1199999999999999E-3</v>
      </c>
      <c r="AR260" s="23" t="s">
        <v>233</v>
      </c>
      <c r="AT260" s="23" t="s">
        <v>142</v>
      </c>
      <c r="AU260" s="23" t="s">
        <v>81</v>
      </c>
      <c r="AY260" s="23" t="s">
        <v>139</v>
      </c>
      <c r="BE260" s="183">
        <f>IF(N260="základní",J260,0)</f>
        <v>0</v>
      </c>
      <c r="BF260" s="183">
        <f>IF(N260="snížená",J260,0)</f>
        <v>0</v>
      </c>
      <c r="BG260" s="183">
        <f>IF(N260="zákl. přenesená",J260,0)</f>
        <v>0</v>
      </c>
      <c r="BH260" s="183">
        <f>IF(N260="sníž. přenesená",J260,0)</f>
        <v>0</v>
      </c>
      <c r="BI260" s="183">
        <f>IF(N260="nulová",J260,0)</f>
        <v>0</v>
      </c>
      <c r="BJ260" s="23" t="s">
        <v>79</v>
      </c>
      <c r="BK260" s="183">
        <f>ROUND(I260*H260,2)</f>
        <v>0</v>
      </c>
      <c r="BL260" s="23" t="s">
        <v>233</v>
      </c>
      <c r="BM260" s="23" t="s">
        <v>419</v>
      </c>
    </row>
    <row r="261" spans="2:65" s="10" customFormat="1" ht="29.85" customHeight="1">
      <c r="B261" s="159"/>
      <c r="D261" s="160" t="s">
        <v>70</v>
      </c>
      <c r="E261" s="170" t="s">
        <v>420</v>
      </c>
      <c r="F261" s="170" t="s">
        <v>421</v>
      </c>
      <c r="I261" s="162"/>
      <c r="J261" s="171">
        <f>BK261</f>
        <v>0</v>
      </c>
      <c r="L261" s="159"/>
      <c r="M261" s="164"/>
      <c r="N261" s="165"/>
      <c r="O261" s="165"/>
      <c r="P261" s="166">
        <f>SUM(P262:P271)</f>
        <v>0</v>
      </c>
      <c r="Q261" s="165"/>
      <c r="R261" s="166">
        <f>SUM(R262:R271)</f>
        <v>4.0800000000000003E-3</v>
      </c>
      <c r="S261" s="165"/>
      <c r="T261" s="167">
        <f>SUM(T262:T271)</f>
        <v>0</v>
      </c>
      <c r="AR261" s="160" t="s">
        <v>81</v>
      </c>
      <c r="AT261" s="168" t="s">
        <v>70</v>
      </c>
      <c r="AU261" s="168" t="s">
        <v>79</v>
      </c>
      <c r="AY261" s="160" t="s">
        <v>139</v>
      </c>
      <c r="BK261" s="169">
        <f>SUM(BK262:BK271)</f>
        <v>0</v>
      </c>
    </row>
    <row r="262" spans="2:65" s="1" customFormat="1" ht="16.5" customHeight="1">
      <c r="B262" s="172"/>
      <c r="C262" s="173" t="s">
        <v>422</v>
      </c>
      <c r="D262" s="173" t="s">
        <v>142</v>
      </c>
      <c r="E262" s="174" t="s">
        <v>423</v>
      </c>
      <c r="F262" s="175" t="s">
        <v>424</v>
      </c>
      <c r="G262" s="176" t="s">
        <v>162</v>
      </c>
      <c r="H262" s="177">
        <v>3</v>
      </c>
      <c r="I262" s="178"/>
      <c r="J262" s="177">
        <f>ROUND(I262*H262,2)</f>
        <v>0</v>
      </c>
      <c r="K262" s="175" t="s">
        <v>146</v>
      </c>
      <c r="L262" s="40"/>
      <c r="M262" s="179" t="s">
        <v>5</v>
      </c>
      <c r="N262" s="180" t="s">
        <v>42</v>
      </c>
      <c r="O262" s="41"/>
      <c r="P262" s="181">
        <f>O262*H262</f>
        <v>0</v>
      </c>
      <c r="Q262" s="181">
        <v>3.0000000000000001E-5</v>
      </c>
      <c r="R262" s="181">
        <f>Q262*H262</f>
        <v>9.0000000000000006E-5</v>
      </c>
      <c r="S262" s="181">
        <v>0</v>
      </c>
      <c r="T262" s="182">
        <f>S262*H262</f>
        <v>0</v>
      </c>
      <c r="AR262" s="23" t="s">
        <v>233</v>
      </c>
      <c r="AT262" s="23" t="s">
        <v>142</v>
      </c>
      <c r="AU262" s="23" t="s">
        <v>81</v>
      </c>
      <c r="AY262" s="23" t="s">
        <v>139</v>
      </c>
      <c r="BE262" s="183">
        <f>IF(N262="základní",J262,0)</f>
        <v>0</v>
      </c>
      <c r="BF262" s="183">
        <f>IF(N262="snížená",J262,0)</f>
        <v>0</v>
      </c>
      <c r="BG262" s="183">
        <f>IF(N262="zákl. přenesená",J262,0)</f>
        <v>0</v>
      </c>
      <c r="BH262" s="183">
        <f>IF(N262="sníž. přenesená",J262,0)</f>
        <v>0</v>
      </c>
      <c r="BI262" s="183">
        <f>IF(N262="nulová",J262,0)</f>
        <v>0</v>
      </c>
      <c r="BJ262" s="23" t="s">
        <v>79</v>
      </c>
      <c r="BK262" s="183">
        <f>ROUND(I262*H262,2)</f>
        <v>0</v>
      </c>
      <c r="BL262" s="23" t="s">
        <v>233</v>
      </c>
      <c r="BM262" s="23" t="s">
        <v>425</v>
      </c>
    </row>
    <row r="263" spans="2:65" s="1" customFormat="1" ht="81">
      <c r="B263" s="40"/>
      <c r="D263" s="184" t="s">
        <v>149</v>
      </c>
      <c r="F263" s="185" t="s">
        <v>426</v>
      </c>
      <c r="I263" s="186"/>
      <c r="L263" s="40"/>
      <c r="M263" s="187"/>
      <c r="N263" s="41"/>
      <c r="O263" s="41"/>
      <c r="P263" s="41"/>
      <c r="Q263" s="41"/>
      <c r="R263" s="41"/>
      <c r="S263" s="41"/>
      <c r="T263" s="69"/>
      <c r="AT263" s="23" t="s">
        <v>149</v>
      </c>
      <c r="AU263" s="23" t="s">
        <v>81</v>
      </c>
    </row>
    <row r="264" spans="2:65" s="1" customFormat="1" ht="16.5" customHeight="1">
      <c r="B264" s="172"/>
      <c r="C264" s="211" t="s">
        <v>427</v>
      </c>
      <c r="D264" s="211" t="s">
        <v>179</v>
      </c>
      <c r="E264" s="212" t="s">
        <v>428</v>
      </c>
      <c r="F264" s="213" t="s">
        <v>429</v>
      </c>
      <c r="G264" s="214" t="s">
        <v>162</v>
      </c>
      <c r="H264" s="215">
        <v>3</v>
      </c>
      <c r="I264" s="216"/>
      <c r="J264" s="215">
        <f>ROUND(I264*H264,2)</f>
        <v>0</v>
      </c>
      <c r="K264" s="213" t="s">
        <v>146</v>
      </c>
      <c r="L264" s="217"/>
      <c r="M264" s="218" t="s">
        <v>5</v>
      </c>
      <c r="N264" s="219" t="s">
        <v>42</v>
      </c>
      <c r="O264" s="41"/>
      <c r="P264" s="181">
        <f>O264*H264</f>
        <v>0</v>
      </c>
      <c r="Q264" s="181">
        <v>5.5000000000000003E-4</v>
      </c>
      <c r="R264" s="181">
        <f>Q264*H264</f>
        <v>1.65E-3</v>
      </c>
      <c r="S264" s="181">
        <v>0</v>
      </c>
      <c r="T264" s="182">
        <f>S264*H264</f>
        <v>0</v>
      </c>
      <c r="AR264" s="23" t="s">
        <v>319</v>
      </c>
      <c r="AT264" s="23" t="s">
        <v>179</v>
      </c>
      <c r="AU264" s="23" t="s">
        <v>81</v>
      </c>
      <c r="AY264" s="23" t="s">
        <v>139</v>
      </c>
      <c r="BE264" s="183">
        <f>IF(N264="základní",J264,0)</f>
        <v>0</v>
      </c>
      <c r="BF264" s="183">
        <f>IF(N264="snížená",J264,0)</f>
        <v>0</v>
      </c>
      <c r="BG264" s="183">
        <f>IF(N264="zákl. přenesená",J264,0)</f>
        <v>0</v>
      </c>
      <c r="BH264" s="183">
        <f>IF(N264="sníž. přenesená",J264,0)</f>
        <v>0</v>
      </c>
      <c r="BI264" s="183">
        <f>IF(N264="nulová",J264,0)</f>
        <v>0</v>
      </c>
      <c r="BJ264" s="23" t="s">
        <v>79</v>
      </c>
      <c r="BK264" s="183">
        <f>ROUND(I264*H264,2)</f>
        <v>0</v>
      </c>
      <c r="BL264" s="23" t="s">
        <v>233</v>
      </c>
      <c r="BM264" s="23" t="s">
        <v>430</v>
      </c>
    </row>
    <row r="265" spans="2:65" s="1" customFormat="1" ht="16.5" customHeight="1">
      <c r="B265" s="172"/>
      <c r="C265" s="173" t="s">
        <v>431</v>
      </c>
      <c r="D265" s="173" t="s">
        <v>142</v>
      </c>
      <c r="E265" s="174" t="s">
        <v>432</v>
      </c>
      <c r="F265" s="175" t="s">
        <v>433</v>
      </c>
      <c r="G265" s="176" t="s">
        <v>162</v>
      </c>
      <c r="H265" s="177">
        <v>2</v>
      </c>
      <c r="I265" s="178"/>
      <c r="J265" s="177">
        <f>ROUND(I265*H265,2)</f>
        <v>0</v>
      </c>
      <c r="K265" s="175" t="s">
        <v>146</v>
      </c>
      <c r="L265" s="40"/>
      <c r="M265" s="179" t="s">
        <v>5</v>
      </c>
      <c r="N265" s="180" t="s">
        <v>42</v>
      </c>
      <c r="O265" s="41"/>
      <c r="P265" s="181">
        <f>O265*H265</f>
        <v>0</v>
      </c>
      <c r="Q265" s="181">
        <v>6.9999999999999994E-5</v>
      </c>
      <c r="R265" s="181">
        <f>Q265*H265</f>
        <v>1.3999999999999999E-4</v>
      </c>
      <c r="S265" s="181">
        <v>0</v>
      </c>
      <c r="T265" s="182">
        <f>S265*H265</f>
        <v>0</v>
      </c>
      <c r="AR265" s="23" t="s">
        <v>233</v>
      </c>
      <c r="AT265" s="23" t="s">
        <v>142</v>
      </c>
      <c r="AU265" s="23" t="s">
        <v>81</v>
      </c>
      <c r="AY265" s="23" t="s">
        <v>139</v>
      </c>
      <c r="BE265" s="183">
        <f>IF(N265="základní",J265,0)</f>
        <v>0</v>
      </c>
      <c r="BF265" s="183">
        <f>IF(N265="snížená",J265,0)</f>
        <v>0</v>
      </c>
      <c r="BG265" s="183">
        <f>IF(N265="zákl. přenesená",J265,0)</f>
        <v>0</v>
      </c>
      <c r="BH265" s="183">
        <f>IF(N265="sníž. přenesená",J265,0)</f>
        <v>0</v>
      </c>
      <c r="BI265" s="183">
        <f>IF(N265="nulová",J265,0)</f>
        <v>0</v>
      </c>
      <c r="BJ265" s="23" t="s">
        <v>79</v>
      </c>
      <c r="BK265" s="183">
        <f>ROUND(I265*H265,2)</f>
        <v>0</v>
      </c>
      <c r="BL265" s="23" t="s">
        <v>233</v>
      </c>
      <c r="BM265" s="23" t="s">
        <v>434</v>
      </c>
    </row>
    <row r="266" spans="2:65" s="1" customFormat="1" ht="81">
      <c r="B266" s="40"/>
      <c r="D266" s="184" t="s">
        <v>149</v>
      </c>
      <c r="F266" s="185" t="s">
        <v>426</v>
      </c>
      <c r="I266" s="186"/>
      <c r="L266" s="40"/>
      <c r="M266" s="187"/>
      <c r="N266" s="41"/>
      <c r="O266" s="41"/>
      <c r="P266" s="41"/>
      <c r="Q266" s="41"/>
      <c r="R266" s="41"/>
      <c r="S266" s="41"/>
      <c r="T266" s="69"/>
      <c r="AT266" s="23" t="s">
        <v>149</v>
      </c>
      <c r="AU266" s="23" t="s">
        <v>81</v>
      </c>
    </row>
    <row r="267" spans="2:65" s="1" customFormat="1" ht="16.5" customHeight="1">
      <c r="B267" s="172"/>
      <c r="C267" s="211" t="s">
        <v>435</v>
      </c>
      <c r="D267" s="211" t="s">
        <v>179</v>
      </c>
      <c r="E267" s="212" t="s">
        <v>436</v>
      </c>
      <c r="F267" s="213" t="s">
        <v>437</v>
      </c>
      <c r="G267" s="214" t="s">
        <v>162</v>
      </c>
      <c r="H267" s="215">
        <v>2</v>
      </c>
      <c r="I267" s="216"/>
      <c r="J267" s="215">
        <f>ROUND(I267*H267,2)</f>
        <v>0</v>
      </c>
      <c r="K267" s="213" t="s">
        <v>146</v>
      </c>
      <c r="L267" s="217"/>
      <c r="M267" s="218" t="s">
        <v>5</v>
      </c>
      <c r="N267" s="219" t="s">
        <v>42</v>
      </c>
      <c r="O267" s="41"/>
      <c r="P267" s="181">
        <f>O267*H267</f>
        <v>0</v>
      </c>
      <c r="Q267" s="181">
        <v>1.1000000000000001E-3</v>
      </c>
      <c r="R267" s="181">
        <f>Q267*H267</f>
        <v>2.2000000000000001E-3</v>
      </c>
      <c r="S267" s="181">
        <v>0</v>
      </c>
      <c r="T267" s="182">
        <f>S267*H267</f>
        <v>0</v>
      </c>
      <c r="AR267" s="23" t="s">
        <v>319</v>
      </c>
      <c r="AT267" s="23" t="s">
        <v>179</v>
      </c>
      <c r="AU267" s="23" t="s">
        <v>81</v>
      </c>
      <c r="AY267" s="23" t="s">
        <v>139</v>
      </c>
      <c r="BE267" s="183">
        <f>IF(N267="základní",J267,0)</f>
        <v>0</v>
      </c>
      <c r="BF267" s="183">
        <f>IF(N267="snížená",J267,0)</f>
        <v>0</v>
      </c>
      <c r="BG267" s="183">
        <f>IF(N267="zákl. přenesená",J267,0)</f>
        <v>0</v>
      </c>
      <c r="BH267" s="183">
        <f>IF(N267="sníž. přenesená",J267,0)</f>
        <v>0</v>
      </c>
      <c r="BI267" s="183">
        <f>IF(N267="nulová",J267,0)</f>
        <v>0</v>
      </c>
      <c r="BJ267" s="23" t="s">
        <v>79</v>
      </c>
      <c r="BK267" s="183">
        <f>ROUND(I267*H267,2)</f>
        <v>0</v>
      </c>
      <c r="BL267" s="23" t="s">
        <v>233</v>
      </c>
      <c r="BM267" s="23" t="s">
        <v>438</v>
      </c>
    </row>
    <row r="268" spans="2:65" s="1" customFormat="1" ht="51" customHeight="1">
      <c r="B268" s="172"/>
      <c r="C268" s="173" t="s">
        <v>439</v>
      </c>
      <c r="D268" s="173" t="s">
        <v>142</v>
      </c>
      <c r="E268" s="174" t="s">
        <v>440</v>
      </c>
      <c r="F268" s="175" t="s">
        <v>441</v>
      </c>
      <c r="G268" s="176" t="s">
        <v>173</v>
      </c>
      <c r="H268" s="177">
        <v>0.02</v>
      </c>
      <c r="I268" s="178"/>
      <c r="J268" s="177">
        <f>ROUND(I268*H268,2)</f>
        <v>0</v>
      </c>
      <c r="K268" s="175" t="s">
        <v>146</v>
      </c>
      <c r="L268" s="40"/>
      <c r="M268" s="179" t="s">
        <v>5</v>
      </c>
      <c r="N268" s="180" t="s">
        <v>42</v>
      </c>
      <c r="O268" s="41"/>
      <c r="P268" s="181">
        <f>O268*H268</f>
        <v>0</v>
      </c>
      <c r="Q268" s="181">
        <v>0</v>
      </c>
      <c r="R268" s="181">
        <f>Q268*H268</f>
        <v>0</v>
      </c>
      <c r="S268" s="181">
        <v>0</v>
      </c>
      <c r="T268" s="182">
        <f>S268*H268</f>
        <v>0</v>
      </c>
      <c r="AR268" s="23" t="s">
        <v>233</v>
      </c>
      <c r="AT268" s="23" t="s">
        <v>142</v>
      </c>
      <c r="AU268" s="23" t="s">
        <v>81</v>
      </c>
      <c r="AY268" s="23" t="s">
        <v>139</v>
      </c>
      <c r="BE268" s="183">
        <f>IF(N268="základní",J268,0)</f>
        <v>0</v>
      </c>
      <c r="BF268" s="183">
        <f>IF(N268="snížená",J268,0)</f>
        <v>0</v>
      </c>
      <c r="BG268" s="183">
        <f>IF(N268="zákl. přenesená",J268,0)</f>
        <v>0</v>
      </c>
      <c r="BH268" s="183">
        <f>IF(N268="sníž. přenesená",J268,0)</f>
        <v>0</v>
      </c>
      <c r="BI268" s="183">
        <f>IF(N268="nulová",J268,0)</f>
        <v>0</v>
      </c>
      <c r="BJ268" s="23" t="s">
        <v>79</v>
      </c>
      <c r="BK268" s="183">
        <f>ROUND(I268*H268,2)</f>
        <v>0</v>
      </c>
      <c r="BL268" s="23" t="s">
        <v>233</v>
      </c>
      <c r="BM268" s="23" t="s">
        <v>442</v>
      </c>
    </row>
    <row r="269" spans="2:65" s="1" customFormat="1" ht="121.5">
      <c r="B269" s="40"/>
      <c r="D269" s="184" t="s">
        <v>149</v>
      </c>
      <c r="F269" s="185" t="s">
        <v>443</v>
      </c>
      <c r="I269" s="186"/>
      <c r="L269" s="40"/>
      <c r="M269" s="187"/>
      <c r="N269" s="41"/>
      <c r="O269" s="41"/>
      <c r="P269" s="41"/>
      <c r="Q269" s="41"/>
      <c r="R269" s="41"/>
      <c r="S269" s="41"/>
      <c r="T269" s="69"/>
      <c r="AT269" s="23" t="s">
        <v>149</v>
      </c>
      <c r="AU269" s="23" t="s">
        <v>81</v>
      </c>
    </row>
    <row r="270" spans="2:65" s="1" customFormat="1" ht="38.25" customHeight="1">
      <c r="B270" s="172"/>
      <c r="C270" s="173" t="s">
        <v>444</v>
      </c>
      <c r="D270" s="173" t="s">
        <v>142</v>
      </c>
      <c r="E270" s="174" t="s">
        <v>445</v>
      </c>
      <c r="F270" s="175" t="s">
        <v>446</v>
      </c>
      <c r="G270" s="176" t="s">
        <v>173</v>
      </c>
      <c r="H270" s="177">
        <v>0.02</v>
      </c>
      <c r="I270" s="178"/>
      <c r="J270" s="177">
        <f>ROUND(I270*H270,2)</f>
        <v>0</v>
      </c>
      <c r="K270" s="175" t="s">
        <v>146</v>
      </c>
      <c r="L270" s="40"/>
      <c r="M270" s="179" t="s">
        <v>5</v>
      </c>
      <c r="N270" s="180" t="s">
        <v>42</v>
      </c>
      <c r="O270" s="41"/>
      <c r="P270" s="181">
        <f>O270*H270</f>
        <v>0</v>
      </c>
      <c r="Q270" s="181">
        <v>0</v>
      </c>
      <c r="R270" s="181">
        <f>Q270*H270</f>
        <v>0</v>
      </c>
      <c r="S270" s="181">
        <v>0</v>
      </c>
      <c r="T270" s="182">
        <f>S270*H270</f>
        <v>0</v>
      </c>
      <c r="AR270" s="23" t="s">
        <v>233</v>
      </c>
      <c r="AT270" s="23" t="s">
        <v>142</v>
      </c>
      <c r="AU270" s="23" t="s">
        <v>81</v>
      </c>
      <c r="AY270" s="23" t="s">
        <v>139</v>
      </c>
      <c r="BE270" s="183">
        <f>IF(N270="základní",J270,0)</f>
        <v>0</v>
      </c>
      <c r="BF270" s="183">
        <f>IF(N270="snížená",J270,0)</f>
        <v>0</v>
      </c>
      <c r="BG270" s="183">
        <f>IF(N270="zákl. přenesená",J270,0)</f>
        <v>0</v>
      </c>
      <c r="BH270" s="183">
        <f>IF(N270="sníž. přenesená",J270,0)</f>
        <v>0</v>
      </c>
      <c r="BI270" s="183">
        <f>IF(N270="nulová",J270,0)</f>
        <v>0</v>
      </c>
      <c r="BJ270" s="23" t="s">
        <v>79</v>
      </c>
      <c r="BK270" s="183">
        <f>ROUND(I270*H270,2)</f>
        <v>0</v>
      </c>
      <c r="BL270" s="23" t="s">
        <v>233</v>
      </c>
      <c r="BM270" s="23" t="s">
        <v>447</v>
      </c>
    </row>
    <row r="271" spans="2:65" s="1" customFormat="1" ht="121.5">
      <c r="B271" s="40"/>
      <c r="D271" s="184" t="s">
        <v>149</v>
      </c>
      <c r="F271" s="185" t="s">
        <v>443</v>
      </c>
      <c r="I271" s="186"/>
      <c r="L271" s="40"/>
      <c r="M271" s="187"/>
      <c r="N271" s="41"/>
      <c r="O271" s="41"/>
      <c r="P271" s="41"/>
      <c r="Q271" s="41"/>
      <c r="R271" s="41"/>
      <c r="S271" s="41"/>
      <c r="T271" s="69"/>
      <c r="AT271" s="23" t="s">
        <v>149</v>
      </c>
      <c r="AU271" s="23" t="s">
        <v>81</v>
      </c>
    </row>
    <row r="272" spans="2:65" s="10" customFormat="1" ht="29.85" customHeight="1">
      <c r="B272" s="159"/>
      <c r="D272" s="160" t="s">
        <v>70</v>
      </c>
      <c r="E272" s="170" t="s">
        <v>448</v>
      </c>
      <c r="F272" s="170" t="s">
        <v>449</v>
      </c>
      <c r="I272" s="162"/>
      <c r="J272" s="171">
        <f>BK272</f>
        <v>0</v>
      </c>
      <c r="L272" s="159"/>
      <c r="M272" s="164"/>
      <c r="N272" s="165"/>
      <c r="O272" s="165"/>
      <c r="P272" s="166">
        <f>SUM(P273:P309)</f>
        <v>0</v>
      </c>
      <c r="Q272" s="165"/>
      <c r="R272" s="166">
        <f>SUM(R273:R309)</f>
        <v>0.16</v>
      </c>
      <c r="S272" s="165"/>
      <c r="T272" s="167">
        <f>SUM(T273:T309)</f>
        <v>1.732634</v>
      </c>
      <c r="AR272" s="160" t="s">
        <v>81</v>
      </c>
      <c r="AT272" s="168" t="s">
        <v>70</v>
      </c>
      <c r="AU272" s="168" t="s">
        <v>79</v>
      </c>
      <c r="AY272" s="160" t="s">
        <v>139</v>
      </c>
      <c r="BK272" s="169">
        <f>SUM(BK273:BK309)</f>
        <v>0</v>
      </c>
    </row>
    <row r="273" spans="2:65" s="1" customFormat="1" ht="16.5" customHeight="1">
      <c r="B273" s="172"/>
      <c r="C273" s="173" t="s">
        <v>450</v>
      </c>
      <c r="D273" s="173" t="s">
        <v>142</v>
      </c>
      <c r="E273" s="174" t="s">
        <v>451</v>
      </c>
      <c r="F273" s="175" t="s">
        <v>452</v>
      </c>
      <c r="G273" s="176" t="s">
        <v>145</v>
      </c>
      <c r="H273" s="177">
        <v>42.12</v>
      </c>
      <c r="I273" s="178"/>
      <c r="J273" s="177">
        <f>ROUND(I273*H273,2)</f>
        <v>0</v>
      </c>
      <c r="K273" s="175" t="s">
        <v>146</v>
      </c>
      <c r="L273" s="40"/>
      <c r="M273" s="179" t="s">
        <v>5</v>
      </c>
      <c r="N273" s="180" t="s">
        <v>42</v>
      </c>
      <c r="O273" s="41"/>
      <c r="P273" s="181">
        <f>O273*H273</f>
        <v>0</v>
      </c>
      <c r="Q273" s="181">
        <v>0</v>
      </c>
      <c r="R273" s="181">
        <f>Q273*H273</f>
        <v>0</v>
      </c>
      <c r="S273" s="181">
        <v>1.695E-2</v>
      </c>
      <c r="T273" s="182">
        <f>S273*H273</f>
        <v>0.71393399999999996</v>
      </c>
      <c r="AR273" s="23" t="s">
        <v>233</v>
      </c>
      <c r="AT273" s="23" t="s">
        <v>142</v>
      </c>
      <c r="AU273" s="23" t="s">
        <v>81</v>
      </c>
      <c r="AY273" s="23" t="s">
        <v>139</v>
      </c>
      <c r="BE273" s="183">
        <f>IF(N273="základní",J273,0)</f>
        <v>0</v>
      </c>
      <c r="BF273" s="183">
        <f>IF(N273="snížená",J273,0)</f>
        <v>0</v>
      </c>
      <c r="BG273" s="183">
        <f>IF(N273="zákl. přenesená",J273,0)</f>
        <v>0</v>
      </c>
      <c r="BH273" s="183">
        <f>IF(N273="sníž. přenesená",J273,0)</f>
        <v>0</v>
      </c>
      <c r="BI273" s="183">
        <f>IF(N273="nulová",J273,0)</f>
        <v>0</v>
      </c>
      <c r="BJ273" s="23" t="s">
        <v>79</v>
      </c>
      <c r="BK273" s="183">
        <f>ROUND(I273*H273,2)</f>
        <v>0</v>
      </c>
      <c r="BL273" s="23" t="s">
        <v>233</v>
      </c>
      <c r="BM273" s="23" t="s">
        <v>453</v>
      </c>
    </row>
    <row r="274" spans="2:65" s="1" customFormat="1" ht="40.5">
      <c r="B274" s="40"/>
      <c r="D274" s="184" t="s">
        <v>149</v>
      </c>
      <c r="F274" s="185" t="s">
        <v>454</v>
      </c>
      <c r="I274" s="186"/>
      <c r="L274" s="40"/>
      <c r="M274" s="187"/>
      <c r="N274" s="41"/>
      <c r="O274" s="41"/>
      <c r="P274" s="41"/>
      <c r="Q274" s="41"/>
      <c r="R274" s="41"/>
      <c r="S274" s="41"/>
      <c r="T274" s="69"/>
      <c r="AT274" s="23" t="s">
        <v>149</v>
      </c>
      <c r="AU274" s="23" t="s">
        <v>81</v>
      </c>
    </row>
    <row r="275" spans="2:65" s="11" customFormat="1">
      <c r="B275" s="188"/>
      <c r="D275" s="184" t="s">
        <v>151</v>
      </c>
      <c r="E275" s="189" t="s">
        <v>5</v>
      </c>
      <c r="F275" s="190" t="s">
        <v>455</v>
      </c>
      <c r="H275" s="191">
        <v>42.12</v>
      </c>
      <c r="I275" s="192"/>
      <c r="L275" s="188"/>
      <c r="M275" s="193"/>
      <c r="N275" s="194"/>
      <c r="O275" s="194"/>
      <c r="P275" s="194"/>
      <c r="Q275" s="194"/>
      <c r="R275" s="194"/>
      <c r="S275" s="194"/>
      <c r="T275" s="195"/>
      <c r="AT275" s="189" t="s">
        <v>151</v>
      </c>
      <c r="AU275" s="189" t="s">
        <v>81</v>
      </c>
      <c r="AV275" s="11" t="s">
        <v>81</v>
      </c>
      <c r="AW275" s="11" t="s">
        <v>34</v>
      </c>
      <c r="AX275" s="11" t="s">
        <v>71</v>
      </c>
      <c r="AY275" s="189" t="s">
        <v>139</v>
      </c>
    </row>
    <row r="276" spans="2:65" s="13" customFormat="1">
      <c r="B276" s="204"/>
      <c r="D276" s="184" t="s">
        <v>151</v>
      </c>
      <c r="E276" s="205" t="s">
        <v>5</v>
      </c>
      <c r="F276" s="206" t="s">
        <v>456</v>
      </c>
      <c r="H276" s="205" t="s">
        <v>5</v>
      </c>
      <c r="I276" s="207"/>
      <c r="L276" s="204"/>
      <c r="M276" s="208"/>
      <c r="N276" s="209"/>
      <c r="O276" s="209"/>
      <c r="P276" s="209"/>
      <c r="Q276" s="209"/>
      <c r="R276" s="209"/>
      <c r="S276" s="209"/>
      <c r="T276" s="210"/>
      <c r="AT276" s="205" t="s">
        <v>151</v>
      </c>
      <c r="AU276" s="205" t="s">
        <v>81</v>
      </c>
      <c r="AV276" s="13" t="s">
        <v>79</v>
      </c>
      <c r="AW276" s="13" t="s">
        <v>34</v>
      </c>
      <c r="AX276" s="13" t="s">
        <v>71</v>
      </c>
      <c r="AY276" s="205" t="s">
        <v>139</v>
      </c>
    </row>
    <row r="277" spans="2:65" s="12" customFormat="1">
      <c r="B277" s="196"/>
      <c r="D277" s="184" t="s">
        <v>151</v>
      </c>
      <c r="E277" s="197" t="s">
        <v>5</v>
      </c>
      <c r="F277" s="198" t="s">
        <v>154</v>
      </c>
      <c r="H277" s="199">
        <v>42.12</v>
      </c>
      <c r="I277" s="200"/>
      <c r="L277" s="196"/>
      <c r="M277" s="201"/>
      <c r="N277" s="202"/>
      <c r="O277" s="202"/>
      <c r="P277" s="202"/>
      <c r="Q277" s="202"/>
      <c r="R277" s="202"/>
      <c r="S277" s="202"/>
      <c r="T277" s="203"/>
      <c r="AT277" s="197" t="s">
        <v>151</v>
      </c>
      <c r="AU277" s="197" t="s">
        <v>81</v>
      </c>
      <c r="AV277" s="12" t="s">
        <v>147</v>
      </c>
      <c r="AW277" s="12" t="s">
        <v>34</v>
      </c>
      <c r="AX277" s="12" t="s">
        <v>79</v>
      </c>
      <c r="AY277" s="197" t="s">
        <v>139</v>
      </c>
    </row>
    <row r="278" spans="2:65" s="1" customFormat="1" ht="25.5" customHeight="1">
      <c r="B278" s="172"/>
      <c r="C278" s="173" t="s">
        <v>457</v>
      </c>
      <c r="D278" s="173" t="s">
        <v>142</v>
      </c>
      <c r="E278" s="174" t="s">
        <v>458</v>
      </c>
      <c r="F278" s="175" t="s">
        <v>459</v>
      </c>
      <c r="G278" s="176" t="s">
        <v>162</v>
      </c>
      <c r="H278" s="177">
        <v>7</v>
      </c>
      <c r="I278" s="178"/>
      <c r="J278" s="177">
        <f>ROUND(I278*H278,2)</f>
        <v>0</v>
      </c>
      <c r="K278" s="175" t="s">
        <v>146</v>
      </c>
      <c r="L278" s="40"/>
      <c r="M278" s="179" t="s">
        <v>5</v>
      </c>
      <c r="N278" s="180" t="s">
        <v>42</v>
      </c>
      <c r="O278" s="41"/>
      <c r="P278" s="181">
        <f>O278*H278</f>
        <v>0</v>
      </c>
      <c r="Q278" s="181">
        <v>0</v>
      </c>
      <c r="R278" s="181">
        <f>Q278*H278</f>
        <v>0</v>
      </c>
      <c r="S278" s="181">
        <v>0</v>
      </c>
      <c r="T278" s="182">
        <f>S278*H278</f>
        <v>0</v>
      </c>
      <c r="AR278" s="23" t="s">
        <v>233</v>
      </c>
      <c r="AT278" s="23" t="s">
        <v>142</v>
      </c>
      <c r="AU278" s="23" t="s">
        <v>81</v>
      </c>
      <c r="AY278" s="23" t="s">
        <v>139</v>
      </c>
      <c r="BE278" s="183">
        <f>IF(N278="základní",J278,0)</f>
        <v>0</v>
      </c>
      <c r="BF278" s="183">
        <f>IF(N278="snížená",J278,0)</f>
        <v>0</v>
      </c>
      <c r="BG278" s="183">
        <f>IF(N278="zákl. přenesená",J278,0)</f>
        <v>0</v>
      </c>
      <c r="BH278" s="183">
        <f>IF(N278="sníž. přenesená",J278,0)</f>
        <v>0</v>
      </c>
      <c r="BI278" s="183">
        <f>IF(N278="nulová",J278,0)</f>
        <v>0</v>
      </c>
      <c r="BJ278" s="23" t="s">
        <v>79</v>
      </c>
      <c r="BK278" s="183">
        <f>ROUND(I278*H278,2)</f>
        <v>0</v>
      </c>
      <c r="BL278" s="23" t="s">
        <v>233</v>
      </c>
      <c r="BM278" s="23" t="s">
        <v>460</v>
      </c>
    </row>
    <row r="279" spans="2:65" s="1" customFormat="1" ht="135">
      <c r="B279" s="40"/>
      <c r="D279" s="184" t="s">
        <v>149</v>
      </c>
      <c r="F279" s="185" t="s">
        <v>461</v>
      </c>
      <c r="I279" s="186"/>
      <c r="L279" s="40"/>
      <c r="M279" s="187"/>
      <c r="N279" s="41"/>
      <c r="O279" s="41"/>
      <c r="P279" s="41"/>
      <c r="Q279" s="41"/>
      <c r="R279" s="41"/>
      <c r="S279" s="41"/>
      <c r="T279" s="69"/>
      <c r="AT279" s="23" t="s">
        <v>149</v>
      </c>
      <c r="AU279" s="23" t="s">
        <v>81</v>
      </c>
    </row>
    <row r="280" spans="2:65" s="11" customFormat="1">
      <c r="B280" s="188"/>
      <c r="D280" s="184" t="s">
        <v>151</v>
      </c>
      <c r="E280" s="189" t="s">
        <v>5</v>
      </c>
      <c r="F280" s="190" t="s">
        <v>183</v>
      </c>
      <c r="H280" s="191">
        <v>7</v>
      </c>
      <c r="I280" s="192"/>
      <c r="L280" s="188"/>
      <c r="M280" s="193"/>
      <c r="N280" s="194"/>
      <c r="O280" s="194"/>
      <c r="P280" s="194"/>
      <c r="Q280" s="194"/>
      <c r="R280" s="194"/>
      <c r="S280" s="194"/>
      <c r="T280" s="195"/>
      <c r="AT280" s="189" t="s">
        <v>151</v>
      </c>
      <c r="AU280" s="189" t="s">
        <v>81</v>
      </c>
      <c r="AV280" s="11" t="s">
        <v>81</v>
      </c>
      <c r="AW280" s="11" t="s">
        <v>34</v>
      </c>
      <c r="AX280" s="11" t="s">
        <v>71</v>
      </c>
      <c r="AY280" s="189" t="s">
        <v>139</v>
      </c>
    </row>
    <row r="281" spans="2:65" s="12" customFormat="1">
      <c r="B281" s="196"/>
      <c r="D281" s="184" t="s">
        <v>151</v>
      </c>
      <c r="E281" s="197" t="s">
        <v>5</v>
      </c>
      <c r="F281" s="198" t="s">
        <v>154</v>
      </c>
      <c r="H281" s="199">
        <v>7</v>
      </c>
      <c r="I281" s="200"/>
      <c r="L281" s="196"/>
      <c r="M281" s="201"/>
      <c r="N281" s="202"/>
      <c r="O281" s="202"/>
      <c r="P281" s="202"/>
      <c r="Q281" s="202"/>
      <c r="R281" s="202"/>
      <c r="S281" s="202"/>
      <c r="T281" s="203"/>
      <c r="AT281" s="197" t="s">
        <v>151</v>
      </c>
      <c r="AU281" s="197" t="s">
        <v>81</v>
      </c>
      <c r="AV281" s="12" t="s">
        <v>147</v>
      </c>
      <c r="AW281" s="12" t="s">
        <v>34</v>
      </c>
      <c r="AX281" s="12" t="s">
        <v>79</v>
      </c>
      <c r="AY281" s="197" t="s">
        <v>139</v>
      </c>
    </row>
    <row r="282" spans="2:65" s="1" customFormat="1" ht="16.5" customHeight="1">
      <c r="B282" s="172"/>
      <c r="C282" s="211" t="s">
        <v>462</v>
      </c>
      <c r="D282" s="211" t="s">
        <v>179</v>
      </c>
      <c r="E282" s="212" t="s">
        <v>463</v>
      </c>
      <c r="F282" s="213" t="s">
        <v>464</v>
      </c>
      <c r="G282" s="214" t="s">
        <v>162</v>
      </c>
      <c r="H282" s="215">
        <v>7</v>
      </c>
      <c r="I282" s="216"/>
      <c r="J282" s="215">
        <f>ROUND(I282*H282,2)</f>
        <v>0</v>
      </c>
      <c r="K282" s="213" t="s">
        <v>146</v>
      </c>
      <c r="L282" s="217"/>
      <c r="M282" s="218" t="s">
        <v>5</v>
      </c>
      <c r="N282" s="219" t="s">
        <v>42</v>
      </c>
      <c r="O282" s="41"/>
      <c r="P282" s="181">
        <f>O282*H282</f>
        <v>0</v>
      </c>
      <c r="Q282" s="181">
        <v>1.9E-2</v>
      </c>
      <c r="R282" s="181">
        <f>Q282*H282</f>
        <v>0.13300000000000001</v>
      </c>
      <c r="S282" s="181">
        <v>0</v>
      </c>
      <c r="T282" s="182">
        <f>S282*H282</f>
        <v>0</v>
      </c>
      <c r="AR282" s="23" t="s">
        <v>319</v>
      </c>
      <c r="AT282" s="23" t="s">
        <v>179</v>
      </c>
      <c r="AU282" s="23" t="s">
        <v>81</v>
      </c>
      <c r="AY282" s="23" t="s">
        <v>139</v>
      </c>
      <c r="BE282" s="183">
        <f>IF(N282="základní",J282,0)</f>
        <v>0</v>
      </c>
      <c r="BF282" s="183">
        <f>IF(N282="snížená",J282,0)</f>
        <v>0</v>
      </c>
      <c r="BG282" s="183">
        <f>IF(N282="zákl. přenesená",J282,0)</f>
        <v>0</v>
      </c>
      <c r="BH282" s="183">
        <f>IF(N282="sníž. přenesená",J282,0)</f>
        <v>0</v>
      </c>
      <c r="BI282" s="183">
        <f>IF(N282="nulová",J282,0)</f>
        <v>0</v>
      </c>
      <c r="BJ282" s="23" t="s">
        <v>79</v>
      </c>
      <c r="BK282" s="183">
        <f>ROUND(I282*H282,2)</f>
        <v>0</v>
      </c>
      <c r="BL282" s="23" t="s">
        <v>233</v>
      </c>
      <c r="BM282" s="23" t="s">
        <v>465</v>
      </c>
    </row>
    <row r="283" spans="2:65" s="1" customFormat="1" ht="25.5" customHeight="1">
      <c r="B283" s="172"/>
      <c r="C283" s="173" t="s">
        <v>466</v>
      </c>
      <c r="D283" s="173" t="s">
        <v>142</v>
      </c>
      <c r="E283" s="174" t="s">
        <v>467</v>
      </c>
      <c r="F283" s="175" t="s">
        <v>468</v>
      </c>
      <c r="G283" s="176" t="s">
        <v>162</v>
      </c>
      <c r="H283" s="177">
        <v>1</v>
      </c>
      <c r="I283" s="178"/>
      <c r="J283" s="177">
        <f>ROUND(I283*H283,2)</f>
        <v>0</v>
      </c>
      <c r="K283" s="175" t="s">
        <v>146</v>
      </c>
      <c r="L283" s="40"/>
      <c r="M283" s="179" t="s">
        <v>5</v>
      </c>
      <c r="N283" s="180" t="s">
        <v>42</v>
      </c>
      <c r="O283" s="41"/>
      <c r="P283" s="181">
        <f>O283*H283</f>
        <v>0</v>
      </c>
      <c r="Q283" s="181">
        <v>0</v>
      </c>
      <c r="R283" s="181">
        <f>Q283*H283</f>
        <v>0</v>
      </c>
      <c r="S283" s="181">
        <v>0</v>
      </c>
      <c r="T283" s="182">
        <f>S283*H283</f>
        <v>0</v>
      </c>
      <c r="AR283" s="23" t="s">
        <v>233</v>
      </c>
      <c r="AT283" s="23" t="s">
        <v>142</v>
      </c>
      <c r="AU283" s="23" t="s">
        <v>81</v>
      </c>
      <c r="AY283" s="23" t="s">
        <v>139</v>
      </c>
      <c r="BE283" s="183">
        <f>IF(N283="základní",J283,0)</f>
        <v>0</v>
      </c>
      <c r="BF283" s="183">
        <f>IF(N283="snížená",J283,0)</f>
        <v>0</v>
      </c>
      <c r="BG283" s="183">
        <f>IF(N283="zákl. přenesená",J283,0)</f>
        <v>0</v>
      </c>
      <c r="BH283" s="183">
        <f>IF(N283="sníž. přenesená",J283,0)</f>
        <v>0</v>
      </c>
      <c r="BI283" s="183">
        <f>IF(N283="nulová",J283,0)</f>
        <v>0</v>
      </c>
      <c r="BJ283" s="23" t="s">
        <v>79</v>
      </c>
      <c r="BK283" s="183">
        <f>ROUND(I283*H283,2)</f>
        <v>0</v>
      </c>
      <c r="BL283" s="23" t="s">
        <v>233</v>
      </c>
      <c r="BM283" s="23" t="s">
        <v>469</v>
      </c>
    </row>
    <row r="284" spans="2:65" s="1" customFormat="1" ht="135">
      <c r="B284" s="40"/>
      <c r="D284" s="184" t="s">
        <v>149</v>
      </c>
      <c r="F284" s="185" t="s">
        <v>461</v>
      </c>
      <c r="I284" s="186"/>
      <c r="L284" s="40"/>
      <c r="M284" s="187"/>
      <c r="N284" s="41"/>
      <c r="O284" s="41"/>
      <c r="P284" s="41"/>
      <c r="Q284" s="41"/>
      <c r="R284" s="41"/>
      <c r="S284" s="41"/>
      <c r="T284" s="69"/>
      <c r="AT284" s="23" t="s">
        <v>149</v>
      </c>
      <c r="AU284" s="23" t="s">
        <v>81</v>
      </c>
    </row>
    <row r="285" spans="2:65" s="11" customFormat="1">
      <c r="B285" s="188"/>
      <c r="D285" s="184" t="s">
        <v>151</v>
      </c>
      <c r="E285" s="189" t="s">
        <v>5</v>
      </c>
      <c r="F285" s="190" t="s">
        <v>79</v>
      </c>
      <c r="H285" s="191">
        <v>1</v>
      </c>
      <c r="I285" s="192"/>
      <c r="L285" s="188"/>
      <c r="M285" s="193"/>
      <c r="N285" s="194"/>
      <c r="O285" s="194"/>
      <c r="P285" s="194"/>
      <c r="Q285" s="194"/>
      <c r="R285" s="194"/>
      <c r="S285" s="194"/>
      <c r="T285" s="195"/>
      <c r="AT285" s="189" t="s">
        <v>151</v>
      </c>
      <c r="AU285" s="189" t="s">
        <v>81</v>
      </c>
      <c r="AV285" s="11" t="s">
        <v>81</v>
      </c>
      <c r="AW285" s="11" t="s">
        <v>34</v>
      </c>
      <c r="AX285" s="11" t="s">
        <v>71</v>
      </c>
      <c r="AY285" s="189" t="s">
        <v>139</v>
      </c>
    </row>
    <row r="286" spans="2:65" s="13" customFormat="1">
      <c r="B286" s="204"/>
      <c r="D286" s="184" t="s">
        <v>151</v>
      </c>
      <c r="E286" s="205" t="s">
        <v>5</v>
      </c>
      <c r="F286" s="206" t="s">
        <v>470</v>
      </c>
      <c r="H286" s="205" t="s">
        <v>5</v>
      </c>
      <c r="I286" s="207"/>
      <c r="L286" s="204"/>
      <c r="M286" s="208"/>
      <c r="N286" s="209"/>
      <c r="O286" s="209"/>
      <c r="P286" s="209"/>
      <c r="Q286" s="209"/>
      <c r="R286" s="209"/>
      <c r="S286" s="209"/>
      <c r="T286" s="210"/>
      <c r="AT286" s="205" t="s">
        <v>151</v>
      </c>
      <c r="AU286" s="205" t="s">
        <v>81</v>
      </c>
      <c r="AV286" s="13" t="s">
        <v>79</v>
      </c>
      <c r="AW286" s="13" t="s">
        <v>34</v>
      </c>
      <c r="AX286" s="13" t="s">
        <v>71</v>
      </c>
      <c r="AY286" s="205" t="s">
        <v>139</v>
      </c>
    </row>
    <row r="287" spans="2:65" s="12" customFormat="1">
      <c r="B287" s="196"/>
      <c r="D287" s="184" t="s">
        <v>151</v>
      </c>
      <c r="E287" s="197" t="s">
        <v>5</v>
      </c>
      <c r="F287" s="198" t="s">
        <v>154</v>
      </c>
      <c r="H287" s="199">
        <v>1</v>
      </c>
      <c r="I287" s="200"/>
      <c r="L287" s="196"/>
      <c r="M287" s="201"/>
      <c r="N287" s="202"/>
      <c r="O287" s="202"/>
      <c r="P287" s="202"/>
      <c r="Q287" s="202"/>
      <c r="R287" s="202"/>
      <c r="S287" s="202"/>
      <c r="T287" s="203"/>
      <c r="AT287" s="197" t="s">
        <v>151</v>
      </c>
      <c r="AU287" s="197" t="s">
        <v>81</v>
      </c>
      <c r="AV287" s="12" t="s">
        <v>147</v>
      </c>
      <c r="AW287" s="12" t="s">
        <v>34</v>
      </c>
      <c r="AX287" s="12" t="s">
        <v>79</v>
      </c>
      <c r="AY287" s="197" t="s">
        <v>139</v>
      </c>
    </row>
    <row r="288" spans="2:65" s="1" customFormat="1" ht="25.5" customHeight="1">
      <c r="B288" s="172"/>
      <c r="C288" s="211" t="s">
        <v>471</v>
      </c>
      <c r="D288" s="211" t="s">
        <v>179</v>
      </c>
      <c r="E288" s="212" t="s">
        <v>472</v>
      </c>
      <c r="F288" s="213" t="s">
        <v>473</v>
      </c>
      <c r="G288" s="214" t="s">
        <v>162</v>
      </c>
      <c r="H288" s="215">
        <v>1</v>
      </c>
      <c r="I288" s="216"/>
      <c r="J288" s="215">
        <f>ROUND(I288*H288,2)</f>
        <v>0</v>
      </c>
      <c r="K288" s="213" t="s">
        <v>146</v>
      </c>
      <c r="L288" s="217"/>
      <c r="M288" s="218" t="s">
        <v>5</v>
      </c>
      <c r="N288" s="219" t="s">
        <v>42</v>
      </c>
      <c r="O288" s="41"/>
      <c r="P288" s="181">
        <f>O288*H288</f>
        <v>0</v>
      </c>
      <c r="Q288" s="181">
        <v>2.7E-2</v>
      </c>
      <c r="R288" s="181">
        <f>Q288*H288</f>
        <v>2.7E-2</v>
      </c>
      <c r="S288" s="181">
        <v>0</v>
      </c>
      <c r="T288" s="182">
        <f>S288*H288</f>
        <v>0</v>
      </c>
      <c r="AR288" s="23" t="s">
        <v>319</v>
      </c>
      <c r="AT288" s="23" t="s">
        <v>179</v>
      </c>
      <c r="AU288" s="23" t="s">
        <v>81</v>
      </c>
      <c r="AY288" s="23" t="s">
        <v>139</v>
      </c>
      <c r="BE288" s="183">
        <f>IF(N288="základní",J288,0)</f>
        <v>0</v>
      </c>
      <c r="BF288" s="183">
        <f>IF(N288="snížená",J288,0)</f>
        <v>0</v>
      </c>
      <c r="BG288" s="183">
        <f>IF(N288="zákl. přenesená",J288,0)</f>
        <v>0</v>
      </c>
      <c r="BH288" s="183">
        <f>IF(N288="sníž. přenesená",J288,0)</f>
        <v>0</v>
      </c>
      <c r="BI288" s="183">
        <f>IF(N288="nulová",J288,0)</f>
        <v>0</v>
      </c>
      <c r="BJ288" s="23" t="s">
        <v>79</v>
      </c>
      <c r="BK288" s="183">
        <f>ROUND(I288*H288,2)</f>
        <v>0</v>
      </c>
      <c r="BL288" s="23" t="s">
        <v>233</v>
      </c>
      <c r="BM288" s="23" t="s">
        <v>474</v>
      </c>
    </row>
    <row r="289" spans="2:65" s="1" customFormat="1" ht="38.25" customHeight="1">
      <c r="B289" s="172"/>
      <c r="C289" s="173" t="s">
        <v>475</v>
      </c>
      <c r="D289" s="173" t="s">
        <v>142</v>
      </c>
      <c r="E289" s="174" t="s">
        <v>476</v>
      </c>
      <c r="F289" s="175" t="s">
        <v>477</v>
      </c>
      <c r="G289" s="176" t="s">
        <v>162</v>
      </c>
      <c r="H289" s="177">
        <v>9</v>
      </c>
      <c r="I289" s="178"/>
      <c r="J289" s="177">
        <f>ROUND(I289*H289,2)</f>
        <v>0</v>
      </c>
      <c r="K289" s="175" t="s">
        <v>146</v>
      </c>
      <c r="L289" s="40"/>
      <c r="M289" s="179" t="s">
        <v>5</v>
      </c>
      <c r="N289" s="180" t="s">
        <v>42</v>
      </c>
      <c r="O289" s="41"/>
      <c r="P289" s="181">
        <f>O289*H289</f>
        <v>0</v>
      </c>
      <c r="Q289" s="181">
        <v>0</v>
      </c>
      <c r="R289" s="181">
        <f>Q289*H289</f>
        <v>0</v>
      </c>
      <c r="S289" s="181">
        <v>2.4E-2</v>
      </c>
      <c r="T289" s="182">
        <f>S289*H289</f>
        <v>0.216</v>
      </c>
      <c r="AR289" s="23" t="s">
        <v>233</v>
      </c>
      <c r="AT289" s="23" t="s">
        <v>142</v>
      </c>
      <c r="AU289" s="23" t="s">
        <v>81</v>
      </c>
      <c r="AY289" s="23" t="s">
        <v>139</v>
      </c>
      <c r="BE289" s="183">
        <f>IF(N289="základní",J289,0)</f>
        <v>0</v>
      </c>
      <c r="BF289" s="183">
        <f>IF(N289="snížená",J289,0)</f>
        <v>0</v>
      </c>
      <c r="BG289" s="183">
        <f>IF(N289="zákl. přenesená",J289,0)</f>
        <v>0</v>
      </c>
      <c r="BH289" s="183">
        <f>IF(N289="sníž. přenesená",J289,0)</f>
        <v>0</v>
      </c>
      <c r="BI289" s="183">
        <f>IF(N289="nulová",J289,0)</f>
        <v>0</v>
      </c>
      <c r="BJ289" s="23" t="s">
        <v>79</v>
      </c>
      <c r="BK289" s="183">
        <f>ROUND(I289*H289,2)</f>
        <v>0</v>
      </c>
      <c r="BL289" s="23" t="s">
        <v>233</v>
      </c>
      <c r="BM289" s="23" t="s">
        <v>478</v>
      </c>
    </row>
    <row r="290" spans="2:65" s="1" customFormat="1" ht="27">
      <c r="B290" s="40"/>
      <c r="D290" s="184" t="s">
        <v>149</v>
      </c>
      <c r="F290" s="185" t="s">
        <v>479</v>
      </c>
      <c r="I290" s="186"/>
      <c r="L290" s="40"/>
      <c r="M290" s="187"/>
      <c r="N290" s="41"/>
      <c r="O290" s="41"/>
      <c r="P290" s="41"/>
      <c r="Q290" s="41"/>
      <c r="R290" s="41"/>
      <c r="S290" s="41"/>
      <c r="T290" s="69"/>
      <c r="AT290" s="23" t="s">
        <v>149</v>
      </c>
      <c r="AU290" s="23" t="s">
        <v>81</v>
      </c>
    </row>
    <row r="291" spans="2:65" s="11" customFormat="1">
      <c r="B291" s="188"/>
      <c r="D291" s="184" t="s">
        <v>151</v>
      </c>
      <c r="E291" s="189" t="s">
        <v>5</v>
      </c>
      <c r="F291" s="190" t="s">
        <v>480</v>
      </c>
      <c r="H291" s="191">
        <v>9</v>
      </c>
      <c r="I291" s="192"/>
      <c r="L291" s="188"/>
      <c r="M291" s="193"/>
      <c r="N291" s="194"/>
      <c r="O291" s="194"/>
      <c r="P291" s="194"/>
      <c r="Q291" s="194"/>
      <c r="R291" s="194"/>
      <c r="S291" s="194"/>
      <c r="T291" s="195"/>
      <c r="AT291" s="189" t="s">
        <v>151</v>
      </c>
      <c r="AU291" s="189" t="s">
        <v>81</v>
      </c>
      <c r="AV291" s="11" t="s">
        <v>81</v>
      </c>
      <c r="AW291" s="11" t="s">
        <v>34</v>
      </c>
      <c r="AX291" s="11" t="s">
        <v>71</v>
      </c>
      <c r="AY291" s="189" t="s">
        <v>139</v>
      </c>
    </row>
    <row r="292" spans="2:65" s="12" customFormat="1">
      <c r="B292" s="196"/>
      <c r="D292" s="184" t="s">
        <v>151</v>
      </c>
      <c r="E292" s="197" t="s">
        <v>5</v>
      </c>
      <c r="F292" s="198" t="s">
        <v>154</v>
      </c>
      <c r="H292" s="199">
        <v>9</v>
      </c>
      <c r="I292" s="200"/>
      <c r="L292" s="196"/>
      <c r="M292" s="201"/>
      <c r="N292" s="202"/>
      <c r="O292" s="202"/>
      <c r="P292" s="202"/>
      <c r="Q292" s="202"/>
      <c r="R292" s="202"/>
      <c r="S292" s="202"/>
      <c r="T292" s="203"/>
      <c r="AT292" s="197" t="s">
        <v>151</v>
      </c>
      <c r="AU292" s="197" t="s">
        <v>81</v>
      </c>
      <c r="AV292" s="12" t="s">
        <v>147</v>
      </c>
      <c r="AW292" s="12" t="s">
        <v>34</v>
      </c>
      <c r="AX292" s="12" t="s">
        <v>79</v>
      </c>
      <c r="AY292" s="197" t="s">
        <v>139</v>
      </c>
    </row>
    <row r="293" spans="2:65" s="1" customFormat="1" ht="38.25" customHeight="1">
      <c r="B293" s="172"/>
      <c r="C293" s="173" t="s">
        <v>481</v>
      </c>
      <c r="D293" s="173" t="s">
        <v>142</v>
      </c>
      <c r="E293" s="174" t="s">
        <v>476</v>
      </c>
      <c r="F293" s="175" t="s">
        <v>477</v>
      </c>
      <c r="G293" s="176" t="s">
        <v>162</v>
      </c>
      <c r="H293" s="177">
        <v>4</v>
      </c>
      <c r="I293" s="178"/>
      <c r="J293" s="177">
        <f>ROUND(I293*H293,2)</f>
        <v>0</v>
      </c>
      <c r="K293" s="175" t="s">
        <v>146</v>
      </c>
      <c r="L293" s="40"/>
      <c r="M293" s="179" t="s">
        <v>5</v>
      </c>
      <c r="N293" s="180" t="s">
        <v>42</v>
      </c>
      <c r="O293" s="41"/>
      <c r="P293" s="181">
        <f>O293*H293</f>
        <v>0</v>
      </c>
      <c r="Q293" s="181">
        <v>0</v>
      </c>
      <c r="R293" s="181">
        <f>Q293*H293</f>
        <v>0</v>
      </c>
      <c r="S293" s="181">
        <v>2.4E-2</v>
      </c>
      <c r="T293" s="182">
        <f>S293*H293</f>
        <v>9.6000000000000002E-2</v>
      </c>
      <c r="AR293" s="23" t="s">
        <v>233</v>
      </c>
      <c r="AT293" s="23" t="s">
        <v>142</v>
      </c>
      <c r="AU293" s="23" t="s">
        <v>81</v>
      </c>
      <c r="AY293" s="23" t="s">
        <v>139</v>
      </c>
      <c r="BE293" s="183">
        <f>IF(N293="základní",J293,0)</f>
        <v>0</v>
      </c>
      <c r="BF293" s="183">
        <f>IF(N293="snížená",J293,0)</f>
        <v>0</v>
      </c>
      <c r="BG293" s="183">
        <f>IF(N293="zákl. přenesená",J293,0)</f>
        <v>0</v>
      </c>
      <c r="BH293" s="183">
        <f>IF(N293="sníž. přenesená",J293,0)</f>
        <v>0</v>
      </c>
      <c r="BI293" s="183">
        <f>IF(N293="nulová",J293,0)</f>
        <v>0</v>
      </c>
      <c r="BJ293" s="23" t="s">
        <v>79</v>
      </c>
      <c r="BK293" s="183">
        <f>ROUND(I293*H293,2)</f>
        <v>0</v>
      </c>
      <c r="BL293" s="23" t="s">
        <v>233</v>
      </c>
      <c r="BM293" s="23" t="s">
        <v>482</v>
      </c>
    </row>
    <row r="294" spans="2:65" s="1" customFormat="1" ht="27">
      <c r="B294" s="40"/>
      <c r="D294" s="184" t="s">
        <v>149</v>
      </c>
      <c r="F294" s="185" t="s">
        <v>479</v>
      </c>
      <c r="I294" s="186"/>
      <c r="L294" s="40"/>
      <c r="M294" s="187"/>
      <c r="N294" s="41"/>
      <c r="O294" s="41"/>
      <c r="P294" s="41"/>
      <c r="Q294" s="41"/>
      <c r="R294" s="41"/>
      <c r="S294" s="41"/>
      <c r="T294" s="69"/>
      <c r="AT294" s="23" t="s">
        <v>149</v>
      </c>
      <c r="AU294" s="23" t="s">
        <v>81</v>
      </c>
    </row>
    <row r="295" spans="2:65" s="11" customFormat="1">
      <c r="B295" s="188"/>
      <c r="D295" s="184" t="s">
        <v>151</v>
      </c>
      <c r="E295" s="189" t="s">
        <v>5</v>
      </c>
      <c r="F295" s="190" t="s">
        <v>483</v>
      </c>
      <c r="H295" s="191">
        <v>4</v>
      </c>
      <c r="I295" s="192"/>
      <c r="L295" s="188"/>
      <c r="M295" s="193"/>
      <c r="N295" s="194"/>
      <c r="O295" s="194"/>
      <c r="P295" s="194"/>
      <c r="Q295" s="194"/>
      <c r="R295" s="194"/>
      <c r="S295" s="194"/>
      <c r="T295" s="195"/>
      <c r="AT295" s="189" t="s">
        <v>151</v>
      </c>
      <c r="AU295" s="189" t="s">
        <v>81</v>
      </c>
      <c r="AV295" s="11" t="s">
        <v>81</v>
      </c>
      <c r="AW295" s="11" t="s">
        <v>34</v>
      </c>
      <c r="AX295" s="11" t="s">
        <v>71</v>
      </c>
      <c r="AY295" s="189" t="s">
        <v>139</v>
      </c>
    </row>
    <row r="296" spans="2:65" s="13" customFormat="1">
      <c r="B296" s="204"/>
      <c r="D296" s="184" t="s">
        <v>151</v>
      </c>
      <c r="E296" s="205" t="s">
        <v>5</v>
      </c>
      <c r="F296" s="206" t="s">
        <v>484</v>
      </c>
      <c r="H296" s="205" t="s">
        <v>5</v>
      </c>
      <c r="I296" s="207"/>
      <c r="L296" s="204"/>
      <c r="M296" s="208"/>
      <c r="N296" s="209"/>
      <c r="O296" s="209"/>
      <c r="P296" s="209"/>
      <c r="Q296" s="209"/>
      <c r="R296" s="209"/>
      <c r="S296" s="209"/>
      <c r="T296" s="210"/>
      <c r="AT296" s="205" t="s">
        <v>151</v>
      </c>
      <c r="AU296" s="205" t="s">
        <v>81</v>
      </c>
      <c r="AV296" s="13" t="s">
        <v>79</v>
      </c>
      <c r="AW296" s="13" t="s">
        <v>34</v>
      </c>
      <c r="AX296" s="13" t="s">
        <v>71</v>
      </c>
      <c r="AY296" s="205" t="s">
        <v>139</v>
      </c>
    </row>
    <row r="297" spans="2:65" s="12" customFormat="1">
      <c r="B297" s="196"/>
      <c r="D297" s="184" t="s">
        <v>151</v>
      </c>
      <c r="E297" s="197" t="s">
        <v>5</v>
      </c>
      <c r="F297" s="198" t="s">
        <v>154</v>
      </c>
      <c r="H297" s="199">
        <v>4</v>
      </c>
      <c r="I297" s="200"/>
      <c r="L297" s="196"/>
      <c r="M297" s="201"/>
      <c r="N297" s="202"/>
      <c r="O297" s="202"/>
      <c r="P297" s="202"/>
      <c r="Q297" s="202"/>
      <c r="R297" s="202"/>
      <c r="S297" s="202"/>
      <c r="T297" s="203"/>
      <c r="AT297" s="197" t="s">
        <v>151</v>
      </c>
      <c r="AU297" s="197" t="s">
        <v>81</v>
      </c>
      <c r="AV297" s="12" t="s">
        <v>147</v>
      </c>
      <c r="AW297" s="12" t="s">
        <v>34</v>
      </c>
      <c r="AX297" s="12" t="s">
        <v>79</v>
      </c>
      <c r="AY297" s="197" t="s">
        <v>139</v>
      </c>
    </row>
    <row r="298" spans="2:65" s="1" customFormat="1" ht="25.5" customHeight="1">
      <c r="B298" s="172"/>
      <c r="C298" s="173" t="s">
        <v>485</v>
      </c>
      <c r="D298" s="173" t="s">
        <v>142</v>
      </c>
      <c r="E298" s="174" t="s">
        <v>486</v>
      </c>
      <c r="F298" s="175" t="s">
        <v>487</v>
      </c>
      <c r="G298" s="176" t="s">
        <v>162</v>
      </c>
      <c r="H298" s="177">
        <v>2</v>
      </c>
      <c r="I298" s="178"/>
      <c r="J298" s="177">
        <f>ROUND(I298*H298,2)</f>
        <v>0</v>
      </c>
      <c r="K298" s="175" t="s">
        <v>146</v>
      </c>
      <c r="L298" s="40"/>
      <c r="M298" s="179" t="s">
        <v>5</v>
      </c>
      <c r="N298" s="180" t="s">
        <v>42</v>
      </c>
      <c r="O298" s="41"/>
      <c r="P298" s="181">
        <f>O298*H298</f>
        <v>0</v>
      </c>
      <c r="Q298" s="181">
        <v>0</v>
      </c>
      <c r="R298" s="181">
        <f>Q298*H298</f>
        <v>0</v>
      </c>
      <c r="S298" s="181">
        <v>0.16600000000000001</v>
      </c>
      <c r="T298" s="182">
        <f>S298*H298</f>
        <v>0.33200000000000002</v>
      </c>
      <c r="AR298" s="23" t="s">
        <v>233</v>
      </c>
      <c r="AT298" s="23" t="s">
        <v>142</v>
      </c>
      <c r="AU298" s="23" t="s">
        <v>81</v>
      </c>
      <c r="AY298" s="23" t="s">
        <v>139</v>
      </c>
      <c r="BE298" s="183">
        <f>IF(N298="základní",J298,0)</f>
        <v>0</v>
      </c>
      <c r="BF298" s="183">
        <f>IF(N298="snížená",J298,0)</f>
        <v>0</v>
      </c>
      <c r="BG298" s="183">
        <f>IF(N298="zákl. přenesená",J298,0)</f>
        <v>0</v>
      </c>
      <c r="BH298" s="183">
        <f>IF(N298="sníž. přenesená",J298,0)</f>
        <v>0</v>
      </c>
      <c r="BI298" s="183">
        <f>IF(N298="nulová",J298,0)</f>
        <v>0</v>
      </c>
      <c r="BJ298" s="23" t="s">
        <v>79</v>
      </c>
      <c r="BK298" s="183">
        <f>ROUND(I298*H298,2)</f>
        <v>0</v>
      </c>
      <c r="BL298" s="23" t="s">
        <v>233</v>
      </c>
      <c r="BM298" s="23" t="s">
        <v>488</v>
      </c>
    </row>
    <row r="299" spans="2:65" s="1" customFormat="1" ht="27">
      <c r="B299" s="40"/>
      <c r="D299" s="184" t="s">
        <v>149</v>
      </c>
      <c r="F299" s="185" t="s">
        <v>489</v>
      </c>
      <c r="I299" s="186"/>
      <c r="L299" s="40"/>
      <c r="M299" s="187"/>
      <c r="N299" s="41"/>
      <c r="O299" s="41"/>
      <c r="P299" s="41"/>
      <c r="Q299" s="41"/>
      <c r="R299" s="41"/>
      <c r="S299" s="41"/>
      <c r="T299" s="69"/>
      <c r="AT299" s="23" t="s">
        <v>149</v>
      </c>
      <c r="AU299" s="23" t="s">
        <v>81</v>
      </c>
    </row>
    <row r="300" spans="2:65" s="1" customFormat="1" ht="16.5" customHeight="1">
      <c r="B300" s="172"/>
      <c r="C300" s="173" t="s">
        <v>490</v>
      </c>
      <c r="D300" s="173" t="s">
        <v>142</v>
      </c>
      <c r="E300" s="174" t="s">
        <v>491</v>
      </c>
      <c r="F300" s="175" t="s">
        <v>492</v>
      </c>
      <c r="G300" s="176" t="s">
        <v>162</v>
      </c>
      <c r="H300" s="177">
        <v>2</v>
      </c>
      <c r="I300" s="178"/>
      <c r="J300" s="177">
        <f>ROUND(I300*H300,2)</f>
        <v>0</v>
      </c>
      <c r="K300" s="175" t="s">
        <v>146</v>
      </c>
      <c r="L300" s="40"/>
      <c r="M300" s="179" t="s">
        <v>5</v>
      </c>
      <c r="N300" s="180" t="s">
        <v>42</v>
      </c>
      <c r="O300" s="41"/>
      <c r="P300" s="181">
        <f>O300*H300</f>
        <v>0</v>
      </c>
      <c r="Q300" s="181">
        <v>0</v>
      </c>
      <c r="R300" s="181">
        <f>Q300*H300</f>
        <v>0</v>
      </c>
      <c r="S300" s="181">
        <v>8.8099999999999998E-2</v>
      </c>
      <c r="T300" s="182">
        <f>S300*H300</f>
        <v>0.1762</v>
      </c>
      <c r="AR300" s="23" t="s">
        <v>233</v>
      </c>
      <c r="AT300" s="23" t="s">
        <v>142</v>
      </c>
      <c r="AU300" s="23" t="s">
        <v>81</v>
      </c>
      <c r="AY300" s="23" t="s">
        <v>139</v>
      </c>
      <c r="BE300" s="183">
        <f>IF(N300="základní",J300,0)</f>
        <v>0</v>
      </c>
      <c r="BF300" s="183">
        <f>IF(N300="snížená",J300,0)</f>
        <v>0</v>
      </c>
      <c r="BG300" s="183">
        <f>IF(N300="zákl. přenesená",J300,0)</f>
        <v>0</v>
      </c>
      <c r="BH300" s="183">
        <f>IF(N300="sníž. přenesená",J300,0)</f>
        <v>0</v>
      </c>
      <c r="BI300" s="183">
        <f>IF(N300="nulová",J300,0)</f>
        <v>0</v>
      </c>
      <c r="BJ300" s="23" t="s">
        <v>79</v>
      </c>
      <c r="BK300" s="183">
        <f>ROUND(I300*H300,2)</f>
        <v>0</v>
      </c>
      <c r="BL300" s="23" t="s">
        <v>233</v>
      </c>
      <c r="BM300" s="23" t="s">
        <v>493</v>
      </c>
    </row>
    <row r="301" spans="2:65" s="11" customFormat="1">
      <c r="B301" s="188"/>
      <c r="D301" s="184" t="s">
        <v>151</v>
      </c>
      <c r="E301" s="189" t="s">
        <v>5</v>
      </c>
      <c r="F301" s="190" t="s">
        <v>81</v>
      </c>
      <c r="H301" s="191">
        <v>2</v>
      </c>
      <c r="I301" s="192"/>
      <c r="L301" s="188"/>
      <c r="M301" s="193"/>
      <c r="N301" s="194"/>
      <c r="O301" s="194"/>
      <c r="P301" s="194"/>
      <c r="Q301" s="194"/>
      <c r="R301" s="194"/>
      <c r="S301" s="194"/>
      <c r="T301" s="195"/>
      <c r="AT301" s="189" t="s">
        <v>151</v>
      </c>
      <c r="AU301" s="189" t="s">
        <v>81</v>
      </c>
      <c r="AV301" s="11" t="s">
        <v>81</v>
      </c>
      <c r="AW301" s="11" t="s">
        <v>34</v>
      </c>
      <c r="AX301" s="11" t="s">
        <v>71</v>
      </c>
      <c r="AY301" s="189" t="s">
        <v>139</v>
      </c>
    </row>
    <row r="302" spans="2:65" s="13" customFormat="1">
      <c r="B302" s="204"/>
      <c r="D302" s="184" t="s">
        <v>151</v>
      </c>
      <c r="E302" s="205" t="s">
        <v>5</v>
      </c>
      <c r="F302" s="206" t="s">
        <v>494</v>
      </c>
      <c r="H302" s="205" t="s">
        <v>5</v>
      </c>
      <c r="I302" s="207"/>
      <c r="L302" s="204"/>
      <c r="M302" s="208"/>
      <c r="N302" s="209"/>
      <c r="O302" s="209"/>
      <c r="P302" s="209"/>
      <c r="Q302" s="209"/>
      <c r="R302" s="209"/>
      <c r="S302" s="209"/>
      <c r="T302" s="210"/>
      <c r="AT302" s="205" t="s">
        <v>151</v>
      </c>
      <c r="AU302" s="205" t="s">
        <v>81</v>
      </c>
      <c r="AV302" s="13" t="s">
        <v>79</v>
      </c>
      <c r="AW302" s="13" t="s">
        <v>34</v>
      </c>
      <c r="AX302" s="13" t="s">
        <v>71</v>
      </c>
      <c r="AY302" s="205" t="s">
        <v>139</v>
      </c>
    </row>
    <row r="303" spans="2:65" s="12" customFormat="1">
      <c r="B303" s="196"/>
      <c r="D303" s="184" t="s">
        <v>151</v>
      </c>
      <c r="E303" s="197" t="s">
        <v>5</v>
      </c>
      <c r="F303" s="198" t="s">
        <v>154</v>
      </c>
      <c r="H303" s="199">
        <v>2</v>
      </c>
      <c r="I303" s="200"/>
      <c r="L303" s="196"/>
      <c r="M303" s="201"/>
      <c r="N303" s="202"/>
      <c r="O303" s="202"/>
      <c r="P303" s="202"/>
      <c r="Q303" s="202"/>
      <c r="R303" s="202"/>
      <c r="S303" s="202"/>
      <c r="T303" s="203"/>
      <c r="AT303" s="197" t="s">
        <v>151</v>
      </c>
      <c r="AU303" s="197" t="s">
        <v>81</v>
      </c>
      <c r="AV303" s="12" t="s">
        <v>147</v>
      </c>
      <c r="AW303" s="12" t="s">
        <v>34</v>
      </c>
      <c r="AX303" s="12" t="s">
        <v>79</v>
      </c>
      <c r="AY303" s="197" t="s">
        <v>139</v>
      </c>
    </row>
    <row r="304" spans="2:65" s="1" customFormat="1" ht="16.5" customHeight="1">
      <c r="B304" s="172"/>
      <c r="C304" s="173" t="s">
        <v>495</v>
      </c>
      <c r="D304" s="173" t="s">
        <v>142</v>
      </c>
      <c r="E304" s="174" t="s">
        <v>491</v>
      </c>
      <c r="F304" s="175" t="s">
        <v>492</v>
      </c>
      <c r="G304" s="176" t="s">
        <v>162</v>
      </c>
      <c r="H304" s="177">
        <v>1</v>
      </c>
      <c r="I304" s="178"/>
      <c r="J304" s="177">
        <f>ROUND(I304*H304,2)</f>
        <v>0</v>
      </c>
      <c r="K304" s="175" t="s">
        <v>146</v>
      </c>
      <c r="L304" s="40"/>
      <c r="M304" s="179" t="s">
        <v>5</v>
      </c>
      <c r="N304" s="180" t="s">
        <v>42</v>
      </c>
      <c r="O304" s="41"/>
      <c r="P304" s="181">
        <f>O304*H304</f>
        <v>0</v>
      </c>
      <c r="Q304" s="181">
        <v>0</v>
      </c>
      <c r="R304" s="181">
        <f>Q304*H304</f>
        <v>0</v>
      </c>
      <c r="S304" s="181">
        <v>8.8099999999999998E-2</v>
      </c>
      <c r="T304" s="182">
        <f>S304*H304</f>
        <v>8.8099999999999998E-2</v>
      </c>
      <c r="AR304" s="23" t="s">
        <v>233</v>
      </c>
      <c r="AT304" s="23" t="s">
        <v>142</v>
      </c>
      <c r="AU304" s="23" t="s">
        <v>81</v>
      </c>
      <c r="AY304" s="23" t="s">
        <v>139</v>
      </c>
      <c r="BE304" s="183">
        <f>IF(N304="základní",J304,0)</f>
        <v>0</v>
      </c>
      <c r="BF304" s="183">
        <f>IF(N304="snížená",J304,0)</f>
        <v>0</v>
      </c>
      <c r="BG304" s="183">
        <f>IF(N304="zákl. přenesená",J304,0)</f>
        <v>0</v>
      </c>
      <c r="BH304" s="183">
        <f>IF(N304="sníž. přenesená",J304,0)</f>
        <v>0</v>
      </c>
      <c r="BI304" s="183">
        <f>IF(N304="nulová",J304,0)</f>
        <v>0</v>
      </c>
      <c r="BJ304" s="23" t="s">
        <v>79</v>
      </c>
      <c r="BK304" s="183">
        <f>ROUND(I304*H304,2)</f>
        <v>0</v>
      </c>
      <c r="BL304" s="23" t="s">
        <v>233</v>
      </c>
      <c r="BM304" s="23" t="s">
        <v>496</v>
      </c>
    </row>
    <row r="305" spans="2:65" s="1" customFormat="1" ht="16.5" customHeight="1">
      <c r="B305" s="172"/>
      <c r="C305" s="173" t="s">
        <v>497</v>
      </c>
      <c r="D305" s="173" t="s">
        <v>142</v>
      </c>
      <c r="E305" s="174" t="s">
        <v>498</v>
      </c>
      <c r="F305" s="175" t="s">
        <v>499</v>
      </c>
      <c r="G305" s="176" t="s">
        <v>162</v>
      </c>
      <c r="H305" s="177">
        <v>1</v>
      </c>
      <c r="I305" s="178"/>
      <c r="J305" s="177">
        <f>ROUND(I305*H305,2)</f>
        <v>0</v>
      </c>
      <c r="K305" s="175" t="s">
        <v>146</v>
      </c>
      <c r="L305" s="40"/>
      <c r="M305" s="179" t="s">
        <v>5</v>
      </c>
      <c r="N305" s="180" t="s">
        <v>42</v>
      </c>
      <c r="O305" s="41"/>
      <c r="P305" s="181">
        <f>O305*H305</f>
        <v>0</v>
      </c>
      <c r="Q305" s="181">
        <v>0</v>
      </c>
      <c r="R305" s="181">
        <f>Q305*H305</f>
        <v>0</v>
      </c>
      <c r="S305" s="181">
        <v>0.1104</v>
      </c>
      <c r="T305" s="182">
        <f>S305*H305</f>
        <v>0.1104</v>
      </c>
      <c r="AR305" s="23" t="s">
        <v>233</v>
      </c>
      <c r="AT305" s="23" t="s">
        <v>142</v>
      </c>
      <c r="AU305" s="23" t="s">
        <v>81</v>
      </c>
      <c r="AY305" s="23" t="s">
        <v>139</v>
      </c>
      <c r="BE305" s="183">
        <f>IF(N305="základní",J305,0)</f>
        <v>0</v>
      </c>
      <c r="BF305" s="183">
        <f>IF(N305="snížená",J305,0)</f>
        <v>0</v>
      </c>
      <c r="BG305" s="183">
        <f>IF(N305="zákl. přenesená",J305,0)</f>
        <v>0</v>
      </c>
      <c r="BH305" s="183">
        <f>IF(N305="sníž. přenesená",J305,0)</f>
        <v>0</v>
      </c>
      <c r="BI305" s="183">
        <f>IF(N305="nulová",J305,0)</f>
        <v>0</v>
      </c>
      <c r="BJ305" s="23" t="s">
        <v>79</v>
      </c>
      <c r="BK305" s="183">
        <f>ROUND(I305*H305,2)</f>
        <v>0</v>
      </c>
      <c r="BL305" s="23" t="s">
        <v>233</v>
      </c>
      <c r="BM305" s="23" t="s">
        <v>500</v>
      </c>
    </row>
    <row r="306" spans="2:65" s="1" customFormat="1" ht="38.25" customHeight="1">
      <c r="B306" s="172"/>
      <c r="C306" s="173" t="s">
        <v>501</v>
      </c>
      <c r="D306" s="173" t="s">
        <v>142</v>
      </c>
      <c r="E306" s="174" t="s">
        <v>502</v>
      </c>
      <c r="F306" s="175" t="s">
        <v>503</v>
      </c>
      <c r="G306" s="176" t="s">
        <v>173</v>
      </c>
      <c r="H306" s="177">
        <v>0.16</v>
      </c>
      <c r="I306" s="178"/>
      <c r="J306" s="177">
        <f>ROUND(I306*H306,2)</f>
        <v>0</v>
      </c>
      <c r="K306" s="175" t="s">
        <v>146</v>
      </c>
      <c r="L306" s="40"/>
      <c r="M306" s="179" t="s">
        <v>5</v>
      </c>
      <c r="N306" s="180" t="s">
        <v>42</v>
      </c>
      <c r="O306" s="41"/>
      <c r="P306" s="181">
        <f>O306*H306</f>
        <v>0</v>
      </c>
      <c r="Q306" s="181">
        <v>0</v>
      </c>
      <c r="R306" s="181">
        <f>Q306*H306</f>
        <v>0</v>
      </c>
      <c r="S306" s="181">
        <v>0</v>
      </c>
      <c r="T306" s="182">
        <f>S306*H306</f>
        <v>0</v>
      </c>
      <c r="AR306" s="23" t="s">
        <v>233</v>
      </c>
      <c r="AT306" s="23" t="s">
        <v>142</v>
      </c>
      <c r="AU306" s="23" t="s">
        <v>81</v>
      </c>
      <c r="AY306" s="23" t="s">
        <v>139</v>
      </c>
      <c r="BE306" s="183">
        <f>IF(N306="základní",J306,0)</f>
        <v>0</v>
      </c>
      <c r="BF306" s="183">
        <f>IF(N306="snížená",J306,0)</f>
        <v>0</v>
      </c>
      <c r="BG306" s="183">
        <f>IF(N306="zákl. přenesená",J306,0)</f>
        <v>0</v>
      </c>
      <c r="BH306" s="183">
        <f>IF(N306="sníž. přenesená",J306,0)</f>
        <v>0</v>
      </c>
      <c r="BI306" s="183">
        <f>IF(N306="nulová",J306,0)</f>
        <v>0</v>
      </c>
      <c r="BJ306" s="23" t="s">
        <v>79</v>
      </c>
      <c r="BK306" s="183">
        <f>ROUND(I306*H306,2)</f>
        <v>0</v>
      </c>
      <c r="BL306" s="23" t="s">
        <v>233</v>
      </c>
      <c r="BM306" s="23" t="s">
        <v>504</v>
      </c>
    </row>
    <row r="307" spans="2:65" s="1" customFormat="1" ht="121.5">
      <c r="B307" s="40"/>
      <c r="D307" s="184" t="s">
        <v>149</v>
      </c>
      <c r="F307" s="185" t="s">
        <v>505</v>
      </c>
      <c r="I307" s="186"/>
      <c r="L307" s="40"/>
      <c r="M307" s="187"/>
      <c r="N307" s="41"/>
      <c r="O307" s="41"/>
      <c r="P307" s="41"/>
      <c r="Q307" s="41"/>
      <c r="R307" s="41"/>
      <c r="S307" s="41"/>
      <c r="T307" s="69"/>
      <c r="AT307" s="23" t="s">
        <v>149</v>
      </c>
      <c r="AU307" s="23" t="s">
        <v>81</v>
      </c>
    </row>
    <row r="308" spans="2:65" s="1" customFormat="1" ht="38.25" customHeight="1">
      <c r="B308" s="172"/>
      <c r="C308" s="173" t="s">
        <v>506</v>
      </c>
      <c r="D308" s="173" t="s">
        <v>142</v>
      </c>
      <c r="E308" s="174" t="s">
        <v>507</v>
      </c>
      <c r="F308" s="175" t="s">
        <v>508</v>
      </c>
      <c r="G308" s="176" t="s">
        <v>173</v>
      </c>
      <c r="H308" s="177">
        <v>0.16</v>
      </c>
      <c r="I308" s="178"/>
      <c r="J308" s="177">
        <f>ROUND(I308*H308,2)</f>
        <v>0</v>
      </c>
      <c r="K308" s="175" t="s">
        <v>146</v>
      </c>
      <c r="L308" s="40"/>
      <c r="M308" s="179" t="s">
        <v>5</v>
      </c>
      <c r="N308" s="180" t="s">
        <v>42</v>
      </c>
      <c r="O308" s="41"/>
      <c r="P308" s="181">
        <f>O308*H308</f>
        <v>0</v>
      </c>
      <c r="Q308" s="181">
        <v>0</v>
      </c>
      <c r="R308" s="181">
        <f>Q308*H308</f>
        <v>0</v>
      </c>
      <c r="S308" s="181">
        <v>0</v>
      </c>
      <c r="T308" s="182">
        <f>S308*H308</f>
        <v>0</v>
      </c>
      <c r="AR308" s="23" t="s">
        <v>233</v>
      </c>
      <c r="AT308" s="23" t="s">
        <v>142</v>
      </c>
      <c r="AU308" s="23" t="s">
        <v>81</v>
      </c>
      <c r="AY308" s="23" t="s">
        <v>139</v>
      </c>
      <c r="BE308" s="183">
        <f>IF(N308="základní",J308,0)</f>
        <v>0</v>
      </c>
      <c r="BF308" s="183">
        <f>IF(N308="snížená",J308,0)</f>
        <v>0</v>
      </c>
      <c r="BG308" s="183">
        <f>IF(N308="zákl. přenesená",J308,0)</f>
        <v>0</v>
      </c>
      <c r="BH308" s="183">
        <f>IF(N308="sníž. přenesená",J308,0)</f>
        <v>0</v>
      </c>
      <c r="BI308" s="183">
        <f>IF(N308="nulová",J308,0)</f>
        <v>0</v>
      </c>
      <c r="BJ308" s="23" t="s">
        <v>79</v>
      </c>
      <c r="BK308" s="183">
        <f>ROUND(I308*H308,2)</f>
        <v>0</v>
      </c>
      <c r="BL308" s="23" t="s">
        <v>233</v>
      </c>
      <c r="BM308" s="23" t="s">
        <v>509</v>
      </c>
    </row>
    <row r="309" spans="2:65" s="1" customFormat="1" ht="121.5">
      <c r="B309" s="40"/>
      <c r="D309" s="184" t="s">
        <v>149</v>
      </c>
      <c r="F309" s="185" t="s">
        <v>505</v>
      </c>
      <c r="I309" s="186"/>
      <c r="L309" s="40"/>
      <c r="M309" s="187"/>
      <c r="N309" s="41"/>
      <c r="O309" s="41"/>
      <c r="P309" s="41"/>
      <c r="Q309" s="41"/>
      <c r="R309" s="41"/>
      <c r="S309" s="41"/>
      <c r="T309" s="69"/>
      <c r="AT309" s="23" t="s">
        <v>149</v>
      </c>
      <c r="AU309" s="23" t="s">
        <v>81</v>
      </c>
    </row>
    <row r="310" spans="2:65" s="10" customFormat="1" ht="29.85" customHeight="1">
      <c r="B310" s="159"/>
      <c r="D310" s="160" t="s">
        <v>70</v>
      </c>
      <c r="E310" s="170" t="s">
        <v>510</v>
      </c>
      <c r="F310" s="170" t="s">
        <v>511</v>
      </c>
      <c r="I310" s="162"/>
      <c r="J310" s="171">
        <f>BK310</f>
        <v>0</v>
      </c>
      <c r="L310" s="159"/>
      <c r="M310" s="164"/>
      <c r="N310" s="165"/>
      <c r="O310" s="165"/>
      <c r="P310" s="166">
        <f>SUM(P311:P346)</f>
        <v>0</v>
      </c>
      <c r="Q310" s="165"/>
      <c r="R310" s="166">
        <f>SUM(R311:R346)</f>
        <v>1.2019067999999997</v>
      </c>
      <c r="S310" s="165"/>
      <c r="T310" s="167">
        <f>SUM(T311:T346)</f>
        <v>5.2438684999999996</v>
      </c>
      <c r="AR310" s="160" t="s">
        <v>81</v>
      </c>
      <c r="AT310" s="168" t="s">
        <v>70</v>
      </c>
      <c r="AU310" s="168" t="s">
        <v>79</v>
      </c>
      <c r="AY310" s="160" t="s">
        <v>139</v>
      </c>
      <c r="BK310" s="169">
        <f>SUM(BK311:BK346)</f>
        <v>0</v>
      </c>
    </row>
    <row r="311" spans="2:65" s="1" customFormat="1" ht="25.5" customHeight="1">
      <c r="B311" s="172"/>
      <c r="C311" s="173" t="s">
        <v>512</v>
      </c>
      <c r="D311" s="173" t="s">
        <v>142</v>
      </c>
      <c r="E311" s="174" t="s">
        <v>513</v>
      </c>
      <c r="F311" s="175" t="s">
        <v>514</v>
      </c>
      <c r="G311" s="176" t="s">
        <v>196</v>
      </c>
      <c r="H311" s="177">
        <v>32.380000000000003</v>
      </c>
      <c r="I311" s="178"/>
      <c r="J311" s="177">
        <f>ROUND(I311*H311,2)</f>
        <v>0</v>
      </c>
      <c r="K311" s="175" t="s">
        <v>146</v>
      </c>
      <c r="L311" s="40"/>
      <c r="M311" s="179" t="s">
        <v>5</v>
      </c>
      <c r="N311" s="180" t="s">
        <v>42</v>
      </c>
      <c r="O311" s="41"/>
      <c r="P311" s="181">
        <f>O311*H311</f>
        <v>0</v>
      </c>
      <c r="Q311" s="181">
        <v>2.7999999999999998E-4</v>
      </c>
      <c r="R311" s="181">
        <f>Q311*H311</f>
        <v>9.0664000000000005E-3</v>
      </c>
      <c r="S311" s="181">
        <v>0</v>
      </c>
      <c r="T311" s="182">
        <f>S311*H311</f>
        <v>0</v>
      </c>
      <c r="AR311" s="23" t="s">
        <v>233</v>
      </c>
      <c r="AT311" s="23" t="s">
        <v>142</v>
      </c>
      <c r="AU311" s="23" t="s">
        <v>81</v>
      </c>
      <c r="AY311" s="23" t="s">
        <v>139</v>
      </c>
      <c r="BE311" s="183">
        <f>IF(N311="základní",J311,0)</f>
        <v>0</v>
      </c>
      <c r="BF311" s="183">
        <f>IF(N311="snížená",J311,0)</f>
        <v>0</v>
      </c>
      <c r="BG311" s="183">
        <f>IF(N311="zákl. přenesená",J311,0)</f>
        <v>0</v>
      </c>
      <c r="BH311" s="183">
        <f>IF(N311="sníž. přenesená",J311,0)</f>
        <v>0</v>
      </c>
      <c r="BI311" s="183">
        <f>IF(N311="nulová",J311,0)</f>
        <v>0</v>
      </c>
      <c r="BJ311" s="23" t="s">
        <v>79</v>
      </c>
      <c r="BK311" s="183">
        <f>ROUND(I311*H311,2)</f>
        <v>0</v>
      </c>
      <c r="BL311" s="23" t="s">
        <v>233</v>
      </c>
      <c r="BM311" s="23" t="s">
        <v>515</v>
      </c>
    </row>
    <row r="312" spans="2:65" s="11" customFormat="1">
      <c r="B312" s="188"/>
      <c r="D312" s="184" t="s">
        <v>151</v>
      </c>
      <c r="E312" s="189" t="s">
        <v>5</v>
      </c>
      <c r="F312" s="190" t="s">
        <v>516</v>
      </c>
      <c r="H312" s="191">
        <v>32.380000000000003</v>
      </c>
      <c r="I312" s="192"/>
      <c r="L312" s="188"/>
      <c r="M312" s="193"/>
      <c r="N312" s="194"/>
      <c r="O312" s="194"/>
      <c r="P312" s="194"/>
      <c r="Q312" s="194"/>
      <c r="R312" s="194"/>
      <c r="S312" s="194"/>
      <c r="T312" s="195"/>
      <c r="AT312" s="189" t="s">
        <v>151</v>
      </c>
      <c r="AU312" s="189" t="s">
        <v>81</v>
      </c>
      <c r="AV312" s="11" t="s">
        <v>81</v>
      </c>
      <c r="AW312" s="11" t="s">
        <v>34</v>
      </c>
      <c r="AX312" s="11" t="s">
        <v>71</v>
      </c>
      <c r="AY312" s="189" t="s">
        <v>139</v>
      </c>
    </row>
    <row r="313" spans="2:65" s="12" customFormat="1">
      <c r="B313" s="196"/>
      <c r="D313" s="184" t="s">
        <v>151</v>
      </c>
      <c r="E313" s="197" t="s">
        <v>5</v>
      </c>
      <c r="F313" s="198" t="s">
        <v>154</v>
      </c>
      <c r="H313" s="199">
        <v>32.380000000000003</v>
      </c>
      <c r="I313" s="200"/>
      <c r="L313" s="196"/>
      <c r="M313" s="201"/>
      <c r="N313" s="202"/>
      <c r="O313" s="202"/>
      <c r="P313" s="202"/>
      <c r="Q313" s="202"/>
      <c r="R313" s="202"/>
      <c r="S313" s="202"/>
      <c r="T313" s="203"/>
      <c r="AT313" s="197" t="s">
        <v>151</v>
      </c>
      <c r="AU313" s="197" t="s">
        <v>81</v>
      </c>
      <c r="AV313" s="12" t="s">
        <v>147</v>
      </c>
      <c r="AW313" s="12" t="s">
        <v>34</v>
      </c>
      <c r="AX313" s="12" t="s">
        <v>79</v>
      </c>
      <c r="AY313" s="197" t="s">
        <v>139</v>
      </c>
    </row>
    <row r="314" spans="2:65" s="1" customFormat="1" ht="16.5" customHeight="1">
      <c r="B314" s="172"/>
      <c r="C314" s="211" t="s">
        <v>517</v>
      </c>
      <c r="D314" s="211" t="s">
        <v>179</v>
      </c>
      <c r="E314" s="212" t="s">
        <v>518</v>
      </c>
      <c r="F314" s="213" t="s">
        <v>519</v>
      </c>
      <c r="G314" s="214" t="s">
        <v>145</v>
      </c>
      <c r="H314" s="215">
        <v>3.89</v>
      </c>
      <c r="I314" s="216"/>
      <c r="J314" s="215">
        <f>ROUND(I314*H314,2)</f>
        <v>0</v>
      </c>
      <c r="K314" s="213" t="s">
        <v>146</v>
      </c>
      <c r="L314" s="217"/>
      <c r="M314" s="218" t="s">
        <v>5</v>
      </c>
      <c r="N314" s="219" t="s">
        <v>42</v>
      </c>
      <c r="O314" s="41"/>
      <c r="P314" s="181">
        <f>O314*H314</f>
        <v>0</v>
      </c>
      <c r="Q314" s="181">
        <v>1.9199999999999998E-2</v>
      </c>
      <c r="R314" s="181">
        <f>Q314*H314</f>
        <v>7.4687999999999991E-2</v>
      </c>
      <c r="S314" s="181">
        <v>0</v>
      </c>
      <c r="T314" s="182">
        <f>S314*H314</f>
        <v>0</v>
      </c>
      <c r="AR314" s="23" t="s">
        <v>319</v>
      </c>
      <c r="AT314" s="23" t="s">
        <v>179</v>
      </c>
      <c r="AU314" s="23" t="s">
        <v>81</v>
      </c>
      <c r="AY314" s="23" t="s">
        <v>139</v>
      </c>
      <c r="BE314" s="183">
        <f>IF(N314="základní",J314,0)</f>
        <v>0</v>
      </c>
      <c r="BF314" s="183">
        <f>IF(N314="snížená",J314,0)</f>
        <v>0</v>
      </c>
      <c r="BG314" s="183">
        <f>IF(N314="zákl. přenesená",J314,0)</f>
        <v>0</v>
      </c>
      <c r="BH314" s="183">
        <f>IF(N314="sníž. přenesená",J314,0)</f>
        <v>0</v>
      </c>
      <c r="BI314" s="183">
        <f>IF(N314="nulová",J314,0)</f>
        <v>0</v>
      </c>
      <c r="BJ314" s="23" t="s">
        <v>79</v>
      </c>
      <c r="BK314" s="183">
        <f>ROUND(I314*H314,2)</f>
        <v>0</v>
      </c>
      <c r="BL314" s="23" t="s">
        <v>233</v>
      </c>
      <c r="BM314" s="23" t="s">
        <v>520</v>
      </c>
    </row>
    <row r="315" spans="2:65" s="11" customFormat="1">
      <c r="B315" s="188"/>
      <c r="D315" s="184" t="s">
        <v>151</v>
      </c>
      <c r="E315" s="189" t="s">
        <v>5</v>
      </c>
      <c r="F315" s="190" t="s">
        <v>521</v>
      </c>
      <c r="H315" s="191">
        <v>3.89</v>
      </c>
      <c r="I315" s="192"/>
      <c r="L315" s="188"/>
      <c r="M315" s="193"/>
      <c r="N315" s="194"/>
      <c r="O315" s="194"/>
      <c r="P315" s="194"/>
      <c r="Q315" s="194"/>
      <c r="R315" s="194"/>
      <c r="S315" s="194"/>
      <c r="T315" s="195"/>
      <c r="AT315" s="189" t="s">
        <v>151</v>
      </c>
      <c r="AU315" s="189" t="s">
        <v>81</v>
      </c>
      <c r="AV315" s="11" t="s">
        <v>81</v>
      </c>
      <c r="AW315" s="11" t="s">
        <v>34</v>
      </c>
      <c r="AX315" s="11" t="s">
        <v>71</v>
      </c>
      <c r="AY315" s="189" t="s">
        <v>139</v>
      </c>
    </row>
    <row r="316" spans="2:65" s="12" customFormat="1">
      <c r="B316" s="196"/>
      <c r="D316" s="184" t="s">
        <v>151</v>
      </c>
      <c r="E316" s="197" t="s">
        <v>5</v>
      </c>
      <c r="F316" s="198" t="s">
        <v>154</v>
      </c>
      <c r="H316" s="199">
        <v>3.89</v>
      </c>
      <c r="I316" s="200"/>
      <c r="L316" s="196"/>
      <c r="M316" s="201"/>
      <c r="N316" s="202"/>
      <c r="O316" s="202"/>
      <c r="P316" s="202"/>
      <c r="Q316" s="202"/>
      <c r="R316" s="202"/>
      <c r="S316" s="202"/>
      <c r="T316" s="203"/>
      <c r="AT316" s="197" t="s">
        <v>151</v>
      </c>
      <c r="AU316" s="197" t="s">
        <v>81</v>
      </c>
      <c r="AV316" s="12" t="s">
        <v>147</v>
      </c>
      <c r="AW316" s="12" t="s">
        <v>34</v>
      </c>
      <c r="AX316" s="12" t="s">
        <v>79</v>
      </c>
      <c r="AY316" s="197" t="s">
        <v>139</v>
      </c>
    </row>
    <row r="317" spans="2:65" s="1" customFormat="1" ht="16.5" customHeight="1">
      <c r="B317" s="172"/>
      <c r="C317" s="173" t="s">
        <v>522</v>
      </c>
      <c r="D317" s="173" t="s">
        <v>142</v>
      </c>
      <c r="E317" s="174" t="s">
        <v>523</v>
      </c>
      <c r="F317" s="175" t="s">
        <v>524</v>
      </c>
      <c r="G317" s="176" t="s">
        <v>145</v>
      </c>
      <c r="H317" s="177">
        <v>63.05</v>
      </c>
      <c r="I317" s="178"/>
      <c r="J317" s="177">
        <f>ROUND(I317*H317,2)</f>
        <v>0</v>
      </c>
      <c r="K317" s="175" t="s">
        <v>146</v>
      </c>
      <c r="L317" s="40"/>
      <c r="M317" s="179" t="s">
        <v>5</v>
      </c>
      <c r="N317" s="180" t="s">
        <v>42</v>
      </c>
      <c r="O317" s="41"/>
      <c r="P317" s="181">
        <f>O317*H317</f>
        <v>0</v>
      </c>
      <c r="Q317" s="181">
        <v>0</v>
      </c>
      <c r="R317" s="181">
        <f>Q317*H317</f>
        <v>0</v>
      </c>
      <c r="S317" s="181">
        <v>8.3169999999999994E-2</v>
      </c>
      <c r="T317" s="182">
        <f>S317*H317</f>
        <v>5.2438684999999996</v>
      </c>
      <c r="AR317" s="23" t="s">
        <v>233</v>
      </c>
      <c r="AT317" s="23" t="s">
        <v>142</v>
      </c>
      <c r="AU317" s="23" t="s">
        <v>81</v>
      </c>
      <c r="AY317" s="23" t="s">
        <v>139</v>
      </c>
      <c r="BE317" s="183">
        <f>IF(N317="základní",J317,0)</f>
        <v>0</v>
      </c>
      <c r="BF317" s="183">
        <f>IF(N317="snížená",J317,0)</f>
        <v>0</v>
      </c>
      <c r="BG317" s="183">
        <f>IF(N317="zákl. přenesená",J317,0)</f>
        <v>0</v>
      </c>
      <c r="BH317" s="183">
        <f>IF(N317="sníž. přenesená",J317,0)</f>
        <v>0</v>
      </c>
      <c r="BI317" s="183">
        <f>IF(N317="nulová",J317,0)</f>
        <v>0</v>
      </c>
      <c r="BJ317" s="23" t="s">
        <v>79</v>
      </c>
      <c r="BK317" s="183">
        <f>ROUND(I317*H317,2)</f>
        <v>0</v>
      </c>
      <c r="BL317" s="23" t="s">
        <v>233</v>
      </c>
      <c r="BM317" s="23" t="s">
        <v>525</v>
      </c>
    </row>
    <row r="318" spans="2:65" s="11" customFormat="1">
      <c r="B318" s="188"/>
      <c r="D318" s="184" t="s">
        <v>151</v>
      </c>
      <c r="E318" s="189" t="s">
        <v>5</v>
      </c>
      <c r="F318" s="190" t="s">
        <v>526</v>
      </c>
      <c r="H318" s="191">
        <v>63.05</v>
      </c>
      <c r="I318" s="192"/>
      <c r="L318" s="188"/>
      <c r="M318" s="193"/>
      <c r="N318" s="194"/>
      <c r="O318" s="194"/>
      <c r="P318" s="194"/>
      <c r="Q318" s="194"/>
      <c r="R318" s="194"/>
      <c r="S318" s="194"/>
      <c r="T318" s="195"/>
      <c r="AT318" s="189" t="s">
        <v>151</v>
      </c>
      <c r="AU318" s="189" t="s">
        <v>81</v>
      </c>
      <c r="AV318" s="11" t="s">
        <v>81</v>
      </c>
      <c r="AW318" s="11" t="s">
        <v>34</v>
      </c>
      <c r="AX318" s="11" t="s">
        <v>71</v>
      </c>
      <c r="AY318" s="189" t="s">
        <v>139</v>
      </c>
    </row>
    <row r="319" spans="2:65" s="13" customFormat="1">
      <c r="B319" s="204"/>
      <c r="D319" s="184" t="s">
        <v>151</v>
      </c>
      <c r="E319" s="205" t="s">
        <v>5</v>
      </c>
      <c r="F319" s="206" t="s">
        <v>527</v>
      </c>
      <c r="H319" s="205" t="s">
        <v>5</v>
      </c>
      <c r="I319" s="207"/>
      <c r="L319" s="204"/>
      <c r="M319" s="208"/>
      <c r="N319" s="209"/>
      <c r="O319" s="209"/>
      <c r="P319" s="209"/>
      <c r="Q319" s="209"/>
      <c r="R319" s="209"/>
      <c r="S319" s="209"/>
      <c r="T319" s="210"/>
      <c r="AT319" s="205" t="s">
        <v>151</v>
      </c>
      <c r="AU319" s="205" t="s">
        <v>81</v>
      </c>
      <c r="AV319" s="13" t="s">
        <v>79</v>
      </c>
      <c r="AW319" s="13" t="s">
        <v>34</v>
      </c>
      <c r="AX319" s="13" t="s">
        <v>71</v>
      </c>
      <c r="AY319" s="205" t="s">
        <v>139</v>
      </c>
    </row>
    <row r="320" spans="2:65" s="12" customFormat="1">
      <c r="B320" s="196"/>
      <c r="D320" s="184" t="s">
        <v>151</v>
      </c>
      <c r="E320" s="197" t="s">
        <v>5</v>
      </c>
      <c r="F320" s="198" t="s">
        <v>154</v>
      </c>
      <c r="H320" s="199">
        <v>63.05</v>
      </c>
      <c r="I320" s="200"/>
      <c r="L320" s="196"/>
      <c r="M320" s="201"/>
      <c r="N320" s="202"/>
      <c r="O320" s="202"/>
      <c r="P320" s="202"/>
      <c r="Q320" s="202"/>
      <c r="R320" s="202"/>
      <c r="S320" s="202"/>
      <c r="T320" s="203"/>
      <c r="AT320" s="197" t="s">
        <v>151</v>
      </c>
      <c r="AU320" s="197" t="s">
        <v>81</v>
      </c>
      <c r="AV320" s="12" t="s">
        <v>147</v>
      </c>
      <c r="AW320" s="12" t="s">
        <v>34</v>
      </c>
      <c r="AX320" s="12" t="s">
        <v>79</v>
      </c>
      <c r="AY320" s="197" t="s">
        <v>139</v>
      </c>
    </row>
    <row r="321" spans="2:65" s="1" customFormat="1" ht="25.5" customHeight="1">
      <c r="B321" s="172"/>
      <c r="C321" s="173" t="s">
        <v>528</v>
      </c>
      <c r="D321" s="173" t="s">
        <v>142</v>
      </c>
      <c r="E321" s="174" t="s">
        <v>529</v>
      </c>
      <c r="F321" s="175" t="s">
        <v>530</v>
      </c>
      <c r="G321" s="176" t="s">
        <v>145</v>
      </c>
      <c r="H321" s="177">
        <v>33.450000000000003</v>
      </c>
      <c r="I321" s="178"/>
      <c r="J321" s="177">
        <f>ROUND(I321*H321,2)</f>
        <v>0</v>
      </c>
      <c r="K321" s="175" t="s">
        <v>146</v>
      </c>
      <c r="L321" s="40"/>
      <c r="M321" s="179" t="s">
        <v>5</v>
      </c>
      <c r="N321" s="180" t="s">
        <v>42</v>
      </c>
      <c r="O321" s="41"/>
      <c r="P321" s="181">
        <f>O321*H321</f>
        <v>0</v>
      </c>
      <c r="Q321" s="181">
        <v>4.2199999999999998E-3</v>
      </c>
      <c r="R321" s="181">
        <f>Q321*H321</f>
        <v>0.14115900000000001</v>
      </c>
      <c r="S321" s="181">
        <v>0</v>
      </c>
      <c r="T321" s="182">
        <f>S321*H321</f>
        <v>0</v>
      </c>
      <c r="AR321" s="23" t="s">
        <v>233</v>
      </c>
      <c r="AT321" s="23" t="s">
        <v>142</v>
      </c>
      <c r="AU321" s="23" t="s">
        <v>81</v>
      </c>
      <c r="AY321" s="23" t="s">
        <v>139</v>
      </c>
      <c r="BE321" s="183">
        <f>IF(N321="základní",J321,0)</f>
        <v>0</v>
      </c>
      <c r="BF321" s="183">
        <f>IF(N321="snížená",J321,0)</f>
        <v>0</v>
      </c>
      <c r="BG321" s="183">
        <f>IF(N321="zákl. přenesená",J321,0)</f>
        <v>0</v>
      </c>
      <c r="BH321" s="183">
        <f>IF(N321="sníž. přenesená",J321,0)</f>
        <v>0</v>
      </c>
      <c r="BI321" s="183">
        <f>IF(N321="nulová",J321,0)</f>
        <v>0</v>
      </c>
      <c r="BJ321" s="23" t="s">
        <v>79</v>
      </c>
      <c r="BK321" s="183">
        <f>ROUND(I321*H321,2)</f>
        <v>0</v>
      </c>
      <c r="BL321" s="23" t="s">
        <v>233</v>
      </c>
      <c r="BM321" s="23" t="s">
        <v>531</v>
      </c>
    </row>
    <row r="322" spans="2:65" s="11" customFormat="1">
      <c r="B322" s="188"/>
      <c r="D322" s="184" t="s">
        <v>151</v>
      </c>
      <c r="E322" s="189" t="s">
        <v>5</v>
      </c>
      <c r="F322" s="190" t="s">
        <v>532</v>
      </c>
      <c r="H322" s="191">
        <v>33.450000000000003</v>
      </c>
      <c r="I322" s="192"/>
      <c r="L322" s="188"/>
      <c r="M322" s="193"/>
      <c r="N322" s="194"/>
      <c r="O322" s="194"/>
      <c r="P322" s="194"/>
      <c r="Q322" s="194"/>
      <c r="R322" s="194"/>
      <c r="S322" s="194"/>
      <c r="T322" s="195"/>
      <c r="AT322" s="189" t="s">
        <v>151</v>
      </c>
      <c r="AU322" s="189" t="s">
        <v>81</v>
      </c>
      <c r="AV322" s="11" t="s">
        <v>81</v>
      </c>
      <c r="AW322" s="11" t="s">
        <v>34</v>
      </c>
      <c r="AX322" s="11" t="s">
        <v>71</v>
      </c>
      <c r="AY322" s="189" t="s">
        <v>139</v>
      </c>
    </row>
    <row r="323" spans="2:65" s="13" customFormat="1">
      <c r="B323" s="204"/>
      <c r="D323" s="184" t="s">
        <v>151</v>
      </c>
      <c r="E323" s="205" t="s">
        <v>5</v>
      </c>
      <c r="F323" s="206" t="s">
        <v>533</v>
      </c>
      <c r="H323" s="205" t="s">
        <v>5</v>
      </c>
      <c r="I323" s="207"/>
      <c r="L323" s="204"/>
      <c r="M323" s="208"/>
      <c r="N323" s="209"/>
      <c r="O323" s="209"/>
      <c r="P323" s="209"/>
      <c r="Q323" s="209"/>
      <c r="R323" s="209"/>
      <c r="S323" s="209"/>
      <c r="T323" s="210"/>
      <c r="AT323" s="205" t="s">
        <v>151</v>
      </c>
      <c r="AU323" s="205" t="s">
        <v>81</v>
      </c>
      <c r="AV323" s="13" t="s">
        <v>79</v>
      </c>
      <c r="AW323" s="13" t="s">
        <v>34</v>
      </c>
      <c r="AX323" s="13" t="s">
        <v>71</v>
      </c>
      <c r="AY323" s="205" t="s">
        <v>139</v>
      </c>
    </row>
    <row r="324" spans="2:65" s="12" customFormat="1">
      <c r="B324" s="196"/>
      <c r="D324" s="184" t="s">
        <v>151</v>
      </c>
      <c r="E324" s="197" t="s">
        <v>5</v>
      </c>
      <c r="F324" s="198" t="s">
        <v>154</v>
      </c>
      <c r="H324" s="199">
        <v>33.450000000000003</v>
      </c>
      <c r="I324" s="200"/>
      <c r="L324" s="196"/>
      <c r="M324" s="201"/>
      <c r="N324" s="202"/>
      <c r="O324" s="202"/>
      <c r="P324" s="202"/>
      <c r="Q324" s="202"/>
      <c r="R324" s="202"/>
      <c r="S324" s="202"/>
      <c r="T324" s="203"/>
      <c r="AT324" s="197" t="s">
        <v>151</v>
      </c>
      <c r="AU324" s="197" t="s">
        <v>81</v>
      </c>
      <c r="AV324" s="12" t="s">
        <v>147</v>
      </c>
      <c r="AW324" s="12" t="s">
        <v>34</v>
      </c>
      <c r="AX324" s="12" t="s">
        <v>79</v>
      </c>
      <c r="AY324" s="197" t="s">
        <v>139</v>
      </c>
    </row>
    <row r="325" spans="2:65" s="1" customFormat="1" ht="16.5" customHeight="1">
      <c r="B325" s="172"/>
      <c r="C325" s="211" t="s">
        <v>534</v>
      </c>
      <c r="D325" s="211" t="s">
        <v>179</v>
      </c>
      <c r="E325" s="212" t="s">
        <v>518</v>
      </c>
      <c r="F325" s="213" t="s">
        <v>519</v>
      </c>
      <c r="G325" s="214" t="s">
        <v>145</v>
      </c>
      <c r="H325" s="215">
        <v>36.799999999999997</v>
      </c>
      <c r="I325" s="216"/>
      <c r="J325" s="215">
        <f>ROUND(I325*H325,2)</f>
        <v>0</v>
      </c>
      <c r="K325" s="213" t="s">
        <v>146</v>
      </c>
      <c r="L325" s="217"/>
      <c r="M325" s="218" t="s">
        <v>5</v>
      </c>
      <c r="N325" s="219" t="s">
        <v>42</v>
      </c>
      <c r="O325" s="41"/>
      <c r="P325" s="181">
        <f>O325*H325</f>
        <v>0</v>
      </c>
      <c r="Q325" s="181">
        <v>1.9199999999999998E-2</v>
      </c>
      <c r="R325" s="181">
        <f>Q325*H325</f>
        <v>0.70655999999999985</v>
      </c>
      <c r="S325" s="181">
        <v>0</v>
      </c>
      <c r="T325" s="182">
        <f>S325*H325</f>
        <v>0</v>
      </c>
      <c r="AR325" s="23" t="s">
        <v>319</v>
      </c>
      <c r="AT325" s="23" t="s">
        <v>179</v>
      </c>
      <c r="AU325" s="23" t="s">
        <v>81</v>
      </c>
      <c r="AY325" s="23" t="s">
        <v>139</v>
      </c>
      <c r="BE325" s="183">
        <f>IF(N325="základní",J325,0)</f>
        <v>0</v>
      </c>
      <c r="BF325" s="183">
        <f>IF(N325="snížená",J325,0)</f>
        <v>0</v>
      </c>
      <c r="BG325" s="183">
        <f>IF(N325="zákl. přenesená",J325,0)</f>
        <v>0</v>
      </c>
      <c r="BH325" s="183">
        <f>IF(N325="sníž. přenesená",J325,0)</f>
        <v>0</v>
      </c>
      <c r="BI325" s="183">
        <f>IF(N325="nulová",J325,0)</f>
        <v>0</v>
      </c>
      <c r="BJ325" s="23" t="s">
        <v>79</v>
      </c>
      <c r="BK325" s="183">
        <f>ROUND(I325*H325,2)</f>
        <v>0</v>
      </c>
      <c r="BL325" s="23" t="s">
        <v>233</v>
      </c>
      <c r="BM325" s="23" t="s">
        <v>535</v>
      </c>
    </row>
    <row r="326" spans="2:65" s="11" customFormat="1">
      <c r="B326" s="188"/>
      <c r="D326" s="184" t="s">
        <v>151</v>
      </c>
      <c r="F326" s="190" t="s">
        <v>536</v>
      </c>
      <c r="H326" s="191">
        <v>36.799999999999997</v>
      </c>
      <c r="I326" s="192"/>
      <c r="L326" s="188"/>
      <c r="M326" s="193"/>
      <c r="N326" s="194"/>
      <c r="O326" s="194"/>
      <c r="P326" s="194"/>
      <c r="Q326" s="194"/>
      <c r="R326" s="194"/>
      <c r="S326" s="194"/>
      <c r="T326" s="195"/>
      <c r="AT326" s="189" t="s">
        <v>151</v>
      </c>
      <c r="AU326" s="189" t="s">
        <v>81</v>
      </c>
      <c r="AV326" s="11" t="s">
        <v>81</v>
      </c>
      <c r="AW326" s="11" t="s">
        <v>6</v>
      </c>
      <c r="AX326" s="11" t="s">
        <v>79</v>
      </c>
      <c r="AY326" s="189" t="s">
        <v>139</v>
      </c>
    </row>
    <row r="327" spans="2:65" s="1" customFormat="1" ht="16.5" customHeight="1">
      <c r="B327" s="172"/>
      <c r="C327" s="173" t="s">
        <v>537</v>
      </c>
      <c r="D327" s="173" t="s">
        <v>142</v>
      </c>
      <c r="E327" s="174" t="s">
        <v>538</v>
      </c>
      <c r="F327" s="175" t="s">
        <v>539</v>
      </c>
      <c r="G327" s="176" t="s">
        <v>145</v>
      </c>
      <c r="H327" s="177">
        <v>33.450000000000003</v>
      </c>
      <c r="I327" s="178"/>
      <c r="J327" s="177">
        <f>ROUND(I327*H327,2)</f>
        <v>0</v>
      </c>
      <c r="K327" s="175" t="s">
        <v>146</v>
      </c>
      <c r="L327" s="40"/>
      <c r="M327" s="179" t="s">
        <v>5</v>
      </c>
      <c r="N327" s="180" t="s">
        <v>42</v>
      </c>
      <c r="O327" s="41"/>
      <c r="P327" s="181">
        <f>O327*H327</f>
        <v>0</v>
      </c>
      <c r="Q327" s="181">
        <v>2.9999999999999997E-4</v>
      </c>
      <c r="R327" s="181">
        <f>Q327*H327</f>
        <v>1.0035000000000001E-2</v>
      </c>
      <c r="S327" s="181">
        <v>0</v>
      </c>
      <c r="T327" s="182">
        <f>S327*H327</f>
        <v>0</v>
      </c>
      <c r="AR327" s="23" t="s">
        <v>233</v>
      </c>
      <c r="AT327" s="23" t="s">
        <v>142</v>
      </c>
      <c r="AU327" s="23" t="s">
        <v>81</v>
      </c>
      <c r="AY327" s="23" t="s">
        <v>139</v>
      </c>
      <c r="BE327" s="183">
        <f>IF(N327="základní",J327,0)</f>
        <v>0</v>
      </c>
      <c r="BF327" s="183">
        <f>IF(N327="snížená",J327,0)</f>
        <v>0</v>
      </c>
      <c r="BG327" s="183">
        <f>IF(N327="zákl. přenesená",J327,0)</f>
        <v>0</v>
      </c>
      <c r="BH327" s="183">
        <f>IF(N327="sníž. přenesená",J327,0)</f>
        <v>0</v>
      </c>
      <c r="BI327" s="183">
        <f>IF(N327="nulová",J327,0)</f>
        <v>0</v>
      </c>
      <c r="BJ327" s="23" t="s">
        <v>79</v>
      </c>
      <c r="BK327" s="183">
        <f>ROUND(I327*H327,2)</f>
        <v>0</v>
      </c>
      <c r="BL327" s="23" t="s">
        <v>233</v>
      </c>
      <c r="BM327" s="23" t="s">
        <v>540</v>
      </c>
    </row>
    <row r="328" spans="2:65" s="1" customFormat="1" ht="40.5">
      <c r="B328" s="40"/>
      <c r="D328" s="184" t="s">
        <v>149</v>
      </c>
      <c r="F328" s="185" t="s">
        <v>541</v>
      </c>
      <c r="I328" s="186"/>
      <c r="L328" s="40"/>
      <c r="M328" s="187"/>
      <c r="N328" s="41"/>
      <c r="O328" s="41"/>
      <c r="P328" s="41"/>
      <c r="Q328" s="41"/>
      <c r="R328" s="41"/>
      <c r="S328" s="41"/>
      <c r="T328" s="69"/>
      <c r="AT328" s="23" t="s">
        <v>149</v>
      </c>
      <c r="AU328" s="23" t="s">
        <v>81</v>
      </c>
    </row>
    <row r="329" spans="2:65" s="1" customFormat="1" ht="16.5" customHeight="1">
      <c r="B329" s="172"/>
      <c r="C329" s="173" t="s">
        <v>542</v>
      </c>
      <c r="D329" s="173" t="s">
        <v>142</v>
      </c>
      <c r="E329" s="174" t="s">
        <v>543</v>
      </c>
      <c r="F329" s="175" t="s">
        <v>544</v>
      </c>
      <c r="G329" s="176" t="s">
        <v>196</v>
      </c>
      <c r="H329" s="177">
        <v>32.380000000000003</v>
      </c>
      <c r="I329" s="178"/>
      <c r="J329" s="177">
        <f>ROUND(I329*H329,2)</f>
        <v>0</v>
      </c>
      <c r="K329" s="175" t="s">
        <v>146</v>
      </c>
      <c r="L329" s="40"/>
      <c r="M329" s="179" t="s">
        <v>5</v>
      </c>
      <c r="N329" s="180" t="s">
        <v>42</v>
      </c>
      <c r="O329" s="41"/>
      <c r="P329" s="181">
        <f>O329*H329</f>
        <v>0</v>
      </c>
      <c r="Q329" s="181">
        <v>3.0000000000000001E-5</v>
      </c>
      <c r="R329" s="181">
        <f>Q329*H329</f>
        <v>9.7140000000000008E-4</v>
      </c>
      <c r="S329" s="181">
        <v>0</v>
      </c>
      <c r="T329" s="182">
        <f>S329*H329</f>
        <v>0</v>
      </c>
      <c r="AR329" s="23" t="s">
        <v>233</v>
      </c>
      <c r="AT329" s="23" t="s">
        <v>142</v>
      </c>
      <c r="AU329" s="23" t="s">
        <v>81</v>
      </c>
      <c r="AY329" s="23" t="s">
        <v>139</v>
      </c>
      <c r="BE329" s="183">
        <f>IF(N329="základní",J329,0)</f>
        <v>0</v>
      </c>
      <c r="BF329" s="183">
        <f>IF(N329="snížená",J329,0)</f>
        <v>0</v>
      </c>
      <c r="BG329" s="183">
        <f>IF(N329="zákl. přenesená",J329,0)</f>
        <v>0</v>
      </c>
      <c r="BH329" s="183">
        <f>IF(N329="sníž. přenesená",J329,0)</f>
        <v>0</v>
      </c>
      <c r="BI329" s="183">
        <f>IF(N329="nulová",J329,0)</f>
        <v>0</v>
      </c>
      <c r="BJ329" s="23" t="s">
        <v>79</v>
      </c>
      <c r="BK329" s="183">
        <f>ROUND(I329*H329,2)</f>
        <v>0</v>
      </c>
      <c r="BL329" s="23" t="s">
        <v>233</v>
      </c>
      <c r="BM329" s="23" t="s">
        <v>545</v>
      </c>
    </row>
    <row r="330" spans="2:65" s="1" customFormat="1" ht="40.5">
      <c r="B330" s="40"/>
      <c r="D330" s="184" t="s">
        <v>149</v>
      </c>
      <c r="F330" s="185" t="s">
        <v>541</v>
      </c>
      <c r="I330" s="186"/>
      <c r="L330" s="40"/>
      <c r="M330" s="187"/>
      <c r="N330" s="41"/>
      <c r="O330" s="41"/>
      <c r="P330" s="41"/>
      <c r="Q330" s="41"/>
      <c r="R330" s="41"/>
      <c r="S330" s="41"/>
      <c r="T330" s="69"/>
      <c r="AT330" s="23" t="s">
        <v>149</v>
      </c>
      <c r="AU330" s="23" t="s">
        <v>81</v>
      </c>
    </row>
    <row r="331" spans="2:65" s="11" customFormat="1">
      <c r="B331" s="188"/>
      <c r="D331" s="184" t="s">
        <v>151</v>
      </c>
      <c r="E331" s="189" t="s">
        <v>5</v>
      </c>
      <c r="F331" s="190" t="s">
        <v>546</v>
      </c>
      <c r="H331" s="191">
        <v>32.380000000000003</v>
      </c>
      <c r="I331" s="192"/>
      <c r="L331" s="188"/>
      <c r="M331" s="193"/>
      <c r="N331" s="194"/>
      <c r="O331" s="194"/>
      <c r="P331" s="194"/>
      <c r="Q331" s="194"/>
      <c r="R331" s="194"/>
      <c r="S331" s="194"/>
      <c r="T331" s="195"/>
      <c r="AT331" s="189" t="s">
        <v>151</v>
      </c>
      <c r="AU331" s="189" t="s">
        <v>81</v>
      </c>
      <c r="AV331" s="11" t="s">
        <v>81</v>
      </c>
      <c r="AW331" s="11" t="s">
        <v>34</v>
      </c>
      <c r="AX331" s="11" t="s">
        <v>71</v>
      </c>
      <c r="AY331" s="189" t="s">
        <v>139</v>
      </c>
    </row>
    <row r="332" spans="2:65" s="12" customFormat="1">
      <c r="B332" s="196"/>
      <c r="D332" s="184" t="s">
        <v>151</v>
      </c>
      <c r="E332" s="197" t="s">
        <v>5</v>
      </c>
      <c r="F332" s="198" t="s">
        <v>154</v>
      </c>
      <c r="H332" s="199">
        <v>32.380000000000003</v>
      </c>
      <c r="I332" s="200"/>
      <c r="L332" s="196"/>
      <c r="M332" s="201"/>
      <c r="N332" s="202"/>
      <c r="O332" s="202"/>
      <c r="P332" s="202"/>
      <c r="Q332" s="202"/>
      <c r="R332" s="202"/>
      <c r="S332" s="202"/>
      <c r="T332" s="203"/>
      <c r="AT332" s="197" t="s">
        <v>151</v>
      </c>
      <c r="AU332" s="197" t="s">
        <v>81</v>
      </c>
      <c r="AV332" s="12" t="s">
        <v>147</v>
      </c>
      <c r="AW332" s="12" t="s">
        <v>34</v>
      </c>
      <c r="AX332" s="12" t="s">
        <v>79</v>
      </c>
      <c r="AY332" s="197" t="s">
        <v>139</v>
      </c>
    </row>
    <row r="333" spans="2:65" s="1" customFormat="1" ht="25.5" customHeight="1">
      <c r="B333" s="172"/>
      <c r="C333" s="173" t="s">
        <v>547</v>
      </c>
      <c r="D333" s="173" t="s">
        <v>142</v>
      </c>
      <c r="E333" s="174" t="s">
        <v>548</v>
      </c>
      <c r="F333" s="175" t="s">
        <v>549</v>
      </c>
      <c r="G333" s="176" t="s">
        <v>196</v>
      </c>
      <c r="H333" s="177">
        <v>7</v>
      </c>
      <c r="I333" s="178"/>
      <c r="J333" s="177">
        <f>ROUND(I333*H333,2)</f>
        <v>0</v>
      </c>
      <c r="K333" s="175" t="s">
        <v>146</v>
      </c>
      <c r="L333" s="40"/>
      <c r="M333" s="179" t="s">
        <v>5</v>
      </c>
      <c r="N333" s="180" t="s">
        <v>42</v>
      </c>
      <c r="O333" s="41"/>
      <c r="P333" s="181">
        <f>O333*H333</f>
        <v>0</v>
      </c>
      <c r="Q333" s="181">
        <v>2.0000000000000001E-4</v>
      </c>
      <c r="R333" s="181">
        <f>Q333*H333</f>
        <v>1.4E-3</v>
      </c>
      <c r="S333" s="181">
        <v>0</v>
      </c>
      <c r="T333" s="182">
        <f>S333*H333</f>
        <v>0</v>
      </c>
      <c r="AR333" s="23" t="s">
        <v>233</v>
      </c>
      <c r="AT333" s="23" t="s">
        <v>142</v>
      </c>
      <c r="AU333" s="23" t="s">
        <v>81</v>
      </c>
      <c r="AY333" s="23" t="s">
        <v>139</v>
      </c>
      <c r="BE333" s="183">
        <f>IF(N333="základní",J333,0)</f>
        <v>0</v>
      </c>
      <c r="BF333" s="183">
        <f>IF(N333="snížená",J333,0)</f>
        <v>0</v>
      </c>
      <c r="BG333" s="183">
        <f>IF(N333="zákl. přenesená",J333,0)</f>
        <v>0</v>
      </c>
      <c r="BH333" s="183">
        <f>IF(N333="sníž. přenesená",J333,0)</f>
        <v>0</v>
      </c>
      <c r="BI333" s="183">
        <f>IF(N333="nulová",J333,0)</f>
        <v>0</v>
      </c>
      <c r="BJ333" s="23" t="s">
        <v>79</v>
      </c>
      <c r="BK333" s="183">
        <f>ROUND(I333*H333,2)</f>
        <v>0</v>
      </c>
      <c r="BL333" s="23" t="s">
        <v>233</v>
      </c>
      <c r="BM333" s="23" t="s">
        <v>550</v>
      </c>
    </row>
    <row r="334" spans="2:65" s="1" customFormat="1" ht="40.5">
      <c r="B334" s="40"/>
      <c r="D334" s="184" t="s">
        <v>149</v>
      </c>
      <c r="F334" s="185" t="s">
        <v>541</v>
      </c>
      <c r="I334" s="186"/>
      <c r="L334" s="40"/>
      <c r="M334" s="187"/>
      <c r="N334" s="41"/>
      <c r="O334" s="41"/>
      <c r="P334" s="41"/>
      <c r="Q334" s="41"/>
      <c r="R334" s="41"/>
      <c r="S334" s="41"/>
      <c r="T334" s="69"/>
      <c r="AT334" s="23" t="s">
        <v>149</v>
      </c>
      <c r="AU334" s="23" t="s">
        <v>81</v>
      </c>
    </row>
    <row r="335" spans="2:65" s="11" customFormat="1">
      <c r="B335" s="188"/>
      <c r="D335" s="184" t="s">
        <v>151</v>
      </c>
      <c r="E335" s="189" t="s">
        <v>5</v>
      </c>
      <c r="F335" s="190" t="s">
        <v>183</v>
      </c>
      <c r="H335" s="191">
        <v>7</v>
      </c>
      <c r="I335" s="192"/>
      <c r="L335" s="188"/>
      <c r="M335" s="193"/>
      <c r="N335" s="194"/>
      <c r="O335" s="194"/>
      <c r="P335" s="194"/>
      <c r="Q335" s="194"/>
      <c r="R335" s="194"/>
      <c r="S335" s="194"/>
      <c r="T335" s="195"/>
      <c r="AT335" s="189" t="s">
        <v>151</v>
      </c>
      <c r="AU335" s="189" t="s">
        <v>81</v>
      </c>
      <c r="AV335" s="11" t="s">
        <v>81</v>
      </c>
      <c r="AW335" s="11" t="s">
        <v>34</v>
      </c>
      <c r="AX335" s="11" t="s">
        <v>71</v>
      </c>
      <c r="AY335" s="189" t="s">
        <v>139</v>
      </c>
    </row>
    <row r="336" spans="2:65" s="12" customFormat="1">
      <c r="B336" s="196"/>
      <c r="D336" s="184" t="s">
        <v>151</v>
      </c>
      <c r="E336" s="197" t="s">
        <v>5</v>
      </c>
      <c r="F336" s="198" t="s">
        <v>154</v>
      </c>
      <c r="H336" s="199">
        <v>7</v>
      </c>
      <c r="I336" s="200"/>
      <c r="L336" s="196"/>
      <c r="M336" s="201"/>
      <c r="N336" s="202"/>
      <c r="O336" s="202"/>
      <c r="P336" s="202"/>
      <c r="Q336" s="202"/>
      <c r="R336" s="202"/>
      <c r="S336" s="202"/>
      <c r="T336" s="203"/>
      <c r="AT336" s="197" t="s">
        <v>151</v>
      </c>
      <c r="AU336" s="197" t="s">
        <v>81</v>
      </c>
      <c r="AV336" s="12" t="s">
        <v>147</v>
      </c>
      <c r="AW336" s="12" t="s">
        <v>34</v>
      </c>
      <c r="AX336" s="12" t="s">
        <v>79</v>
      </c>
      <c r="AY336" s="197" t="s">
        <v>139</v>
      </c>
    </row>
    <row r="337" spans="2:65" s="1" customFormat="1" ht="25.5" customHeight="1">
      <c r="B337" s="172"/>
      <c r="C337" s="211" t="s">
        <v>551</v>
      </c>
      <c r="D337" s="211" t="s">
        <v>179</v>
      </c>
      <c r="E337" s="212" t="s">
        <v>552</v>
      </c>
      <c r="F337" s="213" t="s">
        <v>553</v>
      </c>
      <c r="G337" s="214" t="s">
        <v>196</v>
      </c>
      <c r="H337" s="215">
        <v>7.7</v>
      </c>
      <c r="I337" s="216"/>
      <c r="J337" s="215">
        <f>ROUND(I337*H337,2)</f>
        <v>0</v>
      </c>
      <c r="K337" s="213" t="s">
        <v>146</v>
      </c>
      <c r="L337" s="217"/>
      <c r="M337" s="218" t="s">
        <v>5</v>
      </c>
      <c r="N337" s="219" t="s">
        <v>42</v>
      </c>
      <c r="O337" s="41"/>
      <c r="P337" s="181">
        <f>O337*H337</f>
        <v>0</v>
      </c>
      <c r="Q337" s="181">
        <v>6.0000000000000002E-5</v>
      </c>
      <c r="R337" s="181">
        <f>Q337*H337</f>
        <v>4.6200000000000001E-4</v>
      </c>
      <c r="S337" s="181">
        <v>0</v>
      </c>
      <c r="T337" s="182">
        <f>S337*H337</f>
        <v>0</v>
      </c>
      <c r="AR337" s="23" t="s">
        <v>319</v>
      </c>
      <c r="AT337" s="23" t="s">
        <v>179</v>
      </c>
      <c r="AU337" s="23" t="s">
        <v>81</v>
      </c>
      <c r="AY337" s="23" t="s">
        <v>139</v>
      </c>
      <c r="BE337" s="183">
        <f>IF(N337="základní",J337,0)</f>
        <v>0</v>
      </c>
      <c r="BF337" s="183">
        <f>IF(N337="snížená",J337,0)</f>
        <v>0</v>
      </c>
      <c r="BG337" s="183">
        <f>IF(N337="zákl. přenesená",J337,0)</f>
        <v>0</v>
      </c>
      <c r="BH337" s="183">
        <f>IF(N337="sníž. přenesená",J337,0)</f>
        <v>0</v>
      </c>
      <c r="BI337" s="183">
        <f>IF(N337="nulová",J337,0)</f>
        <v>0</v>
      </c>
      <c r="BJ337" s="23" t="s">
        <v>79</v>
      </c>
      <c r="BK337" s="183">
        <f>ROUND(I337*H337,2)</f>
        <v>0</v>
      </c>
      <c r="BL337" s="23" t="s">
        <v>233</v>
      </c>
      <c r="BM337" s="23" t="s">
        <v>554</v>
      </c>
    </row>
    <row r="338" spans="2:65" s="11" customFormat="1">
      <c r="B338" s="188"/>
      <c r="D338" s="184" t="s">
        <v>151</v>
      </c>
      <c r="F338" s="190" t="s">
        <v>555</v>
      </c>
      <c r="H338" s="191">
        <v>7.7</v>
      </c>
      <c r="I338" s="192"/>
      <c r="L338" s="188"/>
      <c r="M338" s="193"/>
      <c r="N338" s="194"/>
      <c r="O338" s="194"/>
      <c r="P338" s="194"/>
      <c r="Q338" s="194"/>
      <c r="R338" s="194"/>
      <c r="S338" s="194"/>
      <c r="T338" s="195"/>
      <c r="AT338" s="189" t="s">
        <v>151</v>
      </c>
      <c r="AU338" s="189" t="s">
        <v>81</v>
      </c>
      <c r="AV338" s="11" t="s">
        <v>81</v>
      </c>
      <c r="AW338" s="11" t="s">
        <v>6</v>
      </c>
      <c r="AX338" s="11" t="s">
        <v>79</v>
      </c>
      <c r="AY338" s="189" t="s">
        <v>139</v>
      </c>
    </row>
    <row r="339" spans="2:65" s="1" customFormat="1" ht="25.5" customHeight="1">
      <c r="B339" s="172"/>
      <c r="C339" s="173" t="s">
        <v>556</v>
      </c>
      <c r="D339" s="173" t="s">
        <v>142</v>
      </c>
      <c r="E339" s="174" t="s">
        <v>557</v>
      </c>
      <c r="F339" s="175" t="s">
        <v>558</v>
      </c>
      <c r="G339" s="176" t="s">
        <v>145</v>
      </c>
      <c r="H339" s="177">
        <v>33.450000000000003</v>
      </c>
      <c r="I339" s="178"/>
      <c r="J339" s="177">
        <f>ROUND(I339*H339,2)</f>
        <v>0</v>
      </c>
      <c r="K339" s="175" t="s">
        <v>146</v>
      </c>
      <c r="L339" s="40"/>
      <c r="M339" s="179" t="s">
        <v>5</v>
      </c>
      <c r="N339" s="180" t="s">
        <v>42</v>
      </c>
      <c r="O339" s="41"/>
      <c r="P339" s="181">
        <f>O339*H339</f>
        <v>0</v>
      </c>
      <c r="Q339" s="181">
        <v>7.7000000000000002E-3</v>
      </c>
      <c r="R339" s="181">
        <f>Q339*H339</f>
        <v>0.25756500000000004</v>
      </c>
      <c r="S339" s="181">
        <v>0</v>
      </c>
      <c r="T339" s="182">
        <f>S339*H339</f>
        <v>0</v>
      </c>
      <c r="AR339" s="23" t="s">
        <v>233</v>
      </c>
      <c r="AT339" s="23" t="s">
        <v>142</v>
      </c>
      <c r="AU339" s="23" t="s">
        <v>81</v>
      </c>
      <c r="AY339" s="23" t="s">
        <v>139</v>
      </c>
      <c r="BE339" s="183">
        <f>IF(N339="základní",J339,0)</f>
        <v>0</v>
      </c>
      <c r="BF339" s="183">
        <f>IF(N339="snížená",J339,0)</f>
        <v>0</v>
      </c>
      <c r="BG339" s="183">
        <f>IF(N339="zákl. přenesená",J339,0)</f>
        <v>0</v>
      </c>
      <c r="BH339" s="183">
        <f>IF(N339="sníž. přenesená",J339,0)</f>
        <v>0</v>
      </c>
      <c r="BI339" s="183">
        <f>IF(N339="nulová",J339,0)</f>
        <v>0</v>
      </c>
      <c r="BJ339" s="23" t="s">
        <v>79</v>
      </c>
      <c r="BK339" s="183">
        <f>ROUND(I339*H339,2)</f>
        <v>0</v>
      </c>
      <c r="BL339" s="23" t="s">
        <v>233</v>
      </c>
      <c r="BM339" s="23" t="s">
        <v>559</v>
      </c>
    </row>
    <row r="340" spans="2:65" s="1" customFormat="1" ht="27">
      <c r="B340" s="40"/>
      <c r="D340" s="184" t="s">
        <v>149</v>
      </c>
      <c r="F340" s="185" t="s">
        <v>560</v>
      </c>
      <c r="I340" s="186"/>
      <c r="L340" s="40"/>
      <c r="M340" s="187"/>
      <c r="N340" s="41"/>
      <c r="O340" s="41"/>
      <c r="P340" s="41"/>
      <c r="Q340" s="41"/>
      <c r="R340" s="41"/>
      <c r="S340" s="41"/>
      <c r="T340" s="69"/>
      <c r="AT340" s="23" t="s">
        <v>149</v>
      </c>
      <c r="AU340" s="23" t="s">
        <v>81</v>
      </c>
    </row>
    <row r="341" spans="2:65" s="11" customFormat="1">
      <c r="B341" s="188"/>
      <c r="D341" s="184" t="s">
        <v>151</v>
      </c>
      <c r="E341" s="189" t="s">
        <v>5</v>
      </c>
      <c r="F341" s="190" t="s">
        <v>532</v>
      </c>
      <c r="H341" s="191">
        <v>33.450000000000003</v>
      </c>
      <c r="I341" s="192"/>
      <c r="L341" s="188"/>
      <c r="M341" s="193"/>
      <c r="N341" s="194"/>
      <c r="O341" s="194"/>
      <c r="P341" s="194"/>
      <c r="Q341" s="194"/>
      <c r="R341" s="194"/>
      <c r="S341" s="194"/>
      <c r="T341" s="195"/>
      <c r="AT341" s="189" t="s">
        <v>151</v>
      </c>
      <c r="AU341" s="189" t="s">
        <v>81</v>
      </c>
      <c r="AV341" s="11" t="s">
        <v>81</v>
      </c>
      <c r="AW341" s="11" t="s">
        <v>34</v>
      </c>
      <c r="AX341" s="11" t="s">
        <v>71</v>
      </c>
      <c r="AY341" s="189" t="s">
        <v>139</v>
      </c>
    </row>
    <row r="342" spans="2:65" s="12" customFormat="1">
      <c r="B342" s="196"/>
      <c r="D342" s="184" t="s">
        <v>151</v>
      </c>
      <c r="E342" s="197" t="s">
        <v>5</v>
      </c>
      <c r="F342" s="198" t="s">
        <v>154</v>
      </c>
      <c r="H342" s="199">
        <v>33.450000000000003</v>
      </c>
      <c r="I342" s="200"/>
      <c r="L342" s="196"/>
      <c r="M342" s="201"/>
      <c r="N342" s="202"/>
      <c r="O342" s="202"/>
      <c r="P342" s="202"/>
      <c r="Q342" s="202"/>
      <c r="R342" s="202"/>
      <c r="S342" s="202"/>
      <c r="T342" s="203"/>
      <c r="AT342" s="197" t="s">
        <v>151</v>
      </c>
      <c r="AU342" s="197" t="s">
        <v>81</v>
      </c>
      <c r="AV342" s="12" t="s">
        <v>147</v>
      </c>
      <c r="AW342" s="12" t="s">
        <v>34</v>
      </c>
      <c r="AX342" s="12" t="s">
        <v>79</v>
      </c>
      <c r="AY342" s="197" t="s">
        <v>139</v>
      </c>
    </row>
    <row r="343" spans="2:65" s="1" customFormat="1" ht="38.25" customHeight="1">
      <c r="B343" s="172"/>
      <c r="C343" s="173" t="s">
        <v>561</v>
      </c>
      <c r="D343" s="173" t="s">
        <v>142</v>
      </c>
      <c r="E343" s="174" t="s">
        <v>562</v>
      </c>
      <c r="F343" s="175" t="s">
        <v>563</v>
      </c>
      <c r="G343" s="176" t="s">
        <v>173</v>
      </c>
      <c r="H343" s="177">
        <v>1.2</v>
      </c>
      <c r="I343" s="178"/>
      <c r="J343" s="177">
        <f>ROUND(I343*H343,2)</f>
        <v>0</v>
      </c>
      <c r="K343" s="175" t="s">
        <v>146</v>
      </c>
      <c r="L343" s="40"/>
      <c r="M343" s="179" t="s">
        <v>5</v>
      </c>
      <c r="N343" s="180" t="s">
        <v>42</v>
      </c>
      <c r="O343" s="41"/>
      <c r="P343" s="181">
        <f>O343*H343</f>
        <v>0</v>
      </c>
      <c r="Q343" s="181">
        <v>0</v>
      </c>
      <c r="R343" s="181">
        <f>Q343*H343</f>
        <v>0</v>
      </c>
      <c r="S343" s="181">
        <v>0</v>
      </c>
      <c r="T343" s="182">
        <f>S343*H343</f>
        <v>0</v>
      </c>
      <c r="AR343" s="23" t="s">
        <v>233</v>
      </c>
      <c r="AT343" s="23" t="s">
        <v>142</v>
      </c>
      <c r="AU343" s="23" t="s">
        <v>81</v>
      </c>
      <c r="AY343" s="23" t="s">
        <v>139</v>
      </c>
      <c r="BE343" s="183">
        <f>IF(N343="základní",J343,0)</f>
        <v>0</v>
      </c>
      <c r="BF343" s="183">
        <f>IF(N343="snížená",J343,0)</f>
        <v>0</v>
      </c>
      <c r="BG343" s="183">
        <f>IF(N343="zákl. přenesená",J343,0)</f>
        <v>0</v>
      </c>
      <c r="BH343" s="183">
        <f>IF(N343="sníž. přenesená",J343,0)</f>
        <v>0</v>
      </c>
      <c r="BI343" s="183">
        <f>IF(N343="nulová",J343,0)</f>
        <v>0</v>
      </c>
      <c r="BJ343" s="23" t="s">
        <v>79</v>
      </c>
      <c r="BK343" s="183">
        <f>ROUND(I343*H343,2)</f>
        <v>0</v>
      </c>
      <c r="BL343" s="23" t="s">
        <v>233</v>
      </c>
      <c r="BM343" s="23" t="s">
        <v>564</v>
      </c>
    </row>
    <row r="344" spans="2:65" s="1" customFormat="1" ht="121.5">
      <c r="B344" s="40"/>
      <c r="D344" s="184" t="s">
        <v>149</v>
      </c>
      <c r="F344" s="185" t="s">
        <v>565</v>
      </c>
      <c r="I344" s="186"/>
      <c r="L344" s="40"/>
      <c r="M344" s="187"/>
      <c r="N344" s="41"/>
      <c r="O344" s="41"/>
      <c r="P344" s="41"/>
      <c r="Q344" s="41"/>
      <c r="R344" s="41"/>
      <c r="S344" s="41"/>
      <c r="T344" s="69"/>
      <c r="AT344" s="23" t="s">
        <v>149</v>
      </c>
      <c r="AU344" s="23" t="s">
        <v>81</v>
      </c>
    </row>
    <row r="345" spans="2:65" s="1" customFormat="1" ht="38.25" customHeight="1">
      <c r="B345" s="172"/>
      <c r="C345" s="173" t="s">
        <v>566</v>
      </c>
      <c r="D345" s="173" t="s">
        <v>142</v>
      </c>
      <c r="E345" s="174" t="s">
        <v>567</v>
      </c>
      <c r="F345" s="175" t="s">
        <v>568</v>
      </c>
      <c r="G345" s="176" t="s">
        <v>173</v>
      </c>
      <c r="H345" s="177">
        <v>1.2</v>
      </c>
      <c r="I345" s="178"/>
      <c r="J345" s="177">
        <f>ROUND(I345*H345,2)</f>
        <v>0</v>
      </c>
      <c r="K345" s="175" t="s">
        <v>146</v>
      </c>
      <c r="L345" s="40"/>
      <c r="M345" s="179" t="s">
        <v>5</v>
      </c>
      <c r="N345" s="180" t="s">
        <v>42</v>
      </c>
      <c r="O345" s="41"/>
      <c r="P345" s="181">
        <f>O345*H345</f>
        <v>0</v>
      </c>
      <c r="Q345" s="181">
        <v>0</v>
      </c>
      <c r="R345" s="181">
        <f>Q345*H345</f>
        <v>0</v>
      </c>
      <c r="S345" s="181">
        <v>0</v>
      </c>
      <c r="T345" s="182">
        <f>S345*H345</f>
        <v>0</v>
      </c>
      <c r="AR345" s="23" t="s">
        <v>233</v>
      </c>
      <c r="AT345" s="23" t="s">
        <v>142</v>
      </c>
      <c r="AU345" s="23" t="s">
        <v>81</v>
      </c>
      <c r="AY345" s="23" t="s">
        <v>139</v>
      </c>
      <c r="BE345" s="183">
        <f>IF(N345="základní",J345,0)</f>
        <v>0</v>
      </c>
      <c r="BF345" s="183">
        <f>IF(N345="snížená",J345,0)</f>
        <v>0</v>
      </c>
      <c r="BG345" s="183">
        <f>IF(N345="zákl. přenesená",J345,0)</f>
        <v>0</v>
      </c>
      <c r="BH345" s="183">
        <f>IF(N345="sníž. přenesená",J345,0)</f>
        <v>0</v>
      </c>
      <c r="BI345" s="183">
        <f>IF(N345="nulová",J345,0)</f>
        <v>0</v>
      </c>
      <c r="BJ345" s="23" t="s">
        <v>79</v>
      </c>
      <c r="BK345" s="183">
        <f>ROUND(I345*H345,2)</f>
        <v>0</v>
      </c>
      <c r="BL345" s="23" t="s">
        <v>233</v>
      </c>
      <c r="BM345" s="23" t="s">
        <v>569</v>
      </c>
    </row>
    <row r="346" spans="2:65" s="1" customFormat="1" ht="121.5">
      <c r="B346" s="40"/>
      <c r="D346" s="184" t="s">
        <v>149</v>
      </c>
      <c r="F346" s="185" t="s">
        <v>565</v>
      </c>
      <c r="I346" s="186"/>
      <c r="L346" s="40"/>
      <c r="M346" s="187"/>
      <c r="N346" s="41"/>
      <c r="O346" s="41"/>
      <c r="P346" s="41"/>
      <c r="Q346" s="41"/>
      <c r="R346" s="41"/>
      <c r="S346" s="41"/>
      <c r="T346" s="69"/>
      <c r="AT346" s="23" t="s">
        <v>149</v>
      </c>
      <c r="AU346" s="23" t="s">
        <v>81</v>
      </c>
    </row>
    <row r="347" spans="2:65" s="10" customFormat="1" ht="29.85" customHeight="1">
      <c r="B347" s="159"/>
      <c r="D347" s="160" t="s">
        <v>70</v>
      </c>
      <c r="E347" s="170" t="s">
        <v>570</v>
      </c>
      <c r="F347" s="170" t="s">
        <v>571</v>
      </c>
      <c r="I347" s="162"/>
      <c r="J347" s="171">
        <f>BK347</f>
        <v>0</v>
      </c>
      <c r="L347" s="159"/>
      <c r="M347" s="164"/>
      <c r="N347" s="165"/>
      <c r="O347" s="165"/>
      <c r="P347" s="166">
        <f>SUM(P348:P391)</f>
        <v>0</v>
      </c>
      <c r="Q347" s="165"/>
      <c r="R347" s="166">
        <f>SUM(R348:R391)</f>
        <v>1.3426825999999998</v>
      </c>
      <c r="S347" s="165"/>
      <c r="T347" s="167">
        <f>SUM(T348:T391)</f>
        <v>0.289155</v>
      </c>
      <c r="AR347" s="160" t="s">
        <v>81</v>
      </c>
      <c r="AT347" s="168" t="s">
        <v>70</v>
      </c>
      <c r="AU347" s="168" t="s">
        <v>79</v>
      </c>
      <c r="AY347" s="160" t="s">
        <v>139</v>
      </c>
      <c r="BK347" s="169">
        <f>SUM(BK348:BK391)</f>
        <v>0</v>
      </c>
    </row>
    <row r="348" spans="2:65" s="1" customFormat="1" ht="16.5" customHeight="1">
      <c r="B348" s="172"/>
      <c r="C348" s="173" t="s">
        <v>572</v>
      </c>
      <c r="D348" s="173" t="s">
        <v>142</v>
      </c>
      <c r="E348" s="174" t="s">
        <v>573</v>
      </c>
      <c r="F348" s="175" t="s">
        <v>574</v>
      </c>
      <c r="G348" s="176" t="s">
        <v>145</v>
      </c>
      <c r="H348" s="177">
        <v>117.85</v>
      </c>
      <c r="I348" s="178"/>
      <c r="J348" s="177">
        <f>ROUND(I348*H348,2)</f>
        <v>0</v>
      </c>
      <c r="K348" s="175" t="s">
        <v>146</v>
      </c>
      <c r="L348" s="40"/>
      <c r="M348" s="179" t="s">
        <v>5</v>
      </c>
      <c r="N348" s="180" t="s">
        <v>42</v>
      </c>
      <c r="O348" s="41"/>
      <c r="P348" s="181">
        <f>O348*H348</f>
        <v>0</v>
      </c>
      <c r="Q348" s="181">
        <v>0</v>
      </c>
      <c r="R348" s="181">
        <f>Q348*H348</f>
        <v>0</v>
      </c>
      <c r="S348" s="181">
        <v>0</v>
      </c>
      <c r="T348" s="182">
        <f>S348*H348</f>
        <v>0</v>
      </c>
      <c r="AR348" s="23" t="s">
        <v>233</v>
      </c>
      <c r="AT348" s="23" t="s">
        <v>142</v>
      </c>
      <c r="AU348" s="23" t="s">
        <v>81</v>
      </c>
      <c r="AY348" s="23" t="s">
        <v>139</v>
      </c>
      <c r="BE348" s="183">
        <f>IF(N348="základní",J348,0)</f>
        <v>0</v>
      </c>
      <c r="BF348" s="183">
        <f>IF(N348="snížená",J348,0)</f>
        <v>0</v>
      </c>
      <c r="BG348" s="183">
        <f>IF(N348="zákl. přenesená",J348,0)</f>
        <v>0</v>
      </c>
      <c r="BH348" s="183">
        <f>IF(N348="sníž. přenesená",J348,0)</f>
        <v>0</v>
      </c>
      <c r="BI348" s="183">
        <f>IF(N348="nulová",J348,0)</f>
        <v>0</v>
      </c>
      <c r="BJ348" s="23" t="s">
        <v>79</v>
      </c>
      <c r="BK348" s="183">
        <f>ROUND(I348*H348,2)</f>
        <v>0</v>
      </c>
      <c r="BL348" s="23" t="s">
        <v>233</v>
      </c>
      <c r="BM348" s="23" t="s">
        <v>575</v>
      </c>
    </row>
    <row r="349" spans="2:65" s="1" customFormat="1" ht="67.5">
      <c r="B349" s="40"/>
      <c r="D349" s="184" t="s">
        <v>149</v>
      </c>
      <c r="F349" s="185" t="s">
        <v>576</v>
      </c>
      <c r="I349" s="186"/>
      <c r="L349" s="40"/>
      <c r="M349" s="187"/>
      <c r="N349" s="41"/>
      <c r="O349" s="41"/>
      <c r="P349" s="41"/>
      <c r="Q349" s="41"/>
      <c r="R349" s="41"/>
      <c r="S349" s="41"/>
      <c r="T349" s="69"/>
      <c r="AT349" s="23" t="s">
        <v>149</v>
      </c>
      <c r="AU349" s="23" t="s">
        <v>81</v>
      </c>
    </row>
    <row r="350" spans="2:65" s="11" customFormat="1">
      <c r="B350" s="188"/>
      <c r="D350" s="184" t="s">
        <v>151</v>
      </c>
      <c r="E350" s="189" t="s">
        <v>5</v>
      </c>
      <c r="F350" s="190" t="s">
        <v>577</v>
      </c>
      <c r="H350" s="191">
        <v>117.85</v>
      </c>
      <c r="I350" s="192"/>
      <c r="L350" s="188"/>
      <c r="M350" s="193"/>
      <c r="N350" s="194"/>
      <c r="O350" s="194"/>
      <c r="P350" s="194"/>
      <c r="Q350" s="194"/>
      <c r="R350" s="194"/>
      <c r="S350" s="194"/>
      <c r="T350" s="195"/>
      <c r="AT350" s="189" t="s">
        <v>151</v>
      </c>
      <c r="AU350" s="189" t="s">
        <v>81</v>
      </c>
      <c r="AV350" s="11" t="s">
        <v>81</v>
      </c>
      <c r="AW350" s="11" t="s">
        <v>34</v>
      </c>
      <c r="AX350" s="11" t="s">
        <v>71</v>
      </c>
      <c r="AY350" s="189" t="s">
        <v>139</v>
      </c>
    </row>
    <row r="351" spans="2:65" s="12" customFormat="1">
      <c r="B351" s="196"/>
      <c r="D351" s="184" t="s">
        <v>151</v>
      </c>
      <c r="E351" s="197" t="s">
        <v>5</v>
      </c>
      <c r="F351" s="198" t="s">
        <v>154</v>
      </c>
      <c r="H351" s="199">
        <v>117.85</v>
      </c>
      <c r="I351" s="200"/>
      <c r="L351" s="196"/>
      <c r="M351" s="201"/>
      <c r="N351" s="202"/>
      <c r="O351" s="202"/>
      <c r="P351" s="202"/>
      <c r="Q351" s="202"/>
      <c r="R351" s="202"/>
      <c r="S351" s="202"/>
      <c r="T351" s="203"/>
      <c r="AT351" s="197" t="s">
        <v>151</v>
      </c>
      <c r="AU351" s="197" t="s">
        <v>81</v>
      </c>
      <c r="AV351" s="12" t="s">
        <v>147</v>
      </c>
      <c r="AW351" s="12" t="s">
        <v>34</v>
      </c>
      <c r="AX351" s="12" t="s">
        <v>79</v>
      </c>
      <c r="AY351" s="197" t="s">
        <v>139</v>
      </c>
    </row>
    <row r="352" spans="2:65" s="1" customFormat="1" ht="25.5" customHeight="1">
      <c r="B352" s="172"/>
      <c r="C352" s="173" t="s">
        <v>578</v>
      </c>
      <c r="D352" s="173" t="s">
        <v>142</v>
      </c>
      <c r="E352" s="174" t="s">
        <v>579</v>
      </c>
      <c r="F352" s="175" t="s">
        <v>580</v>
      </c>
      <c r="G352" s="176" t="s">
        <v>145</v>
      </c>
      <c r="H352" s="177">
        <v>117.85</v>
      </c>
      <c r="I352" s="178"/>
      <c r="J352" s="177">
        <f>ROUND(I352*H352,2)</f>
        <v>0</v>
      </c>
      <c r="K352" s="175" t="s">
        <v>146</v>
      </c>
      <c r="L352" s="40"/>
      <c r="M352" s="179" t="s">
        <v>5</v>
      </c>
      <c r="N352" s="180" t="s">
        <v>42</v>
      </c>
      <c r="O352" s="41"/>
      <c r="P352" s="181">
        <f>O352*H352</f>
        <v>0</v>
      </c>
      <c r="Q352" s="181">
        <v>3.0000000000000001E-5</v>
      </c>
      <c r="R352" s="181">
        <f>Q352*H352</f>
        <v>3.5355E-3</v>
      </c>
      <c r="S352" s="181">
        <v>0</v>
      </c>
      <c r="T352" s="182">
        <f>S352*H352</f>
        <v>0</v>
      </c>
      <c r="AR352" s="23" t="s">
        <v>233</v>
      </c>
      <c r="AT352" s="23" t="s">
        <v>142</v>
      </c>
      <c r="AU352" s="23" t="s">
        <v>81</v>
      </c>
      <c r="AY352" s="23" t="s">
        <v>139</v>
      </c>
      <c r="BE352" s="183">
        <f>IF(N352="základní",J352,0)</f>
        <v>0</v>
      </c>
      <c r="BF352" s="183">
        <f>IF(N352="snížená",J352,0)</f>
        <v>0</v>
      </c>
      <c r="BG352" s="183">
        <f>IF(N352="zákl. přenesená",J352,0)</f>
        <v>0</v>
      </c>
      <c r="BH352" s="183">
        <f>IF(N352="sníž. přenesená",J352,0)</f>
        <v>0</v>
      </c>
      <c r="BI352" s="183">
        <f>IF(N352="nulová",J352,0)</f>
        <v>0</v>
      </c>
      <c r="BJ352" s="23" t="s">
        <v>79</v>
      </c>
      <c r="BK352" s="183">
        <f>ROUND(I352*H352,2)</f>
        <v>0</v>
      </c>
      <c r="BL352" s="23" t="s">
        <v>233</v>
      </c>
      <c r="BM352" s="23" t="s">
        <v>581</v>
      </c>
    </row>
    <row r="353" spans="2:65" s="1" customFormat="1" ht="67.5">
      <c r="B353" s="40"/>
      <c r="D353" s="184" t="s">
        <v>149</v>
      </c>
      <c r="F353" s="185" t="s">
        <v>576</v>
      </c>
      <c r="I353" s="186"/>
      <c r="L353" s="40"/>
      <c r="M353" s="187"/>
      <c r="N353" s="41"/>
      <c r="O353" s="41"/>
      <c r="P353" s="41"/>
      <c r="Q353" s="41"/>
      <c r="R353" s="41"/>
      <c r="S353" s="41"/>
      <c r="T353" s="69"/>
      <c r="AT353" s="23" t="s">
        <v>149</v>
      </c>
      <c r="AU353" s="23" t="s">
        <v>81</v>
      </c>
    </row>
    <row r="354" spans="2:65" s="1" customFormat="1" ht="25.5" customHeight="1">
      <c r="B354" s="172"/>
      <c r="C354" s="173" t="s">
        <v>582</v>
      </c>
      <c r="D354" s="173" t="s">
        <v>142</v>
      </c>
      <c r="E354" s="174" t="s">
        <v>583</v>
      </c>
      <c r="F354" s="175" t="s">
        <v>584</v>
      </c>
      <c r="G354" s="176" t="s">
        <v>145</v>
      </c>
      <c r="H354" s="177">
        <v>117.85</v>
      </c>
      <c r="I354" s="178"/>
      <c r="J354" s="177">
        <f>ROUND(I354*H354,2)</f>
        <v>0</v>
      </c>
      <c r="K354" s="175" t="s">
        <v>146</v>
      </c>
      <c r="L354" s="40"/>
      <c r="M354" s="179" t="s">
        <v>5</v>
      </c>
      <c r="N354" s="180" t="s">
        <v>42</v>
      </c>
      <c r="O354" s="41"/>
      <c r="P354" s="181">
        <f>O354*H354</f>
        <v>0</v>
      </c>
      <c r="Q354" s="181">
        <v>7.5799999999999999E-3</v>
      </c>
      <c r="R354" s="181">
        <f>Q354*H354</f>
        <v>0.89330299999999996</v>
      </c>
      <c r="S354" s="181">
        <v>0</v>
      </c>
      <c r="T354" s="182">
        <f>S354*H354</f>
        <v>0</v>
      </c>
      <c r="AR354" s="23" t="s">
        <v>233</v>
      </c>
      <c r="AT354" s="23" t="s">
        <v>142</v>
      </c>
      <c r="AU354" s="23" t="s">
        <v>81</v>
      </c>
      <c r="AY354" s="23" t="s">
        <v>139</v>
      </c>
      <c r="BE354" s="183">
        <f>IF(N354="základní",J354,0)</f>
        <v>0</v>
      </c>
      <c r="BF354" s="183">
        <f>IF(N354="snížená",J354,0)</f>
        <v>0</v>
      </c>
      <c r="BG354" s="183">
        <f>IF(N354="zákl. přenesená",J354,0)</f>
        <v>0</v>
      </c>
      <c r="BH354" s="183">
        <f>IF(N354="sníž. přenesená",J354,0)</f>
        <v>0</v>
      </c>
      <c r="BI354" s="183">
        <f>IF(N354="nulová",J354,0)</f>
        <v>0</v>
      </c>
      <c r="BJ354" s="23" t="s">
        <v>79</v>
      </c>
      <c r="BK354" s="183">
        <f>ROUND(I354*H354,2)</f>
        <v>0</v>
      </c>
      <c r="BL354" s="23" t="s">
        <v>233</v>
      </c>
      <c r="BM354" s="23" t="s">
        <v>585</v>
      </c>
    </row>
    <row r="355" spans="2:65" s="1" customFormat="1" ht="67.5">
      <c r="B355" s="40"/>
      <c r="D355" s="184" t="s">
        <v>149</v>
      </c>
      <c r="F355" s="185" t="s">
        <v>576</v>
      </c>
      <c r="I355" s="186"/>
      <c r="L355" s="40"/>
      <c r="M355" s="187"/>
      <c r="N355" s="41"/>
      <c r="O355" s="41"/>
      <c r="P355" s="41"/>
      <c r="Q355" s="41"/>
      <c r="R355" s="41"/>
      <c r="S355" s="41"/>
      <c r="T355" s="69"/>
      <c r="AT355" s="23" t="s">
        <v>149</v>
      </c>
      <c r="AU355" s="23" t="s">
        <v>81</v>
      </c>
    </row>
    <row r="356" spans="2:65" s="11" customFormat="1">
      <c r="B356" s="188"/>
      <c r="D356" s="184" t="s">
        <v>151</v>
      </c>
      <c r="E356" s="189" t="s">
        <v>5</v>
      </c>
      <c r="F356" s="190" t="s">
        <v>577</v>
      </c>
      <c r="H356" s="191">
        <v>117.85</v>
      </c>
      <c r="I356" s="192"/>
      <c r="L356" s="188"/>
      <c r="M356" s="193"/>
      <c r="N356" s="194"/>
      <c r="O356" s="194"/>
      <c r="P356" s="194"/>
      <c r="Q356" s="194"/>
      <c r="R356" s="194"/>
      <c r="S356" s="194"/>
      <c r="T356" s="195"/>
      <c r="AT356" s="189" t="s">
        <v>151</v>
      </c>
      <c r="AU356" s="189" t="s">
        <v>81</v>
      </c>
      <c r="AV356" s="11" t="s">
        <v>81</v>
      </c>
      <c r="AW356" s="11" t="s">
        <v>34</v>
      </c>
      <c r="AX356" s="11" t="s">
        <v>71</v>
      </c>
      <c r="AY356" s="189" t="s">
        <v>139</v>
      </c>
    </row>
    <row r="357" spans="2:65" s="12" customFormat="1">
      <c r="B357" s="196"/>
      <c r="D357" s="184" t="s">
        <v>151</v>
      </c>
      <c r="E357" s="197" t="s">
        <v>5</v>
      </c>
      <c r="F357" s="198" t="s">
        <v>154</v>
      </c>
      <c r="H357" s="199">
        <v>117.85</v>
      </c>
      <c r="I357" s="200"/>
      <c r="L357" s="196"/>
      <c r="M357" s="201"/>
      <c r="N357" s="202"/>
      <c r="O357" s="202"/>
      <c r="P357" s="202"/>
      <c r="Q357" s="202"/>
      <c r="R357" s="202"/>
      <c r="S357" s="202"/>
      <c r="T357" s="203"/>
      <c r="AT357" s="197" t="s">
        <v>151</v>
      </c>
      <c r="AU357" s="197" t="s">
        <v>81</v>
      </c>
      <c r="AV357" s="12" t="s">
        <v>147</v>
      </c>
      <c r="AW357" s="12" t="s">
        <v>34</v>
      </c>
      <c r="AX357" s="12" t="s">
        <v>79</v>
      </c>
      <c r="AY357" s="197" t="s">
        <v>139</v>
      </c>
    </row>
    <row r="358" spans="2:65" s="1" customFormat="1" ht="16.5" customHeight="1">
      <c r="B358" s="172"/>
      <c r="C358" s="173" t="s">
        <v>586</v>
      </c>
      <c r="D358" s="173" t="s">
        <v>142</v>
      </c>
      <c r="E358" s="174" t="s">
        <v>587</v>
      </c>
      <c r="F358" s="175" t="s">
        <v>588</v>
      </c>
      <c r="G358" s="176" t="s">
        <v>145</v>
      </c>
      <c r="H358" s="177">
        <v>88.25</v>
      </c>
      <c r="I358" s="178"/>
      <c r="J358" s="177">
        <f>ROUND(I358*H358,2)</f>
        <v>0</v>
      </c>
      <c r="K358" s="175" t="s">
        <v>146</v>
      </c>
      <c r="L358" s="40"/>
      <c r="M358" s="179" t="s">
        <v>5</v>
      </c>
      <c r="N358" s="180" t="s">
        <v>42</v>
      </c>
      <c r="O358" s="41"/>
      <c r="P358" s="181">
        <f>O358*H358</f>
        <v>0</v>
      </c>
      <c r="Q358" s="181">
        <v>0</v>
      </c>
      <c r="R358" s="181">
        <f>Q358*H358</f>
        <v>0</v>
      </c>
      <c r="S358" s="181">
        <v>3.0000000000000001E-3</v>
      </c>
      <c r="T358" s="182">
        <f>S358*H358</f>
        <v>0.26474999999999999</v>
      </c>
      <c r="AR358" s="23" t="s">
        <v>233</v>
      </c>
      <c r="AT358" s="23" t="s">
        <v>142</v>
      </c>
      <c r="AU358" s="23" t="s">
        <v>81</v>
      </c>
      <c r="AY358" s="23" t="s">
        <v>139</v>
      </c>
      <c r="BE358" s="183">
        <f>IF(N358="základní",J358,0)</f>
        <v>0</v>
      </c>
      <c r="BF358" s="183">
        <f>IF(N358="snížená",J358,0)</f>
        <v>0</v>
      </c>
      <c r="BG358" s="183">
        <f>IF(N358="zákl. přenesená",J358,0)</f>
        <v>0</v>
      </c>
      <c r="BH358" s="183">
        <f>IF(N358="sníž. přenesená",J358,0)</f>
        <v>0</v>
      </c>
      <c r="BI358" s="183">
        <f>IF(N358="nulová",J358,0)</f>
        <v>0</v>
      </c>
      <c r="BJ358" s="23" t="s">
        <v>79</v>
      </c>
      <c r="BK358" s="183">
        <f>ROUND(I358*H358,2)</f>
        <v>0</v>
      </c>
      <c r="BL358" s="23" t="s">
        <v>233</v>
      </c>
      <c r="BM358" s="23" t="s">
        <v>589</v>
      </c>
    </row>
    <row r="359" spans="2:65" s="11" customFormat="1">
      <c r="B359" s="188"/>
      <c r="D359" s="184" t="s">
        <v>151</v>
      </c>
      <c r="E359" s="189" t="s">
        <v>5</v>
      </c>
      <c r="F359" s="190" t="s">
        <v>590</v>
      </c>
      <c r="H359" s="191">
        <v>36.700000000000003</v>
      </c>
      <c r="I359" s="192"/>
      <c r="L359" s="188"/>
      <c r="M359" s="193"/>
      <c r="N359" s="194"/>
      <c r="O359" s="194"/>
      <c r="P359" s="194"/>
      <c r="Q359" s="194"/>
      <c r="R359" s="194"/>
      <c r="S359" s="194"/>
      <c r="T359" s="195"/>
      <c r="AT359" s="189" t="s">
        <v>151</v>
      </c>
      <c r="AU359" s="189" t="s">
        <v>81</v>
      </c>
      <c r="AV359" s="11" t="s">
        <v>81</v>
      </c>
      <c r="AW359" s="11" t="s">
        <v>34</v>
      </c>
      <c r="AX359" s="11" t="s">
        <v>71</v>
      </c>
      <c r="AY359" s="189" t="s">
        <v>139</v>
      </c>
    </row>
    <row r="360" spans="2:65" s="11" customFormat="1">
      <c r="B360" s="188"/>
      <c r="D360" s="184" t="s">
        <v>151</v>
      </c>
      <c r="E360" s="189" t="s">
        <v>5</v>
      </c>
      <c r="F360" s="190" t="s">
        <v>591</v>
      </c>
      <c r="H360" s="191">
        <v>36.5</v>
      </c>
      <c r="I360" s="192"/>
      <c r="L360" s="188"/>
      <c r="M360" s="193"/>
      <c r="N360" s="194"/>
      <c r="O360" s="194"/>
      <c r="P360" s="194"/>
      <c r="Q360" s="194"/>
      <c r="R360" s="194"/>
      <c r="S360" s="194"/>
      <c r="T360" s="195"/>
      <c r="AT360" s="189" t="s">
        <v>151</v>
      </c>
      <c r="AU360" s="189" t="s">
        <v>81</v>
      </c>
      <c r="AV360" s="11" t="s">
        <v>81</v>
      </c>
      <c r="AW360" s="11" t="s">
        <v>34</v>
      </c>
      <c r="AX360" s="11" t="s">
        <v>71</v>
      </c>
      <c r="AY360" s="189" t="s">
        <v>139</v>
      </c>
    </row>
    <row r="361" spans="2:65" s="11" customFormat="1">
      <c r="B361" s="188"/>
      <c r="D361" s="184" t="s">
        <v>151</v>
      </c>
      <c r="E361" s="189" t="s">
        <v>5</v>
      </c>
      <c r="F361" s="190" t="s">
        <v>592</v>
      </c>
      <c r="H361" s="191">
        <v>15.05</v>
      </c>
      <c r="I361" s="192"/>
      <c r="L361" s="188"/>
      <c r="M361" s="193"/>
      <c r="N361" s="194"/>
      <c r="O361" s="194"/>
      <c r="P361" s="194"/>
      <c r="Q361" s="194"/>
      <c r="R361" s="194"/>
      <c r="S361" s="194"/>
      <c r="T361" s="195"/>
      <c r="AT361" s="189" t="s">
        <v>151</v>
      </c>
      <c r="AU361" s="189" t="s">
        <v>81</v>
      </c>
      <c r="AV361" s="11" t="s">
        <v>81</v>
      </c>
      <c r="AW361" s="11" t="s">
        <v>34</v>
      </c>
      <c r="AX361" s="11" t="s">
        <v>71</v>
      </c>
      <c r="AY361" s="189" t="s">
        <v>139</v>
      </c>
    </row>
    <row r="362" spans="2:65" s="12" customFormat="1">
      <c r="B362" s="196"/>
      <c r="D362" s="184" t="s">
        <v>151</v>
      </c>
      <c r="E362" s="197" t="s">
        <v>5</v>
      </c>
      <c r="F362" s="198" t="s">
        <v>154</v>
      </c>
      <c r="H362" s="199">
        <v>88.25</v>
      </c>
      <c r="I362" s="200"/>
      <c r="L362" s="196"/>
      <c r="M362" s="201"/>
      <c r="N362" s="202"/>
      <c r="O362" s="202"/>
      <c r="P362" s="202"/>
      <c r="Q362" s="202"/>
      <c r="R362" s="202"/>
      <c r="S362" s="202"/>
      <c r="T362" s="203"/>
      <c r="AT362" s="197" t="s">
        <v>151</v>
      </c>
      <c r="AU362" s="197" t="s">
        <v>81</v>
      </c>
      <c r="AV362" s="12" t="s">
        <v>147</v>
      </c>
      <c r="AW362" s="12" t="s">
        <v>34</v>
      </c>
      <c r="AX362" s="12" t="s">
        <v>79</v>
      </c>
      <c r="AY362" s="197" t="s">
        <v>139</v>
      </c>
    </row>
    <row r="363" spans="2:65" s="1" customFormat="1" ht="16.5" customHeight="1">
      <c r="B363" s="172"/>
      <c r="C363" s="173" t="s">
        <v>593</v>
      </c>
      <c r="D363" s="173" t="s">
        <v>142</v>
      </c>
      <c r="E363" s="174" t="s">
        <v>594</v>
      </c>
      <c r="F363" s="175" t="s">
        <v>595</v>
      </c>
      <c r="G363" s="176" t="s">
        <v>145</v>
      </c>
      <c r="H363" s="177">
        <v>117.85</v>
      </c>
      <c r="I363" s="178"/>
      <c r="J363" s="177">
        <f>ROUND(I363*H363,2)</f>
        <v>0</v>
      </c>
      <c r="K363" s="175" t="s">
        <v>146</v>
      </c>
      <c r="L363" s="40"/>
      <c r="M363" s="179" t="s">
        <v>5</v>
      </c>
      <c r="N363" s="180" t="s">
        <v>42</v>
      </c>
      <c r="O363" s="41"/>
      <c r="P363" s="181">
        <f>O363*H363</f>
        <v>0</v>
      </c>
      <c r="Q363" s="181">
        <v>2.9999999999999997E-4</v>
      </c>
      <c r="R363" s="181">
        <f>Q363*H363</f>
        <v>3.5354999999999998E-2</v>
      </c>
      <c r="S363" s="181">
        <v>0</v>
      </c>
      <c r="T363" s="182">
        <f>S363*H363</f>
        <v>0</v>
      </c>
      <c r="AR363" s="23" t="s">
        <v>233</v>
      </c>
      <c r="AT363" s="23" t="s">
        <v>142</v>
      </c>
      <c r="AU363" s="23" t="s">
        <v>81</v>
      </c>
      <c r="AY363" s="23" t="s">
        <v>139</v>
      </c>
      <c r="BE363" s="183">
        <f>IF(N363="základní",J363,0)</f>
        <v>0</v>
      </c>
      <c r="BF363" s="183">
        <f>IF(N363="snížená",J363,0)</f>
        <v>0</v>
      </c>
      <c r="BG363" s="183">
        <f>IF(N363="zákl. přenesená",J363,0)</f>
        <v>0</v>
      </c>
      <c r="BH363" s="183">
        <f>IF(N363="sníž. přenesená",J363,0)</f>
        <v>0</v>
      </c>
      <c r="BI363" s="183">
        <f>IF(N363="nulová",J363,0)</f>
        <v>0</v>
      </c>
      <c r="BJ363" s="23" t="s">
        <v>79</v>
      </c>
      <c r="BK363" s="183">
        <f>ROUND(I363*H363,2)</f>
        <v>0</v>
      </c>
      <c r="BL363" s="23" t="s">
        <v>233</v>
      </c>
      <c r="BM363" s="23" t="s">
        <v>596</v>
      </c>
    </row>
    <row r="364" spans="2:65" s="11" customFormat="1">
      <c r="B364" s="188"/>
      <c r="D364" s="184" t="s">
        <v>151</v>
      </c>
      <c r="E364" s="189" t="s">
        <v>5</v>
      </c>
      <c r="F364" s="190" t="s">
        <v>590</v>
      </c>
      <c r="H364" s="191">
        <v>36.700000000000003</v>
      </c>
      <c r="I364" s="192"/>
      <c r="L364" s="188"/>
      <c r="M364" s="193"/>
      <c r="N364" s="194"/>
      <c r="O364" s="194"/>
      <c r="P364" s="194"/>
      <c r="Q364" s="194"/>
      <c r="R364" s="194"/>
      <c r="S364" s="194"/>
      <c r="T364" s="195"/>
      <c r="AT364" s="189" t="s">
        <v>151</v>
      </c>
      <c r="AU364" s="189" t="s">
        <v>81</v>
      </c>
      <c r="AV364" s="11" t="s">
        <v>81</v>
      </c>
      <c r="AW364" s="11" t="s">
        <v>34</v>
      </c>
      <c r="AX364" s="11" t="s">
        <v>71</v>
      </c>
      <c r="AY364" s="189" t="s">
        <v>139</v>
      </c>
    </row>
    <row r="365" spans="2:65" s="11" customFormat="1">
      <c r="B365" s="188"/>
      <c r="D365" s="184" t="s">
        <v>151</v>
      </c>
      <c r="E365" s="189" t="s">
        <v>5</v>
      </c>
      <c r="F365" s="190" t="s">
        <v>591</v>
      </c>
      <c r="H365" s="191">
        <v>36.5</v>
      </c>
      <c r="I365" s="192"/>
      <c r="L365" s="188"/>
      <c r="M365" s="193"/>
      <c r="N365" s="194"/>
      <c r="O365" s="194"/>
      <c r="P365" s="194"/>
      <c r="Q365" s="194"/>
      <c r="R365" s="194"/>
      <c r="S365" s="194"/>
      <c r="T365" s="195"/>
      <c r="AT365" s="189" t="s">
        <v>151</v>
      </c>
      <c r="AU365" s="189" t="s">
        <v>81</v>
      </c>
      <c r="AV365" s="11" t="s">
        <v>81</v>
      </c>
      <c r="AW365" s="11" t="s">
        <v>34</v>
      </c>
      <c r="AX365" s="11" t="s">
        <v>71</v>
      </c>
      <c r="AY365" s="189" t="s">
        <v>139</v>
      </c>
    </row>
    <row r="366" spans="2:65" s="11" customFormat="1">
      <c r="B366" s="188"/>
      <c r="D366" s="184" t="s">
        <v>151</v>
      </c>
      <c r="E366" s="189" t="s">
        <v>5</v>
      </c>
      <c r="F366" s="190" t="s">
        <v>597</v>
      </c>
      <c r="H366" s="191">
        <v>44.65</v>
      </c>
      <c r="I366" s="192"/>
      <c r="L366" s="188"/>
      <c r="M366" s="193"/>
      <c r="N366" s="194"/>
      <c r="O366" s="194"/>
      <c r="P366" s="194"/>
      <c r="Q366" s="194"/>
      <c r="R366" s="194"/>
      <c r="S366" s="194"/>
      <c r="T366" s="195"/>
      <c r="AT366" s="189" t="s">
        <v>151</v>
      </c>
      <c r="AU366" s="189" t="s">
        <v>81</v>
      </c>
      <c r="AV366" s="11" t="s">
        <v>81</v>
      </c>
      <c r="AW366" s="11" t="s">
        <v>34</v>
      </c>
      <c r="AX366" s="11" t="s">
        <v>71</v>
      </c>
      <c r="AY366" s="189" t="s">
        <v>139</v>
      </c>
    </row>
    <row r="367" spans="2:65" s="13" customFormat="1">
      <c r="B367" s="204"/>
      <c r="D367" s="184" t="s">
        <v>151</v>
      </c>
      <c r="E367" s="205" t="s">
        <v>5</v>
      </c>
      <c r="F367" s="206" t="s">
        <v>598</v>
      </c>
      <c r="H367" s="205" t="s">
        <v>5</v>
      </c>
      <c r="I367" s="207"/>
      <c r="L367" s="204"/>
      <c r="M367" s="208"/>
      <c r="N367" s="209"/>
      <c r="O367" s="209"/>
      <c r="P367" s="209"/>
      <c r="Q367" s="209"/>
      <c r="R367" s="209"/>
      <c r="S367" s="209"/>
      <c r="T367" s="210"/>
      <c r="AT367" s="205" t="s">
        <v>151</v>
      </c>
      <c r="AU367" s="205" t="s">
        <v>81</v>
      </c>
      <c r="AV367" s="13" t="s">
        <v>79</v>
      </c>
      <c r="AW367" s="13" t="s">
        <v>34</v>
      </c>
      <c r="AX367" s="13" t="s">
        <v>71</v>
      </c>
      <c r="AY367" s="205" t="s">
        <v>139</v>
      </c>
    </row>
    <row r="368" spans="2:65" s="12" customFormat="1">
      <c r="B368" s="196"/>
      <c r="D368" s="184" t="s">
        <v>151</v>
      </c>
      <c r="E368" s="197" t="s">
        <v>5</v>
      </c>
      <c r="F368" s="198" t="s">
        <v>154</v>
      </c>
      <c r="H368" s="199">
        <v>117.85</v>
      </c>
      <c r="I368" s="200"/>
      <c r="L368" s="196"/>
      <c r="M368" s="201"/>
      <c r="N368" s="202"/>
      <c r="O368" s="202"/>
      <c r="P368" s="202"/>
      <c r="Q368" s="202"/>
      <c r="R368" s="202"/>
      <c r="S368" s="202"/>
      <c r="T368" s="203"/>
      <c r="AT368" s="197" t="s">
        <v>151</v>
      </c>
      <c r="AU368" s="197" t="s">
        <v>81</v>
      </c>
      <c r="AV368" s="12" t="s">
        <v>147</v>
      </c>
      <c r="AW368" s="12" t="s">
        <v>34</v>
      </c>
      <c r="AX368" s="12" t="s">
        <v>79</v>
      </c>
      <c r="AY368" s="197" t="s">
        <v>139</v>
      </c>
    </row>
    <row r="369" spans="2:65" s="1" customFormat="1" ht="25.5" customHeight="1">
      <c r="B369" s="172"/>
      <c r="C369" s="211" t="s">
        <v>599</v>
      </c>
      <c r="D369" s="211" t="s">
        <v>179</v>
      </c>
      <c r="E369" s="212" t="s">
        <v>600</v>
      </c>
      <c r="F369" s="213" t="s">
        <v>601</v>
      </c>
      <c r="G369" s="214" t="s">
        <v>145</v>
      </c>
      <c r="H369" s="215">
        <v>129.63999999999999</v>
      </c>
      <c r="I369" s="216"/>
      <c r="J369" s="215">
        <f>ROUND(I369*H369,2)</f>
        <v>0</v>
      </c>
      <c r="K369" s="213" t="s">
        <v>146</v>
      </c>
      <c r="L369" s="217"/>
      <c r="M369" s="218" t="s">
        <v>5</v>
      </c>
      <c r="N369" s="219" t="s">
        <v>42</v>
      </c>
      <c r="O369" s="41"/>
      <c r="P369" s="181">
        <f>O369*H369</f>
        <v>0</v>
      </c>
      <c r="Q369" s="181">
        <v>2.8700000000000002E-3</v>
      </c>
      <c r="R369" s="181">
        <f>Q369*H369</f>
        <v>0.37206679999999998</v>
      </c>
      <c r="S369" s="181">
        <v>0</v>
      </c>
      <c r="T369" s="182">
        <f>S369*H369</f>
        <v>0</v>
      </c>
      <c r="AR369" s="23" t="s">
        <v>319</v>
      </c>
      <c r="AT369" s="23" t="s">
        <v>179</v>
      </c>
      <c r="AU369" s="23" t="s">
        <v>81</v>
      </c>
      <c r="AY369" s="23" t="s">
        <v>139</v>
      </c>
      <c r="BE369" s="183">
        <f>IF(N369="základní",J369,0)</f>
        <v>0</v>
      </c>
      <c r="BF369" s="183">
        <f>IF(N369="snížená",J369,0)</f>
        <v>0</v>
      </c>
      <c r="BG369" s="183">
        <f>IF(N369="zákl. přenesená",J369,0)</f>
        <v>0</v>
      </c>
      <c r="BH369" s="183">
        <f>IF(N369="sníž. přenesená",J369,0)</f>
        <v>0</v>
      </c>
      <c r="BI369" s="183">
        <f>IF(N369="nulová",J369,0)</f>
        <v>0</v>
      </c>
      <c r="BJ369" s="23" t="s">
        <v>79</v>
      </c>
      <c r="BK369" s="183">
        <f>ROUND(I369*H369,2)</f>
        <v>0</v>
      </c>
      <c r="BL369" s="23" t="s">
        <v>233</v>
      </c>
      <c r="BM369" s="23" t="s">
        <v>602</v>
      </c>
    </row>
    <row r="370" spans="2:65" s="11" customFormat="1">
      <c r="B370" s="188"/>
      <c r="D370" s="184" t="s">
        <v>151</v>
      </c>
      <c r="F370" s="190" t="s">
        <v>603</v>
      </c>
      <c r="H370" s="191">
        <v>129.63999999999999</v>
      </c>
      <c r="I370" s="192"/>
      <c r="L370" s="188"/>
      <c r="M370" s="193"/>
      <c r="N370" s="194"/>
      <c r="O370" s="194"/>
      <c r="P370" s="194"/>
      <c r="Q370" s="194"/>
      <c r="R370" s="194"/>
      <c r="S370" s="194"/>
      <c r="T370" s="195"/>
      <c r="AT370" s="189" t="s">
        <v>151</v>
      </c>
      <c r="AU370" s="189" t="s">
        <v>81</v>
      </c>
      <c r="AV370" s="11" t="s">
        <v>81</v>
      </c>
      <c r="AW370" s="11" t="s">
        <v>6</v>
      </c>
      <c r="AX370" s="11" t="s">
        <v>79</v>
      </c>
      <c r="AY370" s="189" t="s">
        <v>139</v>
      </c>
    </row>
    <row r="371" spans="2:65" s="1" customFormat="1" ht="16.5" customHeight="1">
      <c r="B371" s="172"/>
      <c r="C371" s="173" t="s">
        <v>604</v>
      </c>
      <c r="D371" s="173" t="s">
        <v>142</v>
      </c>
      <c r="E371" s="174" t="s">
        <v>605</v>
      </c>
      <c r="F371" s="175" t="s">
        <v>606</v>
      </c>
      <c r="G371" s="176" t="s">
        <v>196</v>
      </c>
      <c r="H371" s="177">
        <v>81.349999999999994</v>
      </c>
      <c r="I371" s="178"/>
      <c r="J371" s="177">
        <f>ROUND(I371*H371,2)</f>
        <v>0</v>
      </c>
      <c r="K371" s="175" t="s">
        <v>146</v>
      </c>
      <c r="L371" s="40"/>
      <c r="M371" s="179" t="s">
        <v>5</v>
      </c>
      <c r="N371" s="180" t="s">
        <v>42</v>
      </c>
      <c r="O371" s="41"/>
      <c r="P371" s="181">
        <f>O371*H371</f>
        <v>0</v>
      </c>
      <c r="Q371" s="181">
        <v>0</v>
      </c>
      <c r="R371" s="181">
        <f>Q371*H371</f>
        <v>0</v>
      </c>
      <c r="S371" s="181">
        <v>2.9999999999999997E-4</v>
      </c>
      <c r="T371" s="182">
        <f>S371*H371</f>
        <v>2.4404999999999996E-2</v>
      </c>
      <c r="AR371" s="23" t="s">
        <v>233</v>
      </c>
      <c r="AT371" s="23" t="s">
        <v>142</v>
      </c>
      <c r="AU371" s="23" t="s">
        <v>81</v>
      </c>
      <c r="AY371" s="23" t="s">
        <v>139</v>
      </c>
      <c r="BE371" s="183">
        <f>IF(N371="základní",J371,0)</f>
        <v>0</v>
      </c>
      <c r="BF371" s="183">
        <f>IF(N371="snížená",J371,0)</f>
        <v>0</v>
      </c>
      <c r="BG371" s="183">
        <f>IF(N371="zákl. přenesená",J371,0)</f>
        <v>0</v>
      </c>
      <c r="BH371" s="183">
        <f>IF(N371="sníž. přenesená",J371,0)</f>
        <v>0</v>
      </c>
      <c r="BI371" s="183">
        <f>IF(N371="nulová",J371,0)</f>
        <v>0</v>
      </c>
      <c r="BJ371" s="23" t="s">
        <v>79</v>
      </c>
      <c r="BK371" s="183">
        <f>ROUND(I371*H371,2)</f>
        <v>0</v>
      </c>
      <c r="BL371" s="23" t="s">
        <v>233</v>
      </c>
      <c r="BM371" s="23" t="s">
        <v>607</v>
      </c>
    </row>
    <row r="372" spans="2:65" s="11" customFormat="1">
      <c r="B372" s="188"/>
      <c r="D372" s="184" t="s">
        <v>151</v>
      </c>
      <c r="E372" s="189" t="s">
        <v>5</v>
      </c>
      <c r="F372" s="190" t="s">
        <v>608</v>
      </c>
      <c r="H372" s="191">
        <v>16.649999999999999</v>
      </c>
      <c r="I372" s="192"/>
      <c r="L372" s="188"/>
      <c r="M372" s="193"/>
      <c r="N372" s="194"/>
      <c r="O372" s="194"/>
      <c r="P372" s="194"/>
      <c r="Q372" s="194"/>
      <c r="R372" s="194"/>
      <c r="S372" s="194"/>
      <c r="T372" s="195"/>
      <c r="AT372" s="189" t="s">
        <v>151</v>
      </c>
      <c r="AU372" s="189" t="s">
        <v>81</v>
      </c>
      <c r="AV372" s="11" t="s">
        <v>81</v>
      </c>
      <c r="AW372" s="11" t="s">
        <v>34</v>
      </c>
      <c r="AX372" s="11" t="s">
        <v>71</v>
      </c>
      <c r="AY372" s="189" t="s">
        <v>139</v>
      </c>
    </row>
    <row r="373" spans="2:65" s="11" customFormat="1">
      <c r="B373" s="188"/>
      <c r="D373" s="184" t="s">
        <v>151</v>
      </c>
      <c r="E373" s="189" t="s">
        <v>5</v>
      </c>
      <c r="F373" s="190" t="s">
        <v>609</v>
      </c>
      <c r="H373" s="191">
        <v>16.75</v>
      </c>
      <c r="I373" s="192"/>
      <c r="L373" s="188"/>
      <c r="M373" s="193"/>
      <c r="N373" s="194"/>
      <c r="O373" s="194"/>
      <c r="P373" s="194"/>
      <c r="Q373" s="194"/>
      <c r="R373" s="194"/>
      <c r="S373" s="194"/>
      <c r="T373" s="195"/>
      <c r="AT373" s="189" t="s">
        <v>151</v>
      </c>
      <c r="AU373" s="189" t="s">
        <v>81</v>
      </c>
      <c r="AV373" s="11" t="s">
        <v>81</v>
      </c>
      <c r="AW373" s="11" t="s">
        <v>34</v>
      </c>
      <c r="AX373" s="11" t="s">
        <v>71</v>
      </c>
      <c r="AY373" s="189" t="s">
        <v>139</v>
      </c>
    </row>
    <row r="374" spans="2:65" s="11" customFormat="1">
      <c r="B374" s="188"/>
      <c r="D374" s="184" t="s">
        <v>151</v>
      </c>
      <c r="E374" s="189" t="s">
        <v>5</v>
      </c>
      <c r="F374" s="190" t="s">
        <v>610</v>
      </c>
      <c r="H374" s="191">
        <v>33.299999999999997</v>
      </c>
      <c r="I374" s="192"/>
      <c r="L374" s="188"/>
      <c r="M374" s="193"/>
      <c r="N374" s="194"/>
      <c r="O374" s="194"/>
      <c r="P374" s="194"/>
      <c r="Q374" s="194"/>
      <c r="R374" s="194"/>
      <c r="S374" s="194"/>
      <c r="T374" s="195"/>
      <c r="AT374" s="189" t="s">
        <v>151</v>
      </c>
      <c r="AU374" s="189" t="s">
        <v>81</v>
      </c>
      <c r="AV374" s="11" t="s">
        <v>81</v>
      </c>
      <c r="AW374" s="11" t="s">
        <v>34</v>
      </c>
      <c r="AX374" s="11" t="s">
        <v>71</v>
      </c>
      <c r="AY374" s="189" t="s">
        <v>139</v>
      </c>
    </row>
    <row r="375" spans="2:65" s="11" customFormat="1">
      <c r="B375" s="188"/>
      <c r="D375" s="184" t="s">
        <v>151</v>
      </c>
      <c r="E375" s="189" t="s">
        <v>5</v>
      </c>
      <c r="F375" s="190" t="s">
        <v>611</v>
      </c>
      <c r="H375" s="191">
        <v>14.65</v>
      </c>
      <c r="I375" s="192"/>
      <c r="L375" s="188"/>
      <c r="M375" s="193"/>
      <c r="N375" s="194"/>
      <c r="O375" s="194"/>
      <c r="P375" s="194"/>
      <c r="Q375" s="194"/>
      <c r="R375" s="194"/>
      <c r="S375" s="194"/>
      <c r="T375" s="195"/>
      <c r="AT375" s="189" t="s">
        <v>151</v>
      </c>
      <c r="AU375" s="189" t="s">
        <v>81</v>
      </c>
      <c r="AV375" s="11" t="s">
        <v>81</v>
      </c>
      <c r="AW375" s="11" t="s">
        <v>34</v>
      </c>
      <c r="AX375" s="11" t="s">
        <v>71</v>
      </c>
      <c r="AY375" s="189" t="s">
        <v>139</v>
      </c>
    </row>
    <row r="376" spans="2:65" s="12" customFormat="1">
      <c r="B376" s="196"/>
      <c r="D376" s="184" t="s">
        <v>151</v>
      </c>
      <c r="E376" s="197" t="s">
        <v>5</v>
      </c>
      <c r="F376" s="198" t="s">
        <v>154</v>
      </c>
      <c r="H376" s="199">
        <v>81.349999999999994</v>
      </c>
      <c r="I376" s="200"/>
      <c r="L376" s="196"/>
      <c r="M376" s="201"/>
      <c r="N376" s="202"/>
      <c r="O376" s="202"/>
      <c r="P376" s="202"/>
      <c r="Q376" s="202"/>
      <c r="R376" s="202"/>
      <c r="S376" s="202"/>
      <c r="T376" s="203"/>
      <c r="AT376" s="197" t="s">
        <v>151</v>
      </c>
      <c r="AU376" s="197" t="s">
        <v>81</v>
      </c>
      <c r="AV376" s="12" t="s">
        <v>147</v>
      </c>
      <c r="AW376" s="12" t="s">
        <v>34</v>
      </c>
      <c r="AX376" s="12" t="s">
        <v>79</v>
      </c>
      <c r="AY376" s="197" t="s">
        <v>139</v>
      </c>
    </row>
    <row r="377" spans="2:65" s="1" customFormat="1" ht="16.5" customHeight="1">
      <c r="B377" s="172"/>
      <c r="C377" s="173" t="s">
        <v>612</v>
      </c>
      <c r="D377" s="173" t="s">
        <v>142</v>
      </c>
      <c r="E377" s="174" t="s">
        <v>613</v>
      </c>
      <c r="F377" s="175" t="s">
        <v>614</v>
      </c>
      <c r="G377" s="176" t="s">
        <v>196</v>
      </c>
      <c r="H377" s="177">
        <v>114.45</v>
      </c>
      <c r="I377" s="178"/>
      <c r="J377" s="177">
        <f>ROUND(I377*H377,2)</f>
        <v>0</v>
      </c>
      <c r="K377" s="175" t="s">
        <v>146</v>
      </c>
      <c r="L377" s="40"/>
      <c r="M377" s="179" t="s">
        <v>5</v>
      </c>
      <c r="N377" s="180" t="s">
        <v>42</v>
      </c>
      <c r="O377" s="41"/>
      <c r="P377" s="181">
        <f>O377*H377</f>
        <v>0</v>
      </c>
      <c r="Q377" s="181">
        <v>2.0000000000000002E-5</v>
      </c>
      <c r="R377" s="181">
        <f>Q377*H377</f>
        <v>2.2890000000000002E-3</v>
      </c>
      <c r="S377" s="181">
        <v>0</v>
      </c>
      <c r="T377" s="182">
        <f>S377*H377</f>
        <v>0</v>
      </c>
      <c r="AR377" s="23" t="s">
        <v>233</v>
      </c>
      <c r="AT377" s="23" t="s">
        <v>142</v>
      </c>
      <c r="AU377" s="23" t="s">
        <v>81</v>
      </c>
      <c r="AY377" s="23" t="s">
        <v>139</v>
      </c>
      <c r="BE377" s="183">
        <f>IF(N377="základní",J377,0)</f>
        <v>0</v>
      </c>
      <c r="BF377" s="183">
        <f>IF(N377="snížená",J377,0)</f>
        <v>0</v>
      </c>
      <c r="BG377" s="183">
        <f>IF(N377="zákl. přenesená",J377,0)</f>
        <v>0</v>
      </c>
      <c r="BH377" s="183">
        <f>IF(N377="sníž. přenesená",J377,0)</f>
        <v>0</v>
      </c>
      <c r="BI377" s="183">
        <f>IF(N377="nulová",J377,0)</f>
        <v>0</v>
      </c>
      <c r="BJ377" s="23" t="s">
        <v>79</v>
      </c>
      <c r="BK377" s="183">
        <f>ROUND(I377*H377,2)</f>
        <v>0</v>
      </c>
      <c r="BL377" s="23" t="s">
        <v>233</v>
      </c>
      <c r="BM377" s="23" t="s">
        <v>615</v>
      </c>
    </row>
    <row r="378" spans="2:65" s="11" customFormat="1">
      <c r="B378" s="188"/>
      <c r="D378" s="184" t="s">
        <v>151</v>
      </c>
      <c r="E378" s="189" t="s">
        <v>5</v>
      </c>
      <c r="F378" s="190" t="s">
        <v>608</v>
      </c>
      <c r="H378" s="191">
        <v>16.649999999999999</v>
      </c>
      <c r="I378" s="192"/>
      <c r="L378" s="188"/>
      <c r="M378" s="193"/>
      <c r="N378" s="194"/>
      <c r="O378" s="194"/>
      <c r="P378" s="194"/>
      <c r="Q378" s="194"/>
      <c r="R378" s="194"/>
      <c r="S378" s="194"/>
      <c r="T378" s="195"/>
      <c r="AT378" s="189" t="s">
        <v>151</v>
      </c>
      <c r="AU378" s="189" t="s">
        <v>81</v>
      </c>
      <c r="AV378" s="11" t="s">
        <v>81</v>
      </c>
      <c r="AW378" s="11" t="s">
        <v>34</v>
      </c>
      <c r="AX378" s="11" t="s">
        <v>71</v>
      </c>
      <c r="AY378" s="189" t="s">
        <v>139</v>
      </c>
    </row>
    <row r="379" spans="2:65" s="11" customFormat="1">
      <c r="B379" s="188"/>
      <c r="D379" s="184" t="s">
        <v>151</v>
      </c>
      <c r="E379" s="189" t="s">
        <v>5</v>
      </c>
      <c r="F379" s="190" t="s">
        <v>609</v>
      </c>
      <c r="H379" s="191">
        <v>16.75</v>
      </c>
      <c r="I379" s="192"/>
      <c r="L379" s="188"/>
      <c r="M379" s="193"/>
      <c r="N379" s="194"/>
      <c r="O379" s="194"/>
      <c r="P379" s="194"/>
      <c r="Q379" s="194"/>
      <c r="R379" s="194"/>
      <c r="S379" s="194"/>
      <c r="T379" s="195"/>
      <c r="AT379" s="189" t="s">
        <v>151</v>
      </c>
      <c r="AU379" s="189" t="s">
        <v>81</v>
      </c>
      <c r="AV379" s="11" t="s">
        <v>81</v>
      </c>
      <c r="AW379" s="11" t="s">
        <v>34</v>
      </c>
      <c r="AX379" s="11" t="s">
        <v>71</v>
      </c>
      <c r="AY379" s="189" t="s">
        <v>139</v>
      </c>
    </row>
    <row r="380" spans="2:65" s="11" customFormat="1">
      <c r="B380" s="188"/>
      <c r="D380" s="184" t="s">
        <v>151</v>
      </c>
      <c r="E380" s="189" t="s">
        <v>5</v>
      </c>
      <c r="F380" s="190" t="s">
        <v>610</v>
      </c>
      <c r="H380" s="191">
        <v>33.299999999999997</v>
      </c>
      <c r="I380" s="192"/>
      <c r="L380" s="188"/>
      <c r="M380" s="193"/>
      <c r="N380" s="194"/>
      <c r="O380" s="194"/>
      <c r="P380" s="194"/>
      <c r="Q380" s="194"/>
      <c r="R380" s="194"/>
      <c r="S380" s="194"/>
      <c r="T380" s="195"/>
      <c r="AT380" s="189" t="s">
        <v>151</v>
      </c>
      <c r="AU380" s="189" t="s">
        <v>81</v>
      </c>
      <c r="AV380" s="11" t="s">
        <v>81</v>
      </c>
      <c r="AW380" s="11" t="s">
        <v>34</v>
      </c>
      <c r="AX380" s="11" t="s">
        <v>71</v>
      </c>
      <c r="AY380" s="189" t="s">
        <v>139</v>
      </c>
    </row>
    <row r="381" spans="2:65" s="11" customFormat="1">
      <c r="B381" s="188"/>
      <c r="D381" s="184" t="s">
        <v>151</v>
      </c>
      <c r="E381" s="189" t="s">
        <v>5</v>
      </c>
      <c r="F381" s="190" t="s">
        <v>611</v>
      </c>
      <c r="H381" s="191">
        <v>14.65</v>
      </c>
      <c r="I381" s="192"/>
      <c r="L381" s="188"/>
      <c r="M381" s="193"/>
      <c r="N381" s="194"/>
      <c r="O381" s="194"/>
      <c r="P381" s="194"/>
      <c r="Q381" s="194"/>
      <c r="R381" s="194"/>
      <c r="S381" s="194"/>
      <c r="T381" s="195"/>
      <c r="AT381" s="189" t="s">
        <v>151</v>
      </c>
      <c r="AU381" s="189" t="s">
        <v>81</v>
      </c>
      <c r="AV381" s="11" t="s">
        <v>81</v>
      </c>
      <c r="AW381" s="11" t="s">
        <v>34</v>
      </c>
      <c r="AX381" s="11" t="s">
        <v>71</v>
      </c>
      <c r="AY381" s="189" t="s">
        <v>139</v>
      </c>
    </row>
    <row r="382" spans="2:65" s="11" customFormat="1">
      <c r="B382" s="188"/>
      <c r="D382" s="184" t="s">
        <v>151</v>
      </c>
      <c r="E382" s="189" t="s">
        <v>5</v>
      </c>
      <c r="F382" s="190" t="s">
        <v>616</v>
      </c>
      <c r="H382" s="191">
        <v>16.55</v>
      </c>
      <c r="I382" s="192"/>
      <c r="L382" s="188"/>
      <c r="M382" s="193"/>
      <c r="N382" s="194"/>
      <c r="O382" s="194"/>
      <c r="P382" s="194"/>
      <c r="Q382" s="194"/>
      <c r="R382" s="194"/>
      <c r="S382" s="194"/>
      <c r="T382" s="195"/>
      <c r="AT382" s="189" t="s">
        <v>151</v>
      </c>
      <c r="AU382" s="189" t="s">
        <v>81</v>
      </c>
      <c r="AV382" s="11" t="s">
        <v>81</v>
      </c>
      <c r="AW382" s="11" t="s">
        <v>34</v>
      </c>
      <c r="AX382" s="11" t="s">
        <v>71</v>
      </c>
      <c r="AY382" s="189" t="s">
        <v>139</v>
      </c>
    </row>
    <row r="383" spans="2:65" s="11" customFormat="1">
      <c r="B383" s="188"/>
      <c r="D383" s="184" t="s">
        <v>151</v>
      </c>
      <c r="E383" s="189" t="s">
        <v>5</v>
      </c>
      <c r="F383" s="190" t="s">
        <v>616</v>
      </c>
      <c r="H383" s="191">
        <v>16.55</v>
      </c>
      <c r="I383" s="192"/>
      <c r="L383" s="188"/>
      <c r="M383" s="193"/>
      <c r="N383" s="194"/>
      <c r="O383" s="194"/>
      <c r="P383" s="194"/>
      <c r="Q383" s="194"/>
      <c r="R383" s="194"/>
      <c r="S383" s="194"/>
      <c r="T383" s="195"/>
      <c r="AT383" s="189" t="s">
        <v>151</v>
      </c>
      <c r="AU383" s="189" t="s">
        <v>81</v>
      </c>
      <c r="AV383" s="11" t="s">
        <v>81</v>
      </c>
      <c r="AW383" s="11" t="s">
        <v>34</v>
      </c>
      <c r="AX383" s="11" t="s">
        <v>71</v>
      </c>
      <c r="AY383" s="189" t="s">
        <v>139</v>
      </c>
    </row>
    <row r="384" spans="2:65" s="12" customFormat="1">
      <c r="B384" s="196"/>
      <c r="D384" s="184" t="s">
        <v>151</v>
      </c>
      <c r="E384" s="197" t="s">
        <v>5</v>
      </c>
      <c r="F384" s="198" t="s">
        <v>154</v>
      </c>
      <c r="H384" s="199">
        <v>114.45</v>
      </c>
      <c r="I384" s="200"/>
      <c r="L384" s="196"/>
      <c r="M384" s="201"/>
      <c r="N384" s="202"/>
      <c r="O384" s="202"/>
      <c r="P384" s="202"/>
      <c r="Q384" s="202"/>
      <c r="R384" s="202"/>
      <c r="S384" s="202"/>
      <c r="T384" s="203"/>
      <c r="AT384" s="197" t="s">
        <v>151</v>
      </c>
      <c r="AU384" s="197" t="s">
        <v>81</v>
      </c>
      <c r="AV384" s="12" t="s">
        <v>147</v>
      </c>
      <c r="AW384" s="12" t="s">
        <v>34</v>
      </c>
      <c r="AX384" s="12" t="s">
        <v>79</v>
      </c>
      <c r="AY384" s="197" t="s">
        <v>139</v>
      </c>
    </row>
    <row r="385" spans="2:65" s="1" customFormat="1" ht="25.5" customHeight="1">
      <c r="B385" s="172"/>
      <c r="C385" s="211" t="s">
        <v>617</v>
      </c>
      <c r="D385" s="211" t="s">
        <v>179</v>
      </c>
      <c r="E385" s="212" t="s">
        <v>600</v>
      </c>
      <c r="F385" s="213" t="s">
        <v>601</v>
      </c>
      <c r="G385" s="214" t="s">
        <v>145</v>
      </c>
      <c r="H385" s="215">
        <v>12.59</v>
      </c>
      <c r="I385" s="216"/>
      <c r="J385" s="215">
        <f>ROUND(I385*H385,2)</f>
        <v>0</v>
      </c>
      <c r="K385" s="213" t="s">
        <v>146</v>
      </c>
      <c r="L385" s="217"/>
      <c r="M385" s="218" t="s">
        <v>5</v>
      </c>
      <c r="N385" s="219" t="s">
        <v>42</v>
      </c>
      <c r="O385" s="41"/>
      <c r="P385" s="181">
        <f>O385*H385</f>
        <v>0</v>
      </c>
      <c r="Q385" s="181">
        <v>2.8700000000000002E-3</v>
      </c>
      <c r="R385" s="181">
        <f>Q385*H385</f>
        <v>3.61333E-2</v>
      </c>
      <c r="S385" s="181">
        <v>0</v>
      </c>
      <c r="T385" s="182">
        <f>S385*H385</f>
        <v>0</v>
      </c>
      <c r="AR385" s="23" t="s">
        <v>319</v>
      </c>
      <c r="AT385" s="23" t="s">
        <v>179</v>
      </c>
      <c r="AU385" s="23" t="s">
        <v>81</v>
      </c>
      <c r="AY385" s="23" t="s">
        <v>139</v>
      </c>
      <c r="BE385" s="183">
        <f>IF(N385="základní",J385,0)</f>
        <v>0</v>
      </c>
      <c r="BF385" s="183">
        <f>IF(N385="snížená",J385,0)</f>
        <v>0</v>
      </c>
      <c r="BG385" s="183">
        <f>IF(N385="zákl. přenesená",J385,0)</f>
        <v>0</v>
      </c>
      <c r="BH385" s="183">
        <f>IF(N385="sníž. přenesená",J385,0)</f>
        <v>0</v>
      </c>
      <c r="BI385" s="183">
        <f>IF(N385="nulová",J385,0)</f>
        <v>0</v>
      </c>
      <c r="BJ385" s="23" t="s">
        <v>79</v>
      </c>
      <c r="BK385" s="183">
        <f>ROUND(I385*H385,2)</f>
        <v>0</v>
      </c>
      <c r="BL385" s="23" t="s">
        <v>233</v>
      </c>
      <c r="BM385" s="23" t="s">
        <v>618</v>
      </c>
    </row>
    <row r="386" spans="2:65" s="11" customFormat="1">
      <c r="B386" s="188"/>
      <c r="D386" s="184" t="s">
        <v>151</v>
      </c>
      <c r="E386" s="189" t="s">
        <v>5</v>
      </c>
      <c r="F386" s="190" t="s">
        <v>619</v>
      </c>
      <c r="H386" s="191">
        <v>12.59</v>
      </c>
      <c r="I386" s="192"/>
      <c r="L386" s="188"/>
      <c r="M386" s="193"/>
      <c r="N386" s="194"/>
      <c r="O386" s="194"/>
      <c r="P386" s="194"/>
      <c r="Q386" s="194"/>
      <c r="R386" s="194"/>
      <c r="S386" s="194"/>
      <c r="T386" s="195"/>
      <c r="AT386" s="189" t="s">
        <v>151</v>
      </c>
      <c r="AU386" s="189" t="s">
        <v>81</v>
      </c>
      <c r="AV386" s="11" t="s">
        <v>81</v>
      </c>
      <c r="AW386" s="11" t="s">
        <v>34</v>
      </c>
      <c r="AX386" s="11" t="s">
        <v>71</v>
      </c>
      <c r="AY386" s="189" t="s">
        <v>139</v>
      </c>
    </row>
    <row r="387" spans="2:65" s="12" customFormat="1">
      <c r="B387" s="196"/>
      <c r="D387" s="184" t="s">
        <v>151</v>
      </c>
      <c r="E387" s="197" t="s">
        <v>5</v>
      </c>
      <c r="F387" s="198" t="s">
        <v>154</v>
      </c>
      <c r="H387" s="199">
        <v>12.59</v>
      </c>
      <c r="I387" s="200"/>
      <c r="L387" s="196"/>
      <c r="M387" s="201"/>
      <c r="N387" s="202"/>
      <c r="O387" s="202"/>
      <c r="P387" s="202"/>
      <c r="Q387" s="202"/>
      <c r="R387" s="202"/>
      <c r="S387" s="202"/>
      <c r="T387" s="203"/>
      <c r="AT387" s="197" t="s">
        <v>151</v>
      </c>
      <c r="AU387" s="197" t="s">
        <v>81</v>
      </c>
      <c r="AV387" s="12" t="s">
        <v>147</v>
      </c>
      <c r="AW387" s="12" t="s">
        <v>34</v>
      </c>
      <c r="AX387" s="12" t="s">
        <v>79</v>
      </c>
      <c r="AY387" s="197" t="s">
        <v>139</v>
      </c>
    </row>
    <row r="388" spans="2:65" s="1" customFormat="1" ht="38.25" customHeight="1">
      <c r="B388" s="172"/>
      <c r="C388" s="173" t="s">
        <v>620</v>
      </c>
      <c r="D388" s="173" t="s">
        <v>142</v>
      </c>
      <c r="E388" s="174" t="s">
        <v>621</v>
      </c>
      <c r="F388" s="175" t="s">
        <v>622</v>
      </c>
      <c r="G388" s="176" t="s">
        <v>173</v>
      </c>
      <c r="H388" s="177">
        <v>1.34</v>
      </c>
      <c r="I388" s="178"/>
      <c r="J388" s="177">
        <f>ROUND(I388*H388,2)</f>
        <v>0</v>
      </c>
      <c r="K388" s="175" t="s">
        <v>146</v>
      </c>
      <c r="L388" s="40"/>
      <c r="M388" s="179" t="s">
        <v>5</v>
      </c>
      <c r="N388" s="180" t="s">
        <v>42</v>
      </c>
      <c r="O388" s="41"/>
      <c r="P388" s="181">
        <f>O388*H388</f>
        <v>0</v>
      </c>
      <c r="Q388" s="181">
        <v>0</v>
      </c>
      <c r="R388" s="181">
        <f>Q388*H388</f>
        <v>0</v>
      </c>
      <c r="S388" s="181">
        <v>0</v>
      </c>
      <c r="T388" s="182">
        <f>S388*H388</f>
        <v>0</v>
      </c>
      <c r="AR388" s="23" t="s">
        <v>233</v>
      </c>
      <c r="AT388" s="23" t="s">
        <v>142</v>
      </c>
      <c r="AU388" s="23" t="s">
        <v>81</v>
      </c>
      <c r="AY388" s="23" t="s">
        <v>139</v>
      </c>
      <c r="BE388" s="183">
        <f>IF(N388="základní",J388,0)</f>
        <v>0</v>
      </c>
      <c r="BF388" s="183">
        <f>IF(N388="snížená",J388,0)</f>
        <v>0</v>
      </c>
      <c r="BG388" s="183">
        <f>IF(N388="zákl. přenesená",J388,0)</f>
        <v>0</v>
      </c>
      <c r="BH388" s="183">
        <f>IF(N388="sníž. přenesená",J388,0)</f>
        <v>0</v>
      </c>
      <c r="BI388" s="183">
        <f>IF(N388="nulová",J388,0)</f>
        <v>0</v>
      </c>
      <c r="BJ388" s="23" t="s">
        <v>79</v>
      </c>
      <c r="BK388" s="183">
        <f>ROUND(I388*H388,2)</f>
        <v>0</v>
      </c>
      <c r="BL388" s="23" t="s">
        <v>233</v>
      </c>
      <c r="BM388" s="23" t="s">
        <v>623</v>
      </c>
    </row>
    <row r="389" spans="2:65" s="1" customFormat="1" ht="121.5">
      <c r="B389" s="40"/>
      <c r="D389" s="184" t="s">
        <v>149</v>
      </c>
      <c r="F389" s="185" t="s">
        <v>505</v>
      </c>
      <c r="I389" s="186"/>
      <c r="L389" s="40"/>
      <c r="M389" s="187"/>
      <c r="N389" s="41"/>
      <c r="O389" s="41"/>
      <c r="P389" s="41"/>
      <c r="Q389" s="41"/>
      <c r="R389" s="41"/>
      <c r="S389" s="41"/>
      <c r="T389" s="69"/>
      <c r="AT389" s="23" t="s">
        <v>149</v>
      </c>
      <c r="AU389" s="23" t="s">
        <v>81</v>
      </c>
    </row>
    <row r="390" spans="2:65" s="1" customFormat="1" ht="38.25" customHeight="1">
      <c r="B390" s="172"/>
      <c r="C390" s="173" t="s">
        <v>624</v>
      </c>
      <c r="D390" s="173" t="s">
        <v>142</v>
      </c>
      <c r="E390" s="174" t="s">
        <v>625</v>
      </c>
      <c r="F390" s="175" t="s">
        <v>626</v>
      </c>
      <c r="G390" s="176" t="s">
        <v>173</v>
      </c>
      <c r="H390" s="177">
        <v>1.34</v>
      </c>
      <c r="I390" s="178"/>
      <c r="J390" s="177">
        <f>ROUND(I390*H390,2)</f>
        <v>0</v>
      </c>
      <c r="K390" s="175" t="s">
        <v>146</v>
      </c>
      <c r="L390" s="40"/>
      <c r="M390" s="179" t="s">
        <v>5</v>
      </c>
      <c r="N390" s="180" t="s">
        <v>42</v>
      </c>
      <c r="O390" s="41"/>
      <c r="P390" s="181">
        <f>O390*H390</f>
        <v>0</v>
      </c>
      <c r="Q390" s="181">
        <v>0</v>
      </c>
      <c r="R390" s="181">
        <f>Q390*H390</f>
        <v>0</v>
      </c>
      <c r="S390" s="181">
        <v>0</v>
      </c>
      <c r="T390" s="182">
        <f>S390*H390</f>
        <v>0</v>
      </c>
      <c r="AR390" s="23" t="s">
        <v>233</v>
      </c>
      <c r="AT390" s="23" t="s">
        <v>142</v>
      </c>
      <c r="AU390" s="23" t="s">
        <v>81</v>
      </c>
      <c r="AY390" s="23" t="s">
        <v>139</v>
      </c>
      <c r="BE390" s="183">
        <f>IF(N390="základní",J390,0)</f>
        <v>0</v>
      </c>
      <c r="BF390" s="183">
        <f>IF(N390="snížená",J390,0)</f>
        <v>0</v>
      </c>
      <c r="BG390" s="183">
        <f>IF(N390="zákl. přenesená",J390,0)</f>
        <v>0</v>
      </c>
      <c r="BH390" s="183">
        <f>IF(N390="sníž. přenesená",J390,0)</f>
        <v>0</v>
      </c>
      <c r="BI390" s="183">
        <f>IF(N390="nulová",J390,0)</f>
        <v>0</v>
      </c>
      <c r="BJ390" s="23" t="s">
        <v>79</v>
      </c>
      <c r="BK390" s="183">
        <f>ROUND(I390*H390,2)</f>
        <v>0</v>
      </c>
      <c r="BL390" s="23" t="s">
        <v>233</v>
      </c>
      <c r="BM390" s="23" t="s">
        <v>627</v>
      </c>
    </row>
    <row r="391" spans="2:65" s="1" customFormat="1" ht="121.5">
      <c r="B391" s="40"/>
      <c r="D391" s="184" t="s">
        <v>149</v>
      </c>
      <c r="F391" s="185" t="s">
        <v>505</v>
      </c>
      <c r="I391" s="186"/>
      <c r="L391" s="40"/>
      <c r="M391" s="187"/>
      <c r="N391" s="41"/>
      <c r="O391" s="41"/>
      <c r="P391" s="41"/>
      <c r="Q391" s="41"/>
      <c r="R391" s="41"/>
      <c r="S391" s="41"/>
      <c r="T391" s="69"/>
      <c r="AT391" s="23" t="s">
        <v>149</v>
      </c>
      <c r="AU391" s="23" t="s">
        <v>81</v>
      </c>
    </row>
    <row r="392" spans="2:65" s="10" customFormat="1" ht="29.85" customHeight="1">
      <c r="B392" s="159"/>
      <c r="D392" s="160" t="s">
        <v>70</v>
      </c>
      <c r="E392" s="170" t="s">
        <v>628</v>
      </c>
      <c r="F392" s="170" t="s">
        <v>629</v>
      </c>
      <c r="I392" s="162"/>
      <c r="J392" s="171">
        <f>BK392</f>
        <v>0</v>
      </c>
      <c r="L392" s="159"/>
      <c r="M392" s="164"/>
      <c r="N392" s="165"/>
      <c r="O392" s="165"/>
      <c r="P392" s="166">
        <f>SUM(P393:P427)</f>
        <v>0</v>
      </c>
      <c r="Q392" s="165"/>
      <c r="R392" s="166">
        <f>SUM(R393:R427)</f>
        <v>0.43107300000000004</v>
      </c>
      <c r="S392" s="165"/>
      <c r="T392" s="167">
        <f>SUM(T393:T427)</f>
        <v>0</v>
      </c>
      <c r="AR392" s="160" t="s">
        <v>81</v>
      </c>
      <c r="AT392" s="168" t="s">
        <v>70</v>
      </c>
      <c r="AU392" s="168" t="s">
        <v>79</v>
      </c>
      <c r="AY392" s="160" t="s">
        <v>139</v>
      </c>
      <c r="BK392" s="169">
        <f>SUM(BK393:BK427)</f>
        <v>0</v>
      </c>
    </row>
    <row r="393" spans="2:65" s="1" customFormat="1" ht="25.5" customHeight="1">
      <c r="B393" s="172"/>
      <c r="C393" s="173" t="s">
        <v>630</v>
      </c>
      <c r="D393" s="173" t="s">
        <v>142</v>
      </c>
      <c r="E393" s="174" t="s">
        <v>631</v>
      </c>
      <c r="F393" s="175" t="s">
        <v>632</v>
      </c>
      <c r="G393" s="176" t="s">
        <v>145</v>
      </c>
      <c r="H393" s="177">
        <v>24.69</v>
      </c>
      <c r="I393" s="178"/>
      <c r="J393" s="177">
        <f>ROUND(I393*H393,2)</f>
        <v>0</v>
      </c>
      <c r="K393" s="175" t="s">
        <v>146</v>
      </c>
      <c r="L393" s="40"/>
      <c r="M393" s="179" t="s">
        <v>5</v>
      </c>
      <c r="N393" s="180" t="s">
        <v>42</v>
      </c>
      <c r="O393" s="41"/>
      <c r="P393" s="181">
        <f>O393*H393</f>
        <v>0</v>
      </c>
      <c r="Q393" s="181">
        <v>3.0000000000000001E-3</v>
      </c>
      <c r="R393" s="181">
        <f>Q393*H393</f>
        <v>7.4070000000000011E-2</v>
      </c>
      <c r="S393" s="181">
        <v>0</v>
      </c>
      <c r="T393" s="182">
        <f>S393*H393</f>
        <v>0</v>
      </c>
      <c r="AR393" s="23" t="s">
        <v>233</v>
      </c>
      <c r="AT393" s="23" t="s">
        <v>142</v>
      </c>
      <c r="AU393" s="23" t="s">
        <v>81</v>
      </c>
      <c r="AY393" s="23" t="s">
        <v>139</v>
      </c>
      <c r="BE393" s="183">
        <f>IF(N393="základní",J393,0)</f>
        <v>0</v>
      </c>
      <c r="BF393" s="183">
        <f>IF(N393="snížená",J393,0)</f>
        <v>0</v>
      </c>
      <c r="BG393" s="183">
        <f>IF(N393="zákl. přenesená",J393,0)</f>
        <v>0</v>
      </c>
      <c r="BH393" s="183">
        <f>IF(N393="sníž. přenesená",J393,0)</f>
        <v>0</v>
      </c>
      <c r="BI393" s="183">
        <f>IF(N393="nulová",J393,0)</f>
        <v>0</v>
      </c>
      <c r="BJ393" s="23" t="s">
        <v>79</v>
      </c>
      <c r="BK393" s="183">
        <f>ROUND(I393*H393,2)</f>
        <v>0</v>
      </c>
      <c r="BL393" s="23" t="s">
        <v>233</v>
      </c>
      <c r="BM393" s="23" t="s">
        <v>633</v>
      </c>
    </row>
    <row r="394" spans="2:65" s="11" customFormat="1">
      <c r="B394" s="188"/>
      <c r="D394" s="184" t="s">
        <v>151</v>
      </c>
      <c r="E394" s="189" t="s">
        <v>5</v>
      </c>
      <c r="F394" s="190" t="s">
        <v>634</v>
      </c>
      <c r="H394" s="191">
        <v>3.3</v>
      </c>
      <c r="I394" s="192"/>
      <c r="L394" s="188"/>
      <c r="M394" s="193"/>
      <c r="N394" s="194"/>
      <c r="O394" s="194"/>
      <c r="P394" s="194"/>
      <c r="Q394" s="194"/>
      <c r="R394" s="194"/>
      <c r="S394" s="194"/>
      <c r="T394" s="195"/>
      <c r="AT394" s="189" t="s">
        <v>151</v>
      </c>
      <c r="AU394" s="189" t="s">
        <v>81</v>
      </c>
      <c r="AV394" s="11" t="s">
        <v>81</v>
      </c>
      <c r="AW394" s="11" t="s">
        <v>34</v>
      </c>
      <c r="AX394" s="11" t="s">
        <v>71</v>
      </c>
      <c r="AY394" s="189" t="s">
        <v>139</v>
      </c>
    </row>
    <row r="395" spans="2:65" s="13" customFormat="1">
      <c r="B395" s="204"/>
      <c r="D395" s="184" t="s">
        <v>151</v>
      </c>
      <c r="E395" s="205" t="s">
        <v>5</v>
      </c>
      <c r="F395" s="206" t="s">
        <v>635</v>
      </c>
      <c r="H395" s="205" t="s">
        <v>5</v>
      </c>
      <c r="I395" s="207"/>
      <c r="L395" s="204"/>
      <c r="M395" s="208"/>
      <c r="N395" s="209"/>
      <c r="O395" s="209"/>
      <c r="P395" s="209"/>
      <c r="Q395" s="209"/>
      <c r="R395" s="209"/>
      <c r="S395" s="209"/>
      <c r="T395" s="210"/>
      <c r="AT395" s="205" t="s">
        <v>151</v>
      </c>
      <c r="AU395" s="205" t="s">
        <v>81</v>
      </c>
      <c r="AV395" s="13" t="s">
        <v>79</v>
      </c>
      <c r="AW395" s="13" t="s">
        <v>34</v>
      </c>
      <c r="AX395" s="13" t="s">
        <v>71</v>
      </c>
      <c r="AY395" s="205" t="s">
        <v>139</v>
      </c>
    </row>
    <row r="396" spans="2:65" s="11" customFormat="1">
      <c r="B396" s="188"/>
      <c r="D396" s="184" t="s">
        <v>151</v>
      </c>
      <c r="E396" s="189" t="s">
        <v>5</v>
      </c>
      <c r="F396" s="190" t="s">
        <v>636</v>
      </c>
      <c r="H396" s="191">
        <v>2.7</v>
      </c>
      <c r="I396" s="192"/>
      <c r="L396" s="188"/>
      <c r="M396" s="193"/>
      <c r="N396" s="194"/>
      <c r="O396" s="194"/>
      <c r="P396" s="194"/>
      <c r="Q396" s="194"/>
      <c r="R396" s="194"/>
      <c r="S396" s="194"/>
      <c r="T396" s="195"/>
      <c r="AT396" s="189" t="s">
        <v>151</v>
      </c>
      <c r="AU396" s="189" t="s">
        <v>81</v>
      </c>
      <c r="AV396" s="11" t="s">
        <v>81</v>
      </c>
      <c r="AW396" s="11" t="s">
        <v>34</v>
      </c>
      <c r="AX396" s="11" t="s">
        <v>71</v>
      </c>
      <c r="AY396" s="189" t="s">
        <v>139</v>
      </c>
    </row>
    <row r="397" spans="2:65" s="13" customFormat="1">
      <c r="B397" s="204"/>
      <c r="D397" s="184" t="s">
        <v>151</v>
      </c>
      <c r="E397" s="205" t="s">
        <v>5</v>
      </c>
      <c r="F397" s="206" t="s">
        <v>637</v>
      </c>
      <c r="H397" s="205" t="s">
        <v>5</v>
      </c>
      <c r="I397" s="207"/>
      <c r="L397" s="204"/>
      <c r="M397" s="208"/>
      <c r="N397" s="209"/>
      <c r="O397" s="209"/>
      <c r="P397" s="209"/>
      <c r="Q397" s="209"/>
      <c r="R397" s="209"/>
      <c r="S397" s="209"/>
      <c r="T397" s="210"/>
      <c r="AT397" s="205" t="s">
        <v>151</v>
      </c>
      <c r="AU397" s="205" t="s">
        <v>81</v>
      </c>
      <c r="AV397" s="13" t="s">
        <v>79</v>
      </c>
      <c r="AW397" s="13" t="s">
        <v>34</v>
      </c>
      <c r="AX397" s="13" t="s">
        <v>71</v>
      </c>
      <c r="AY397" s="205" t="s">
        <v>139</v>
      </c>
    </row>
    <row r="398" spans="2:65" s="11" customFormat="1">
      <c r="B398" s="188"/>
      <c r="D398" s="184" t="s">
        <v>151</v>
      </c>
      <c r="E398" s="189" t="s">
        <v>5</v>
      </c>
      <c r="F398" s="190" t="s">
        <v>634</v>
      </c>
      <c r="H398" s="191">
        <v>3.3</v>
      </c>
      <c r="I398" s="192"/>
      <c r="L398" s="188"/>
      <c r="M398" s="193"/>
      <c r="N398" s="194"/>
      <c r="O398" s="194"/>
      <c r="P398" s="194"/>
      <c r="Q398" s="194"/>
      <c r="R398" s="194"/>
      <c r="S398" s="194"/>
      <c r="T398" s="195"/>
      <c r="AT398" s="189" t="s">
        <v>151</v>
      </c>
      <c r="AU398" s="189" t="s">
        <v>81</v>
      </c>
      <c r="AV398" s="11" t="s">
        <v>81</v>
      </c>
      <c r="AW398" s="11" t="s">
        <v>34</v>
      </c>
      <c r="AX398" s="11" t="s">
        <v>71</v>
      </c>
      <c r="AY398" s="189" t="s">
        <v>139</v>
      </c>
    </row>
    <row r="399" spans="2:65" s="13" customFormat="1">
      <c r="B399" s="204"/>
      <c r="D399" s="184" t="s">
        <v>151</v>
      </c>
      <c r="E399" s="205" t="s">
        <v>5</v>
      </c>
      <c r="F399" s="206" t="s">
        <v>638</v>
      </c>
      <c r="H399" s="205" t="s">
        <v>5</v>
      </c>
      <c r="I399" s="207"/>
      <c r="L399" s="204"/>
      <c r="M399" s="208"/>
      <c r="N399" s="209"/>
      <c r="O399" s="209"/>
      <c r="P399" s="209"/>
      <c r="Q399" s="209"/>
      <c r="R399" s="209"/>
      <c r="S399" s="209"/>
      <c r="T399" s="210"/>
      <c r="AT399" s="205" t="s">
        <v>151</v>
      </c>
      <c r="AU399" s="205" t="s">
        <v>81</v>
      </c>
      <c r="AV399" s="13" t="s">
        <v>79</v>
      </c>
      <c r="AW399" s="13" t="s">
        <v>34</v>
      </c>
      <c r="AX399" s="13" t="s">
        <v>71</v>
      </c>
      <c r="AY399" s="205" t="s">
        <v>139</v>
      </c>
    </row>
    <row r="400" spans="2:65" s="11" customFormat="1">
      <c r="B400" s="188"/>
      <c r="D400" s="184" t="s">
        <v>151</v>
      </c>
      <c r="E400" s="189" t="s">
        <v>5</v>
      </c>
      <c r="F400" s="190" t="s">
        <v>634</v>
      </c>
      <c r="H400" s="191">
        <v>3.3</v>
      </c>
      <c r="I400" s="192"/>
      <c r="L400" s="188"/>
      <c r="M400" s="193"/>
      <c r="N400" s="194"/>
      <c r="O400" s="194"/>
      <c r="P400" s="194"/>
      <c r="Q400" s="194"/>
      <c r="R400" s="194"/>
      <c r="S400" s="194"/>
      <c r="T400" s="195"/>
      <c r="AT400" s="189" t="s">
        <v>151</v>
      </c>
      <c r="AU400" s="189" t="s">
        <v>81</v>
      </c>
      <c r="AV400" s="11" t="s">
        <v>81</v>
      </c>
      <c r="AW400" s="11" t="s">
        <v>34</v>
      </c>
      <c r="AX400" s="11" t="s">
        <v>71</v>
      </c>
      <c r="AY400" s="189" t="s">
        <v>139</v>
      </c>
    </row>
    <row r="401" spans="2:65" s="13" customFormat="1">
      <c r="B401" s="204"/>
      <c r="D401" s="184" t="s">
        <v>151</v>
      </c>
      <c r="E401" s="205" t="s">
        <v>5</v>
      </c>
      <c r="F401" s="206" t="s">
        <v>639</v>
      </c>
      <c r="H401" s="205" t="s">
        <v>5</v>
      </c>
      <c r="I401" s="207"/>
      <c r="L401" s="204"/>
      <c r="M401" s="208"/>
      <c r="N401" s="209"/>
      <c r="O401" s="209"/>
      <c r="P401" s="209"/>
      <c r="Q401" s="209"/>
      <c r="R401" s="209"/>
      <c r="S401" s="209"/>
      <c r="T401" s="210"/>
      <c r="AT401" s="205" t="s">
        <v>151</v>
      </c>
      <c r="AU401" s="205" t="s">
        <v>81</v>
      </c>
      <c r="AV401" s="13" t="s">
        <v>79</v>
      </c>
      <c r="AW401" s="13" t="s">
        <v>34</v>
      </c>
      <c r="AX401" s="13" t="s">
        <v>71</v>
      </c>
      <c r="AY401" s="205" t="s">
        <v>139</v>
      </c>
    </row>
    <row r="402" spans="2:65" s="11" customFormat="1">
      <c r="B402" s="188"/>
      <c r="D402" s="184" t="s">
        <v>151</v>
      </c>
      <c r="E402" s="189" t="s">
        <v>5</v>
      </c>
      <c r="F402" s="190" t="s">
        <v>640</v>
      </c>
      <c r="H402" s="191">
        <v>2.63</v>
      </c>
      <c r="I402" s="192"/>
      <c r="L402" s="188"/>
      <c r="M402" s="193"/>
      <c r="N402" s="194"/>
      <c r="O402" s="194"/>
      <c r="P402" s="194"/>
      <c r="Q402" s="194"/>
      <c r="R402" s="194"/>
      <c r="S402" s="194"/>
      <c r="T402" s="195"/>
      <c r="AT402" s="189" t="s">
        <v>151</v>
      </c>
      <c r="AU402" s="189" t="s">
        <v>81</v>
      </c>
      <c r="AV402" s="11" t="s">
        <v>81</v>
      </c>
      <c r="AW402" s="11" t="s">
        <v>34</v>
      </c>
      <c r="AX402" s="11" t="s">
        <v>71</v>
      </c>
      <c r="AY402" s="189" t="s">
        <v>139</v>
      </c>
    </row>
    <row r="403" spans="2:65" s="13" customFormat="1">
      <c r="B403" s="204"/>
      <c r="D403" s="184" t="s">
        <v>151</v>
      </c>
      <c r="E403" s="205" t="s">
        <v>5</v>
      </c>
      <c r="F403" s="206" t="s">
        <v>641</v>
      </c>
      <c r="H403" s="205" t="s">
        <v>5</v>
      </c>
      <c r="I403" s="207"/>
      <c r="L403" s="204"/>
      <c r="M403" s="208"/>
      <c r="N403" s="209"/>
      <c r="O403" s="209"/>
      <c r="P403" s="209"/>
      <c r="Q403" s="209"/>
      <c r="R403" s="209"/>
      <c r="S403" s="209"/>
      <c r="T403" s="210"/>
      <c r="AT403" s="205" t="s">
        <v>151</v>
      </c>
      <c r="AU403" s="205" t="s">
        <v>81</v>
      </c>
      <c r="AV403" s="13" t="s">
        <v>79</v>
      </c>
      <c r="AW403" s="13" t="s">
        <v>34</v>
      </c>
      <c r="AX403" s="13" t="s">
        <v>71</v>
      </c>
      <c r="AY403" s="205" t="s">
        <v>139</v>
      </c>
    </row>
    <row r="404" spans="2:65" s="11" customFormat="1">
      <c r="B404" s="188"/>
      <c r="D404" s="184" t="s">
        <v>151</v>
      </c>
      <c r="E404" s="189" t="s">
        <v>5</v>
      </c>
      <c r="F404" s="190" t="s">
        <v>642</v>
      </c>
      <c r="H404" s="191">
        <v>4.7300000000000004</v>
      </c>
      <c r="I404" s="192"/>
      <c r="L404" s="188"/>
      <c r="M404" s="193"/>
      <c r="N404" s="194"/>
      <c r="O404" s="194"/>
      <c r="P404" s="194"/>
      <c r="Q404" s="194"/>
      <c r="R404" s="194"/>
      <c r="S404" s="194"/>
      <c r="T404" s="195"/>
      <c r="AT404" s="189" t="s">
        <v>151</v>
      </c>
      <c r="AU404" s="189" t="s">
        <v>81</v>
      </c>
      <c r="AV404" s="11" t="s">
        <v>81</v>
      </c>
      <c r="AW404" s="11" t="s">
        <v>34</v>
      </c>
      <c r="AX404" s="11" t="s">
        <v>71</v>
      </c>
      <c r="AY404" s="189" t="s">
        <v>139</v>
      </c>
    </row>
    <row r="405" spans="2:65" s="13" customFormat="1">
      <c r="B405" s="204"/>
      <c r="D405" s="184" t="s">
        <v>151</v>
      </c>
      <c r="E405" s="205" t="s">
        <v>5</v>
      </c>
      <c r="F405" s="206" t="s">
        <v>643</v>
      </c>
      <c r="H405" s="205" t="s">
        <v>5</v>
      </c>
      <c r="I405" s="207"/>
      <c r="L405" s="204"/>
      <c r="M405" s="208"/>
      <c r="N405" s="209"/>
      <c r="O405" s="209"/>
      <c r="P405" s="209"/>
      <c r="Q405" s="209"/>
      <c r="R405" s="209"/>
      <c r="S405" s="209"/>
      <c r="T405" s="210"/>
      <c r="AT405" s="205" t="s">
        <v>151</v>
      </c>
      <c r="AU405" s="205" t="s">
        <v>81</v>
      </c>
      <c r="AV405" s="13" t="s">
        <v>79</v>
      </c>
      <c r="AW405" s="13" t="s">
        <v>34</v>
      </c>
      <c r="AX405" s="13" t="s">
        <v>71</v>
      </c>
      <c r="AY405" s="205" t="s">
        <v>139</v>
      </c>
    </row>
    <row r="406" spans="2:65" s="11" customFormat="1">
      <c r="B406" s="188"/>
      <c r="D406" s="184" t="s">
        <v>151</v>
      </c>
      <c r="E406" s="189" t="s">
        <v>5</v>
      </c>
      <c r="F406" s="190" t="s">
        <v>642</v>
      </c>
      <c r="H406" s="191">
        <v>4.7300000000000004</v>
      </c>
      <c r="I406" s="192"/>
      <c r="L406" s="188"/>
      <c r="M406" s="193"/>
      <c r="N406" s="194"/>
      <c r="O406" s="194"/>
      <c r="P406" s="194"/>
      <c r="Q406" s="194"/>
      <c r="R406" s="194"/>
      <c r="S406" s="194"/>
      <c r="T406" s="195"/>
      <c r="AT406" s="189" t="s">
        <v>151</v>
      </c>
      <c r="AU406" s="189" t="s">
        <v>81</v>
      </c>
      <c r="AV406" s="11" t="s">
        <v>81</v>
      </c>
      <c r="AW406" s="11" t="s">
        <v>34</v>
      </c>
      <c r="AX406" s="11" t="s">
        <v>71</v>
      </c>
      <c r="AY406" s="189" t="s">
        <v>139</v>
      </c>
    </row>
    <row r="407" spans="2:65" s="13" customFormat="1">
      <c r="B407" s="204"/>
      <c r="D407" s="184" t="s">
        <v>151</v>
      </c>
      <c r="E407" s="205" t="s">
        <v>5</v>
      </c>
      <c r="F407" s="206" t="s">
        <v>644</v>
      </c>
      <c r="H407" s="205" t="s">
        <v>5</v>
      </c>
      <c r="I407" s="207"/>
      <c r="L407" s="204"/>
      <c r="M407" s="208"/>
      <c r="N407" s="209"/>
      <c r="O407" s="209"/>
      <c r="P407" s="209"/>
      <c r="Q407" s="209"/>
      <c r="R407" s="209"/>
      <c r="S407" s="209"/>
      <c r="T407" s="210"/>
      <c r="AT407" s="205" t="s">
        <v>151</v>
      </c>
      <c r="AU407" s="205" t="s">
        <v>81</v>
      </c>
      <c r="AV407" s="13" t="s">
        <v>79</v>
      </c>
      <c r="AW407" s="13" t="s">
        <v>34</v>
      </c>
      <c r="AX407" s="13" t="s">
        <v>71</v>
      </c>
      <c r="AY407" s="205" t="s">
        <v>139</v>
      </c>
    </row>
    <row r="408" spans="2:65" s="11" customFormat="1">
      <c r="B408" s="188"/>
      <c r="D408" s="184" t="s">
        <v>151</v>
      </c>
      <c r="E408" s="189" t="s">
        <v>5</v>
      </c>
      <c r="F408" s="190" t="s">
        <v>5</v>
      </c>
      <c r="H408" s="191">
        <v>0</v>
      </c>
      <c r="I408" s="192"/>
      <c r="L408" s="188"/>
      <c r="M408" s="193"/>
      <c r="N408" s="194"/>
      <c r="O408" s="194"/>
      <c r="P408" s="194"/>
      <c r="Q408" s="194"/>
      <c r="R408" s="194"/>
      <c r="S408" s="194"/>
      <c r="T408" s="195"/>
      <c r="AT408" s="189" t="s">
        <v>151</v>
      </c>
      <c r="AU408" s="189" t="s">
        <v>81</v>
      </c>
      <c r="AV408" s="11" t="s">
        <v>81</v>
      </c>
      <c r="AW408" s="11" t="s">
        <v>34</v>
      </c>
      <c r="AX408" s="11" t="s">
        <v>71</v>
      </c>
      <c r="AY408" s="189" t="s">
        <v>139</v>
      </c>
    </row>
    <row r="409" spans="2:65" s="12" customFormat="1">
      <c r="B409" s="196"/>
      <c r="D409" s="184" t="s">
        <v>151</v>
      </c>
      <c r="E409" s="197" t="s">
        <v>5</v>
      </c>
      <c r="F409" s="198" t="s">
        <v>154</v>
      </c>
      <c r="H409" s="199">
        <v>24.69</v>
      </c>
      <c r="I409" s="200"/>
      <c r="L409" s="196"/>
      <c r="M409" s="201"/>
      <c r="N409" s="202"/>
      <c r="O409" s="202"/>
      <c r="P409" s="202"/>
      <c r="Q409" s="202"/>
      <c r="R409" s="202"/>
      <c r="S409" s="202"/>
      <c r="T409" s="203"/>
      <c r="AT409" s="197" t="s">
        <v>151</v>
      </c>
      <c r="AU409" s="197" t="s">
        <v>81</v>
      </c>
      <c r="AV409" s="12" t="s">
        <v>147</v>
      </c>
      <c r="AW409" s="12" t="s">
        <v>34</v>
      </c>
      <c r="AX409" s="12" t="s">
        <v>79</v>
      </c>
      <c r="AY409" s="197" t="s">
        <v>139</v>
      </c>
    </row>
    <row r="410" spans="2:65" s="1" customFormat="1" ht="16.5" customHeight="1">
      <c r="B410" s="172"/>
      <c r="C410" s="211" t="s">
        <v>645</v>
      </c>
      <c r="D410" s="211" t="s">
        <v>179</v>
      </c>
      <c r="E410" s="212" t="s">
        <v>646</v>
      </c>
      <c r="F410" s="213" t="s">
        <v>647</v>
      </c>
      <c r="G410" s="214" t="s">
        <v>145</v>
      </c>
      <c r="H410" s="215">
        <v>27.16</v>
      </c>
      <c r="I410" s="216"/>
      <c r="J410" s="215">
        <f>ROUND(I410*H410,2)</f>
        <v>0</v>
      </c>
      <c r="K410" s="213" t="s">
        <v>146</v>
      </c>
      <c r="L410" s="217"/>
      <c r="M410" s="218" t="s">
        <v>5</v>
      </c>
      <c r="N410" s="219" t="s">
        <v>42</v>
      </c>
      <c r="O410" s="41"/>
      <c r="P410" s="181">
        <f>O410*H410</f>
        <v>0</v>
      </c>
      <c r="Q410" s="181">
        <v>1.26E-2</v>
      </c>
      <c r="R410" s="181">
        <f>Q410*H410</f>
        <v>0.34221600000000002</v>
      </c>
      <c r="S410" s="181">
        <v>0</v>
      </c>
      <c r="T410" s="182">
        <f>S410*H410</f>
        <v>0</v>
      </c>
      <c r="AR410" s="23" t="s">
        <v>319</v>
      </c>
      <c r="AT410" s="23" t="s">
        <v>179</v>
      </c>
      <c r="AU410" s="23" t="s">
        <v>81</v>
      </c>
      <c r="AY410" s="23" t="s">
        <v>139</v>
      </c>
      <c r="BE410" s="183">
        <f>IF(N410="základní",J410,0)</f>
        <v>0</v>
      </c>
      <c r="BF410" s="183">
        <f>IF(N410="snížená",J410,0)</f>
        <v>0</v>
      </c>
      <c r="BG410" s="183">
        <f>IF(N410="zákl. přenesená",J410,0)</f>
        <v>0</v>
      </c>
      <c r="BH410" s="183">
        <f>IF(N410="sníž. přenesená",J410,0)</f>
        <v>0</v>
      </c>
      <c r="BI410" s="183">
        <f>IF(N410="nulová",J410,0)</f>
        <v>0</v>
      </c>
      <c r="BJ410" s="23" t="s">
        <v>79</v>
      </c>
      <c r="BK410" s="183">
        <f>ROUND(I410*H410,2)</f>
        <v>0</v>
      </c>
      <c r="BL410" s="23" t="s">
        <v>233</v>
      </c>
      <c r="BM410" s="23" t="s">
        <v>648</v>
      </c>
    </row>
    <row r="411" spans="2:65" s="11" customFormat="1">
      <c r="B411" s="188"/>
      <c r="D411" s="184" t="s">
        <v>151</v>
      </c>
      <c r="F411" s="190" t="s">
        <v>649</v>
      </c>
      <c r="H411" s="191">
        <v>27.16</v>
      </c>
      <c r="I411" s="192"/>
      <c r="L411" s="188"/>
      <c r="M411" s="193"/>
      <c r="N411" s="194"/>
      <c r="O411" s="194"/>
      <c r="P411" s="194"/>
      <c r="Q411" s="194"/>
      <c r="R411" s="194"/>
      <c r="S411" s="194"/>
      <c r="T411" s="195"/>
      <c r="AT411" s="189" t="s">
        <v>151</v>
      </c>
      <c r="AU411" s="189" t="s">
        <v>81</v>
      </c>
      <c r="AV411" s="11" t="s">
        <v>81</v>
      </c>
      <c r="AW411" s="11" t="s">
        <v>6</v>
      </c>
      <c r="AX411" s="11" t="s">
        <v>79</v>
      </c>
      <c r="AY411" s="189" t="s">
        <v>139</v>
      </c>
    </row>
    <row r="412" spans="2:65" s="1" customFormat="1" ht="25.5" customHeight="1">
      <c r="B412" s="172"/>
      <c r="C412" s="173" t="s">
        <v>650</v>
      </c>
      <c r="D412" s="173" t="s">
        <v>142</v>
      </c>
      <c r="E412" s="174" t="s">
        <v>651</v>
      </c>
      <c r="F412" s="175" t="s">
        <v>652</v>
      </c>
      <c r="G412" s="176" t="s">
        <v>196</v>
      </c>
      <c r="H412" s="177">
        <v>21</v>
      </c>
      <c r="I412" s="178"/>
      <c r="J412" s="177">
        <f>ROUND(I412*H412,2)</f>
        <v>0</v>
      </c>
      <c r="K412" s="175" t="s">
        <v>146</v>
      </c>
      <c r="L412" s="40"/>
      <c r="M412" s="179" t="s">
        <v>5</v>
      </c>
      <c r="N412" s="180" t="s">
        <v>42</v>
      </c>
      <c r="O412" s="41"/>
      <c r="P412" s="181">
        <f>O412*H412</f>
        <v>0</v>
      </c>
      <c r="Q412" s="181">
        <v>3.1E-4</v>
      </c>
      <c r="R412" s="181">
        <f>Q412*H412</f>
        <v>6.5100000000000002E-3</v>
      </c>
      <c r="S412" s="181">
        <v>0</v>
      </c>
      <c r="T412" s="182">
        <f>S412*H412</f>
        <v>0</v>
      </c>
      <c r="AR412" s="23" t="s">
        <v>233</v>
      </c>
      <c r="AT412" s="23" t="s">
        <v>142</v>
      </c>
      <c r="AU412" s="23" t="s">
        <v>81</v>
      </c>
      <c r="AY412" s="23" t="s">
        <v>139</v>
      </c>
      <c r="BE412" s="183">
        <f>IF(N412="základní",J412,0)</f>
        <v>0</v>
      </c>
      <c r="BF412" s="183">
        <f>IF(N412="snížená",J412,0)</f>
        <v>0</v>
      </c>
      <c r="BG412" s="183">
        <f>IF(N412="zákl. přenesená",J412,0)</f>
        <v>0</v>
      </c>
      <c r="BH412" s="183">
        <f>IF(N412="sníž. přenesená",J412,0)</f>
        <v>0</v>
      </c>
      <c r="BI412" s="183">
        <f>IF(N412="nulová",J412,0)</f>
        <v>0</v>
      </c>
      <c r="BJ412" s="23" t="s">
        <v>79</v>
      </c>
      <c r="BK412" s="183">
        <f>ROUND(I412*H412,2)</f>
        <v>0</v>
      </c>
      <c r="BL412" s="23" t="s">
        <v>233</v>
      </c>
      <c r="BM412" s="23" t="s">
        <v>653</v>
      </c>
    </row>
    <row r="413" spans="2:65" s="1" customFormat="1" ht="40.5">
      <c r="B413" s="40"/>
      <c r="D413" s="184" t="s">
        <v>149</v>
      </c>
      <c r="F413" s="185" t="s">
        <v>654</v>
      </c>
      <c r="I413" s="186"/>
      <c r="L413" s="40"/>
      <c r="M413" s="187"/>
      <c r="N413" s="41"/>
      <c r="O413" s="41"/>
      <c r="P413" s="41"/>
      <c r="Q413" s="41"/>
      <c r="R413" s="41"/>
      <c r="S413" s="41"/>
      <c r="T413" s="69"/>
      <c r="AT413" s="23" t="s">
        <v>149</v>
      </c>
      <c r="AU413" s="23" t="s">
        <v>81</v>
      </c>
    </row>
    <row r="414" spans="2:65" s="11" customFormat="1">
      <c r="B414" s="188"/>
      <c r="D414" s="184" t="s">
        <v>151</v>
      </c>
      <c r="E414" s="189" t="s">
        <v>5</v>
      </c>
      <c r="F414" s="190" t="s">
        <v>655</v>
      </c>
      <c r="H414" s="191">
        <v>21</v>
      </c>
      <c r="I414" s="192"/>
      <c r="L414" s="188"/>
      <c r="M414" s="193"/>
      <c r="N414" s="194"/>
      <c r="O414" s="194"/>
      <c r="P414" s="194"/>
      <c r="Q414" s="194"/>
      <c r="R414" s="194"/>
      <c r="S414" s="194"/>
      <c r="T414" s="195"/>
      <c r="AT414" s="189" t="s">
        <v>151</v>
      </c>
      <c r="AU414" s="189" t="s">
        <v>81</v>
      </c>
      <c r="AV414" s="11" t="s">
        <v>81</v>
      </c>
      <c r="AW414" s="11" t="s">
        <v>34</v>
      </c>
      <c r="AX414" s="11" t="s">
        <v>71</v>
      </c>
      <c r="AY414" s="189" t="s">
        <v>139</v>
      </c>
    </row>
    <row r="415" spans="2:65" s="12" customFormat="1">
      <c r="B415" s="196"/>
      <c r="D415" s="184" t="s">
        <v>151</v>
      </c>
      <c r="E415" s="197" t="s">
        <v>5</v>
      </c>
      <c r="F415" s="198" t="s">
        <v>154</v>
      </c>
      <c r="H415" s="199">
        <v>21</v>
      </c>
      <c r="I415" s="200"/>
      <c r="L415" s="196"/>
      <c r="M415" s="201"/>
      <c r="N415" s="202"/>
      <c r="O415" s="202"/>
      <c r="P415" s="202"/>
      <c r="Q415" s="202"/>
      <c r="R415" s="202"/>
      <c r="S415" s="202"/>
      <c r="T415" s="203"/>
      <c r="AT415" s="197" t="s">
        <v>151</v>
      </c>
      <c r="AU415" s="197" t="s">
        <v>81</v>
      </c>
      <c r="AV415" s="12" t="s">
        <v>147</v>
      </c>
      <c r="AW415" s="12" t="s">
        <v>34</v>
      </c>
      <c r="AX415" s="12" t="s">
        <v>79</v>
      </c>
      <c r="AY415" s="197" t="s">
        <v>139</v>
      </c>
    </row>
    <row r="416" spans="2:65" s="1" customFormat="1" ht="16.5" customHeight="1">
      <c r="B416" s="172"/>
      <c r="C416" s="173" t="s">
        <v>656</v>
      </c>
      <c r="D416" s="173" t="s">
        <v>142</v>
      </c>
      <c r="E416" s="174" t="s">
        <v>657</v>
      </c>
      <c r="F416" s="175" t="s">
        <v>658</v>
      </c>
      <c r="G416" s="176" t="s">
        <v>145</v>
      </c>
      <c r="H416" s="177">
        <v>24.69</v>
      </c>
      <c r="I416" s="178"/>
      <c r="J416" s="177">
        <f>ROUND(I416*H416,2)</f>
        <v>0</v>
      </c>
      <c r="K416" s="175" t="s">
        <v>146</v>
      </c>
      <c r="L416" s="40"/>
      <c r="M416" s="179" t="s">
        <v>5</v>
      </c>
      <c r="N416" s="180" t="s">
        <v>42</v>
      </c>
      <c r="O416" s="41"/>
      <c r="P416" s="181">
        <f>O416*H416</f>
        <v>0</v>
      </c>
      <c r="Q416" s="181">
        <v>2.9999999999999997E-4</v>
      </c>
      <c r="R416" s="181">
        <f>Q416*H416</f>
        <v>7.4069999999999995E-3</v>
      </c>
      <c r="S416" s="181">
        <v>0</v>
      </c>
      <c r="T416" s="182">
        <f>S416*H416</f>
        <v>0</v>
      </c>
      <c r="AR416" s="23" t="s">
        <v>233</v>
      </c>
      <c r="AT416" s="23" t="s">
        <v>142</v>
      </c>
      <c r="AU416" s="23" t="s">
        <v>81</v>
      </c>
      <c r="AY416" s="23" t="s">
        <v>139</v>
      </c>
      <c r="BE416" s="183">
        <f>IF(N416="základní",J416,0)</f>
        <v>0</v>
      </c>
      <c r="BF416" s="183">
        <f>IF(N416="snížená",J416,0)</f>
        <v>0</v>
      </c>
      <c r="BG416" s="183">
        <f>IF(N416="zákl. přenesená",J416,0)</f>
        <v>0</v>
      </c>
      <c r="BH416" s="183">
        <f>IF(N416="sníž. přenesená",J416,0)</f>
        <v>0</v>
      </c>
      <c r="BI416" s="183">
        <f>IF(N416="nulová",J416,0)</f>
        <v>0</v>
      </c>
      <c r="BJ416" s="23" t="s">
        <v>79</v>
      </c>
      <c r="BK416" s="183">
        <f>ROUND(I416*H416,2)</f>
        <v>0</v>
      </c>
      <c r="BL416" s="23" t="s">
        <v>233</v>
      </c>
      <c r="BM416" s="23" t="s">
        <v>659</v>
      </c>
    </row>
    <row r="417" spans="2:65" s="1" customFormat="1" ht="40.5">
      <c r="B417" s="40"/>
      <c r="D417" s="184" t="s">
        <v>149</v>
      </c>
      <c r="F417" s="185" t="s">
        <v>654</v>
      </c>
      <c r="I417" s="186"/>
      <c r="L417" s="40"/>
      <c r="M417" s="187"/>
      <c r="N417" s="41"/>
      <c r="O417" s="41"/>
      <c r="P417" s="41"/>
      <c r="Q417" s="41"/>
      <c r="R417" s="41"/>
      <c r="S417" s="41"/>
      <c r="T417" s="69"/>
      <c r="AT417" s="23" t="s">
        <v>149</v>
      </c>
      <c r="AU417" s="23" t="s">
        <v>81</v>
      </c>
    </row>
    <row r="418" spans="2:65" s="11" customFormat="1">
      <c r="B418" s="188"/>
      <c r="D418" s="184" t="s">
        <v>151</v>
      </c>
      <c r="E418" s="189" t="s">
        <v>5</v>
      </c>
      <c r="F418" s="190" t="s">
        <v>256</v>
      </c>
      <c r="H418" s="191">
        <v>24.69</v>
      </c>
      <c r="I418" s="192"/>
      <c r="L418" s="188"/>
      <c r="M418" s="193"/>
      <c r="N418" s="194"/>
      <c r="O418" s="194"/>
      <c r="P418" s="194"/>
      <c r="Q418" s="194"/>
      <c r="R418" s="194"/>
      <c r="S418" s="194"/>
      <c r="T418" s="195"/>
      <c r="AT418" s="189" t="s">
        <v>151</v>
      </c>
      <c r="AU418" s="189" t="s">
        <v>81</v>
      </c>
      <c r="AV418" s="11" t="s">
        <v>81</v>
      </c>
      <c r="AW418" s="11" t="s">
        <v>34</v>
      </c>
      <c r="AX418" s="11" t="s">
        <v>71</v>
      </c>
      <c r="AY418" s="189" t="s">
        <v>139</v>
      </c>
    </row>
    <row r="419" spans="2:65" s="12" customFormat="1">
      <c r="B419" s="196"/>
      <c r="D419" s="184" t="s">
        <v>151</v>
      </c>
      <c r="E419" s="197" t="s">
        <v>5</v>
      </c>
      <c r="F419" s="198" t="s">
        <v>154</v>
      </c>
      <c r="H419" s="199">
        <v>24.69</v>
      </c>
      <c r="I419" s="200"/>
      <c r="L419" s="196"/>
      <c r="M419" s="201"/>
      <c r="N419" s="202"/>
      <c r="O419" s="202"/>
      <c r="P419" s="202"/>
      <c r="Q419" s="202"/>
      <c r="R419" s="202"/>
      <c r="S419" s="202"/>
      <c r="T419" s="203"/>
      <c r="AT419" s="197" t="s">
        <v>151</v>
      </c>
      <c r="AU419" s="197" t="s">
        <v>81</v>
      </c>
      <c r="AV419" s="12" t="s">
        <v>147</v>
      </c>
      <c r="AW419" s="12" t="s">
        <v>34</v>
      </c>
      <c r="AX419" s="12" t="s">
        <v>79</v>
      </c>
      <c r="AY419" s="197" t="s">
        <v>139</v>
      </c>
    </row>
    <row r="420" spans="2:65" s="1" customFormat="1" ht="16.5" customHeight="1">
      <c r="B420" s="172"/>
      <c r="C420" s="173" t="s">
        <v>660</v>
      </c>
      <c r="D420" s="173" t="s">
        <v>142</v>
      </c>
      <c r="E420" s="174" t="s">
        <v>661</v>
      </c>
      <c r="F420" s="175" t="s">
        <v>662</v>
      </c>
      <c r="G420" s="176" t="s">
        <v>196</v>
      </c>
      <c r="H420" s="177">
        <v>29</v>
      </c>
      <c r="I420" s="178"/>
      <c r="J420" s="177">
        <f>ROUND(I420*H420,2)</f>
        <v>0</v>
      </c>
      <c r="K420" s="175" t="s">
        <v>146</v>
      </c>
      <c r="L420" s="40"/>
      <c r="M420" s="179" t="s">
        <v>5</v>
      </c>
      <c r="N420" s="180" t="s">
        <v>42</v>
      </c>
      <c r="O420" s="41"/>
      <c r="P420" s="181">
        <f>O420*H420</f>
        <v>0</v>
      </c>
      <c r="Q420" s="181">
        <v>3.0000000000000001E-5</v>
      </c>
      <c r="R420" s="181">
        <f>Q420*H420</f>
        <v>8.7000000000000001E-4</v>
      </c>
      <c r="S420" s="181">
        <v>0</v>
      </c>
      <c r="T420" s="182">
        <f>S420*H420</f>
        <v>0</v>
      </c>
      <c r="AR420" s="23" t="s">
        <v>233</v>
      </c>
      <c r="AT420" s="23" t="s">
        <v>142</v>
      </c>
      <c r="AU420" s="23" t="s">
        <v>81</v>
      </c>
      <c r="AY420" s="23" t="s">
        <v>139</v>
      </c>
      <c r="BE420" s="183">
        <f>IF(N420="základní",J420,0)</f>
        <v>0</v>
      </c>
      <c r="BF420" s="183">
        <f>IF(N420="snížená",J420,0)</f>
        <v>0</v>
      </c>
      <c r="BG420" s="183">
        <f>IF(N420="zákl. přenesená",J420,0)</f>
        <v>0</v>
      </c>
      <c r="BH420" s="183">
        <f>IF(N420="sníž. přenesená",J420,0)</f>
        <v>0</v>
      </c>
      <c r="BI420" s="183">
        <f>IF(N420="nulová",J420,0)</f>
        <v>0</v>
      </c>
      <c r="BJ420" s="23" t="s">
        <v>79</v>
      </c>
      <c r="BK420" s="183">
        <f>ROUND(I420*H420,2)</f>
        <v>0</v>
      </c>
      <c r="BL420" s="23" t="s">
        <v>233</v>
      </c>
      <c r="BM420" s="23" t="s">
        <v>663</v>
      </c>
    </row>
    <row r="421" spans="2:65" s="1" customFormat="1" ht="40.5">
      <c r="B421" s="40"/>
      <c r="D421" s="184" t="s">
        <v>149</v>
      </c>
      <c r="F421" s="185" t="s">
        <v>654</v>
      </c>
      <c r="I421" s="186"/>
      <c r="L421" s="40"/>
      <c r="M421" s="187"/>
      <c r="N421" s="41"/>
      <c r="O421" s="41"/>
      <c r="P421" s="41"/>
      <c r="Q421" s="41"/>
      <c r="R421" s="41"/>
      <c r="S421" s="41"/>
      <c r="T421" s="69"/>
      <c r="AT421" s="23" t="s">
        <v>149</v>
      </c>
      <c r="AU421" s="23" t="s">
        <v>81</v>
      </c>
    </row>
    <row r="422" spans="2:65" s="11" customFormat="1">
      <c r="B422" s="188"/>
      <c r="D422" s="184" t="s">
        <v>151</v>
      </c>
      <c r="E422" s="189" t="s">
        <v>5</v>
      </c>
      <c r="F422" s="190" t="s">
        <v>664</v>
      </c>
      <c r="H422" s="191">
        <v>29</v>
      </c>
      <c r="I422" s="192"/>
      <c r="L422" s="188"/>
      <c r="M422" s="193"/>
      <c r="N422" s="194"/>
      <c r="O422" s="194"/>
      <c r="P422" s="194"/>
      <c r="Q422" s="194"/>
      <c r="R422" s="194"/>
      <c r="S422" s="194"/>
      <c r="T422" s="195"/>
      <c r="AT422" s="189" t="s">
        <v>151</v>
      </c>
      <c r="AU422" s="189" t="s">
        <v>81</v>
      </c>
      <c r="AV422" s="11" t="s">
        <v>81</v>
      </c>
      <c r="AW422" s="11" t="s">
        <v>34</v>
      </c>
      <c r="AX422" s="11" t="s">
        <v>71</v>
      </c>
      <c r="AY422" s="189" t="s">
        <v>139</v>
      </c>
    </row>
    <row r="423" spans="2:65" s="12" customFormat="1">
      <c r="B423" s="196"/>
      <c r="D423" s="184" t="s">
        <v>151</v>
      </c>
      <c r="E423" s="197" t="s">
        <v>5</v>
      </c>
      <c r="F423" s="198" t="s">
        <v>154</v>
      </c>
      <c r="H423" s="199">
        <v>29</v>
      </c>
      <c r="I423" s="200"/>
      <c r="L423" s="196"/>
      <c r="M423" s="201"/>
      <c r="N423" s="202"/>
      <c r="O423" s="202"/>
      <c r="P423" s="202"/>
      <c r="Q423" s="202"/>
      <c r="R423" s="202"/>
      <c r="S423" s="202"/>
      <c r="T423" s="203"/>
      <c r="AT423" s="197" t="s">
        <v>151</v>
      </c>
      <c r="AU423" s="197" t="s">
        <v>81</v>
      </c>
      <c r="AV423" s="12" t="s">
        <v>147</v>
      </c>
      <c r="AW423" s="12" t="s">
        <v>34</v>
      </c>
      <c r="AX423" s="12" t="s">
        <v>79</v>
      </c>
      <c r="AY423" s="197" t="s">
        <v>139</v>
      </c>
    </row>
    <row r="424" spans="2:65" s="1" customFormat="1" ht="38.25" customHeight="1">
      <c r="B424" s="172"/>
      <c r="C424" s="173" t="s">
        <v>665</v>
      </c>
      <c r="D424" s="173" t="s">
        <v>142</v>
      </c>
      <c r="E424" s="174" t="s">
        <v>666</v>
      </c>
      <c r="F424" s="175" t="s">
        <v>667</v>
      </c>
      <c r="G424" s="176" t="s">
        <v>173</v>
      </c>
      <c r="H424" s="177">
        <v>0.43</v>
      </c>
      <c r="I424" s="178"/>
      <c r="J424" s="177">
        <f>ROUND(I424*H424,2)</f>
        <v>0</v>
      </c>
      <c r="K424" s="175" t="s">
        <v>146</v>
      </c>
      <c r="L424" s="40"/>
      <c r="M424" s="179" t="s">
        <v>5</v>
      </c>
      <c r="N424" s="180" t="s">
        <v>42</v>
      </c>
      <c r="O424" s="41"/>
      <c r="P424" s="181">
        <f>O424*H424</f>
        <v>0</v>
      </c>
      <c r="Q424" s="181">
        <v>0</v>
      </c>
      <c r="R424" s="181">
        <f>Q424*H424</f>
        <v>0</v>
      </c>
      <c r="S424" s="181">
        <v>0</v>
      </c>
      <c r="T424" s="182">
        <f>S424*H424</f>
        <v>0</v>
      </c>
      <c r="AR424" s="23" t="s">
        <v>147</v>
      </c>
      <c r="AT424" s="23" t="s">
        <v>142</v>
      </c>
      <c r="AU424" s="23" t="s">
        <v>81</v>
      </c>
      <c r="AY424" s="23" t="s">
        <v>139</v>
      </c>
      <c r="BE424" s="183">
        <f>IF(N424="základní",J424,0)</f>
        <v>0</v>
      </c>
      <c r="BF424" s="183">
        <f>IF(N424="snížená",J424,0)</f>
        <v>0</v>
      </c>
      <c r="BG424" s="183">
        <f>IF(N424="zákl. přenesená",J424,0)</f>
        <v>0</v>
      </c>
      <c r="BH424" s="183">
        <f>IF(N424="sníž. přenesená",J424,0)</f>
        <v>0</v>
      </c>
      <c r="BI424" s="183">
        <f>IF(N424="nulová",J424,0)</f>
        <v>0</v>
      </c>
      <c r="BJ424" s="23" t="s">
        <v>79</v>
      </c>
      <c r="BK424" s="183">
        <f>ROUND(I424*H424,2)</f>
        <v>0</v>
      </c>
      <c r="BL424" s="23" t="s">
        <v>147</v>
      </c>
      <c r="BM424" s="23" t="s">
        <v>668</v>
      </c>
    </row>
    <row r="425" spans="2:65" s="1" customFormat="1" ht="121.5">
      <c r="B425" s="40"/>
      <c r="D425" s="184" t="s">
        <v>149</v>
      </c>
      <c r="F425" s="185" t="s">
        <v>565</v>
      </c>
      <c r="I425" s="186"/>
      <c r="L425" s="40"/>
      <c r="M425" s="187"/>
      <c r="N425" s="41"/>
      <c r="O425" s="41"/>
      <c r="P425" s="41"/>
      <c r="Q425" s="41"/>
      <c r="R425" s="41"/>
      <c r="S425" s="41"/>
      <c r="T425" s="69"/>
      <c r="AT425" s="23" t="s">
        <v>149</v>
      </c>
      <c r="AU425" s="23" t="s">
        <v>81</v>
      </c>
    </row>
    <row r="426" spans="2:65" s="1" customFormat="1" ht="38.25" customHeight="1">
      <c r="B426" s="172"/>
      <c r="C426" s="173" t="s">
        <v>669</v>
      </c>
      <c r="D426" s="173" t="s">
        <v>142</v>
      </c>
      <c r="E426" s="174" t="s">
        <v>670</v>
      </c>
      <c r="F426" s="175" t="s">
        <v>671</v>
      </c>
      <c r="G426" s="176" t="s">
        <v>173</v>
      </c>
      <c r="H426" s="177">
        <v>0.43</v>
      </c>
      <c r="I426" s="178"/>
      <c r="J426" s="177">
        <f>ROUND(I426*H426,2)</f>
        <v>0</v>
      </c>
      <c r="K426" s="175" t="s">
        <v>146</v>
      </c>
      <c r="L426" s="40"/>
      <c r="M426" s="179" t="s">
        <v>5</v>
      </c>
      <c r="N426" s="180" t="s">
        <v>42</v>
      </c>
      <c r="O426" s="41"/>
      <c r="P426" s="181">
        <f>O426*H426</f>
        <v>0</v>
      </c>
      <c r="Q426" s="181">
        <v>0</v>
      </c>
      <c r="R426" s="181">
        <f>Q426*H426</f>
        <v>0</v>
      </c>
      <c r="S426" s="181">
        <v>0</v>
      </c>
      <c r="T426" s="182">
        <f>S426*H426</f>
        <v>0</v>
      </c>
      <c r="AR426" s="23" t="s">
        <v>233</v>
      </c>
      <c r="AT426" s="23" t="s">
        <v>142</v>
      </c>
      <c r="AU426" s="23" t="s">
        <v>81</v>
      </c>
      <c r="AY426" s="23" t="s">
        <v>139</v>
      </c>
      <c r="BE426" s="183">
        <f>IF(N426="základní",J426,0)</f>
        <v>0</v>
      </c>
      <c r="BF426" s="183">
        <f>IF(N426="snížená",J426,0)</f>
        <v>0</v>
      </c>
      <c r="BG426" s="183">
        <f>IF(N426="zákl. přenesená",J426,0)</f>
        <v>0</v>
      </c>
      <c r="BH426" s="183">
        <f>IF(N426="sníž. přenesená",J426,0)</f>
        <v>0</v>
      </c>
      <c r="BI426" s="183">
        <f>IF(N426="nulová",J426,0)</f>
        <v>0</v>
      </c>
      <c r="BJ426" s="23" t="s">
        <v>79</v>
      </c>
      <c r="BK426" s="183">
        <f>ROUND(I426*H426,2)</f>
        <v>0</v>
      </c>
      <c r="BL426" s="23" t="s">
        <v>233</v>
      </c>
      <c r="BM426" s="23" t="s">
        <v>672</v>
      </c>
    </row>
    <row r="427" spans="2:65" s="1" customFormat="1" ht="121.5">
      <c r="B427" s="40"/>
      <c r="D427" s="184" t="s">
        <v>149</v>
      </c>
      <c r="F427" s="185" t="s">
        <v>565</v>
      </c>
      <c r="I427" s="186"/>
      <c r="L427" s="40"/>
      <c r="M427" s="187"/>
      <c r="N427" s="41"/>
      <c r="O427" s="41"/>
      <c r="P427" s="41"/>
      <c r="Q427" s="41"/>
      <c r="R427" s="41"/>
      <c r="S427" s="41"/>
      <c r="T427" s="69"/>
      <c r="AT427" s="23" t="s">
        <v>149</v>
      </c>
      <c r="AU427" s="23" t="s">
        <v>81</v>
      </c>
    </row>
    <row r="428" spans="2:65" s="10" customFormat="1" ht="29.85" customHeight="1">
      <c r="B428" s="159"/>
      <c r="D428" s="160" t="s">
        <v>70</v>
      </c>
      <c r="E428" s="170" t="s">
        <v>673</v>
      </c>
      <c r="F428" s="170" t="s">
        <v>674</v>
      </c>
      <c r="I428" s="162"/>
      <c r="J428" s="171">
        <f>BK428</f>
        <v>0</v>
      </c>
      <c r="L428" s="159"/>
      <c r="M428" s="164"/>
      <c r="N428" s="165"/>
      <c r="O428" s="165"/>
      <c r="P428" s="166">
        <f>SUM(P429:P432)</f>
        <v>0</v>
      </c>
      <c r="Q428" s="165"/>
      <c r="R428" s="166">
        <f>SUM(R429:R432)</f>
        <v>1.224E-3</v>
      </c>
      <c r="S428" s="165"/>
      <c r="T428" s="167">
        <f>SUM(T429:T432)</f>
        <v>0</v>
      </c>
      <c r="AR428" s="160" t="s">
        <v>81</v>
      </c>
      <c r="AT428" s="168" t="s">
        <v>70</v>
      </c>
      <c r="AU428" s="168" t="s">
        <v>79</v>
      </c>
      <c r="AY428" s="160" t="s">
        <v>139</v>
      </c>
      <c r="BK428" s="169">
        <f>SUM(BK429:BK432)</f>
        <v>0</v>
      </c>
    </row>
    <row r="429" spans="2:65" s="1" customFormat="1" ht="25.5" customHeight="1">
      <c r="B429" s="172"/>
      <c r="C429" s="173" t="s">
        <v>675</v>
      </c>
      <c r="D429" s="173" t="s">
        <v>142</v>
      </c>
      <c r="E429" s="174" t="s">
        <v>676</v>
      </c>
      <c r="F429" s="175" t="s">
        <v>677</v>
      </c>
      <c r="G429" s="176" t="s">
        <v>145</v>
      </c>
      <c r="H429" s="177">
        <v>10.199999999999999</v>
      </c>
      <c r="I429" s="178"/>
      <c r="J429" s="177">
        <f>ROUND(I429*H429,2)</f>
        <v>0</v>
      </c>
      <c r="K429" s="175" t="s">
        <v>146</v>
      </c>
      <c r="L429" s="40"/>
      <c r="M429" s="179" t="s">
        <v>5</v>
      </c>
      <c r="N429" s="180" t="s">
        <v>42</v>
      </c>
      <c r="O429" s="41"/>
      <c r="P429" s="181">
        <f>O429*H429</f>
        <v>0</v>
      </c>
      <c r="Q429" s="181">
        <v>1.2E-4</v>
      </c>
      <c r="R429" s="181">
        <f>Q429*H429</f>
        <v>1.224E-3</v>
      </c>
      <c r="S429" s="181">
        <v>0</v>
      </c>
      <c r="T429" s="182">
        <f>S429*H429</f>
        <v>0</v>
      </c>
      <c r="AR429" s="23" t="s">
        <v>233</v>
      </c>
      <c r="AT429" s="23" t="s">
        <v>142</v>
      </c>
      <c r="AU429" s="23" t="s">
        <v>81</v>
      </c>
      <c r="AY429" s="23" t="s">
        <v>139</v>
      </c>
      <c r="BE429" s="183">
        <f>IF(N429="základní",J429,0)</f>
        <v>0</v>
      </c>
      <c r="BF429" s="183">
        <f>IF(N429="snížená",J429,0)</f>
        <v>0</v>
      </c>
      <c r="BG429" s="183">
        <f>IF(N429="zákl. přenesená",J429,0)</f>
        <v>0</v>
      </c>
      <c r="BH429" s="183">
        <f>IF(N429="sníž. přenesená",J429,0)</f>
        <v>0</v>
      </c>
      <c r="BI429" s="183">
        <f>IF(N429="nulová",J429,0)</f>
        <v>0</v>
      </c>
      <c r="BJ429" s="23" t="s">
        <v>79</v>
      </c>
      <c r="BK429" s="183">
        <f>ROUND(I429*H429,2)</f>
        <v>0</v>
      </c>
      <c r="BL429" s="23" t="s">
        <v>233</v>
      </c>
      <c r="BM429" s="23" t="s">
        <v>678</v>
      </c>
    </row>
    <row r="430" spans="2:65" s="13" customFormat="1">
      <c r="B430" s="204"/>
      <c r="D430" s="184" t="s">
        <v>151</v>
      </c>
      <c r="E430" s="205" t="s">
        <v>5</v>
      </c>
      <c r="F430" s="206" t="s">
        <v>679</v>
      </c>
      <c r="H430" s="205" t="s">
        <v>5</v>
      </c>
      <c r="I430" s="207"/>
      <c r="L430" s="204"/>
      <c r="M430" s="208"/>
      <c r="N430" s="209"/>
      <c r="O430" s="209"/>
      <c r="P430" s="209"/>
      <c r="Q430" s="209"/>
      <c r="R430" s="209"/>
      <c r="S430" s="209"/>
      <c r="T430" s="210"/>
      <c r="AT430" s="205" t="s">
        <v>151</v>
      </c>
      <c r="AU430" s="205" t="s">
        <v>81</v>
      </c>
      <c r="AV430" s="13" t="s">
        <v>79</v>
      </c>
      <c r="AW430" s="13" t="s">
        <v>34</v>
      </c>
      <c r="AX430" s="13" t="s">
        <v>71</v>
      </c>
      <c r="AY430" s="205" t="s">
        <v>139</v>
      </c>
    </row>
    <row r="431" spans="2:65" s="11" customFormat="1">
      <c r="B431" s="188"/>
      <c r="D431" s="184" t="s">
        <v>151</v>
      </c>
      <c r="E431" s="189" t="s">
        <v>5</v>
      </c>
      <c r="F431" s="190" t="s">
        <v>680</v>
      </c>
      <c r="H431" s="191">
        <v>10.199999999999999</v>
      </c>
      <c r="I431" s="192"/>
      <c r="L431" s="188"/>
      <c r="M431" s="193"/>
      <c r="N431" s="194"/>
      <c r="O431" s="194"/>
      <c r="P431" s="194"/>
      <c r="Q431" s="194"/>
      <c r="R431" s="194"/>
      <c r="S431" s="194"/>
      <c r="T431" s="195"/>
      <c r="AT431" s="189" t="s">
        <v>151</v>
      </c>
      <c r="AU431" s="189" t="s">
        <v>81</v>
      </c>
      <c r="AV431" s="11" t="s">
        <v>81</v>
      </c>
      <c r="AW431" s="11" t="s">
        <v>34</v>
      </c>
      <c r="AX431" s="11" t="s">
        <v>71</v>
      </c>
      <c r="AY431" s="189" t="s">
        <v>139</v>
      </c>
    </row>
    <row r="432" spans="2:65" s="12" customFormat="1">
      <c r="B432" s="196"/>
      <c r="D432" s="184" t="s">
        <v>151</v>
      </c>
      <c r="E432" s="197" t="s">
        <v>5</v>
      </c>
      <c r="F432" s="198" t="s">
        <v>154</v>
      </c>
      <c r="H432" s="199">
        <v>10.199999999999999</v>
      </c>
      <c r="I432" s="200"/>
      <c r="L432" s="196"/>
      <c r="M432" s="201"/>
      <c r="N432" s="202"/>
      <c r="O432" s="202"/>
      <c r="P432" s="202"/>
      <c r="Q432" s="202"/>
      <c r="R432" s="202"/>
      <c r="S432" s="202"/>
      <c r="T432" s="203"/>
      <c r="AT432" s="197" t="s">
        <v>151</v>
      </c>
      <c r="AU432" s="197" t="s">
        <v>81</v>
      </c>
      <c r="AV432" s="12" t="s">
        <v>147</v>
      </c>
      <c r="AW432" s="12" t="s">
        <v>34</v>
      </c>
      <c r="AX432" s="12" t="s">
        <v>79</v>
      </c>
      <c r="AY432" s="197" t="s">
        <v>139</v>
      </c>
    </row>
    <row r="433" spans="2:65" s="10" customFormat="1" ht="29.85" customHeight="1">
      <c r="B433" s="159"/>
      <c r="D433" s="160" t="s">
        <v>70</v>
      </c>
      <c r="E433" s="170" t="s">
        <v>681</v>
      </c>
      <c r="F433" s="170" t="s">
        <v>682</v>
      </c>
      <c r="I433" s="162"/>
      <c r="J433" s="171">
        <f>BK433</f>
        <v>0</v>
      </c>
      <c r="L433" s="159"/>
      <c r="M433" s="164"/>
      <c r="N433" s="165"/>
      <c r="O433" s="165"/>
      <c r="P433" s="166">
        <f>SUM(P434:P442)</f>
        <v>0</v>
      </c>
      <c r="Q433" s="165"/>
      <c r="R433" s="166">
        <f>SUM(R434:R442)</f>
        <v>0.66333679999999995</v>
      </c>
      <c r="S433" s="165"/>
      <c r="T433" s="167">
        <f>SUM(T434:T442)</f>
        <v>0.1272054</v>
      </c>
      <c r="AR433" s="160" t="s">
        <v>81</v>
      </c>
      <c r="AT433" s="168" t="s">
        <v>70</v>
      </c>
      <c r="AU433" s="168" t="s">
        <v>79</v>
      </c>
      <c r="AY433" s="160" t="s">
        <v>139</v>
      </c>
      <c r="BK433" s="169">
        <f>SUM(BK434:BK442)</f>
        <v>0</v>
      </c>
    </row>
    <row r="434" spans="2:65" s="1" customFormat="1" ht="16.5" customHeight="1">
      <c r="B434" s="172"/>
      <c r="C434" s="173" t="s">
        <v>683</v>
      </c>
      <c r="D434" s="173" t="s">
        <v>142</v>
      </c>
      <c r="E434" s="174" t="s">
        <v>684</v>
      </c>
      <c r="F434" s="175" t="s">
        <v>685</v>
      </c>
      <c r="G434" s="176" t="s">
        <v>145</v>
      </c>
      <c r="H434" s="177">
        <v>410.34</v>
      </c>
      <c r="I434" s="178"/>
      <c r="J434" s="177">
        <f>ROUND(I434*H434,2)</f>
        <v>0</v>
      </c>
      <c r="K434" s="175" t="s">
        <v>146</v>
      </c>
      <c r="L434" s="40"/>
      <c r="M434" s="179" t="s">
        <v>5</v>
      </c>
      <c r="N434" s="180" t="s">
        <v>42</v>
      </c>
      <c r="O434" s="41"/>
      <c r="P434" s="181">
        <f>O434*H434</f>
        <v>0</v>
      </c>
      <c r="Q434" s="181">
        <v>1E-3</v>
      </c>
      <c r="R434" s="181">
        <f>Q434*H434</f>
        <v>0.41033999999999998</v>
      </c>
      <c r="S434" s="181">
        <v>3.1E-4</v>
      </c>
      <c r="T434" s="182">
        <f>S434*H434</f>
        <v>0.1272054</v>
      </c>
      <c r="AR434" s="23" t="s">
        <v>233</v>
      </c>
      <c r="AT434" s="23" t="s">
        <v>142</v>
      </c>
      <c r="AU434" s="23" t="s">
        <v>81</v>
      </c>
      <c r="AY434" s="23" t="s">
        <v>139</v>
      </c>
      <c r="BE434" s="183">
        <f>IF(N434="základní",J434,0)</f>
        <v>0</v>
      </c>
      <c r="BF434" s="183">
        <f>IF(N434="snížená",J434,0)</f>
        <v>0</v>
      </c>
      <c r="BG434" s="183">
        <f>IF(N434="zákl. přenesená",J434,0)</f>
        <v>0</v>
      </c>
      <c r="BH434" s="183">
        <f>IF(N434="sníž. přenesená",J434,0)</f>
        <v>0</v>
      </c>
      <c r="BI434" s="183">
        <f>IF(N434="nulová",J434,0)</f>
        <v>0</v>
      </c>
      <c r="BJ434" s="23" t="s">
        <v>79</v>
      </c>
      <c r="BK434" s="183">
        <f>ROUND(I434*H434,2)</f>
        <v>0</v>
      </c>
      <c r="BL434" s="23" t="s">
        <v>233</v>
      </c>
      <c r="BM434" s="23" t="s">
        <v>686</v>
      </c>
    </row>
    <row r="435" spans="2:65" s="1" customFormat="1" ht="27">
      <c r="B435" s="40"/>
      <c r="D435" s="184" t="s">
        <v>149</v>
      </c>
      <c r="F435" s="185" t="s">
        <v>687</v>
      </c>
      <c r="I435" s="186"/>
      <c r="L435" s="40"/>
      <c r="M435" s="187"/>
      <c r="N435" s="41"/>
      <c r="O435" s="41"/>
      <c r="P435" s="41"/>
      <c r="Q435" s="41"/>
      <c r="R435" s="41"/>
      <c r="S435" s="41"/>
      <c r="T435" s="69"/>
      <c r="AT435" s="23" t="s">
        <v>149</v>
      </c>
      <c r="AU435" s="23" t="s">
        <v>81</v>
      </c>
    </row>
    <row r="436" spans="2:65" s="11" customFormat="1">
      <c r="B436" s="188"/>
      <c r="D436" s="184" t="s">
        <v>151</v>
      </c>
      <c r="E436" s="189" t="s">
        <v>5</v>
      </c>
      <c r="F436" s="190" t="s">
        <v>688</v>
      </c>
      <c r="H436" s="191">
        <v>410.34</v>
      </c>
      <c r="I436" s="192"/>
      <c r="L436" s="188"/>
      <c r="M436" s="193"/>
      <c r="N436" s="194"/>
      <c r="O436" s="194"/>
      <c r="P436" s="194"/>
      <c r="Q436" s="194"/>
      <c r="R436" s="194"/>
      <c r="S436" s="194"/>
      <c r="T436" s="195"/>
      <c r="AT436" s="189" t="s">
        <v>151</v>
      </c>
      <c r="AU436" s="189" t="s">
        <v>81</v>
      </c>
      <c r="AV436" s="11" t="s">
        <v>81</v>
      </c>
      <c r="AW436" s="11" t="s">
        <v>34</v>
      </c>
      <c r="AX436" s="11" t="s">
        <v>71</v>
      </c>
      <c r="AY436" s="189" t="s">
        <v>139</v>
      </c>
    </row>
    <row r="437" spans="2:65" s="12" customFormat="1">
      <c r="B437" s="196"/>
      <c r="D437" s="184" t="s">
        <v>151</v>
      </c>
      <c r="E437" s="197" t="s">
        <v>5</v>
      </c>
      <c r="F437" s="198" t="s">
        <v>154</v>
      </c>
      <c r="H437" s="199">
        <v>410.34</v>
      </c>
      <c r="I437" s="200"/>
      <c r="L437" s="196"/>
      <c r="M437" s="201"/>
      <c r="N437" s="202"/>
      <c r="O437" s="202"/>
      <c r="P437" s="202"/>
      <c r="Q437" s="202"/>
      <c r="R437" s="202"/>
      <c r="S437" s="202"/>
      <c r="T437" s="203"/>
      <c r="AT437" s="197" t="s">
        <v>151</v>
      </c>
      <c r="AU437" s="197" t="s">
        <v>81</v>
      </c>
      <c r="AV437" s="12" t="s">
        <v>147</v>
      </c>
      <c r="AW437" s="12" t="s">
        <v>34</v>
      </c>
      <c r="AX437" s="12" t="s">
        <v>79</v>
      </c>
      <c r="AY437" s="197" t="s">
        <v>139</v>
      </c>
    </row>
    <row r="438" spans="2:65" s="1" customFormat="1" ht="25.5" customHeight="1">
      <c r="B438" s="172"/>
      <c r="C438" s="173" t="s">
        <v>689</v>
      </c>
      <c r="D438" s="173" t="s">
        <v>142</v>
      </c>
      <c r="E438" s="174" t="s">
        <v>690</v>
      </c>
      <c r="F438" s="175" t="s">
        <v>691</v>
      </c>
      <c r="G438" s="176" t="s">
        <v>145</v>
      </c>
      <c r="H438" s="177">
        <v>516.32000000000005</v>
      </c>
      <c r="I438" s="178"/>
      <c r="J438" s="177">
        <f>ROUND(I438*H438,2)</f>
        <v>0</v>
      </c>
      <c r="K438" s="175" t="s">
        <v>146</v>
      </c>
      <c r="L438" s="40"/>
      <c r="M438" s="179" t="s">
        <v>5</v>
      </c>
      <c r="N438" s="180" t="s">
        <v>42</v>
      </c>
      <c r="O438" s="41"/>
      <c r="P438" s="181">
        <f>O438*H438</f>
        <v>0</v>
      </c>
      <c r="Q438" s="181">
        <v>2.0000000000000001E-4</v>
      </c>
      <c r="R438" s="181">
        <f>Q438*H438</f>
        <v>0.10326400000000001</v>
      </c>
      <c r="S438" s="181">
        <v>0</v>
      </c>
      <c r="T438" s="182">
        <f>S438*H438</f>
        <v>0</v>
      </c>
      <c r="AR438" s="23" t="s">
        <v>233</v>
      </c>
      <c r="AT438" s="23" t="s">
        <v>142</v>
      </c>
      <c r="AU438" s="23" t="s">
        <v>81</v>
      </c>
      <c r="AY438" s="23" t="s">
        <v>139</v>
      </c>
      <c r="BE438" s="183">
        <f>IF(N438="základní",J438,0)</f>
        <v>0</v>
      </c>
      <c r="BF438" s="183">
        <f>IF(N438="snížená",J438,0)</f>
        <v>0</v>
      </c>
      <c r="BG438" s="183">
        <f>IF(N438="zákl. přenesená",J438,0)</f>
        <v>0</v>
      </c>
      <c r="BH438" s="183">
        <f>IF(N438="sníž. přenesená",J438,0)</f>
        <v>0</v>
      </c>
      <c r="BI438" s="183">
        <f>IF(N438="nulová",J438,0)</f>
        <v>0</v>
      </c>
      <c r="BJ438" s="23" t="s">
        <v>79</v>
      </c>
      <c r="BK438" s="183">
        <f>ROUND(I438*H438,2)</f>
        <v>0</v>
      </c>
      <c r="BL438" s="23" t="s">
        <v>233</v>
      </c>
      <c r="BM438" s="23" t="s">
        <v>692</v>
      </c>
    </row>
    <row r="439" spans="2:65" s="1" customFormat="1" ht="25.5" customHeight="1">
      <c r="B439" s="172"/>
      <c r="C439" s="173" t="s">
        <v>693</v>
      </c>
      <c r="D439" s="173" t="s">
        <v>142</v>
      </c>
      <c r="E439" s="174" t="s">
        <v>694</v>
      </c>
      <c r="F439" s="175" t="s">
        <v>695</v>
      </c>
      <c r="G439" s="176" t="s">
        <v>145</v>
      </c>
      <c r="H439" s="177">
        <v>516.32000000000005</v>
      </c>
      <c r="I439" s="178"/>
      <c r="J439" s="177">
        <f>ROUND(I439*H439,2)</f>
        <v>0</v>
      </c>
      <c r="K439" s="175" t="s">
        <v>146</v>
      </c>
      <c r="L439" s="40"/>
      <c r="M439" s="179" t="s">
        <v>5</v>
      </c>
      <c r="N439" s="180" t="s">
        <v>42</v>
      </c>
      <c r="O439" s="41"/>
      <c r="P439" s="181">
        <f>O439*H439</f>
        <v>0</v>
      </c>
      <c r="Q439" s="181">
        <v>2.9E-4</v>
      </c>
      <c r="R439" s="181">
        <f>Q439*H439</f>
        <v>0.14973280000000003</v>
      </c>
      <c r="S439" s="181">
        <v>0</v>
      </c>
      <c r="T439" s="182">
        <f>S439*H439</f>
        <v>0</v>
      </c>
      <c r="AR439" s="23" t="s">
        <v>233</v>
      </c>
      <c r="AT439" s="23" t="s">
        <v>142</v>
      </c>
      <c r="AU439" s="23" t="s">
        <v>81</v>
      </c>
      <c r="AY439" s="23" t="s">
        <v>139</v>
      </c>
      <c r="BE439" s="183">
        <f>IF(N439="základní",J439,0)</f>
        <v>0</v>
      </c>
      <c r="BF439" s="183">
        <f>IF(N439="snížená",J439,0)</f>
        <v>0</v>
      </c>
      <c r="BG439" s="183">
        <f>IF(N439="zákl. přenesená",J439,0)</f>
        <v>0</v>
      </c>
      <c r="BH439" s="183">
        <f>IF(N439="sníž. přenesená",J439,0)</f>
        <v>0</v>
      </c>
      <c r="BI439" s="183">
        <f>IF(N439="nulová",J439,0)</f>
        <v>0</v>
      </c>
      <c r="BJ439" s="23" t="s">
        <v>79</v>
      </c>
      <c r="BK439" s="183">
        <f>ROUND(I439*H439,2)</f>
        <v>0</v>
      </c>
      <c r="BL439" s="23" t="s">
        <v>233</v>
      </c>
      <c r="BM439" s="23" t="s">
        <v>696</v>
      </c>
    </row>
    <row r="440" spans="2:65" s="11" customFormat="1">
      <c r="B440" s="188"/>
      <c r="D440" s="184" t="s">
        <v>151</v>
      </c>
      <c r="E440" s="189" t="s">
        <v>5</v>
      </c>
      <c r="F440" s="190" t="s">
        <v>697</v>
      </c>
      <c r="H440" s="191">
        <v>410.7</v>
      </c>
      <c r="I440" s="192"/>
      <c r="L440" s="188"/>
      <c r="M440" s="193"/>
      <c r="N440" s="194"/>
      <c r="O440" s="194"/>
      <c r="P440" s="194"/>
      <c r="Q440" s="194"/>
      <c r="R440" s="194"/>
      <c r="S440" s="194"/>
      <c r="T440" s="195"/>
      <c r="AT440" s="189" t="s">
        <v>151</v>
      </c>
      <c r="AU440" s="189" t="s">
        <v>81</v>
      </c>
      <c r="AV440" s="11" t="s">
        <v>81</v>
      </c>
      <c r="AW440" s="11" t="s">
        <v>34</v>
      </c>
      <c r="AX440" s="11" t="s">
        <v>71</v>
      </c>
      <c r="AY440" s="189" t="s">
        <v>139</v>
      </c>
    </row>
    <row r="441" spans="2:65" s="11" customFormat="1">
      <c r="B441" s="188"/>
      <c r="D441" s="184" t="s">
        <v>151</v>
      </c>
      <c r="E441" s="189" t="s">
        <v>5</v>
      </c>
      <c r="F441" s="190" t="s">
        <v>698</v>
      </c>
      <c r="H441" s="191">
        <v>105.62</v>
      </c>
      <c r="I441" s="192"/>
      <c r="L441" s="188"/>
      <c r="M441" s="193"/>
      <c r="N441" s="194"/>
      <c r="O441" s="194"/>
      <c r="P441" s="194"/>
      <c r="Q441" s="194"/>
      <c r="R441" s="194"/>
      <c r="S441" s="194"/>
      <c r="T441" s="195"/>
      <c r="AT441" s="189" t="s">
        <v>151</v>
      </c>
      <c r="AU441" s="189" t="s">
        <v>81</v>
      </c>
      <c r="AV441" s="11" t="s">
        <v>81</v>
      </c>
      <c r="AW441" s="11" t="s">
        <v>34</v>
      </c>
      <c r="AX441" s="11" t="s">
        <v>71</v>
      </c>
      <c r="AY441" s="189" t="s">
        <v>139</v>
      </c>
    </row>
    <row r="442" spans="2:65" s="12" customFormat="1">
      <c r="B442" s="196"/>
      <c r="D442" s="184" t="s">
        <v>151</v>
      </c>
      <c r="E442" s="197" t="s">
        <v>5</v>
      </c>
      <c r="F442" s="198" t="s">
        <v>154</v>
      </c>
      <c r="H442" s="199">
        <v>516.32000000000005</v>
      </c>
      <c r="I442" s="200"/>
      <c r="L442" s="196"/>
      <c r="M442" s="220"/>
      <c r="N442" s="221"/>
      <c r="O442" s="221"/>
      <c r="P442" s="221"/>
      <c r="Q442" s="221"/>
      <c r="R442" s="221"/>
      <c r="S442" s="221"/>
      <c r="T442" s="222"/>
      <c r="AT442" s="197" t="s">
        <v>151</v>
      </c>
      <c r="AU442" s="197" t="s">
        <v>81</v>
      </c>
      <c r="AV442" s="12" t="s">
        <v>147</v>
      </c>
      <c r="AW442" s="12" t="s">
        <v>34</v>
      </c>
      <c r="AX442" s="12" t="s">
        <v>79</v>
      </c>
      <c r="AY442" s="197" t="s">
        <v>139</v>
      </c>
    </row>
    <row r="443" spans="2:65" s="1" customFormat="1" ht="6.95" customHeight="1">
      <c r="B443" s="55"/>
      <c r="C443" s="56"/>
      <c r="D443" s="56"/>
      <c r="E443" s="56"/>
      <c r="F443" s="56"/>
      <c r="G443" s="56"/>
      <c r="H443" s="56"/>
      <c r="I443" s="126"/>
      <c r="J443" s="56"/>
      <c r="K443" s="56"/>
      <c r="L443" s="40"/>
    </row>
  </sheetData>
  <autoFilter ref="C91:K442" xr:uid="{00000000-0009-0000-0000-000001000000}"/>
  <mergeCells count="10">
    <mergeCell ref="J51:J52"/>
    <mergeCell ref="E82:H82"/>
    <mergeCell ref="E84:H84"/>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91"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190"/>
  <sheetViews>
    <sheetView showGridLines="0" workbookViewId="0">
      <pane ySplit="1" topLeftCell="A89" activePane="bottomLeft" state="frozen"/>
      <selection pane="bottomLeft" activeCell="K109" sqref="K109"/>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94</v>
      </c>
      <c r="G1" s="350" t="s">
        <v>95</v>
      </c>
      <c r="H1" s="350"/>
      <c r="I1" s="102"/>
      <c r="J1" s="101" t="s">
        <v>96</v>
      </c>
      <c r="K1" s="100" t="s">
        <v>97</v>
      </c>
      <c r="L1" s="101" t="s">
        <v>98</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09" t="s">
        <v>8</v>
      </c>
      <c r="M2" s="310"/>
      <c r="N2" s="310"/>
      <c r="O2" s="310"/>
      <c r="P2" s="310"/>
      <c r="Q2" s="310"/>
      <c r="R2" s="310"/>
      <c r="S2" s="310"/>
      <c r="T2" s="310"/>
      <c r="U2" s="310"/>
      <c r="V2" s="310"/>
      <c r="AT2" s="23" t="s">
        <v>84</v>
      </c>
    </row>
    <row r="3" spans="1:70" ht="6.95" customHeight="1">
      <c r="B3" s="24"/>
      <c r="C3" s="25"/>
      <c r="D3" s="25"/>
      <c r="E3" s="25"/>
      <c r="F3" s="25"/>
      <c r="G3" s="25"/>
      <c r="H3" s="25"/>
      <c r="I3" s="103"/>
      <c r="J3" s="25"/>
      <c r="K3" s="26"/>
      <c r="AT3" s="23" t="s">
        <v>81</v>
      </c>
    </row>
    <row r="4" spans="1:70" ht="36.950000000000003" customHeight="1">
      <c r="B4" s="27"/>
      <c r="C4" s="28"/>
      <c r="D4" s="29" t="s">
        <v>99</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18</v>
      </c>
      <c r="E6" s="28"/>
      <c r="F6" s="28"/>
      <c r="G6" s="28"/>
      <c r="H6" s="28"/>
      <c r="I6" s="104"/>
      <c r="J6" s="28"/>
      <c r="K6" s="30"/>
    </row>
    <row r="7" spans="1:70" ht="16.5" customHeight="1">
      <c r="B7" s="27"/>
      <c r="C7" s="28"/>
      <c r="D7" s="28"/>
      <c r="E7" s="351" t="str">
        <f>'Rekapitulace stavby'!K6</f>
        <v>Stavební úpravy bytů na lůžkové pokoje v pavilonu L1,Domov pro os.se zdrav.postižením,Horní Bříza</v>
      </c>
      <c r="F7" s="352"/>
      <c r="G7" s="352"/>
      <c r="H7" s="352"/>
      <c r="I7" s="104"/>
      <c r="J7" s="28"/>
      <c r="K7" s="30"/>
    </row>
    <row r="8" spans="1:70" s="1" customFormat="1" ht="15">
      <c r="B8" s="40"/>
      <c r="C8" s="41"/>
      <c r="D8" s="36" t="s">
        <v>100</v>
      </c>
      <c r="E8" s="41"/>
      <c r="F8" s="41"/>
      <c r="G8" s="41"/>
      <c r="H8" s="41"/>
      <c r="I8" s="105"/>
      <c r="J8" s="41"/>
      <c r="K8" s="44"/>
    </row>
    <row r="9" spans="1:70" s="1" customFormat="1" ht="36.950000000000003" customHeight="1">
      <c r="B9" s="40"/>
      <c r="C9" s="41"/>
      <c r="D9" s="41"/>
      <c r="E9" s="353" t="s">
        <v>699</v>
      </c>
      <c r="F9" s="354"/>
      <c r="G9" s="354"/>
      <c r="H9" s="354"/>
      <c r="I9" s="105"/>
      <c r="J9" s="41"/>
      <c r="K9" s="44"/>
    </row>
    <row r="10" spans="1:70" s="1" customFormat="1">
      <c r="B10" s="40"/>
      <c r="C10" s="41"/>
      <c r="D10" s="41"/>
      <c r="E10" s="41"/>
      <c r="F10" s="41"/>
      <c r="G10" s="41"/>
      <c r="H10" s="41"/>
      <c r="I10" s="105"/>
      <c r="J10" s="41"/>
      <c r="K10" s="44"/>
    </row>
    <row r="11" spans="1:70" s="1" customFormat="1" ht="14.45" customHeight="1">
      <c r="B11" s="40"/>
      <c r="C11" s="41"/>
      <c r="D11" s="36" t="s">
        <v>20</v>
      </c>
      <c r="E11" s="41"/>
      <c r="F11" s="34" t="s">
        <v>5</v>
      </c>
      <c r="G11" s="41"/>
      <c r="H11" s="41"/>
      <c r="I11" s="106" t="s">
        <v>21</v>
      </c>
      <c r="J11" s="34" t="s">
        <v>5</v>
      </c>
      <c r="K11" s="44"/>
    </row>
    <row r="12" spans="1:70" s="1" customFormat="1" ht="14.45" customHeight="1">
      <c r="B12" s="40"/>
      <c r="C12" s="41"/>
      <c r="D12" s="36" t="s">
        <v>22</v>
      </c>
      <c r="E12" s="41"/>
      <c r="F12" s="34" t="s">
        <v>23</v>
      </c>
      <c r="G12" s="41"/>
      <c r="H12" s="41"/>
      <c r="I12" s="106" t="s">
        <v>24</v>
      </c>
      <c r="J12" s="107" t="str">
        <f>'Rekapitulace stavby'!AN8</f>
        <v>4. 3. 2018</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26</v>
      </c>
      <c r="E14" s="41"/>
      <c r="F14" s="41"/>
      <c r="G14" s="41"/>
      <c r="H14" s="41"/>
      <c r="I14" s="106" t="s">
        <v>27</v>
      </c>
      <c r="J14" s="34" t="s">
        <v>5</v>
      </c>
      <c r="K14" s="44"/>
    </row>
    <row r="15" spans="1:70" s="1" customFormat="1" ht="18" customHeight="1">
      <c r="B15" s="40"/>
      <c r="C15" s="41"/>
      <c r="D15" s="41"/>
      <c r="E15" s="34" t="s">
        <v>28</v>
      </c>
      <c r="F15" s="41"/>
      <c r="G15" s="41"/>
      <c r="H15" s="41"/>
      <c r="I15" s="106" t="s">
        <v>29</v>
      </c>
      <c r="J15" s="34" t="s">
        <v>5</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30</v>
      </c>
      <c r="E17" s="41"/>
      <c r="F17" s="41"/>
      <c r="G17" s="41"/>
      <c r="H17" s="41"/>
      <c r="I17" s="106" t="s">
        <v>27</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29</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32</v>
      </c>
      <c r="E20" s="41"/>
      <c r="F20" s="41"/>
      <c r="G20" s="41"/>
      <c r="H20" s="41"/>
      <c r="I20" s="106" t="s">
        <v>27</v>
      </c>
      <c r="J20" s="34" t="s">
        <v>5</v>
      </c>
      <c r="K20" s="44"/>
    </row>
    <row r="21" spans="2:11" s="1" customFormat="1" ht="18" customHeight="1">
      <c r="B21" s="40"/>
      <c r="C21" s="41"/>
      <c r="D21" s="41"/>
      <c r="E21" s="34" t="s">
        <v>33</v>
      </c>
      <c r="F21" s="41"/>
      <c r="G21" s="41"/>
      <c r="H21" s="41"/>
      <c r="I21" s="106" t="s">
        <v>29</v>
      </c>
      <c r="J21" s="34" t="s">
        <v>5</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35</v>
      </c>
      <c r="E23" s="41"/>
      <c r="F23" s="41"/>
      <c r="G23" s="41"/>
      <c r="H23" s="41"/>
      <c r="I23" s="105"/>
      <c r="J23" s="41"/>
      <c r="K23" s="44"/>
    </row>
    <row r="24" spans="2:11" s="6" customFormat="1" ht="16.5" customHeight="1">
      <c r="B24" s="108"/>
      <c r="C24" s="109"/>
      <c r="D24" s="109"/>
      <c r="E24" s="342" t="s">
        <v>5</v>
      </c>
      <c r="F24" s="342"/>
      <c r="G24" s="342"/>
      <c r="H24" s="342"/>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37</v>
      </c>
      <c r="E27" s="41"/>
      <c r="F27" s="41"/>
      <c r="G27" s="41"/>
      <c r="H27" s="41"/>
      <c r="I27" s="105"/>
      <c r="J27" s="115">
        <f>ROUND(J80,2)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39</v>
      </c>
      <c r="G29" s="41"/>
      <c r="H29" s="41"/>
      <c r="I29" s="116" t="s">
        <v>38</v>
      </c>
      <c r="J29" s="45" t="s">
        <v>40</v>
      </c>
      <c r="K29" s="44"/>
    </row>
    <row r="30" spans="2:11" s="1" customFormat="1" ht="14.45" customHeight="1">
      <c r="B30" s="40"/>
      <c r="C30" s="41"/>
      <c r="D30" s="48" t="s">
        <v>41</v>
      </c>
      <c r="E30" s="48" t="s">
        <v>43</v>
      </c>
      <c r="F30" s="117">
        <f>ROUND(SUM(BE80:BE189), 2)</f>
        <v>0</v>
      </c>
      <c r="G30" s="41"/>
      <c r="H30" s="41"/>
      <c r="I30" s="118">
        <v>0.15</v>
      </c>
      <c r="J30" s="117">
        <f>ROUND(ROUND((SUM(BE80:BE189)), 2)*I30, 2)</f>
        <v>0</v>
      </c>
      <c r="K30" s="44"/>
    </row>
    <row r="31" spans="2:11" s="1" customFormat="1" ht="14.45" customHeight="1">
      <c r="B31" s="40"/>
      <c r="C31" s="41"/>
      <c r="D31" s="41"/>
      <c r="E31" s="48" t="s">
        <v>42</v>
      </c>
      <c r="F31" s="117">
        <f>ROUND(SUM(BF80:BF189), 2)</f>
        <v>0</v>
      </c>
      <c r="G31" s="41"/>
      <c r="H31" s="41"/>
      <c r="I31" s="118">
        <v>0.21</v>
      </c>
      <c r="J31" s="117">
        <f>ROUND(ROUND((SUM(BF80:BF189)), 2)*I31, 2)</f>
        <v>0</v>
      </c>
      <c r="K31" s="44"/>
    </row>
    <row r="32" spans="2:11" s="1" customFormat="1" ht="14.45" hidden="1" customHeight="1">
      <c r="B32" s="40"/>
      <c r="C32" s="41"/>
      <c r="D32" s="41"/>
      <c r="E32" s="48" t="s">
        <v>44</v>
      </c>
      <c r="F32" s="117">
        <f>ROUND(SUM(BG80:BG189), 2)</f>
        <v>0</v>
      </c>
      <c r="G32" s="41"/>
      <c r="H32" s="41"/>
      <c r="I32" s="118">
        <v>0.21</v>
      </c>
      <c r="J32" s="117">
        <v>0</v>
      </c>
      <c r="K32" s="44"/>
    </row>
    <row r="33" spans="2:11" s="1" customFormat="1" ht="14.45" hidden="1" customHeight="1">
      <c r="B33" s="40"/>
      <c r="C33" s="41"/>
      <c r="D33" s="41"/>
      <c r="E33" s="48" t="s">
        <v>45</v>
      </c>
      <c r="F33" s="117">
        <f>ROUND(SUM(BH80:BH189), 2)</f>
        <v>0</v>
      </c>
      <c r="G33" s="41"/>
      <c r="H33" s="41"/>
      <c r="I33" s="118">
        <v>0.15</v>
      </c>
      <c r="J33" s="117">
        <v>0</v>
      </c>
      <c r="K33" s="44"/>
    </row>
    <row r="34" spans="2:11" s="1" customFormat="1" ht="14.45" hidden="1" customHeight="1">
      <c r="B34" s="40"/>
      <c r="C34" s="41"/>
      <c r="D34" s="41"/>
      <c r="E34" s="48" t="s">
        <v>46</v>
      </c>
      <c r="F34" s="117">
        <f>ROUND(SUM(BI80:BI189),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47</v>
      </c>
      <c r="E36" s="70"/>
      <c r="F36" s="70"/>
      <c r="G36" s="121" t="s">
        <v>48</v>
      </c>
      <c r="H36" s="122" t="s">
        <v>49</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102</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18</v>
      </c>
      <c r="D44" s="41"/>
      <c r="E44" s="41"/>
      <c r="F44" s="41"/>
      <c r="G44" s="41"/>
      <c r="H44" s="41"/>
      <c r="I44" s="105"/>
      <c r="J44" s="41"/>
      <c r="K44" s="44"/>
    </row>
    <row r="45" spans="2:11" s="1" customFormat="1" ht="16.5" customHeight="1">
      <c r="B45" s="40"/>
      <c r="C45" s="41"/>
      <c r="D45" s="41"/>
      <c r="E45" s="351" t="str">
        <f>E7</f>
        <v>Stavební úpravy bytů na lůžkové pokoje v pavilonu L1,Domov pro os.se zdrav.postižením,Horní Bříza</v>
      </c>
      <c r="F45" s="352"/>
      <c r="G45" s="352"/>
      <c r="H45" s="352"/>
      <c r="I45" s="105"/>
      <c r="J45" s="41"/>
      <c r="K45" s="44"/>
    </row>
    <row r="46" spans="2:11" s="1" customFormat="1" ht="14.45" customHeight="1">
      <c r="B46" s="40"/>
      <c r="C46" s="36" t="s">
        <v>100</v>
      </c>
      <c r="D46" s="41"/>
      <c r="E46" s="41"/>
      <c r="F46" s="41"/>
      <c r="G46" s="41"/>
      <c r="H46" s="41"/>
      <c r="I46" s="105"/>
      <c r="J46" s="41"/>
      <c r="K46" s="44"/>
    </row>
    <row r="47" spans="2:11" s="1" customFormat="1" ht="17.25" customHeight="1">
      <c r="B47" s="40"/>
      <c r="C47" s="41"/>
      <c r="D47" s="41"/>
      <c r="E47" s="353" t="str">
        <f>E9</f>
        <v>HO1902 - Zařízení silnoproudé elektrotechniky</v>
      </c>
      <c r="F47" s="354"/>
      <c r="G47" s="354"/>
      <c r="H47" s="354"/>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22</v>
      </c>
      <c r="D49" s="41"/>
      <c r="E49" s="41"/>
      <c r="F49" s="34" t="str">
        <f>F12</f>
        <v xml:space="preserve"> </v>
      </c>
      <c r="G49" s="41"/>
      <c r="H49" s="41"/>
      <c r="I49" s="106" t="s">
        <v>24</v>
      </c>
      <c r="J49" s="107" t="str">
        <f>IF(J12="","",J12)</f>
        <v>4. 3. 2018</v>
      </c>
      <c r="K49" s="44"/>
    </row>
    <row r="50" spans="2:47" s="1" customFormat="1" ht="6.95" customHeight="1">
      <c r="B50" s="40"/>
      <c r="C50" s="41"/>
      <c r="D50" s="41"/>
      <c r="E50" s="41"/>
      <c r="F50" s="41"/>
      <c r="G50" s="41"/>
      <c r="H50" s="41"/>
      <c r="I50" s="105"/>
      <c r="J50" s="41"/>
      <c r="K50" s="44"/>
    </row>
    <row r="51" spans="2:47" s="1" customFormat="1" ht="15">
      <c r="B51" s="40"/>
      <c r="C51" s="36" t="s">
        <v>26</v>
      </c>
      <c r="D51" s="41"/>
      <c r="E51" s="41"/>
      <c r="F51" s="34" t="str">
        <f>E15</f>
        <v>Domov pro osoby se zdrav.post. ,Horní Bříza</v>
      </c>
      <c r="G51" s="41"/>
      <c r="H51" s="41"/>
      <c r="I51" s="106" t="s">
        <v>32</v>
      </c>
      <c r="J51" s="342" t="str">
        <f>E21</f>
        <v>Ing.J.Holá</v>
      </c>
      <c r="K51" s="44"/>
    </row>
    <row r="52" spans="2:47" s="1" customFormat="1" ht="14.45" customHeight="1">
      <c r="B52" s="40"/>
      <c r="C52" s="36" t="s">
        <v>30</v>
      </c>
      <c r="D52" s="41"/>
      <c r="E52" s="41"/>
      <c r="F52" s="34" t="str">
        <f>IF(E18="","",E18)</f>
        <v/>
      </c>
      <c r="G52" s="41"/>
      <c r="H52" s="41"/>
      <c r="I52" s="105"/>
      <c r="J52" s="346"/>
      <c r="K52" s="44"/>
    </row>
    <row r="53" spans="2:47" s="1" customFormat="1" ht="10.35" customHeight="1">
      <c r="B53" s="40"/>
      <c r="C53" s="41"/>
      <c r="D53" s="41"/>
      <c r="E53" s="41"/>
      <c r="F53" s="41"/>
      <c r="G53" s="41"/>
      <c r="H53" s="41"/>
      <c r="I53" s="105"/>
      <c r="J53" s="41"/>
      <c r="K53" s="44"/>
    </row>
    <row r="54" spans="2:47" s="1" customFormat="1" ht="29.25" customHeight="1">
      <c r="B54" s="40"/>
      <c r="C54" s="129" t="s">
        <v>103</v>
      </c>
      <c r="D54" s="119"/>
      <c r="E54" s="119"/>
      <c r="F54" s="119"/>
      <c r="G54" s="119"/>
      <c r="H54" s="119"/>
      <c r="I54" s="130"/>
      <c r="J54" s="131" t="s">
        <v>104</v>
      </c>
      <c r="K54" s="132"/>
    </row>
    <row r="55" spans="2:47" s="1" customFormat="1" ht="10.35" customHeight="1">
      <c r="B55" s="40"/>
      <c r="C55" s="41"/>
      <c r="D55" s="41"/>
      <c r="E55" s="41"/>
      <c r="F55" s="41"/>
      <c r="G55" s="41"/>
      <c r="H55" s="41"/>
      <c r="I55" s="105"/>
      <c r="J55" s="41"/>
      <c r="K55" s="44"/>
    </row>
    <row r="56" spans="2:47" s="1" customFormat="1" ht="29.25" customHeight="1">
      <c r="B56" s="40"/>
      <c r="C56" s="133" t="s">
        <v>105</v>
      </c>
      <c r="D56" s="41"/>
      <c r="E56" s="41"/>
      <c r="F56" s="41"/>
      <c r="G56" s="41"/>
      <c r="H56" s="41"/>
      <c r="I56" s="105"/>
      <c r="J56" s="115">
        <f>J80</f>
        <v>0</v>
      </c>
      <c r="K56" s="44"/>
      <c r="AU56" s="23" t="s">
        <v>106</v>
      </c>
    </row>
    <row r="57" spans="2:47" s="7" customFormat="1" ht="24.95" customHeight="1">
      <c r="B57" s="134"/>
      <c r="C57" s="135"/>
      <c r="D57" s="136" t="s">
        <v>114</v>
      </c>
      <c r="E57" s="137"/>
      <c r="F57" s="137"/>
      <c r="G57" s="137"/>
      <c r="H57" s="137"/>
      <c r="I57" s="138"/>
      <c r="J57" s="139">
        <f>J81</f>
        <v>0</v>
      </c>
      <c r="K57" s="140"/>
    </row>
    <row r="58" spans="2:47" s="8" customFormat="1" ht="19.899999999999999" customHeight="1">
      <c r="B58" s="141"/>
      <c r="C58" s="142"/>
      <c r="D58" s="143" t="s">
        <v>700</v>
      </c>
      <c r="E58" s="144"/>
      <c r="F58" s="144"/>
      <c r="G58" s="144"/>
      <c r="H58" s="144"/>
      <c r="I58" s="145"/>
      <c r="J58" s="146">
        <f>J82</f>
        <v>0</v>
      </c>
      <c r="K58" s="147"/>
    </row>
    <row r="59" spans="2:47" s="8" customFormat="1" ht="19.899999999999999" customHeight="1">
      <c r="B59" s="141"/>
      <c r="C59" s="142"/>
      <c r="D59" s="143" t="s">
        <v>701</v>
      </c>
      <c r="E59" s="144"/>
      <c r="F59" s="144"/>
      <c r="G59" s="144"/>
      <c r="H59" s="144"/>
      <c r="I59" s="145"/>
      <c r="J59" s="146">
        <f>J130</f>
        <v>0</v>
      </c>
      <c r="K59" s="147"/>
    </row>
    <row r="60" spans="2:47" s="8" customFormat="1" ht="19.899999999999999" customHeight="1">
      <c r="B60" s="141"/>
      <c r="C60" s="142"/>
      <c r="D60" s="143" t="s">
        <v>702</v>
      </c>
      <c r="E60" s="144"/>
      <c r="F60" s="144"/>
      <c r="G60" s="144"/>
      <c r="H60" s="144"/>
      <c r="I60" s="145"/>
      <c r="J60" s="146">
        <f>J136</f>
        <v>0</v>
      </c>
      <c r="K60" s="147"/>
    </row>
    <row r="61" spans="2:47" s="1" customFormat="1" ht="21.75" customHeight="1">
      <c r="B61" s="40"/>
      <c r="C61" s="41"/>
      <c r="D61" s="41"/>
      <c r="E61" s="41"/>
      <c r="F61" s="41"/>
      <c r="G61" s="41"/>
      <c r="H61" s="41"/>
      <c r="I61" s="105"/>
      <c r="J61" s="41"/>
      <c r="K61" s="44"/>
    </row>
    <row r="62" spans="2:47" s="1" customFormat="1" ht="6.95" customHeight="1">
      <c r="B62" s="55"/>
      <c r="C62" s="56"/>
      <c r="D62" s="56"/>
      <c r="E62" s="56"/>
      <c r="F62" s="56"/>
      <c r="G62" s="56"/>
      <c r="H62" s="56"/>
      <c r="I62" s="126"/>
      <c r="J62" s="56"/>
      <c r="K62" s="57"/>
    </row>
    <row r="66" spans="2:63" s="1" customFormat="1" ht="6.95" customHeight="1">
      <c r="B66" s="58"/>
      <c r="C66" s="59"/>
      <c r="D66" s="59"/>
      <c r="E66" s="59"/>
      <c r="F66" s="59"/>
      <c r="G66" s="59"/>
      <c r="H66" s="59"/>
      <c r="I66" s="127"/>
      <c r="J66" s="59"/>
      <c r="K66" s="59"/>
      <c r="L66" s="40"/>
    </row>
    <row r="67" spans="2:63" s="1" customFormat="1" ht="36.950000000000003" customHeight="1">
      <c r="B67" s="40"/>
      <c r="C67" s="60" t="s">
        <v>123</v>
      </c>
      <c r="L67" s="40"/>
    </row>
    <row r="68" spans="2:63" s="1" customFormat="1" ht="6.95" customHeight="1">
      <c r="B68" s="40"/>
      <c r="L68" s="40"/>
    </row>
    <row r="69" spans="2:63" s="1" customFormat="1" ht="14.45" customHeight="1">
      <c r="B69" s="40"/>
      <c r="C69" s="62" t="s">
        <v>18</v>
      </c>
      <c r="L69" s="40"/>
    </row>
    <row r="70" spans="2:63" s="1" customFormat="1" ht="16.5" customHeight="1">
      <c r="B70" s="40"/>
      <c r="E70" s="347" t="str">
        <f>E7</f>
        <v>Stavební úpravy bytů na lůžkové pokoje v pavilonu L1,Domov pro os.se zdrav.postižením,Horní Bříza</v>
      </c>
      <c r="F70" s="348"/>
      <c r="G70" s="348"/>
      <c r="H70" s="348"/>
      <c r="L70" s="40"/>
    </row>
    <row r="71" spans="2:63" s="1" customFormat="1" ht="14.45" customHeight="1">
      <c r="B71" s="40"/>
      <c r="C71" s="62" t="s">
        <v>100</v>
      </c>
      <c r="L71" s="40"/>
    </row>
    <row r="72" spans="2:63" s="1" customFormat="1" ht="17.25" customHeight="1">
      <c r="B72" s="40"/>
      <c r="E72" s="316" t="str">
        <f>E9</f>
        <v>HO1902 - Zařízení silnoproudé elektrotechniky</v>
      </c>
      <c r="F72" s="349"/>
      <c r="G72" s="349"/>
      <c r="H72" s="349"/>
      <c r="L72" s="40"/>
    </row>
    <row r="73" spans="2:63" s="1" customFormat="1" ht="6.95" customHeight="1">
      <c r="B73" s="40"/>
      <c r="L73" s="40"/>
    </row>
    <row r="74" spans="2:63" s="1" customFormat="1" ht="18" customHeight="1">
      <c r="B74" s="40"/>
      <c r="C74" s="62" t="s">
        <v>22</v>
      </c>
      <c r="F74" s="148" t="str">
        <f>F12</f>
        <v xml:space="preserve"> </v>
      </c>
      <c r="I74" s="149" t="s">
        <v>24</v>
      </c>
      <c r="J74" s="66" t="str">
        <f>IF(J12="","",J12)</f>
        <v>4. 3. 2018</v>
      </c>
      <c r="L74" s="40"/>
    </row>
    <row r="75" spans="2:63" s="1" customFormat="1" ht="6.95" customHeight="1">
      <c r="B75" s="40"/>
      <c r="L75" s="40"/>
    </row>
    <row r="76" spans="2:63" s="1" customFormat="1" ht="15">
      <c r="B76" s="40"/>
      <c r="C76" s="62" t="s">
        <v>26</v>
      </c>
      <c r="F76" s="148" t="str">
        <f>E15</f>
        <v>Domov pro osoby se zdrav.post. ,Horní Bříza</v>
      </c>
      <c r="I76" s="149" t="s">
        <v>32</v>
      </c>
      <c r="J76" s="148" t="str">
        <f>E21</f>
        <v>Ing.J.Holá</v>
      </c>
      <c r="L76" s="40"/>
    </row>
    <row r="77" spans="2:63" s="1" customFormat="1" ht="14.45" customHeight="1">
      <c r="B77" s="40"/>
      <c r="C77" s="62" t="s">
        <v>30</v>
      </c>
      <c r="F77" s="148" t="str">
        <f>IF(E18="","",E18)</f>
        <v/>
      </c>
      <c r="L77" s="40"/>
    </row>
    <row r="78" spans="2:63" s="1" customFormat="1" ht="10.35" customHeight="1">
      <c r="B78" s="40"/>
      <c r="L78" s="40"/>
    </row>
    <row r="79" spans="2:63" s="9" customFormat="1" ht="29.25" customHeight="1">
      <c r="B79" s="150"/>
      <c r="C79" s="151" t="s">
        <v>124</v>
      </c>
      <c r="D79" s="152" t="s">
        <v>56</v>
      </c>
      <c r="E79" s="152" t="s">
        <v>52</v>
      </c>
      <c r="F79" s="152" t="s">
        <v>125</v>
      </c>
      <c r="G79" s="152" t="s">
        <v>126</v>
      </c>
      <c r="H79" s="152" t="s">
        <v>127</v>
      </c>
      <c r="I79" s="153" t="s">
        <v>128</v>
      </c>
      <c r="J79" s="152" t="s">
        <v>104</v>
      </c>
      <c r="K79" s="154" t="s">
        <v>129</v>
      </c>
      <c r="L79" s="150"/>
      <c r="M79" s="72" t="s">
        <v>130</v>
      </c>
      <c r="N79" s="73" t="s">
        <v>41</v>
      </c>
      <c r="O79" s="73" t="s">
        <v>131</v>
      </c>
      <c r="P79" s="73" t="s">
        <v>132</v>
      </c>
      <c r="Q79" s="73" t="s">
        <v>133</v>
      </c>
      <c r="R79" s="73" t="s">
        <v>134</v>
      </c>
      <c r="S79" s="73" t="s">
        <v>135</v>
      </c>
      <c r="T79" s="74" t="s">
        <v>136</v>
      </c>
    </row>
    <row r="80" spans="2:63" s="1" customFormat="1" ht="29.25" customHeight="1">
      <c r="B80" s="40"/>
      <c r="C80" s="76" t="s">
        <v>105</v>
      </c>
      <c r="J80" s="155">
        <f>BK80</f>
        <v>0</v>
      </c>
      <c r="L80" s="40"/>
      <c r="M80" s="75"/>
      <c r="N80" s="67"/>
      <c r="O80" s="67"/>
      <c r="P80" s="156">
        <f>P81</f>
        <v>0</v>
      </c>
      <c r="Q80" s="67"/>
      <c r="R80" s="156">
        <f>R81</f>
        <v>1.2122099999999998</v>
      </c>
      <c r="S80" s="67"/>
      <c r="T80" s="157">
        <f>T81</f>
        <v>0</v>
      </c>
      <c r="AT80" s="23" t="s">
        <v>70</v>
      </c>
      <c r="AU80" s="23" t="s">
        <v>106</v>
      </c>
      <c r="BK80" s="158">
        <f>BK81</f>
        <v>0</v>
      </c>
    </row>
    <row r="81" spans="2:65" s="10" customFormat="1" ht="37.35" customHeight="1">
      <c r="B81" s="159"/>
      <c r="D81" s="160" t="s">
        <v>70</v>
      </c>
      <c r="E81" s="161" t="s">
        <v>399</v>
      </c>
      <c r="F81" s="161" t="s">
        <v>400</v>
      </c>
      <c r="I81" s="162"/>
      <c r="J81" s="163">
        <f>BK81</f>
        <v>0</v>
      </c>
      <c r="L81" s="159"/>
      <c r="M81" s="164"/>
      <c r="N81" s="165"/>
      <c r="O81" s="165"/>
      <c r="P81" s="166">
        <f>P82+P130+P136</f>
        <v>0</v>
      </c>
      <c r="Q81" s="165"/>
      <c r="R81" s="166">
        <f>R82+R130+R136</f>
        <v>1.2122099999999998</v>
      </c>
      <c r="S81" s="165"/>
      <c r="T81" s="167">
        <f>T82+T130+T136</f>
        <v>0</v>
      </c>
      <c r="AR81" s="160" t="s">
        <v>81</v>
      </c>
      <c r="AT81" s="168" t="s">
        <v>70</v>
      </c>
      <c r="AU81" s="168" t="s">
        <v>71</v>
      </c>
      <c r="AY81" s="160" t="s">
        <v>139</v>
      </c>
      <c r="BK81" s="169">
        <f>BK82+BK130+BK136</f>
        <v>0</v>
      </c>
    </row>
    <row r="82" spans="2:65" s="10" customFormat="1" ht="19.899999999999999" customHeight="1">
      <c r="B82" s="159"/>
      <c r="D82" s="160" t="s">
        <v>70</v>
      </c>
      <c r="E82" s="170" t="s">
        <v>703</v>
      </c>
      <c r="F82" s="170" t="s">
        <v>704</v>
      </c>
      <c r="I82" s="162"/>
      <c r="J82" s="171">
        <f>BK82</f>
        <v>0</v>
      </c>
      <c r="L82" s="159"/>
      <c r="M82" s="164"/>
      <c r="N82" s="165"/>
      <c r="O82" s="165"/>
      <c r="P82" s="166">
        <f>SUM(P83:P129)</f>
        <v>0</v>
      </c>
      <c r="Q82" s="165"/>
      <c r="R82" s="166">
        <f>SUM(R83:R129)</f>
        <v>0</v>
      </c>
      <c r="S82" s="165"/>
      <c r="T82" s="167">
        <f>SUM(T83:T129)</f>
        <v>0</v>
      </c>
      <c r="AR82" s="160" t="s">
        <v>81</v>
      </c>
      <c r="AT82" s="168" t="s">
        <v>70</v>
      </c>
      <c r="AU82" s="168" t="s">
        <v>79</v>
      </c>
      <c r="AY82" s="160" t="s">
        <v>139</v>
      </c>
      <c r="BK82" s="169">
        <f>SUM(BK83:BK129)</f>
        <v>0</v>
      </c>
    </row>
    <row r="83" spans="2:65" s="1" customFormat="1" ht="25.5" customHeight="1">
      <c r="B83" s="172"/>
      <c r="C83" s="173" t="s">
        <v>79</v>
      </c>
      <c r="D83" s="173" t="s">
        <v>142</v>
      </c>
      <c r="E83" s="174" t="s">
        <v>705</v>
      </c>
      <c r="F83" s="175" t="s">
        <v>706</v>
      </c>
      <c r="G83" s="176" t="s">
        <v>196</v>
      </c>
      <c r="H83" s="177">
        <v>32</v>
      </c>
      <c r="I83" s="178"/>
      <c r="J83" s="177">
        <f t="shared" ref="J83:J117" si="0">ROUND(I83*H83,2)</f>
        <v>0</v>
      </c>
      <c r="K83" s="175" t="s">
        <v>146</v>
      </c>
      <c r="L83" s="40"/>
      <c r="M83" s="179" t="s">
        <v>5</v>
      </c>
      <c r="N83" s="180" t="s">
        <v>42</v>
      </c>
      <c r="O83" s="41"/>
      <c r="P83" s="181">
        <f t="shared" ref="P83:P117" si="1">O83*H83</f>
        <v>0</v>
      </c>
      <c r="Q83" s="181">
        <v>0</v>
      </c>
      <c r="R83" s="181">
        <f t="shared" ref="R83:R117" si="2">Q83*H83</f>
        <v>0</v>
      </c>
      <c r="S83" s="181">
        <v>0</v>
      </c>
      <c r="T83" s="182">
        <f t="shared" ref="T83:T117" si="3">S83*H83</f>
        <v>0</v>
      </c>
      <c r="AR83" s="23" t="s">
        <v>233</v>
      </c>
      <c r="AT83" s="23" t="s">
        <v>142</v>
      </c>
      <c r="AU83" s="23" t="s">
        <v>81</v>
      </c>
      <c r="AY83" s="23" t="s">
        <v>139</v>
      </c>
      <c r="BE83" s="183">
        <f t="shared" ref="BE83:BE117" si="4">IF(N83="základní",J83,0)</f>
        <v>0</v>
      </c>
      <c r="BF83" s="183">
        <f t="shared" ref="BF83:BF117" si="5">IF(N83="snížená",J83,0)</f>
        <v>0</v>
      </c>
      <c r="BG83" s="183">
        <f t="shared" ref="BG83:BG117" si="6">IF(N83="zákl. přenesená",J83,0)</f>
        <v>0</v>
      </c>
      <c r="BH83" s="183">
        <f t="shared" ref="BH83:BH117" si="7">IF(N83="sníž. přenesená",J83,0)</f>
        <v>0</v>
      </c>
      <c r="BI83" s="183">
        <f t="shared" ref="BI83:BI117" si="8">IF(N83="nulová",J83,0)</f>
        <v>0</v>
      </c>
      <c r="BJ83" s="23" t="s">
        <v>79</v>
      </c>
      <c r="BK83" s="183">
        <f t="shared" ref="BK83:BK117" si="9">ROUND(I83*H83,2)</f>
        <v>0</v>
      </c>
      <c r="BL83" s="23" t="s">
        <v>233</v>
      </c>
      <c r="BM83" s="23" t="s">
        <v>707</v>
      </c>
    </row>
    <row r="84" spans="2:65" s="1" customFormat="1" ht="25.5" customHeight="1">
      <c r="B84" s="172"/>
      <c r="C84" s="173" t="s">
        <v>81</v>
      </c>
      <c r="D84" s="173" t="s">
        <v>142</v>
      </c>
      <c r="E84" s="174" t="s">
        <v>705</v>
      </c>
      <c r="F84" s="175" t="s">
        <v>706</v>
      </c>
      <c r="G84" s="176" t="s">
        <v>196</v>
      </c>
      <c r="H84" s="177">
        <v>50</v>
      </c>
      <c r="I84" s="178"/>
      <c r="J84" s="177">
        <f t="shared" si="0"/>
        <v>0</v>
      </c>
      <c r="K84" s="175" t="s">
        <v>146</v>
      </c>
      <c r="L84" s="40"/>
      <c r="M84" s="179" t="s">
        <v>5</v>
      </c>
      <c r="N84" s="180" t="s">
        <v>42</v>
      </c>
      <c r="O84" s="41"/>
      <c r="P84" s="181">
        <f t="shared" si="1"/>
        <v>0</v>
      </c>
      <c r="Q84" s="181">
        <v>0</v>
      </c>
      <c r="R84" s="181">
        <f t="shared" si="2"/>
        <v>0</v>
      </c>
      <c r="S84" s="181">
        <v>0</v>
      </c>
      <c r="T84" s="182">
        <f t="shared" si="3"/>
        <v>0</v>
      </c>
      <c r="AR84" s="23" t="s">
        <v>233</v>
      </c>
      <c r="AT84" s="23" t="s">
        <v>142</v>
      </c>
      <c r="AU84" s="23" t="s">
        <v>81</v>
      </c>
      <c r="AY84" s="23" t="s">
        <v>139</v>
      </c>
      <c r="BE84" s="183">
        <f t="shared" si="4"/>
        <v>0</v>
      </c>
      <c r="BF84" s="183">
        <f t="shared" si="5"/>
        <v>0</v>
      </c>
      <c r="BG84" s="183">
        <f t="shared" si="6"/>
        <v>0</v>
      </c>
      <c r="BH84" s="183">
        <f t="shared" si="7"/>
        <v>0</v>
      </c>
      <c r="BI84" s="183">
        <f t="shared" si="8"/>
        <v>0</v>
      </c>
      <c r="BJ84" s="23" t="s">
        <v>79</v>
      </c>
      <c r="BK84" s="183">
        <f t="shared" si="9"/>
        <v>0</v>
      </c>
      <c r="BL84" s="23" t="s">
        <v>233</v>
      </c>
      <c r="BM84" s="23" t="s">
        <v>708</v>
      </c>
    </row>
    <row r="85" spans="2:65" s="1" customFormat="1" ht="25.5" customHeight="1">
      <c r="B85" s="172"/>
      <c r="C85" s="173" t="s">
        <v>140</v>
      </c>
      <c r="D85" s="173" t="s">
        <v>142</v>
      </c>
      <c r="E85" s="174" t="s">
        <v>705</v>
      </c>
      <c r="F85" s="175" t="s">
        <v>706</v>
      </c>
      <c r="G85" s="176" t="s">
        <v>196</v>
      </c>
      <c r="H85" s="177">
        <v>14</v>
      </c>
      <c r="I85" s="178"/>
      <c r="J85" s="177">
        <f t="shared" si="0"/>
        <v>0</v>
      </c>
      <c r="K85" s="175" t="s">
        <v>146</v>
      </c>
      <c r="L85" s="40"/>
      <c r="M85" s="179" t="s">
        <v>5</v>
      </c>
      <c r="N85" s="180" t="s">
        <v>42</v>
      </c>
      <c r="O85" s="41"/>
      <c r="P85" s="181">
        <f t="shared" si="1"/>
        <v>0</v>
      </c>
      <c r="Q85" s="181">
        <v>0</v>
      </c>
      <c r="R85" s="181">
        <f t="shared" si="2"/>
        <v>0</v>
      </c>
      <c r="S85" s="181">
        <v>0</v>
      </c>
      <c r="T85" s="182">
        <f t="shared" si="3"/>
        <v>0</v>
      </c>
      <c r="AR85" s="23" t="s">
        <v>233</v>
      </c>
      <c r="AT85" s="23" t="s">
        <v>142</v>
      </c>
      <c r="AU85" s="23" t="s">
        <v>81</v>
      </c>
      <c r="AY85" s="23" t="s">
        <v>139</v>
      </c>
      <c r="BE85" s="183">
        <f t="shared" si="4"/>
        <v>0</v>
      </c>
      <c r="BF85" s="183">
        <f t="shared" si="5"/>
        <v>0</v>
      </c>
      <c r="BG85" s="183">
        <f t="shared" si="6"/>
        <v>0</v>
      </c>
      <c r="BH85" s="183">
        <f t="shared" si="7"/>
        <v>0</v>
      </c>
      <c r="BI85" s="183">
        <f t="shared" si="8"/>
        <v>0</v>
      </c>
      <c r="BJ85" s="23" t="s">
        <v>79</v>
      </c>
      <c r="BK85" s="183">
        <f t="shared" si="9"/>
        <v>0</v>
      </c>
      <c r="BL85" s="23" t="s">
        <v>233</v>
      </c>
      <c r="BM85" s="23" t="s">
        <v>709</v>
      </c>
    </row>
    <row r="86" spans="2:65" s="1" customFormat="1" ht="25.5" customHeight="1">
      <c r="B86" s="172"/>
      <c r="C86" s="173" t="s">
        <v>147</v>
      </c>
      <c r="D86" s="173" t="s">
        <v>142</v>
      </c>
      <c r="E86" s="174" t="s">
        <v>710</v>
      </c>
      <c r="F86" s="175" t="s">
        <v>711</v>
      </c>
      <c r="G86" s="176" t="s">
        <v>162</v>
      </c>
      <c r="H86" s="177">
        <v>7</v>
      </c>
      <c r="I86" s="178"/>
      <c r="J86" s="177">
        <f t="shared" si="0"/>
        <v>0</v>
      </c>
      <c r="K86" s="175" t="s">
        <v>146</v>
      </c>
      <c r="L86" s="40"/>
      <c r="M86" s="179" t="s">
        <v>5</v>
      </c>
      <c r="N86" s="180" t="s">
        <v>42</v>
      </c>
      <c r="O86" s="41"/>
      <c r="P86" s="181">
        <f t="shared" si="1"/>
        <v>0</v>
      </c>
      <c r="Q86" s="181">
        <v>0</v>
      </c>
      <c r="R86" s="181">
        <f t="shared" si="2"/>
        <v>0</v>
      </c>
      <c r="S86" s="181">
        <v>0</v>
      </c>
      <c r="T86" s="182">
        <f t="shared" si="3"/>
        <v>0</v>
      </c>
      <c r="AR86" s="23" t="s">
        <v>233</v>
      </c>
      <c r="AT86" s="23" t="s">
        <v>142</v>
      </c>
      <c r="AU86" s="23" t="s">
        <v>81</v>
      </c>
      <c r="AY86" s="23" t="s">
        <v>139</v>
      </c>
      <c r="BE86" s="183">
        <f t="shared" si="4"/>
        <v>0</v>
      </c>
      <c r="BF86" s="183">
        <f t="shared" si="5"/>
        <v>0</v>
      </c>
      <c r="BG86" s="183">
        <f t="shared" si="6"/>
        <v>0</v>
      </c>
      <c r="BH86" s="183">
        <f t="shared" si="7"/>
        <v>0</v>
      </c>
      <c r="BI86" s="183">
        <f t="shared" si="8"/>
        <v>0</v>
      </c>
      <c r="BJ86" s="23" t="s">
        <v>79</v>
      </c>
      <c r="BK86" s="183">
        <f t="shared" si="9"/>
        <v>0</v>
      </c>
      <c r="BL86" s="23" t="s">
        <v>233</v>
      </c>
      <c r="BM86" s="23" t="s">
        <v>712</v>
      </c>
    </row>
    <row r="87" spans="2:65" s="1" customFormat="1" ht="38.25" customHeight="1">
      <c r="B87" s="172"/>
      <c r="C87" s="173" t="s">
        <v>170</v>
      </c>
      <c r="D87" s="173" t="s">
        <v>142</v>
      </c>
      <c r="E87" s="174" t="s">
        <v>713</v>
      </c>
      <c r="F87" s="175" t="s">
        <v>714</v>
      </c>
      <c r="G87" s="176" t="s">
        <v>162</v>
      </c>
      <c r="H87" s="177">
        <v>16</v>
      </c>
      <c r="I87" s="178"/>
      <c r="J87" s="177">
        <f t="shared" si="0"/>
        <v>0</v>
      </c>
      <c r="K87" s="175" t="s">
        <v>146</v>
      </c>
      <c r="L87" s="40"/>
      <c r="M87" s="179" t="s">
        <v>5</v>
      </c>
      <c r="N87" s="180" t="s">
        <v>42</v>
      </c>
      <c r="O87" s="41"/>
      <c r="P87" s="181">
        <f t="shared" si="1"/>
        <v>0</v>
      </c>
      <c r="Q87" s="181">
        <v>0</v>
      </c>
      <c r="R87" s="181">
        <f t="shared" si="2"/>
        <v>0</v>
      </c>
      <c r="S87" s="181">
        <v>0</v>
      </c>
      <c r="T87" s="182">
        <f t="shared" si="3"/>
        <v>0</v>
      </c>
      <c r="AR87" s="23" t="s">
        <v>233</v>
      </c>
      <c r="AT87" s="23" t="s">
        <v>142</v>
      </c>
      <c r="AU87" s="23" t="s">
        <v>81</v>
      </c>
      <c r="AY87" s="23" t="s">
        <v>139</v>
      </c>
      <c r="BE87" s="183">
        <f t="shared" si="4"/>
        <v>0</v>
      </c>
      <c r="BF87" s="183">
        <f t="shared" si="5"/>
        <v>0</v>
      </c>
      <c r="BG87" s="183">
        <f t="shared" si="6"/>
        <v>0</v>
      </c>
      <c r="BH87" s="183">
        <f t="shared" si="7"/>
        <v>0</v>
      </c>
      <c r="BI87" s="183">
        <f t="shared" si="8"/>
        <v>0</v>
      </c>
      <c r="BJ87" s="23" t="s">
        <v>79</v>
      </c>
      <c r="BK87" s="183">
        <f t="shared" si="9"/>
        <v>0</v>
      </c>
      <c r="BL87" s="23" t="s">
        <v>233</v>
      </c>
      <c r="BM87" s="23" t="s">
        <v>715</v>
      </c>
    </row>
    <row r="88" spans="2:65" s="1" customFormat="1" ht="38.25" customHeight="1">
      <c r="B88" s="172"/>
      <c r="C88" s="173" t="s">
        <v>178</v>
      </c>
      <c r="D88" s="173" t="s">
        <v>142</v>
      </c>
      <c r="E88" s="174" t="s">
        <v>713</v>
      </c>
      <c r="F88" s="175" t="s">
        <v>714</v>
      </c>
      <c r="G88" s="176" t="s">
        <v>162</v>
      </c>
      <c r="H88" s="177">
        <v>21</v>
      </c>
      <c r="I88" s="178"/>
      <c r="J88" s="177">
        <f t="shared" si="0"/>
        <v>0</v>
      </c>
      <c r="K88" s="175" t="s">
        <v>146</v>
      </c>
      <c r="L88" s="40"/>
      <c r="M88" s="179" t="s">
        <v>5</v>
      </c>
      <c r="N88" s="180" t="s">
        <v>42</v>
      </c>
      <c r="O88" s="41"/>
      <c r="P88" s="181">
        <f t="shared" si="1"/>
        <v>0</v>
      </c>
      <c r="Q88" s="181">
        <v>0</v>
      </c>
      <c r="R88" s="181">
        <f t="shared" si="2"/>
        <v>0</v>
      </c>
      <c r="S88" s="181">
        <v>0</v>
      </c>
      <c r="T88" s="182">
        <f t="shared" si="3"/>
        <v>0</v>
      </c>
      <c r="AR88" s="23" t="s">
        <v>233</v>
      </c>
      <c r="AT88" s="23" t="s">
        <v>142</v>
      </c>
      <c r="AU88" s="23" t="s">
        <v>81</v>
      </c>
      <c r="AY88" s="23" t="s">
        <v>139</v>
      </c>
      <c r="BE88" s="183">
        <f t="shared" si="4"/>
        <v>0</v>
      </c>
      <c r="BF88" s="183">
        <f t="shared" si="5"/>
        <v>0</v>
      </c>
      <c r="BG88" s="183">
        <f t="shared" si="6"/>
        <v>0</v>
      </c>
      <c r="BH88" s="183">
        <f t="shared" si="7"/>
        <v>0</v>
      </c>
      <c r="BI88" s="183">
        <f t="shared" si="8"/>
        <v>0</v>
      </c>
      <c r="BJ88" s="23" t="s">
        <v>79</v>
      </c>
      <c r="BK88" s="183">
        <f t="shared" si="9"/>
        <v>0</v>
      </c>
      <c r="BL88" s="23" t="s">
        <v>233</v>
      </c>
      <c r="BM88" s="23" t="s">
        <v>716</v>
      </c>
    </row>
    <row r="89" spans="2:65" s="1" customFormat="1" ht="38.25" customHeight="1">
      <c r="B89" s="172"/>
      <c r="C89" s="173" t="s">
        <v>183</v>
      </c>
      <c r="D89" s="173" t="s">
        <v>142</v>
      </c>
      <c r="E89" s="174" t="s">
        <v>717</v>
      </c>
      <c r="F89" s="175" t="s">
        <v>718</v>
      </c>
      <c r="G89" s="176" t="s">
        <v>196</v>
      </c>
      <c r="H89" s="177">
        <v>40</v>
      </c>
      <c r="I89" s="178"/>
      <c r="J89" s="177">
        <f t="shared" si="0"/>
        <v>0</v>
      </c>
      <c r="K89" s="175" t="s">
        <v>146</v>
      </c>
      <c r="L89" s="40"/>
      <c r="M89" s="179" t="s">
        <v>5</v>
      </c>
      <c r="N89" s="180" t="s">
        <v>42</v>
      </c>
      <c r="O89" s="41"/>
      <c r="P89" s="181">
        <f t="shared" si="1"/>
        <v>0</v>
      </c>
      <c r="Q89" s="181">
        <v>0</v>
      </c>
      <c r="R89" s="181">
        <f t="shared" si="2"/>
        <v>0</v>
      </c>
      <c r="S89" s="181">
        <v>0</v>
      </c>
      <c r="T89" s="182">
        <f t="shared" si="3"/>
        <v>0</v>
      </c>
      <c r="AR89" s="23" t="s">
        <v>233</v>
      </c>
      <c r="AT89" s="23" t="s">
        <v>142</v>
      </c>
      <c r="AU89" s="23" t="s">
        <v>81</v>
      </c>
      <c r="AY89" s="23" t="s">
        <v>139</v>
      </c>
      <c r="BE89" s="183">
        <f t="shared" si="4"/>
        <v>0</v>
      </c>
      <c r="BF89" s="183">
        <f t="shared" si="5"/>
        <v>0</v>
      </c>
      <c r="BG89" s="183">
        <f t="shared" si="6"/>
        <v>0</v>
      </c>
      <c r="BH89" s="183">
        <f t="shared" si="7"/>
        <v>0</v>
      </c>
      <c r="BI89" s="183">
        <f t="shared" si="8"/>
        <v>0</v>
      </c>
      <c r="BJ89" s="23" t="s">
        <v>79</v>
      </c>
      <c r="BK89" s="183">
        <f t="shared" si="9"/>
        <v>0</v>
      </c>
      <c r="BL89" s="23" t="s">
        <v>233</v>
      </c>
      <c r="BM89" s="23" t="s">
        <v>719</v>
      </c>
    </row>
    <row r="90" spans="2:65" s="1" customFormat="1" ht="25.5" customHeight="1">
      <c r="B90" s="172"/>
      <c r="C90" s="173" t="s">
        <v>165</v>
      </c>
      <c r="D90" s="173" t="s">
        <v>142</v>
      </c>
      <c r="E90" s="174" t="s">
        <v>720</v>
      </c>
      <c r="F90" s="175" t="s">
        <v>721</v>
      </c>
      <c r="G90" s="176" t="s">
        <v>196</v>
      </c>
      <c r="H90" s="177">
        <v>170</v>
      </c>
      <c r="I90" s="178"/>
      <c r="J90" s="177">
        <f t="shared" si="0"/>
        <v>0</v>
      </c>
      <c r="K90" s="175" t="s">
        <v>146</v>
      </c>
      <c r="L90" s="40"/>
      <c r="M90" s="179" t="s">
        <v>5</v>
      </c>
      <c r="N90" s="180" t="s">
        <v>42</v>
      </c>
      <c r="O90" s="41"/>
      <c r="P90" s="181">
        <f t="shared" si="1"/>
        <v>0</v>
      </c>
      <c r="Q90" s="181">
        <v>0</v>
      </c>
      <c r="R90" s="181">
        <f t="shared" si="2"/>
        <v>0</v>
      </c>
      <c r="S90" s="181">
        <v>0</v>
      </c>
      <c r="T90" s="182">
        <f t="shared" si="3"/>
        <v>0</v>
      </c>
      <c r="AR90" s="23" t="s">
        <v>233</v>
      </c>
      <c r="AT90" s="23" t="s">
        <v>142</v>
      </c>
      <c r="AU90" s="23" t="s">
        <v>81</v>
      </c>
      <c r="AY90" s="23" t="s">
        <v>139</v>
      </c>
      <c r="BE90" s="183">
        <f t="shared" si="4"/>
        <v>0</v>
      </c>
      <c r="BF90" s="183">
        <f t="shared" si="5"/>
        <v>0</v>
      </c>
      <c r="BG90" s="183">
        <f t="shared" si="6"/>
        <v>0</v>
      </c>
      <c r="BH90" s="183">
        <f t="shared" si="7"/>
        <v>0</v>
      </c>
      <c r="BI90" s="183">
        <f t="shared" si="8"/>
        <v>0</v>
      </c>
      <c r="BJ90" s="23" t="s">
        <v>79</v>
      </c>
      <c r="BK90" s="183">
        <f t="shared" si="9"/>
        <v>0</v>
      </c>
      <c r="BL90" s="23" t="s">
        <v>233</v>
      </c>
      <c r="BM90" s="23" t="s">
        <v>722</v>
      </c>
    </row>
    <row r="91" spans="2:65" s="1" customFormat="1" ht="25.5" customHeight="1">
      <c r="B91" s="172"/>
      <c r="C91" s="173" t="s">
        <v>193</v>
      </c>
      <c r="D91" s="173" t="s">
        <v>142</v>
      </c>
      <c r="E91" s="174" t="s">
        <v>720</v>
      </c>
      <c r="F91" s="175" t="s">
        <v>721</v>
      </c>
      <c r="G91" s="176" t="s">
        <v>196</v>
      </c>
      <c r="H91" s="177">
        <v>220</v>
      </c>
      <c r="I91" s="178"/>
      <c r="J91" s="177">
        <f t="shared" si="0"/>
        <v>0</v>
      </c>
      <c r="K91" s="175" t="s">
        <v>146</v>
      </c>
      <c r="L91" s="40"/>
      <c r="M91" s="179" t="s">
        <v>5</v>
      </c>
      <c r="N91" s="180" t="s">
        <v>42</v>
      </c>
      <c r="O91" s="41"/>
      <c r="P91" s="181">
        <f t="shared" si="1"/>
        <v>0</v>
      </c>
      <c r="Q91" s="181">
        <v>0</v>
      </c>
      <c r="R91" s="181">
        <f t="shared" si="2"/>
        <v>0</v>
      </c>
      <c r="S91" s="181">
        <v>0</v>
      </c>
      <c r="T91" s="182">
        <f t="shared" si="3"/>
        <v>0</v>
      </c>
      <c r="AR91" s="23" t="s">
        <v>233</v>
      </c>
      <c r="AT91" s="23" t="s">
        <v>142</v>
      </c>
      <c r="AU91" s="23" t="s">
        <v>81</v>
      </c>
      <c r="AY91" s="23" t="s">
        <v>139</v>
      </c>
      <c r="BE91" s="183">
        <f t="shared" si="4"/>
        <v>0</v>
      </c>
      <c r="BF91" s="183">
        <f t="shared" si="5"/>
        <v>0</v>
      </c>
      <c r="BG91" s="183">
        <f t="shared" si="6"/>
        <v>0</v>
      </c>
      <c r="BH91" s="183">
        <f t="shared" si="7"/>
        <v>0</v>
      </c>
      <c r="BI91" s="183">
        <f t="shared" si="8"/>
        <v>0</v>
      </c>
      <c r="BJ91" s="23" t="s">
        <v>79</v>
      </c>
      <c r="BK91" s="183">
        <f t="shared" si="9"/>
        <v>0</v>
      </c>
      <c r="BL91" s="23" t="s">
        <v>233</v>
      </c>
      <c r="BM91" s="23" t="s">
        <v>723</v>
      </c>
    </row>
    <row r="92" spans="2:65" s="1" customFormat="1" ht="25.5" customHeight="1">
      <c r="B92" s="172"/>
      <c r="C92" s="173" t="s">
        <v>200</v>
      </c>
      <c r="D92" s="173" t="s">
        <v>142</v>
      </c>
      <c r="E92" s="174" t="s">
        <v>720</v>
      </c>
      <c r="F92" s="175" t="s">
        <v>721</v>
      </c>
      <c r="G92" s="176" t="s">
        <v>196</v>
      </c>
      <c r="H92" s="177">
        <v>85</v>
      </c>
      <c r="I92" s="178"/>
      <c r="J92" s="177">
        <f t="shared" si="0"/>
        <v>0</v>
      </c>
      <c r="K92" s="175" t="s">
        <v>146</v>
      </c>
      <c r="L92" s="40"/>
      <c r="M92" s="179" t="s">
        <v>5</v>
      </c>
      <c r="N92" s="180" t="s">
        <v>42</v>
      </c>
      <c r="O92" s="41"/>
      <c r="P92" s="181">
        <f t="shared" si="1"/>
        <v>0</v>
      </c>
      <c r="Q92" s="181">
        <v>0</v>
      </c>
      <c r="R92" s="181">
        <f t="shared" si="2"/>
        <v>0</v>
      </c>
      <c r="S92" s="181">
        <v>0</v>
      </c>
      <c r="T92" s="182">
        <f t="shared" si="3"/>
        <v>0</v>
      </c>
      <c r="AR92" s="23" t="s">
        <v>233</v>
      </c>
      <c r="AT92" s="23" t="s">
        <v>142</v>
      </c>
      <c r="AU92" s="23" t="s">
        <v>81</v>
      </c>
      <c r="AY92" s="23" t="s">
        <v>139</v>
      </c>
      <c r="BE92" s="183">
        <f t="shared" si="4"/>
        <v>0</v>
      </c>
      <c r="BF92" s="183">
        <f t="shared" si="5"/>
        <v>0</v>
      </c>
      <c r="BG92" s="183">
        <f t="shared" si="6"/>
        <v>0</v>
      </c>
      <c r="BH92" s="183">
        <f t="shared" si="7"/>
        <v>0</v>
      </c>
      <c r="BI92" s="183">
        <f t="shared" si="8"/>
        <v>0</v>
      </c>
      <c r="BJ92" s="23" t="s">
        <v>79</v>
      </c>
      <c r="BK92" s="183">
        <f t="shared" si="9"/>
        <v>0</v>
      </c>
      <c r="BL92" s="23" t="s">
        <v>233</v>
      </c>
      <c r="BM92" s="23" t="s">
        <v>724</v>
      </c>
    </row>
    <row r="93" spans="2:65" s="1" customFormat="1" ht="25.5" customHeight="1">
      <c r="B93" s="172"/>
      <c r="C93" s="173" t="s">
        <v>205</v>
      </c>
      <c r="D93" s="173" t="s">
        <v>142</v>
      </c>
      <c r="E93" s="174" t="s">
        <v>725</v>
      </c>
      <c r="F93" s="175" t="s">
        <v>726</v>
      </c>
      <c r="G93" s="176" t="s">
        <v>196</v>
      </c>
      <c r="H93" s="177">
        <v>25</v>
      </c>
      <c r="I93" s="178"/>
      <c r="J93" s="177">
        <f t="shared" si="0"/>
        <v>0</v>
      </c>
      <c r="K93" s="175" t="s">
        <v>146</v>
      </c>
      <c r="L93" s="40"/>
      <c r="M93" s="179" t="s">
        <v>5</v>
      </c>
      <c r="N93" s="180" t="s">
        <v>42</v>
      </c>
      <c r="O93" s="41"/>
      <c r="P93" s="181">
        <f t="shared" si="1"/>
        <v>0</v>
      </c>
      <c r="Q93" s="181">
        <v>0</v>
      </c>
      <c r="R93" s="181">
        <f t="shared" si="2"/>
        <v>0</v>
      </c>
      <c r="S93" s="181">
        <v>0</v>
      </c>
      <c r="T93" s="182">
        <f t="shared" si="3"/>
        <v>0</v>
      </c>
      <c r="AR93" s="23" t="s">
        <v>233</v>
      </c>
      <c r="AT93" s="23" t="s">
        <v>142</v>
      </c>
      <c r="AU93" s="23" t="s">
        <v>81</v>
      </c>
      <c r="AY93" s="23" t="s">
        <v>139</v>
      </c>
      <c r="BE93" s="183">
        <f t="shared" si="4"/>
        <v>0</v>
      </c>
      <c r="BF93" s="183">
        <f t="shared" si="5"/>
        <v>0</v>
      </c>
      <c r="BG93" s="183">
        <f t="shared" si="6"/>
        <v>0</v>
      </c>
      <c r="BH93" s="183">
        <f t="shared" si="7"/>
        <v>0</v>
      </c>
      <c r="BI93" s="183">
        <f t="shared" si="8"/>
        <v>0</v>
      </c>
      <c r="BJ93" s="23" t="s">
        <v>79</v>
      </c>
      <c r="BK93" s="183">
        <f t="shared" si="9"/>
        <v>0</v>
      </c>
      <c r="BL93" s="23" t="s">
        <v>233</v>
      </c>
      <c r="BM93" s="23" t="s">
        <v>727</v>
      </c>
    </row>
    <row r="94" spans="2:65" s="1" customFormat="1" ht="16.5" customHeight="1">
      <c r="B94" s="172"/>
      <c r="C94" s="173" t="s">
        <v>211</v>
      </c>
      <c r="D94" s="173" t="s">
        <v>142</v>
      </c>
      <c r="E94" s="174" t="s">
        <v>728</v>
      </c>
      <c r="F94" s="175" t="s">
        <v>729</v>
      </c>
      <c r="G94" s="176" t="s">
        <v>730</v>
      </c>
      <c r="H94" s="177">
        <v>4</v>
      </c>
      <c r="I94" s="178"/>
      <c r="J94" s="177">
        <f t="shared" si="0"/>
        <v>0</v>
      </c>
      <c r="K94" s="308" t="s">
        <v>146</v>
      </c>
      <c r="L94" s="40"/>
      <c r="M94" s="179" t="s">
        <v>5</v>
      </c>
      <c r="N94" s="180" t="s">
        <v>42</v>
      </c>
      <c r="O94" s="41"/>
      <c r="P94" s="181">
        <f t="shared" si="1"/>
        <v>0</v>
      </c>
      <c r="Q94" s="181">
        <v>0</v>
      </c>
      <c r="R94" s="181">
        <f t="shared" si="2"/>
        <v>0</v>
      </c>
      <c r="S94" s="181">
        <v>0</v>
      </c>
      <c r="T94" s="182">
        <f t="shared" si="3"/>
        <v>0</v>
      </c>
      <c r="AR94" s="23" t="s">
        <v>233</v>
      </c>
      <c r="AT94" s="23" t="s">
        <v>142</v>
      </c>
      <c r="AU94" s="23" t="s">
        <v>81</v>
      </c>
      <c r="AY94" s="23" t="s">
        <v>139</v>
      </c>
      <c r="BE94" s="183">
        <f t="shared" si="4"/>
        <v>0</v>
      </c>
      <c r="BF94" s="183">
        <f t="shared" si="5"/>
        <v>0</v>
      </c>
      <c r="BG94" s="183">
        <f t="shared" si="6"/>
        <v>0</v>
      </c>
      <c r="BH94" s="183">
        <f t="shared" si="7"/>
        <v>0</v>
      </c>
      <c r="BI94" s="183">
        <f t="shared" si="8"/>
        <v>0</v>
      </c>
      <c r="BJ94" s="23" t="s">
        <v>79</v>
      </c>
      <c r="BK94" s="183">
        <f t="shared" si="9"/>
        <v>0</v>
      </c>
      <c r="BL94" s="23" t="s">
        <v>233</v>
      </c>
      <c r="BM94" s="23" t="s">
        <v>731</v>
      </c>
    </row>
    <row r="95" spans="2:65" s="1" customFormat="1" ht="16.5" customHeight="1">
      <c r="B95" s="172"/>
      <c r="C95" s="173" t="s">
        <v>215</v>
      </c>
      <c r="D95" s="173" t="s">
        <v>142</v>
      </c>
      <c r="E95" s="174" t="s">
        <v>732</v>
      </c>
      <c r="F95" s="175" t="s">
        <v>733</v>
      </c>
      <c r="G95" s="176" t="s">
        <v>730</v>
      </c>
      <c r="H95" s="177">
        <v>6</v>
      </c>
      <c r="I95" s="178"/>
      <c r="J95" s="177">
        <f t="shared" si="0"/>
        <v>0</v>
      </c>
      <c r="K95" s="308" t="s">
        <v>146</v>
      </c>
      <c r="L95" s="40"/>
      <c r="M95" s="179" t="s">
        <v>5</v>
      </c>
      <c r="N95" s="180" t="s">
        <v>42</v>
      </c>
      <c r="O95" s="41"/>
      <c r="P95" s="181">
        <f t="shared" si="1"/>
        <v>0</v>
      </c>
      <c r="Q95" s="181">
        <v>0</v>
      </c>
      <c r="R95" s="181">
        <f t="shared" si="2"/>
        <v>0</v>
      </c>
      <c r="S95" s="181">
        <v>0</v>
      </c>
      <c r="T95" s="182">
        <f t="shared" si="3"/>
        <v>0</v>
      </c>
      <c r="AR95" s="23" t="s">
        <v>233</v>
      </c>
      <c r="AT95" s="23" t="s">
        <v>142</v>
      </c>
      <c r="AU95" s="23" t="s">
        <v>81</v>
      </c>
      <c r="AY95" s="23" t="s">
        <v>139</v>
      </c>
      <c r="BE95" s="183">
        <f t="shared" si="4"/>
        <v>0</v>
      </c>
      <c r="BF95" s="183">
        <f t="shared" si="5"/>
        <v>0</v>
      </c>
      <c r="BG95" s="183">
        <f t="shared" si="6"/>
        <v>0</v>
      </c>
      <c r="BH95" s="183">
        <f t="shared" si="7"/>
        <v>0</v>
      </c>
      <c r="BI95" s="183">
        <f t="shared" si="8"/>
        <v>0</v>
      </c>
      <c r="BJ95" s="23" t="s">
        <v>79</v>
      </c>
      <c r="BK95" s="183">
        <f t="shared" si="9"/>
        <v>0</v>
      </c>
      <c r="BL95" s="23" t="s">
        <v>233</v>
      </c>
      <c r="BM95" s="23" t="s">
        <v>734</v>
      </c>
    </row>
    <row r="96" spans="2:65" s="1" customFormat="1" ht="16.5" customHeight="1">
      <c r="B96" s="172"/>
      <c r="C96" s="173" t="s">
        <v>221</v>
      </c>
      <c r="D96" s="173" t="s">
        <v>142</v>
      </c>
      <c r="E96" s="174" t="s">
        <v>735</v>
      </c>
      <c r="F96" s="175" t="s">
        <v>736</v>
      </c>
      <c r="G96" s="176" t="s">
        <v>730</v>
      </c>
      <c r="H96" s="177">
        <v>17</v>
      </c>
      <c r="I96" s="178"/>
      <c r="J96" s="177">
        <f t="shared" si="0"/>
        <v>0</v>
      </c>
      <c r="K96" s="308" t="s">
        <v>146</v>
      </c>
      <c r="L96" s="40"/>
      <c r="M96" s="179" t="s">
        <v>5</v>
      </c>
      <c r="N96" s="180" t="s">
        <v>42</v>
      </c>
      <c r="O96" s="41"/>
      <c r="P96" s="181">
        <f t="shared" si="1"/>
        <v>0</v>
      </c>
      <c r="Q96" s="181">
        <v>0</v>
      </c>
      <c r="R96" s="181">
        <f t="shared" si="2"/>
        <v>0</v>
      </c>
      <c r="S96" s="181">
        <v>0</v>
      </c>
      <c r="T96" s="182">
        <f t="shared" si="3"/>
        <v>0</v>
      </c>
      <c r="AR96" s="23" t="s">
        <v>233</v>
      </c>
      <c r="AT96" s="23" t="s">
        <v>142</v>
      </c>
      <c r="AU96" s="23" t="s">
        <v>81</v>
      </c>
      <c r="AY96" s="23" t="s">
        <v>139</v>
      </c>
      <c r="BE96" s="183">
        <f t="shared" si="4"/>
        <v>0</v>
      </c>
      <c r="BF96" s="183">
        <f t="shared" si="5"/>
        <v>0</v>
      </c>
      <c r="BG96" s="183">
        <f t="shared" si="6"/>
        <v>0</v>
      </c>
      <c r="BH96" s="183">
        <f t="shared" si="7"/>
        <v>0</v>
      </c>
      <c r="BI96" s="183">
        <f t="shared" si="8"/>
        <v>0</v>
      </c>
      <c r="BJ96" s="23" t="s">
        <v>79</v>
      </c>
      <c r="BK96" s="183">
        <f t="shared" si="9"/>
        <v>0</v>
      </c>
      <c r="BL96" s="23" t="s">
        <v>233</v>
      </c>
      <c r="BM96" s="23" t="s">
        <v>737</v>
      </c>
    </row>
    <row r="97" spans="2:65" s="1" customFormat="1" ht="16.5" customHeight="1">
      <c r="B97" s="172"/>
      <c r="C97" s="173" t="s">
        <v>11</v>
      </c>
      <c r="D97" s="173" t="s">
        <v>142</v>
      </c>
      <c r="E97" s="174" t="s">
        <v>738</v>
      </c>
      <c r="F97" s="175" t="s">
        <v>739</v>
      </c>
      <c r="G97" s="176" t="s">
        <v>730</v>
      </c>
      <c r="H97" s="177">
        <v>24</v>
      </c>
      <c r="I97" s="178"/>
      <c r="J97" s="177">
        <f t="shared" si="0"/>
        <v>0</v>
      </c>
      <c r="K97" s="308" t="s">
        <v>146</v>
      </c>
      <c r="L97" s="40"/>
      <c r="M97" s="179" t="s">
        <v>5</v>
      </c>
      <c r="N97" s="180" t="s">
        <v>42</v>
      </c>
      <c r="O97" s="41"/>
      <c r="P97" s="181">
        <f t="shared" si="1"/>
        <v>0</v>
      </c>
      <c r="Q97" s="181">
        <v>0</v>
      </c>
      <c r="R97" s="181">
        <f t="shared" si="2"/>
        <v>0</v>
      </c>
      <c r="S97" s="181">
        <v>0</v>
      </c>
      <c r="T97" s="182">
        <f t="shared" si="3"/>
        <v>0</v>
      </c>
      <c r="AR97" s="23" t="s">
        <v>233</v>
      </c>
      <c r="AT97" s="23" t="s">
        <v>142</v>
      </c>
      <c r="AU97" s="23" t="s">
        <v>81</v>
      </c>
      <c r="AY97" s="23" t="s">
        <v>139</v>
      </c>
      <c r="BE97" s="183">
        <f t="shared" si="4"/>
        <v>0</v>
      </c>
      <c r="BF97" s="183">
        <f t="shared" si="5"/>
        <v>0</v>
      </c>
      <c r="BG97" s="183">
        <f t="shared" si="6"/>
        <v>0</v>
      </c>
      <c r="BH97" s="183">
        <f t="shared" si="7"/>
        <v>0</v>
      </c>
      <c r="BI97" s="183">
        <f t="shared" si="8"/>
        <v>0</v>
      </c>
      <c r="BJ97" s="23" t="s">
        <v>79</v>
      </c>
      <c r="BK97" s="183">
        <f t="shared" si="9"/>
        <v>0</v>
      </c>
      <c r="BL97" s="23" t="s">
        <v>233</v>
      </c>
      <c r="BM97" s="23" t="s">
        <v>740</v>
      </c>
    </row>
    <row r="98" spans="2:65" s="1" customFormat="1" ht="25.5" customHeight="1">
      <c r="B98" s="172"/>
      <c r="C98" s="173" t="s">
        <v>233</v>
      </c>
      <c r="D98" s="173" t="s">
        <v>142</v>
      </c>
      <c r="E98" s="174" t="s">
        <v>741</v>
      </c>
      <c r="F98" s="175" t="s">
        <v>742</v>
      </c>
      <c r="G98" s="176" t="s">
        <v>162</v>
      </c>
      <c r="H98" s="177">
        <v>1</v>
      </c>
      <c r="I98" s="178"/>
      <c r="J98" s="177">
        <f t="shared" si="0"/>
        <v>0</v>
      </c>
      <c r="K98" s="175" t="s">
        <v>146</v>
      </c>
      <c r="L98" s="40"/>
      <c r="M98" s="179" t="s">
        <v>5</v>
      </c>
      <c r="N98" s="180" t="s">
        <v>42</v>
      </c>
      <c r="O98" s="41"/>
      <c r="P98" s="181">
        <f t="shared" si="1"/>
        <v>0</v>
      </c>
      <c r="Q98" s="181">
        <v>0</v>
      </c>
      <c r="R98" s="181">
        <f t="shared" si="2"/>
        <v>0</v>
      </c>
      <c r="S98" s="181">
        <v>0</v>
      </c>
      <c r="T98" s="182">
        <f t="shared" si="3"/>
        <v>0</v>
      </c>
      <c r="AR98" s="23" t="s">
        <v>233</v>
      </c>
      <c r="AT98" s="23" t="s">
        <v>142</v>
      </c>
      <c r="AU98" s="23" t="s">
        <v>81</v>
      </c>
      <c r="AY98" s="23" t="s">
        <v>139</v>
      </c>
      <c r="BE98" s="183">
        <f t="shared" si="4"/>
        <v>0</v>
      </c>
      <c r="BF98" s="183">
        <f t="shared" si="5"/>
        <v>0</v>
      </c>
      <c r="BG98" s="183">
        <f t="shared" si="6"/>
        <v>0</v>
      </c>
      <c r="BH98" s="183">
        <f t="shared" si="7"/>
        <v>0</v>
      </c>
      <c r="BI98" s="183">
        <f t="shared" si="8"/>
        <v>0</v>
      </c>
      <c r="BJ98" s="23" t="s">
        <v>79</v>
      </c>
      <c r="BK98" s="183">
        <f t="shared" si="9"/>
        <v>0</v>
      </c>
      <c r="BL98" s="23" t="s">
        <v>233</v>
      </c>
      <c r="BM98" s="23" t="s">
        <v>743</v>
      </c>
    </row>
    <row r="99" spans="2:65" s="1" customFormat="1" ht="25.5" customHeight="1">
      <c r="B99" s="172"/>
      <c r="C99" s="173" t="s">
        <v>237</v>
      </c>
      <c r="D99" s="173" t="s">
        <v>142</v>
      </c>
      <c r="E99" s="174" t="s">
        <v>744</v>
      </c>
      <c r="F99" s="175" t="s">
        <v>745</v>
      </c>
      <c r="G99" s="176" t="s">
        <v>162</v>
      </c>
      <c r="H99" s="177">
        <v>1</v>
      </c>
      <c r="I99" s="178"/>
      <c r="J99" s="177">
        <f t="shared" si="0"/>
        <v>0</v>
      </c>
      <c r="K99" s="175" t="s">
        <v>146</v>
      </c>
      <c r="L99" s="40"/>
      <c r="M99" s="179" t="s">
        <v>5</v>
      </c>
      <c r="N99" s="180" t="s">
        <v>42</v>
      </c>
      <c r="O99" s="41"/>
      <c r="P99" s="181">
        <f t="shared" si="1"/>
        <v>0</v>
      </c>
      <c r="Q99" s="181">
        <v>0</v>
      </c>
      <c r="R99" s="181">
        <f t="shared" si="2"/>
        <v>0</v>
      </c>
      <c r="S99" s="181">
        <v>0</v>
      </c>
      <c r="T99" s="182">
        <f t="shared" si="3"/>
        <v>0</v>
      </c>
      <c r="AR99" s="23" t="s">
        <v>233</v>
      </c>
      <c r="AT99" s="23" t="s">
        <v>142</v>
      </c>
      <c r="AU99" s="23" t="s">
        <v>81</v>
      </c>
      <c r="AY99" s="23" t="s">
        <v>139</v>
      </c>
      <c r="BE99" s="183">
        <f t="shared" si="4"/>
        <v>0</v>
      </c>
      <c r="BF99" s="183">
        <f t="shared" si="5"/>
        <v>0</v>
      </c>
      <c r="BG99" s="183">
        <f t="shared" si="6"/>
        <v>0</v>
      </c>
      <c r="BH99" s="183">
        <f t="shared" si="7"/>
        <v>0</v>
      </c>
      <c r="BI99" s="183">
        <f t="shared" si="8"/>
        <v>0</v>
      </c>
      <c r="BJ99" s="23" t="s">
        <v>79</v>
      </c>
      <c r="BK99" s="183">
        <f t="shared" si="9"/>
        <v>0</v>
      </c>
      <c r="BL99" s="23" t="s">
        <v>233</v>
      </c>
      <c r="BM99" s="23" t="s">
        <v>746</v>
      </c>
    </row>
    <row r="100" spans="2:65" s="1" customFormat="1" ht="25.5" customHeight="1">
      <c r="B100" s="172"/>
      <c r="C100" s="173" t="s">
        <v>242</v>
      </c>
      <c r="D100" s="173" t="s">
        <v>142</v>
      </c>
      <c r="E100" s="174" t="s">
        <v>747</v>
      </c>
      <c r="F100" s="175" t="s">
        <v>748</v>
      </c>
      <c r="G100" s="176" t="s">
        <v>162</v>
      </c>
      <c r="H100" s="177">
        <v>3</v>
      </c>
      <c r="I100" s="178"/>
      <c r="J100" s="177">
        <f t="shared" si="0"/>
        <v>0</v>
      </c>
      <c r="K100" s="175" t="s">
        <v>146</v>
      </c>
      <c r="L100" s="40"/>
      <c r="M100" s="179" t="s">
        <v>5</v>
      </c>
      <c r="N100" s="180" t="s">
        <v>42</v>
      </c>
      <c r="O100" s="41"/>
      <c r="P100" s="181">
        <f t="shared" si="1"/>
        <v>0</v>
      </c>
      <c r="Q100" s="181">
        <v>0</v>
      </c>
      <c r="R100" s="181">
        <f t="shared" si="2"/>
        <v>0</v>
      </c>
      <c r="S100" s="181">
        <v>0</v>
      </c>
      <c r="T100" s="182">
        <f t="shared" si="3"/>
        <v>0</v>
      </c>
      <c r="AR100" s="23" t="s">
        <v>233</v>
      </c>
      <c r="AT100" s="23" t="s">
        <v>142</v>
      </c>
      <c r="AU100" s="23" t="s">
        <v>81</v>
      </c>
      <c r="AY100" s="23" t="s">
        <v>139</v>
      </c>
      <c r="BE100" s="183">
        <f t="shared" si="4"/>
        <v>0</v>
      </c>
      <c r="BF100" s="183">
        <f t="shared" si="5"/>
        <v>0</v>
      </c>
      <c r="BG100" s="183">
        <f t="shared" si="6"/>
        <v>0</v>
      </c>
      <c r="BH100" s="183">
        <f t="shared" si="7"/>
        <v>0</v>
      </c>
      <c r="BI100" s="183">
        <f t="shared" si="8"/>
        <v>0</v>
      </c>
      <c r="BJ100" s="23" t="s">
        <v>79</v>
      </c>
      <c r="BK100" s="183">
        <f t="shared" si="9"/>
        <v>0</v>
      </c>
      <c r="BL100" s="23" t="s">
        <v>233</v>
      </c>
      <c r="BM100" s="23" t="s">
        <v>749</v>
      </c>
    </row>
    <row r="101" spans="2:65" s="1" customFormat="1" ht="25.5" customHeight="1">
      <c r="B101" s="172"/>
      <c r="C101" s="173" t="s">
        <v>251</v>
      </c>
      <c r="D101" s="173" t="s">
        <v>142</v>
      </c>
      <c r="E101" s="174" t="s">
        <v>750</v>
      </c>
      <c r="F101" s="175" t="s">
        <v>751</v>
      </c>
      <c r="G101" s="176" t="s">
        <v>162</v>
      </c>
      <c r="H101" s="177">
        <v>7</v>
      </c>
      <c r="I101" s="178"/>
      <c r="J101" s="177">
        <f t="shared" si="0"/>
        <v>0</v>
      </c>
      <c r="K101" s="175" t="s">
        <v>146</v>
      </c>
      <c r="L101" s="40"/>
      <c r="M101" s="179" t="s">
        <v>5</v>
      </c>
      <c r="N101" s="180" t="s">
        <v>42</v>
      </c>
      <c r="O101" s="41"/>
      <c r="P101" s="181">
        <f t="shared" si="1"/>
        <v>0</v>
      </c>
      <c r="Q101" s="181">
        <v>0</v>
      </c>
      <c r="R101" s="181">
        <f t="shared" si="2"/>
        <v>0</v>
      </c>
      <c r="S101" s="181">
        <v>0</v>
      </c>
      <c r="T101" s="182">
        <f t="shared" si="3"/>
        <v>0</v>
      </c>
      <c r="AR101" s="23" t="s">
        <v>233</v>
      </c>
      <c r="AT101" s="23" t="s">
        <v>142</v>
      </c>
      <c r="AU101" s="23" t="s">
        <v>81</v>
      </c>
      <c r="AY101" s="23" t="s">
        <v>139</v>
      </c>
      <c r="BE101" s="183">
        <f t="shared" si="4"/>
        <v>0</v>
      </c>
      <c r="BF101" s="183">
        <f t="shared" si="5"/>
        <v>0</v>
      </c>
      <c r="BG101" s="183">
        <f t="shared" si="6"/>
        <v>0</v>
      </c>
      <c r="BH101" s="183">
        <f t="shared" si="7"/>
        <v>0</v>
      </c>
      <c r="BI101" s="183">
        <f t="shared" si="8"/>
        <v>0</v>
      </c>
      <c r="BJ101" s="23" t="s">
        <v>79</v>
      </c>
      <c r="BK101" s="183">
        <f t="shared" si="9"/>
        <v>0</v>
      </c>
      <c r="BL101" s="23" t="s">
        <v>233</v>
      </c>
      <c r="BM101" s="23" t="s">
        <v>752</v>
      </c>
    </row>
    <row r="102" spans="2:65" s="1" customFormat="1" ht="25.5" customHeight="1">
      <c r="B102" s="172"/>
      <c r="C102" s="173" t="s">
        <v>258</v>
      </c>
      <c r="D102" s="173" t="s">
        <v>142</v>
      </c>
      <c r="E102" s="174" t="s">
        <v>753</v>
      </c>
      <c r="F102" s="175" t="s">
        <v>754</v>
      </c>
      <c r="G102" s="176" t="s">
        <v>162</v>
      </c>
      <c r="H102" s="177">
        <v>2</v>
      </c>
      <c r="I102" s="178"/>
      <c r="J102" s="177">
        <f t="shared" si="0"/>
        <v>0</v>
      </c>
      <c r="K102" s="175" t="s">
        <v>146</v>
      </c>
      <c r="L102" s="40"/>
      <c r="M102" s="179" t="s">
        <v>5</v>
      </c>
      <c r="N102" s="180" t="s">
        <v>42</v>
      </c>
      <c r="O102" s="41"/>
      <c r="P102" s="181">
        <f t="shared" si="1"/>
        <v>0</v>
      </c>
      <c r="Q102" s="181">
        <v>0</v>
      </c>
      <c r="R102" s="181">
        <f t="shared" si="2"/>
        <v>0</v>
      </c>
      <c r="S102" s="181">
        <v>0</v>
      </c>
      <c r="T102" s="182">
        <f t="shared" si="3"/>
        <v>0</v>
      </c>
      <c r="AR102" s="23" t="s">
        <v>233</v>
      </c>
      <c r="AT102" s="23" t="s">
        <v>142</v>
      </c>
      <c r="AU102" s="23" t="s">
        <v>81</v>
      </c>
      <c r="AY102" s="23" t="s">
        <v>139</v>
      </c>
      <c r="BE102" s="183">
        <f t="shared" si="4"/>
        <v>0</v>
      </c>
      <c r="BF102" s="183">
        <f t="shared" si="5"/>
        <v>0</v>
      </c>
      <c r="BG102" s="183">
        <f t="shared" si="6"/>
        <v>0</v>
      </c>
      <c r="BH102" s="183">
        <f t="shared" si="7"/>
        <v>0</v>
      </c>
      <c r="BI102" s="183">
        <f t="shared" si="8"/>
        <v>0</v>
      </c>
      <c r="BJ102" s="23" t="s">
        <v>79</v>
      </c>
      <c r="BK102" s="183">
        <f t="shared" si="9"/>
        <v>0</v>
      </c>
      <c r="BL102" s="23" t="s">
        <v>233</v>
      </c>
      <c r="BM102" s="23" t="s">
        <v>755</v>
      </c>
    </row>
    <row r="103" spans="2:65" s="1" customFormat="1" ht="25.5" customHeight="1">
      <c r="B103" s="172"/>
      <c r="C103" s="173" t="s">
        <v>10</v>
      </c>
      <c r="D103" s="173" t="s">
        <v>142</v>
      </c>
      <c r="E103" s="174" t="s">
        <v>756</v>
      </c>
      <c r="F103" s="175" t="s">
        <v>757</v>
      </c>
      <c r="G103" s="176" t="s">
        <v>162</v>
      </c>
      <c r="H103" s="177">
        <v>1</v>
      </c>
      <c r="I103" s="178"/>
      <c r="J103" s="177">
        <f t="shared" si="0"/>
        <v>0</v>
      </c>
      <c r="K103" s="175" t="s">
        <v>146</v>
      </c>
      <c r="L103" s="40"/>
      <c r="M103" s="179" t="s">
        <v>5</v>
      </c>
      <c r="N103" s="180" t="s">
        <v>42</v>
      </c>
      <c r="O103" s="41"/>
      <c r="P103" s="181">
        <f t="shared" si="1"/>
        <v>0</v>
      </c>
      <c r="Q103" s="181">
        <v>0</v>
      </c>
      <c r="R103" s="181">
        <f t="shared" si="2"/>
        <v>0</v>
      </c>
      <c r="S103" s="181">
        <v>0</v>
      </c>
      <c r="T103" s="182">
        <f t="shared" si="3"/>
        <v>0</v>
      </c>
      <c r="AR103" s="23" t="s">
        <v>233</v>
      </c>
      <c r="AT103" s="23" t="s">
        <v>142</v>
      </c>
      <c r="AU103" s="23" t="s">
        <v>81</v>
      </c>
      <c r="AY103" s="23" t="s">
        <v>139</v>
      </c>
      <c r="BE103" s="183">
        <f t="shared" si="4"/>
        <v>0</v>
      </c>
      <c r="BF103" s="183">
        <f t="shared" si="5"/>
        <v>0</v>
      </c>
      <c r="BG103" s="183">
        <f t="shared" si="6"/>
        <v>0</v>
      </c>
      <c r="BH103" s="183">
        <f t="shared" si="7"/>
        <v>0</v>
      </c>
      <c r="BI103" s="183">
        <f t="shared" si="8"/>
        <v>0</v>
      </c>
      <c r="BJ103" s="23" t="s">
        <v>79</v>
      </c>
      <c r="BK103" s="183">
        <f t="shared" si="9"/>
        <v>0</v>
      </c>
      <c r="BL103" s="23" t="s">
        <v>233</v>
      </c>
      <c r="BM103" s="23" t="s">
        <v>758</v>
      </c>
    </row>
    <row r="104" spans="2:65" s="1" customFormat="1" ht="25.5" customHeight="1">
      <c r="B104" s="172"/>
      <c r="C104" s="173" t="s">
        <v>269</v>
      </c>
      <c r="D104" s="173" t="s">
        <v>142</v>
      </c>
      <c r="E104" s="174" t="s">
        <v>759</v>
      </c>
      <c r="F104" s="175" t="s">
        <v>760</v>
      </c>
      <c r="G104" s="176" t="s">
        <v>162</v>
      </c>
      <c r="H104" s="177">
        <v>70</v>
      </c>
      <c r="I104" s="178"/>
      <c r="J104" s="177">
        <f t="shared" si="0"/>
        <v>0</v>
      </c>
      <c r="K104" s="175" t="s">
        <v>146</v>
      </c>
      <c r="L104" s="40"/>
      <c r="M104" s="179" t="s">
        <v>5</v>
      </c>
      <c r="N104" s="180" t="s">
        <v>42</v>
      </c>
      <c r="O104" s="41"/>
      <c r="P104" s="181">
        <f t="shared" si="1"/>
        <v>0</v>
      </c>
      <c r="Q104" s="181">
        <v>0</v>
      </c>
      <c r="R104" s="181">
        <f t="shared" si="2"/>
        <v>0</v>
      </c>
      <c r="S104" s="181">
        <v>0</v>
      </c>
      <c r="T104" s="182">
        <f t="shared" si="3"/>
        <v>0</v>
      </c>
      <c r="AR104" s="23" t="s">
        <v>233</v>
      </c>
      <c r="AT104" s="23" t="s">
        <v>142</v>
      </c>
      <c r="AU104" s="23" t="s">
        <v>81</v>
      </c>
      <c r="AY104" s="23" t="s">
        <v>139</v>
      </c>
      <c r="BE104" s="183">
        <f t="shared" si="4"/>
        <v>0</v>
      </c>
      <c r="BF104" s="183">
        <f t="shared" si="5"/>
        <v>0</v>
      </c>
      <c r="BG104" s="183">
        <f t="shared" si="6"/>
        <v>0</v>
      </c>
      <c r="BH104" s="183">
        <f t="shared" si="7"/>
        <v>0</v>
      </c>
      <c r="BI104" s="183">
        <f t="shared" si="8"/>
        <v>0</v>
      </c>
      <c r="BJ104" s="23" t="s">
        <v>79</v>
      </c>
      <c r="BK104" s="183">
        <f t="shared" si="9"/>
        <v>0</v>
      </c>
      <c r="BL104" s="23" t="s">
        <v>233</v>
      </c>
      <c r="BM104" s="23" t="s">
        <v>761</v>
      </c>
    </row>
    <row r="105" spans="2:65" s="1" customFormat="1" ht="25.5" customHeight="1">
      <c r="B105" s="172"/>
      <c r="C105" s="173" t="s">
        <v>274</v>
      </c>
      <c r="D105" s="173" t="s">
        <v>142</v>
      </c>
      <c r="E105" s="174" t="s">
        <v>762</v>
      </c>
      <c r="F105" s="175" t="s">
        <v>763</v>
      </c>
      <c r="G105" s="176" t="s">
        <v>162</v>
      </c>
      <c r="H105" s="177">
        <v>7</v>
      </c>
      <c r="I105" s="178"/>
      <c r="J105" s="177">
        <f t="shared" si="0"/>
        <v>0</v>
      </c>
      <c r="K105" s="175" t="s">
        <v>146</v>
      </c>
      <c r="L105" s="40"/>
      <c r="M105" s="179" t="s">
        <v>5</v>
      </c>
      <c r="N105" s="180" t="s">
        <v>42</v>
      </c>
      <c r="O105" s="41"/>
      <c r="P105" s="181">
        <f t="shared" si="1"/>
        <v>0</v>
      </c>
      <c r="Q105" s="181">
        <v>0</v>
      </c>
      <c r="R105" s="181">
        <f t="shared" si="2"/>
        <v>0</v>
      </c>
      <c r="S105" s="181">
        <v>0</v>
      </c>
      <c r="T105" s="182">
        <f t="shared" si="3"/>
        <v>0</v>
      </c>
      <c r="AR105" s="23" t="s">
        <v>233</v>
      </c>
      <c r="AT105" s="23" t="s">
        <v>142</v>
      </c>
      <c r="AU105" s="23" t="s">
        <v>81</v>
      </c>
      <c r="AY105" s="23" t="s">
        <v>139</v>
      </c>
      <c r="BE105" s="183">
        <f t="shared" si="4"/>
        <v>0</v>
      </c>
      <c r="BF105" s="183">
        <f t="shared" si="5"/>
        <v>0</v>
      </c>
      <c r="BG105" s="183">
        <f t="shared" si="6"/>
        <v>0</v>
      </c>
      <c r="BH105" s="183">
        <f t="shared" si="7"/>
        <v>0</v>
      </c>
      <c r="BI105" s="183">
        <f t="shared" si="8"/>
        <v>0</v>
      </c>
      <c r="BJ105" s="23" t="s">
        <v>79</v>
      </c>
      <c r="BK105" s="183">
        <f t="shared" si="9"/>
        <v>0</v>
      </c>
      <c r="BL105" s="23" t="s">
        <v>233</v>
      </c>
      <c r="BM105" s="23" t="s">
        <v>764</v>
      </c>
    </row>
    <row r="106" spans="2:65" s="1" customFormat="1" ht="25.5" customHeight="1">
      <c r="B106" s="172"/>
      <c r="C106" s="173" t="s">
        <v>278</v>
      </c>
      <c r="D106" s="173" t="s">
        <v>142</v>
      </c>
      <c r="E106" s="174" t="s">
        <v>762</v>
      </c>
      <c r="F106" s="175" t="s">
        <v>763</v>
      </c>
      <c r="G106" s="176" t="s">
        <v>162</v>
      </c>
      <c r="H106" s="177">
        <v>3</v>
      </c>
      <c r="I106" s="178"/>
      <c r="J106" s="177">
        <f t="shared" si="0"/>
        <v>0</v>
      </c>
      <c r="K106" s="175" t="s">
        <v>146</v>
      </c>
      <c r="L106" s="40"/>
      <c r="M106" s="179" t="s">
        <v>5</v>
      </c>
      <c r="N106" s="180" t="s">
        <v>42</v>
      </c>
      <c r="O106" s="41"/>
      <c r="P106" s="181">
        <f t="shared" si="1"/>
        <v>0</v>
      </c>
      <c r="Q106" s="181">
        <v>0</v>
      </c>
      <c r="R106" s="181">
        <f t="shared" si="2"/>
        <v>0</v>
      </c>
      <c r="S106" s="181">
        <v>0</v>
      </c>
      <c r="T106" s="182">
        <f t="shared" si="3"/>
        <v>0</v>
      </c>
      <c r="AR106" s="23" t="s">
        <v>233</v>
      </c>
      <c r="AT106" s="23" t="s">
        <v>142</v>
      </c>
      <c r="AU106" s="23" t="s">
        <v>81</v>
      </c>
      <c r="AY106" s="23" t="s">
        <v>139</v>
      </c>
      <c r="BE106" s="183">
        <f t="shared" si="4"/>
        <v>0</v>
      </c>
      <c r="BF106" s="183">
        <f t="shared" si="5"/>
        <v>0</v>
      </c>
      <c r="BG106" s="183">
        <f t="shared" si="6"/>
        <v>0</v>
      </c>
      <c r="BH106" s="183">
        <f t="shared" si="7"/>
        <v>0</v>
      </c>
      <c r="BI106" s="183">
        <f t="shared" si="8"/>
        <v>0</v>
      </c>
      <c r="BJ106" s="23" t="s">
        <v>79</v>
      </c>
      <c r="BK106" s="183">
        <f t="shared" si="9"/>
        <v>0</v>
      </c>
      <c r="BL106" s="23" t="s">
        <v>233</v>
      </c>
      <c r="BM106" s="23" t="s">
        <v>765</v>
      </c>
    </row>
    <row r="107" spans="2:65" s="1" customFormat="1" ht="16.5" customHeight="1">
      <c r="B107" s="172"/>
      <c r="C107" s="173" t="s">
        <v>283</v>
      </c>
      <c r="D107" s="173" t="s">
        <v>142</v>
      </c>
      <c r="E107" s="174" t="s">
        <v>766</v>
      </c>
      <c r="F107" s="175" t="s">
        <v>767</v>
      </c>
      <c r="G107" s="176" t="s">
        <v>162</v>
      </c>
      <c r="H107" s="177">
        <v>1</v>
      </c>
      <c r="I107" s="178"/>
      <c r="J107" s="177">
        <f t="shared" si="0"/>
        <v>0</v>
      </c>
      <c r="K107" s="175" t="s">
        <v>146</v>
      </c>
      <c r="L107" s="40"/>
      <c r="M107" s="179" t="s">
        <v>5</v>
      </c>
      <c r="N107" s="180" t="s">
        <v>42</v>
      </c>
      <c r="O107" s="41"/>
      <c r="P107" s="181">
        <f t="shared" si="1"/>
        <v>0</v>
      </c>
      <c r="Q107" s="181">
        <v>0</v>
      </c>
      <c r="R107" s="181">
        <f t="shared" si="2"/>
        <v>0</v>
      </c>
      <c r="S107" s="181">
        <v>0</v>
      </c>
      <c r="T107" s="182">
        <f t="shared" si="3"/>
        <v>0</v>
      </c>
      <c r="AR107" s="23" t="s">
        <v>233</v>
      </c>
      <c r="AT107" s="23" t="s">
        <v>142</v>
      </c>
      <c r="AU107" s="23" t="s">
        <v>81</v>
      </c>
      <c r="AY107" s="23" t="s">
        <v>139</v>
      </c>
      <c r="BE107" s="183">
        <f t="shared" si="4"/>
        <v>0</v>
      </c>
      <c r="BF107" s="183">
        <f t="shared" si="5"/>
        <v>0</v>
      </c>
      <c r="BG107" s="183">
        <f t="shared" si="6"/>
        <v>0</v>
      </c>
      <c r="BH107" s="183">
        <f t="shared" si="7"/>
        <v>0</v>
      </c>
      <c r="BI107" s="183">
        <f t="shared" si="8"/>
        <v>0</v>
      </c>
      <c r="BJ107" s="23" t="s">
        <v>79</v>
      </c>
      <c r="BK107" s="183">
        <f t="shared" si="9"/>
        <v>0</v>
      </c>
      <c r="BL107" s="23" t="s">
        <v>233</v>
      </c>
      <c r="BM107" s="23" t="s">
        <v>768</v>
      </c>
    </row>
    <row r="108" spans="2:65" s="1" customFormat="1" ht="25.5" customHeight="1">
      <c r="B108" s="172"/>
      <c r="C108" s="173" t="s">
        <v>288</v>
      </c>
      <c r="D108" s="173" t="s">
        <v>142</v>
      </c>
      <c r="E108" s="174" t="s">
        <v>769</v>
      </c>
      <c r="F108" s="175" t="s">
        <v>770</v>
      </c>
      <c r="G108" s="176" t="s">
        <v>162</v>
      </c>
      <c r="H108" s="177">
        <v>1</v>
      </c>
      <c r="I108" s="178"/>
      <c r="J108" s="177">
        <f t="shared" si="0"/>
        <v>0</v>
      </c>
      <c r="K108" s="175" t="s">
        <v>146</v>
      </c>
      <c r="L108" s="40"/>
      <c r="M108" s="179" t="s">
        <v>5</v>
      </c>
      <c r="N108" s="180" t="s">
        <v>42</v>
      </c>
      <c r="O108" s="41"/>
      <c r="P108" s="181">
        <f t="shared" si="1"/>
        <v>0</v>
      </c>
      <c r="Q108" s="181">
        <v>0</v>
      </c>
      <c r="R108" s="181">
        <f t="shared" si="2"/>
        <v>0</v>
      </c>
      <c r="S108" s="181">
        <v>0</v>
      </c>
      <c r="T108" s="182">
        <f t="shared" si="3"/>
        <v>0</v>
      </c>
      <c r="AR108" s="23" t="s">
        <v>233</v>
      </c>
      <c r="AT108" s="23" t="s">
        <v>142</v>
      </c>
      <c r="AU108" s="23" t="s">
        <v>81</v>
      </c>
      <c r="AY108" s="23" t="s">
        <v>139</v>
      </c>
      <c r="BE108" s="183">
        <f t="shared" si="4"/>
        <v>0</v>
      </c>
      <c r="BF108" s="183">
        <f t="shared" si="5"/>
        <v>0</v>
      </c>
      <c r="BG108" s="183">
        <f t="shared" si="6"/>
        <v>0</v>
      </c>
      <c r="BH108" s="183">
        <f t="shared" si="7"/>
        <v>0</v>
      </c>
      <c r="BI108" s="183">
        <f t="shared" si="8"/>
        <v>0</v>
      </c>
      <c r="BJ108" s="23" t="s">
        <v>79</v>
      </c>
      <c r="BK108" s="183">
        <f t="shared" si="9"/>
        <v>0</v>
      </c>
      <c r="BL108" s="23" t="s">
        <v>233</v>
      </c>
      <c r="BM108" s="23" t="s">
        <v>771</v>
      </c>
    </row>
    <row r="109" spans="2:65" s="1" customFormat="1" ht="25.5" customHeight="1">
      <c r="B109" s="172"/>
      <c r="C109" s="173" t="s">
        <v>292</v>
      </c>
      <c r="D109" s="173" t="s">
        <v>142</v>
      </c>
      <c r="E109" s="174" t="s">
        <v>772</v>
      </c>
      <c r="F109" s="175" t="s">
        <v>773</v>
      </c>
      <c r="G109" s="176" t="s">
        <v>162</v>
      </c>
      <c r="H109" s="177">
        <v>1</v>
      </c>
      <c r="I109" s="178"/>
      <c r="J109" s="177">
        <f t="shared" si="0"/>
        <v>0</v>
      </c>
      <c r="K109" s="175" t="s">
        <v>146</v>
      </c>
      <c r="L109" s="40"/>
      <c r="M109" s="179" t="s">
        <v>5</v>
      </c>
      <c r="N109" s="180" t="s">
        <v>42</v>
      </c>
      <c r="O109" s="41"/>
      <c r="P109" s="181">
        <f t="shared" si="1"/>
        <v>0</v>
      </c>
      <c r="Q109" s="181">
        <v>0</v>
      </c>
      <c r="R109" s="181">
        <f t="shared" si="2"/>
        <v>0</v>
      </c>
      <c r="S109" s="181">
        <v>0</v>
      </c>
      <c r="T109" s="182">
        <f t="shared" si="3"/>
        <v>0</v>
      </c>
      <c r="AR109" s="23" t="s">
        <v>233</v>
      </c>
      <c r="AT109" s="23" t="s">
        <v>142</v>
      </c>
      <c r="AU109" s="23" t="s">
        <v>81</v>
      </c>
      <c r="AY109" s="23" t="s">
        <v>139</v>
      </c>
      <c r="BE109" s="183">
        <f t="shared" si="4"/>
        <v>0</v>
      </c>
      <c r="BF109" s="183">
        <f t="shared" si="5"/>
        <v>0</v>
      </c>
      <c r="BG109" s="183">
        <f t="shared" si="6"/>
        <v>0</v>
      </c>
      <c r="BH109" s="183">
        <f t="shared" si="7"/>
        <v>0</v>
      </c>
      <c r="BI109" s="183">
        <f t="shared" si="8"/>
        <v>0</v>
      </c>
      <c r="BJ109" s="23" t="s">
        <v>79</v>
      </c>
      <c r="BK109" s="183">
        <f t="shared" si="9"/>
        <v>0</v>
      </c>
      <c r="BL109" s="23" t="s">
        <v>233</v>
      </c>
      <c r="BM109" s="23" t="s">
        <v>774</v>
      </c>
    </row>
    <row r="110" spans="2:65" s="1" customFormat="1" ht="16.5" customHeight="1">
      <c r="B110" s="172"/>
      <c r="C110" s="173" t="s">
        <v>297</v>
      </c>
      <c r="D110" s="173" t="s">
        <v>142</v>
      </c>
      <c r="E110" s="174" t="s">
        <v>775</v>
      </c>
      <c r="F110" s="175" t="s">
        <v>776</v>
      </c>
      <c r="G110" s="176" t="s">
        <v>730</v>
      </c>
      <c r="H110" s="177">
        <v>3</v>
      </c>
      <c r="I110" s="178"/>
      <c r="J110" s="177">
        <f t="shared" si="0"/>
        <v>0</v>
      </c>
      <c r="K110" s="308" t="s">
        <v>146</v>
      </c>
      <c r="L110" s="40"/>
      <c r="M110" s="179" t="s">
        <v>5</v>
      </c>
      <c r="N110" s="180" t="s">
        <v>42</v>
      </c>
      <c r="O110" s="41"/>
      <c r="P110" s="181">
        <f t="shared" si="1"/>
        <v>0</v>
      </c>
      <c r="Q110" s="181">
        <v>0</v>
      </c>
      <c r="R110" s="181">
        <f t="shared" si="2"/>
        <v>0</v>
      </c>
      <c r="S110" s="181">
        <v>0</v>
      </c>
      <c r="T110" s="182">
        <f t="shared" si="3"/>
        <v>0</v>
      </c>
      <c r="AR110" s="23" t="s">
        <v>233</v>
      </c>
      <c r="AT110" s="23" t="s">
        <v>142</v>
      </c>
      <c r="AU110" s="23" t="s">
        <v>81</v>
      </c>
      <c r="AY110" s="23" t="s">
        <v>139</v>
      </c>
      <c r="BE110" s="183">
        <f t="shared" si="4"/>
        <v>0</v>
      </c>
      <c r="BF110" s="183">
        <f t="shared" si="5"/>
        <v>0</v>
      </c>
      <c r="BG110" s="183">
        <f t="shared" si="6"/>
        <v>0</v>
      </c>
      <c r="BH110" s="183">
        <f t="shared" si="7"/>
        <v>0</v>
      </c>
      <c r="BI110" s="183">
        <f t="shared" si="8"/>
        <v>0</v>
      </c>
      <c r="BJ110" s="23" t="s">
        <v>79</v>
      </c>
      <c r="BK110" s="183">
        <f t="shared" si="9"/>
        <v>0</v>
      </c>
      <c r="BL110" s="23" t="s">
        <v>233</v>
      </c>
      <c r="BM110" s="23" t="s">
        <v>777</v>
      </c>
    </row>
    <row r="111" spans="2:65" s="1" customFormat="1" ht="25.5" customHeight="1">
      <c r="B111" s="172"/>
      <c r="C111" s="173" t="s">
        <v>302</v>
      </c>
      <c r="D111" s="173" t="s">
        <v>142</v>
      </c>
      <c r="E111" s="174" t="s">
        <v>778</v>
      </c>
      <c r="F111" s="175" t="s">
        <v>779</v>
      </c>
      <c r="G111" s="176" t="s">
        <v>162</v>
      </c>
      <c r="H111" s="177">
        <v>1</v>
      </c>
      <c r="I111" s="178"/>
      <c r="J111" s="177">
        <f t="shared" si="0"/>
        <v>0</v>
      </c>
      <c r="K111" s="175" t="s">
        <v>146</v>
      </c>
      <c r="L111" s="40"/>
      <c r="M111" s="179" t="s">
        <v>5</v>
      </c>
      <c r="N111" s="180" t="s">
        <v>42</v>
      </c>
      <c r="O111" s="41"/>
      <c r="P111" s="181">
        <f t="shared" si="1"/>
        <v>0</v>
      </c>
      <c r="Q111" s="181">
        <v>0</v>
      </c>
      <c r="R111" s="181">
        <f t="shared" si="2"/>
        <v>0</v>
      </c>
      <c r="S111" s="181">
        <v>0</v>
      </c>
      <c r="T111" s="182">
        <f t="shared" si="3"/>
        <v>0</v>
      </c>
      <c r="AR111" s="23" t="s">
        <v>233</v>
      </c>
      <c r="AT111" s="23" t="s">
        <v>142</v>
      </c>
      <c r="AU111" s="23" t="s">
        <v>81</v>
      </c>
      <c r="AY111" s="23" t="s">
        <v>139</v>
      </c>
      <c r="BE111" s="183">
        <f t="shared" si="4"/>
        <v>0</v>
      </c>
      <c r="BF111" s="183">
        <f t="shared" si="5"/>
        <v>0</v>
      </c>
      <c r="BG111" s="183">
        <f t="shared" si="6"/>
        <v>0</v>
      </c>
      <c r="BH111" s="183">
        <f t="shared" si="7"/>
        <v>0</v>
      </c>
      <c r="BI111" s="183">
        <f t="shared" si="8"/>
        <v>0</v>
      </c>
      <c r="BJ111" s="23" t="s">
        <v>79</v>
      </c>
      <c r="BK111" s="183">
        <f t="shared" si="9"/>
        <v>0</v>
      </c>
      <c r="BL111" s="23" t="s">
        <v>233</v>
      </c>
      <c r="BM111" s="23" t="s">
        <v>780</v>
      </c>
    </row>
    <row r="112" spans="2:65" s="1" customFormat="1" ht="25.5" customHeight="1">
      <c r="B112" s="172"/>
      <c r="C112" s="173" t="s">
        <v>308</v>
      </c>
      <c r="D112" s="173" t="s">
        <v>142</v>
      </c>
      <c r="E112" s="174" t="s">
        <v>778</v>
      </c>
      <c r="F112" s="175" t="s">
        <v>779</v>
      </c>
      <c r="G112" s="176" t="s">
        <v>162</v>
      </c>
      <c r="H112" s="177">
        <v>2</v>
      </c>
      <c r="I112" s="178"/>
      <c r="J112" s="177">
        <f t="shared" si="0"/>
        <v>0</v>
      </c>
      <c r="K112" s="175" t="s">
        <v>146</v>
      </c>
      <c r="L112" s="40"/>
      <c r="M112" s="179" t="s">
        <v>5</v>
      </c>
      <c r="N112" s="180" t="s">
        <v>42</v>
      </c>
      <c r="O112" s="41"/>
      <c r="P112" s="181">
        <f t="shared" si="1"/>
        <v>0</v>
      </c>
      <c r="Q112" s="181">
        <v>0</v>
      </c>
      <c r="R112" s="181">
        <f t="shared" si="2"/>
        <v>0</v>
      </c>
      <c r="S112" s="181">
        <v>0</v>
      </c>
      <c r="T112" s="182">
        <f t="shared" si="3"/>
        <v>0</v>
      </c>
      <c r="AR112" s="23" t="s">
        <v>233</v>
      </c>
      <c r="AT112" s="23" t="s">
        <v>142</v>
      </c>
      <c r="AU112" s="23" t="s">
        <v>81</v>
      </c>
      <c r="AY112" s="23" t="s">
        <v>139</v>
      </c>
      <c r="BE112" s="183">
        <f t="shared" si="4"/>
        <v>0</v>
      </c>
      <c r="BF112" s="183">
        <f t="shared" si="5"/>
        <v>0</v>
      </c>
      <c r="BG112" s="183">
        <f t="shared" si="6"/>
        <v>0</v>
      </c>
      <c r="BH112" s="183">
        <f t="shared" si="7"/>
        <v>0</v>
      </c>
      <c r="BI112" s="183">
        <f t="shared" si="8"/>
        <v>0</v>
      </c>
      <c r="BJ112" s="23" t="s">
        <v>79</v>
      </c>
      <c r="BK112" s="183">
        <f t="shared" si="9"/>
        <v>0</v>
      </c>
      <c r="BL112" s="23" t="s">
        <v>233</v>
      </c>
      <c r="BM112" s="23" t="s">
        <v>781</v>
      </c>
    </row>
    <row r="113" spans="2:65" s="1" customFormat="1" ht="25.5" customHeight="1">
      <c r="B113" s="172"/>
      <c r="C113" s="173" t="s">
        <v>313</v>
      </c>
      <c r="D113" s="173" t="s">
        <v>142</v>
      </c>
      <c r="E113" s="174" t="s">
        <v>778</v>
      </c>
      <c r="F113" s="175" t="s">
        <v>779</v>
      </c>
      <c r="G113" s="176" t="s">
        <v>162</v>
      </c>
      <c r="H113" s="177">
        <v>14</v>
      </c>
      <c r="I113" s="178"/>
      <c r="J113" s="177">
        <f t="shared" si="0"/>
        <v>0</v>
      </c>
      <c r="K113" s="175" t="s">
        <v>146</v>
      </c>
      <c r="L113" s="40"/>
      <c r="M113" s="179" t="s">
        <v>5</v>
      </c>
      <c r="N113" s="180" t="s">
        <v>42</v>
      </c>
      <c r="O113" s="41"/>
      <c r="P113" s="181">
        <f t="shared" si="1"/>
        <v>0</v>
      </c>
      <c r="Q113" s="181">
        <v>0</v>
      </c>
      <c r="R113" s="181">
        <f t="shared" si="2"/>
        <v>0</v>
      </c>
      <c r="S113" s="181">
        <v>0</v>
      </c>
      <c r="T113" s="182">
        <f t="shared" si="3"/>
        <v>0</v>
      </c>
      <c r="AR113" s="23" t="s">
        <v>233</v>
      </c>
      <c r="AT113" s="23" t="s">
        <v>142</v>
      </c>
      <c r="AU113" s="23" t="s">
        <v>81</v>
      </c>
      <c r="AY113" s="23" t="s">
        <v>139</v>
      </c>
      <c r="BE113" s="183">
        <f t="shared" si="4"/>
        <v>0</v>
      </c>
      <c r="BF113" s="183">
        <f t="shared" si="5"/>
        <v>0</v>
      </c>
      <c r="BG113" s="183">
        <f t="shared" si="6"/>
        <v>0</v>
      </c>
      <c r="BH113" s="183">
        <f t="shared" si="7"/>
        <v>0</v>
      </c>
      <c r="BI113" s="183">
        <f t="shared" si="8"/>
        <v>0</v>
      </c>
      <c r="BJ113" s="23" t="s">
        <v>79</v>
      </c>
      <c r="BK113" s="183">
        <f t="shared" si="9"/>
        <v>0</v>
      </c>
      <c r="BL113" s="23" t="s">
        <v>233</v>
      </c>
      <c r="BM113" s="23" t="s">
        <v>782</v>
      </c>
    </row>
    <row r="114" spans="2:65" s="1" customFormat="1" ht="25.5" customHeight="1">
      <c r="B114" s="172"/>
      <c r="C114" s="173" t="s">
        <v>319</v>
      </c>
      <c r="D114" s="173" t="s">
        <v>142</v>
      </c>
      <c r="E114" s="174" t="s">
        <v>778</v>
      </c>
      <c r="F114" s="175" t="s">
        <v>779</v>
      </c>
      <c r="G114" s="176" t="s">
        <v>162</v>
      </c>
      <c r="H114" s="177">
        <v>11</v>
      </c>
      <c r="I114" s="178"/>
      <c r="J114" s="177">
        <f t="shared" si="0"/>
        <v>0</v>
      </c>
      <c r="K114" s="175" t="s">
        <v>146</v>
      </c>
      <c r="L114" s="40"/>
      <c r="M114" s="179" t="s">
        <v>5</v>
      </c>
      <c r="N114" s="180" t="s">
        <v>42</v>
      </c>
      <c r="O114" s="41"/>
      <c r="P114" s="181">
        <f t="shared" si="1"/>
        <v>0</v>
      </c>
      <c r="Q114" s="181">
        <v>0</v>
      </c>
      <c r="R114" s="181">
        <f t="shared" si="2"/>
        <v>0</v>
      </c>
      <c r="S114" s="181">
        <v>0</v>
      </c>
      <c r="T114" s="182">
        <f t="shared" si="3"/>
        <v>0</v>
      </c>
      <c r="AR114" s="23" t="s">
        <v>233</v>
      </c>
      <c r="AT114" s="23" t="s">
        <v>142</v>
      </c>
      <c r="AU114" s="23" t="s">
        <v>81</v>
      </c>
      <c r="AY114" s="23" t="s">
        <v>139</v>
      </c>
      <c r="BE114" s="183">
        <f t="shared" si="4"/>
        <v>0</v>
      </c>
      <c r="BF114" s="183">
        <f t="shared" si="5"/>
        <v>0</v>
      </c>
      <c r="BG114" s="183">
        <f t="shared" si="6"/>
        <v>0</v>
      </c>
      <c r="BH114" s="183">
        <f t="shared" si="7"/>
        <v>0</v>
      </c>
      <c r="BI114" s="183">
        <f t="shared" si="8"/>
        <v>0</v>
      </c>
      <c r="BJ114" s="23" t="s">
        <v>79</v>
      </c>
      <c r="BK114" s="183">
        <f t="shared" si="9"/>
        <v>0</v>
      </c>
      <c r="BL114" s="23" t="s">
        <v>233</v>
      </c>
      <c r="BM114" s="23" t="s">
        <v>783</v>
      </c>
    </row>
    <row r="115" spans="2:65" s="1" customFormat="1" ht="25.5" customHeight="1">
      <c r="B115" s="172"/>
      <c r="C115" s="173" t="s">
        <v>323</v>
      </c>
      <c r="D115" s="173" t="s">
        <v>142</v>
      </c>
      <c r="E115" s="174" t="s">
        <v>784</v>
      </c>
      <c r="F115" s="175" t="s">
        <v>785</v>
      </c>
      <c r="G115" s="176" t="s">
        <v>162</v>
      </c>
      <c r="H115" s="177">
        <v>7</v>
      </c>
      <c r="I115" s="178"/>
      <c r="J115" s="177">
        <f t="shared" si="0"/>
        <v>0</v>
      </c>
      <c r="K115" s="175" t="s">
        <v>146</v>
      </c>
      <c r="L115" s="40"/>
      <c r="M115" s="179" t="s">
        <v>5</v>
      </c>
      <c r="N115" s="180" t="s">
        <v>42</v>
      </c>
      <c r="O115" s="41"/>
      <c r="P115" s="181">
        <f t="shared" si="1"/>
        <v>0</v>
      </c>
      <c r="Q115" s="181">
        <v>0</v>
      </c>
      <c r="R115" s="181">
        <f t="shared" si="2"/>
        <v>0</v>
      </c>
      <c r="S115" s="181">
        <v>0</v>
      </c>
      <c r="T115" s="182">
        <f t="shared" si="3"/>
        <v>0</v>
      </c>
      <c r="AR115" s="23" t="s">
        <v>233</v>
      </c>
      <c r="AT115" s="23" t="s">
        <v>142</v>
      </c>
      <c r="AU115" s="23" t="s">
        <v>81</v>
      </c>
      <c r="AY115" s="23" t="s">
        <v>139</v>
      </c>
      <c r="BE115" s="183">
        <f t="shared" si="4"/>
        <v>0</v>
      </c>
      <c r="BF115" s="183">
        <f t="shared" si="5"/>
        <v>0</v>
      </c>
      <c r="BG115" s="183">
        <f t="shared" si="6"/>
        <v>0</v>
      </c>
      <c r="BH115" s="183">
        <f t="shared" si="7"/>
        <v>0</v>
      </c>
      <c r="BI115" s="183">
        <f t="shared" si="8"/>
        <v>0</v>
      </c>
      <c r="BJ115" s="23" t="s">
        <v>79</v>
      </c>
      <c r="BK115" s="183">
        <f t="shared" si="9"/>
        <v>0</v>
      </c>
      <c r="BL115" s="23" t="s">
        <v>233</v>
      </c>
      <c r="BM115" s="23" t="s">
        <v>786</v>
      </c>
    </row>
    <row r="116" spans="2:65" s="1" customFormat="1" ht="25.5" customHeight="1">
      <c r="B116" s="172"/>
      <c r="C116" s="173" t="s">
        <v>329</v>
      </c>
      <c r="D116" s="173" t="s">
        <v>142</v>
      </c>
      <c r="E116" s="174" t="s">
        <v>787</v>
      </c>
      <c r="F116" s="175" t="s">
        <v>788</v>
      </c>
      <c r="G116" s="176" t="s">
        <v>162</v>
      </c>
      <c r="H116" s="177">
        <v>14</v>
      </c>
      <c r="I116" s="178"/>
      <c r="J116" s="177">
        <f t="shared" si="0"/>
        <v>0</v>
      </c>
      <c r="K116" s="175" t="s">
        <v>146</v>
      </c>
      <c r="L116" s="40"/>
      <c r="M116" s="179" t="s">
        <v>5</v>
      </c>
      <c r="N116" s="180" t="s">
        <v>42</v>
      </c>
      <c r="O116" s="41"/>
      <c r="P116" s="181">
        <f t="shared" si="1"/>
        <v>0</v>
      </c>
      <c r="Q116" s="181">
        <v>0</v>
      </c>
      <c r="R116" s="181">
        <f t="shared" si="2"/>
        <v>0</v>
      </c>
      <c r="S116" s="181">
        <v>0</v>
      </c>
      <c r="T116" s="182">
        <f t="shared" si="3"/>
        <v>0</v>
      </c>
      <c r="AR116" s="23" t="s">
        <v>233</v>
      </c>
      <c r="AT116" s="23" t="s">
        <v>142</v>
      </c>
      <c r="AU116" s="23" t="s">
        <v>81</v>
      </c>
      <c r="AY116" s="23" t="s">
        <v>139</v>
      </c>
      <c r="BE116" s="183">
        <f t="shared" si="4"/>
        <v>0</v>
      </c>
      <c r="BF116" s="183">
        <f t="shared" si="5"/>
        <v>0</v>
      </c>
      <c r="BG116" s="183">
        <f t="shared" si="6"/>
        <v>0</v>
      </c>
      <c r="BH116" s="183">
        <f t="shared" si="7"/>
        <v>0</v>
      </c>
      <c r="BI116" s="183">
        <f t="shared" si="8"/>
        <v>0</v>
      </c>
      <c r="BJ116" s="23" t="s">
        <v>79</v>
      </c>
      <c r="BK116" s="183">
        <f t="shared" si="9"/>
        <v>0</v>
      </c>
      <c r="BL116" s="23" t="s">
        <v>233</v>
      </c>
      <c r="BM116" s="23" t="s">
        <v>789</v>
      </c>
    </row>
    <row r="117" spans="2:65" s="1" customFormat="1" ht="25.5" customHeight="1">
      <c r="B117" s="172"/>
      <c r="C117" s="173" t="s">
        <v>336</v>
      </c>
      <c r="D117" s="173" t="s">
        <v>142</v>
      </c>
      <c r="E117" s="174" t="s">
        <v>790</v>
      </c>
      <c r="F117" s="175" t="s">
        <v>791</v>
      </c>
      <c r="G117" s="176" t="s">
        <v>162</v>
      </c>
      <c r="H117" s="177">
        <v>1</v>
      </c>
      <c r="I117" s="178"/>
      <c r="J117" s="177">
        <f t="shared" si="0"/>
        <v>0</v>
      </c>
      <c r="K117" s="175" t="s">
        <v>146</v>
      </c>
      <c r="L117" s="40"/>
      <c r="M117" s="179" t="s">
        <v>5</v>
      </c>
      <c r="N117" s="180" t="s">
        <v>42</v>
      </c>
      <c r="O117" s="41"/>
      <c r="P117" s="181">
        <f t="shared" si="1"/>
        <v>0</v>
      </c>
      <c r="Q117" s="181">
        <v>0</v>
      </c>
      <c r="R117" s="181">
        <f t="shared" si="2"/>
        <v>0</v>
      </c>
      <c r="S117" s="181">
        <v>0</v>
      </c>
      <c r="T117" s="182">
        <f t="shared" si="3"/>
        <v>0</v>
      </c>
      <c r="AR117" s="23" t="s">
        <v>233</v>
      </c>
      <c r="AT117" s="23" t="s">
        <v>142</v>
      </c>
      <c r="AU117" s="23" t="s">
        <v>81</v>
      </c>
      <c r="AY117" s="23" t="s">
        <v>139</v>
      </c>
      <c r="BE117" s="183">
        <f t="shared" si="4"/>
        <v>0</v>
      </c>
      <c r="BF117" s="183">
        <f t="shared" si="5"/>
        <v>0</v>
      </c>
      <c r="BG117" s="183">
        <f t="shared" si="6"/>
        <v>0</v>
      </c>
      <c r="BH117" s="183">
        <f t="shared" si="7"/>
        <v>0</v>
      </c>
      <c r="BI117" s="183">
        <f t="shared" si="8"/>
        <v>0</v>
      </c>
      <c r="BJ117" s="23" t="s">
        <v>79</v>
      </c>
      <c r="BK117" s="183">
        <f t="shared" si="9"/>
        <v>0</v>
      </c>
      <c r="BL117" s="23" t="s">
        <v>233</v>
      </c>
      <c r="BM117" s="23" t="s">
        <v>792</v>
      </c>
    </row>
    <row r="118" spans="2:65" s="1" customFormat="1" ht="27">
      <c r="B118" s="40"/>
      <c r="D118" s="184" t="s">
        <v>149</v>
      </c>
      <c r="F118" s="185" t="s">
        <v>793</v>
      </c>
      <c r="I118" s="186"/>
      <c r="L118" s="40"/>
      <c r="M118" s="187"/>
      <c r="N118" s="41"/>
      <c r="O118" s="41"/>
      <c r="P118" s="41"/>
      <c r="Q118" s="41"/>
      <c r="R118" s="41"/>
      <c r="S118" s="41"/>
      <c r="T118" s="69"/>
      <c r="AT118" s="23" t="s">
        <v>149</v>
      </c>
      <c r="AU118" s="23" t="s">
        <v>81</v>
      </c>
    </row>
    <row r="119" spans="2:65" s="1" customFormat="1" ht="38.25" customHeight="1">
      <c r="B119" s="172"/>
      <c r="C119" s="173" t="s">
        <v>341</v>
      </c>
      <c r="D119" s="173" t="s">
        <v>142</v>
      </c>
      <c r="E119" s="174" t="s">
        <v>794</v>
      </c>
      <c r="F119" s="175" t="s">
        <v>795</v>
      </c>
      <c r="G119" s="176" t="s">
        <v>162</v>
      </c>
      <c r="H119" s="177">
        <v>1</v>
      </c>
      <c r="I119" s="178"/>
      <c r="J119" s="177">
        <f>ROUND(I119*H119,2)</f>
        <v>0</v>
      </c>
      <c r="K119" s="175" t="s">
        <v>146</v>
      </c>
      <c r="L119" s="40"/>
      <c r="M119" s="179" t="s">
        <v>5</v>
      </c>
      <c r="N119" s="180" t="s">
        <v>42</v>
      </c>
      <c r="O119" s="41"/>
      <c r="P119" s="181">
        <f>O119*H119</f>
        <v>0</v>
      </c>
      <c r="Q119" s="181">
        <v>0</v>
      </c>
      <c r="R119" s="181">
        <f>Q119*H119</f>
        <v>0</v>
      </c>
      <c r="S119" s="181">
        <v>0</v>
      </c>
      <c r="T119" s="182">
        <f>S119*H119</f>
        <v>0</v>
      </c>
      <c r="AR119" s="23" t="s">
        <v>233</v>
      </c>
      <c r="AT119" s="23" t="s">
        <v>142</v>
      </c>
      <c r="AU119" s="23" t="s">
        <v>81</v>
      </c>
      <c r="AY119" s="23" t="s">
        <v>139</v>
      </c>
      <c r="BE119" s="183">
        <f>IF(N119="základní",J119,0)</f>
        <v>0</v>
      </c>
      <c r="BF119" s="183">
        <f>IF(N119="snížená",J119,0)</f>
        <v>0</v>
      </c>
      <c r="BG119" s="183">
        <f>IF(N119="zákl. přenesená",J119,0)</f>
        <v>0</v>
      </c>
      <c r="BH119" s="183">
        <f>IF(N119="sníž. přenesená",J119,0)</f>
        <v>0</v>
      </c>
      <c r="BI119" s="183">
        <f>IF(N119="nulová",J119,0)</f>
        <v>0</v>
      </c>
      <c r="BJ119" s="23" t="s">
        <v>79</v>
      </c>
      <c r="BK119" s="183">
        <f>ROUND(I119*H119,2)</f>
        <v>0</v>
      </c>
      <c r="BL119" s="23" t="s">
        <v>233</v>
      </c>
      <c r="BM119" s="23" t="s">
        <v>796</v>
      </c>
    </row>
    <row r="120" spans="2:65" s="1" customFormat="1" ht="27">
      <c r="B120" s="40"/>
      <c r="D120" s="184" t="s">
        <v>149</v>
      </c>
      <c r="F120" s="185" t="s">
        <v>793</v>
      </c>
      <c r="I120" s="186"/>
      <c r="L120" s="40"/>
      <c r="M120" s="187"/>
      <c r="N120" s="41"/>
      <c r="O120" s="41"/>
      <c r="P120" s="41"/>
      <c r="Q120" s="41"/>
      <c r="R120" s="41"/>
      <c r="S120" s="41"/>
      <c r="T120" s="69"/>
      <c r="AT120" s="23" t="s">
        <v>149</v>
      </c>
      <c r="AU120" s="23" t="s">
        <v>81</v>
      </c>
    </row>
    <row r="121" spans="2:65" s="1" customFormat="1" ht="25.5" customHeight="1">
      <c r="B121" s="172"/>
      <c r="C121" s="173" t="s">
        <v>346</v>
      </c>
      <c r="D121" s="173" t="s">
        <v>142</v>
      </c>
      <c r="E121" s="174" t="s">
        <v>797</v>
      </c>
      <c r="F121" s="175" t="s">
        <v>798</v>
      </c>
      <c r="G121" s="176" t="s">
        <v>162</v>
      </c>
      <c r="H121" s="177">
        <v>1</v>
      </c>
      <c r="I121" s="178"/>
      <c r="J121" s="177">
        <f>ROUND(I121*H121,2)</f>
        <v>0</v>
      </c>
      <c r="K121" s="175" t="s">
        <v>146</v>
      </c>
      <c r="L121" s="40"/>
      <c r="M121" s="179" t="s">
        <v>5</v>
      </c>
      <c r="N121" s="180" t="s">
        <v>42</v>
      </c>
      <c r="O121" s="41"/>
      <c r="P121" s="181">
        <f>O121*H121</f>
        <v>0</v>
      </c>
      <c r="Q121" s="181">
        <v>0</v>
      </c>
      <c r="R121" s="181">
        <f>Q121*H121</f>
        <v>0</v>
      </c>
      <c r="S121" s="181">
        <v>0</v>
      </c>
      <c r="T121" s="182">
        <f>S121*H121</f>
        <v>0</v>
      </c>
      <c r="AR121" s="23" t="s">
        <v>233</v>
      </c>
      <c r="AT121" s="23" t="s">
        <v>142</v>
      </c>
      <c r="AU121" s="23" t="s">
        <v>81</v>
      </c>
      <c r="AY121" s="23" t="s">
        <v>139</v>
      </c>
      <c r="BE121" s="183">
        <f>IF(N121="základní",J121,0)</f>
        <v>0</v>
      </c>
      <c r="BF121" s="183">
        <f>IF(N121="snížená",J121,0)</f>
        <v>0</v>
      </c>
      <c r="BG121" s="183">
        <f>IF(N121="zákl. přenesená",J121,0)</f>
        <v>0</v>
      </c>
      <c r="BH121" s="183">
        <f>IF(N121="sníž. přenesená",J121,0)</f>
        <v>0</v>
      </c>
      <c r="BI121" s="183">
        <f>IF(N121="nulová",J121,0)</f>
        <v>0</v>
      </c>
      <c r="BJ121" s="23" t="s">
        <v>79</v>
      </c>
      <c r="BK121" s="183">
        <f>ROUND(I121*H121,2)</f>
        <v>0</v>
      </c>
      <c r="BL121" s="23" t="s">
        <v>233</v>
      </c>
      <c r="BM121" s="23" t="s">
        <v>799</v>
      </c>
    </row>
    <row r="122" spans="2:65" s="1" customFormat="1" ht="27">
      <c r="B122" s="40"/>
      <c r="D122" s="184" t="s">
        <v>149</v>
      </c>
      <c r="F122" s="185" t="s">
        <v>793</v>
      </c>
      <c r="I122" s="186"/>
      <c r="L122" s="40"/>
      <c r="M122" s="187"/>
      <c r="N122" s="41"/>
      <c r="O122" s="41"/>
      <c r="P122" s="41"/>
      <c r="Q122" s="41"/>
      <c r="R122" s="41"/>
      <c r="S122" s="41"/>
      <c r="T122" s="69"/>
      <c r="AT122" s="23" t="s">
        <v>149</v>
      </c>
      <c r="AU122" s="23" t="s">
        <v>81</v>
      </c>
    </row>
    <row r="123" spans="2:65" s="1" customFormat="1" ht="25.5" customHeight="1">
      <c r="B123" s="172"/>
      <c r="C123" s="173" t="s">
        <v>352</v>
      </c>
      <c r="D123" s="173" t="s">
        <v>142</v>
      </c>
      <c r="E123" s="174" t="s">
        <v>800</v>
      </c>
      <c r="F123" s="175" t="s">
        <v>801</v>
      </c>
      <c r="G123" s="176" t="s">
        <v>196</v>
      </c>
      <c r="H123" s="177">
        <v>46</v>
      </c>
      <c r="I123" s="178"/>
      <c r="J123" s="177">
        <f>ROUND(I123*H123,2)</f>
        <v>0</v>
      </c>
      <c r="K123" s="175" t="s">
        <v>146</v>
      </c>
      <c r="L123" s="40"/>
      <c r="M123" s="179" t="s">
        <v>5</v>
      </c>
      <c r="N123" s="180" t="s">
        <v>42</v>
      </c>
      <c r="O123" s="41"/>
      <c r="P123" s="181">
        <f>O123*H123</f>
        <v>0</v>
      </c>
      <c r="Q123" s="181">
        <v>0</v>
      </c>
      <c r="R123" s="181">
        <f>Q123*H123</f>
        <v>0</v>
      </c>
      <c r="S123" s="181">
        <v>0</v>
      </c>
      <c r="T123" s="182">
        <f>S123*H123</f>
        <v>0</v>
      </c>
      <c r="AR123" s="23" t="s">
        <v>233</v>
      </c>
      <c r="AT123" s="23" t="s">
        <v>142</v>
      </c>
      <c r="AU123" s="23" t="s">
        <v>81</v>
      </c>
      <c r="AY123" s="23" t="s">
        <v>139</v>
      </c>
      <c r="BE123" s="183">
        <f>IF(N123="základní",J123,0)</f>
        <v>0</v>
      </c>
      <c r="BF123" s="183">
        <f>IF(N123="snížená",J123,0)</f>
        <v>0</v>
      </c>
      <c r="BG123" s="183">
        <f>IF(N123="zákl. přenesená",J123,0)</f>
        <v>0</v>
      </c>
      <c r="BH123" s="183">
        <f>IF(N123="sníž. přenesená",J123,0)</f>
        <v>0</v>
      </c>
      <c r="BI123" s="183">
        <f>IF(N123="nulová",J123,0)</f>
        <v>0</v>
      </c>
      <c r="BJ123" s="23" t="s">
        <v>79</v>
      </c>
      <c r="BK123" s="183">
        <f>ROUND(I123*H123,2)</f>
        <v>0</v>
      </c>
      <c r="BL123" s="23" t="s">
        <v>233</v>
      </c>
      <c r="BM123" s="23" t="s">
        <v>802</v>
      </c>
    </row>
    <row r="124" spans="2:65" s="1" customFormat="1" ht="25.5" customHeight="1">
      <c r="B124" s="172"/>
      <c r="C124" s="173" t="s">
        <v>359</v>
      </c>
      <c r="D124" s="173" t="s">
        <v>142</v>
      </c>
      <c r="E124" s="174" t="s">
        <v>803</v>
      </c>
      <c r="F124" s="175" t="s">
        <v>804</v>
      </c>
      <c r="G124" s="176" t="s">
        <v>196</v>
      </c>
      <c r="H124" s="177">
        <v>32</v>
      </c>
      <c r="I124" s="178"/>
      <c r="J124" s="177">
        <f>ROUND(I124*H124,2)</f>
        <v>0</v>
      </c>
      <c r="K124" s="175" t="s">
        <v>146</v>
      </c>
      <c r="L124" s="40"/>
      <c r="M124" s="179" t="s">
        <v>5</v>
      </c>
      <c r="N124" s="180" t="s">
        <v>42</v>
      </c>
      <c r="O124" s="41"/>
      <c r="P124" s="181">
        <f>O124*H124</f>
        <v>0</v>
      </c>
      <c r="Q124" s="181">
        <v>0</v>
      </c>
      <c r="R124" s="181">
        <f>Q124*H124</f>
        <v>0</v>
      </c>
      <c r="S124" s="181">
        <v>0</v>
      </c>
      <c r="T124" s="182">
        <f>S124*H124</f>
        <v>0</v>
      </c>
      <c r="AR124" s="23" t="s">
        <v>233</v>
      </c>
      <c r="AT124" s="23" t="s">
        <v>142</v>
      </c>
      <c r="AU124" s="23" t="s">
        <v>81</v>
      </c>
      <c r="AY124" s="23" t="s">
        <v>139</v>
      </c>
      <c r="BE124" s="183">
        <f>IF(N124="základní",J124,0)</f>
        <v>0</v>
      </c>
      <c r="BF124" s="183">
        <f>IF(N124="snížená",J124,0)</f>
        <v>0</v>
      </c>
      <c r="BG124" s="183">
        <f>IF(N124="zákl. přenesená",J124,0)</f>
        <v>0</v>
      </c>
      <c r="BH124" s="183">
        <f>IF(N124="sníž. přenesená",J124,0)</f>
        <v>0</v>
      </c>
      <c r="BI124" s="183">
        <f>IF(N124="nulová",J124,0)</f>
        <v>0</v>
      </c>
      <c r="BJ124" s="23" t="s">
        <v>79</v>
      </c>
      <c r="BK124" s="183">
        <f>ROUND(I124*H124,2)</f>
        <v>0</v>
      </c>
      <c r="BL124" s="23" t="s">
        <v>233</v>
      </c>
      <c r="BM124" s="23" t="s">
        <v>805</v>
      </c>
    </row>
    <row r="125" spans="2:65" s="1" customFormat="1" ht="16.5" customHeight="1">
      <c r="B125" s="172"/>
      <c r="C125" s="173" t="s">
        <v>364</v>
      </c>
      <c r="D125" s="173" t="s">
        <v>142</v>
      </c>
      <c r="E125" s="174" t="s">
        <v>806</v>
      </c>
      <c r="F125" s="175" t="s">
        <v>807</v>
      </c>
      <c r="G125" s="176" t="s">
        <v>162</v>
      </c>
      <c r="H125" s="177">
        <v>800</v>
      </c>
      <c r="I125" s="178"/>
      <c r="J125" s="177">
        <f>ROUND(I125*H125,2)</f>
        <v>0</v>
      </c>
      <c r="K125" s="175" t="s">
        <v>146</v>
      </c>
      <c r="L125" s="40"/>
      <c r="M125" s="179" t="s">
        <v>5</v>
      </c>
      <c r="N125" s="180" t="s">
        <v>42</v>
      </c>
      <c r="O125" s="41"/>
      <c r="P125" s="181">
        <f>O125*H125</f>
        <v>0</v>
      </c>
      <c r="Q125" s="181">
        <v>0</v>
      </c>
      <c r="R125" s="181">
        <f>Q125*H125</f>
        <v>0</v>
      </c>
      <c r="S125" s="181">
        <v>0</v>
      </c>
      <c r="T125" s="182">
        <f>S125*H125</f>
        <v>0</v>
      </c>
      <c r="AR125" s="23" t="s">
        <v>233</v>
      </c>
      <c r="AT125" s="23" t="s">
        <v>142</v>
      </c>
      <c r="AU125" s="23" t="s">
        <v>81</v>
      </c>
      <c r="AY125" s="23" t="s">
        <v>139</v>
      </c>
      <c r="BE125" s="183">
        <f>IF(N125="základní",J125,0)</f>
        <v>0</v>
      </c>
      <c r="BF125" s="183">
        <f>IF(N125="snížená",J125,0)</f>
        <v>0</v>
      </c>
      <c r="BG125" s="183">
        <f>IF(N125="zákl. přenesená",J125,0)</f>
        <v>0</v>
      </c>
      <c r="BH125" s="183">
        <f>IF(N125="sníž. přenesená",J125,0)</f>
        <v>0</v>
      </c>
      <c r="BI125" s="183">
        <f>IF(N125="nulová",J125,0)</f>
        <v>0</v>
      </c>
      <c r="BJ125" s="23" t="s">
        <v>79</v>
      </c>
      <c r="BK125" s="183">
        <f>ROUND(I125*H125,2)</f>
        <v>0</v>
      </c>
      <c r="BL125" s="23" t="s">
        <v>233</v>
      </c>
      <c r="BM125" s="23" t="s">
        <v>808</v>
      </c>
    </row>
    <row r="126" spans="2:65" s="1" customFormat="1" ht="16.5" customHeight="1">
      <c r="B126" s="172"/>
      <c r="C126" s="173" t="s">
        <v>369</v>
      </c>
      <c r="D126" s="173" t="s">
        <v>142</v>
      </c>
      <c r="E126" s="174" t="s">
        <v>809</v>
      </c>
      <c r="F126" s="175" t="s">
        <v>810</v>
      </c>
      <c r="G126" s="176" t="s">
        <v>196</v>
      </c>
      <c r="H126" s="177">
        <v>240</v>
      </c>
      <c r="I126" s="178"/>
      <c r="J126" s="177">
        <f>ROUND(I126*H126,2)</f>
        <v>0</v>
      </c>
      <c r="K126" s="308" t="s">
        <v>146</v>
      </c>
      <c r="L126" s="40"/>
      <c r="M126" s="179" t="s">
        <v>5</v>
      </c>
      <c r="N126" s="180" t="s">
        <v>42</v>
      </c>
      <c r="O126" s="41"/>
      <c r="P126" s="181">
        <f>O126*H126</f>
        <v>0</v>
      </c>
      <c r="Q126" s="181">
        <v>0</v>
      </c>
      <c r="R126" s="181">
        <f>Q126*H126</f>
        <v>0</v>
      </c>
      <c r="S126" s="181">
        <v>0</v>
      </c>
      <c r="T126" s="182">
        <f>S126*H126</f>
        <v>0</v>
      </c>
      <c r="AR126" s="23" t="s">
        <v>233</v>
      </c>
      <c r="AT126" s="23" t="s">
        <v>142</v>
      </c>
      <c r="AU126" s="23" t="s">
        <v>81</v>
      </c>
      <c r="AY126" s="23" t="s">
        <v>139</v>
      </c>
      <c r="BE126" s="183">
        <f>IF(N126="základní",J126,0)</f>
        <v>0</v>
      </c>
      <c r="BF126" s="183">
        <f>IF(N126="snížená",J126,0)</f>
        <v>0</v>
      </c>
      <c r="BG126" s="183">
        <f>IF(N126="zákl. přenesená",J126,0)</f>
        <v>0</v>
      </c>
      <c r="BH126" s="183">
        <f>IF(N126="sníž. přenesená",J126,0)</f>
        <v>0</v>
      </c>
      <c r="BI126" s="183">
        <f>IF(N126="nulová",J126,0)</f>
        <v>0</v>
      </c>
      <c r="BJ126" s="23" t="s">
        <v>79</v>
      </c>
      <c r="BK126" s="183">
        <f>ROUND(I126*H126,2)</f>
        <v>0</v>
      </c>
      <c r="BL126" s="23" t="s">
        <v>233</v>
      </c>
      <c r="BM126" s="23" t="s">
        <v>811</v>
      </c>
    </row>
    <row r="127" spans="2:65" s="1" customFormat="1" ht="25.5" customHeight="1">
      <c r="B127" s="172"/>
      <c r="C127" s="173" t="s">
        <v>374</v>
      </c>
      <c r="D127" s="173" t="s">
        <v>142</v>
      </c>
      <c r="E127" s="174" t="s">
        <v>812</v>
      </c>
      <c r="F127" s="175" t="s">
        <v>813</v>
      </c>
      <c r="G127" s="176" t="s">
        <v>814</v>
      </c>
      <c r="H127" s="177">
        <v>10</v>
      </c>
      <c r="I127" s="178"/>
      <c r="J127" s="177">
        <f>ROUND(I127*H127,2)</f>
        <v>0</v>
      </c>
      <c r="K127" s="175" t="s">
        <v>146</v>
      </c>
      <c r="L127" s="40"/>
      <c r="M127" s="179" t="s">
        <v>5</v>
      </c>
      <c r="N127" s="180" t="s">
        <v>42</v>
      </c>
      <c r="O127" s="41"/>
      <c r="P127" s="181">
        <f>O127*H127</f>
        <v>0</v>
      </c>
      <c r="Q127" s="181">
        <v>0</v>
      </c>
      <c r="R127" s="181">
        <f>Q127*H127</f>
        <v>0</v>
      </c>
      <c r="S127" s="181">
        <v>0</v>
      </c>
      <c r="T127" s="182">
        <f>S127*H127</f>
        <v>0</v>
      </c>
      <c r="AR127" s="23" t="s">
        <v>233</v>
      </c>
      <c r="AT127" s="23" t="s">
        <v>142</v>
      </c>
      <c r="AU127" s="23" t="s">
        <v>81</v>
      </c>
      <c r="AY127" s="23" t="s">
        <v>139</v>
      </c>
      <c r="BE127" s="183">
        <f>IF(N127="základní",J127,0)</f>
        <v>0</v>
      </c>
      <c r="BF127" s="183">
        <f>IF(N127="snížená",J127,0)</f>
        <v>0</v>
      </c>
      <c r="BG127" s="183">
        <f>IF(N127="zákl. přenesená",J127,0)</f>
        <v>0</v>
      </c>
      <c r="BH127" s="183">
        <f>IF(N127="sníž. přenesená",J127,0)</f>
        <v>0</v>
      </c>
      <c r="BI127" s="183">
        <f>IF(N127="nulová",J127,0)</f>
        <v>0</v>
      </c>
      <c r="BJ127" s="23" t="s">
        <v>79</v>
      </c>
      <c r="BK127" s="183">
        <f>ROUND(I127*H127,2)</f>
        <v>0</v>
      </c>
      <c r="BL127" s="23" t="s">
        <v>233</v>
      </c>
      <c r="BM127" s="23" t="s">
        <v>815</v>
      </c>
    </row>
    <row r="128" spans="2:65" s="1" customFormat="1" ht="40.5">
      <c r="B128" s="40"/>
      <c r="D128" s="184" t="s">
        <v>149</v>
      </c>
      <c r="F128" s="185" t="s">
        <v>816</v>
      </c>
      <c r="I128" s="186"/>
      <c r="L128" s="40"/>
      <c r="M128" s="187"/>
      <c r="N128" s="41"/>
      <c r="O128" s="41"/>
      <c r="P128" s="41"/>
      <c r="Q128" s="41"/>
      <c r="R128" s="41"/>
      <c r="S128" s="41"/>
      <c r="T128" s="69"/>
      <c r="AT128" s="23" t="s">
        <v>149</v>
      </c>
      <c r="AU128" s="23" t="s">
        <v>81</v>
      </c>
    </row>
    <row r="129" spans="2:65" s="1" customFormat="1" ht="16.5" customHeight="1">
      <c r="B129" s="172"/>
      <c r="C129" s="173" t="s">
        <v>380</v>
      </c>
      <c r="D129" s="173" t="s">
        <v>142</v>
      </c>
      <c r="E129" s="174" t="s">
        <v>817</v>
      </c>
      <c r="F129" s="175" t="s">
        <v>818</v>
      </c>
      <c r="G129" s="176" t="s">
        <v>730</v>
      </c>
      <c r="H129" s="177">
        <v>49</v>
      </c>
      <c r="I129" s="178"/>
      <c r="J129" s="177">
        <f>ROUND(I129*H129,2)</f>
        <v>0</v>
      </c>
      <c r="K129" s="175" t="s">
        <v>5</v>
      </c>
      <c r="L129" s="40"/>
      <c r="M129" s="179" t="s">
        <v>5</v>
      </c>
      <c r="N129" s="180" t="s">
        <v>42</v>
      </c>
      <c r="O129" s="41"/>
      <c r="P129" s="181">
        <f>O129*H129</f>
        <v>0</v>
      </c>
      <c r="Q129" s="181">
        <v>0</v>
      </c>
      <c r="R129" s="181">
        <f>Q129*H129</f>
        <v>0</v>
      </c>
      <c r="S129" s="181">
        <v>0</v>
      </c>
      <c r="T129" s="182">
        <f>S129*H129</f>
        <v>0</v>
      </c>
      <c r="AR129" s="23" t="s">
        <v>233</v>
      </c>
      <c r="AT129" s="23" t="s">
        <v>142</v>
      </c>
      <c r="AU129" s="23" t="s">
        <v>81</v>
      </c>
      <c r="AY129" s="23" t="s">
        <v>139</v>
      </c>
      <c r="BE129" s="183">
        <f>IF(N129="základní",J129,0)</f>
        <v>0</v>
      </c>
      <c r="BF129" s="183">
        <f>IF(N129="snížená",J129,0)</f>
        <v>0</v>
      </c>
      <c r="BG129" s="183">
        <f>IF(N129="zákl. přenesená",J129,0)</f>
        <v>0</v>
      </c>
      <c r="BH129" s="183">
        <f>IF(N129="sníž. přenesená",J129,0)</f>
        <v>0</v>
      </c>
      <c r="BI129" s="183">
        <f>IF(N129="nulová",J129,0)</f>
        <v>0</v>
      </c>
      <c r="BJ129" s="23" t="s">
        <v>79</v>
      </c>
      <c r="BK129" s="183">
        <f>ROUND(I129*H129,2)</f>
        <v>0</v>
      </c>
      <c r="BL129" s="23" t="s">
        <v>233</v>
      </c>
      <c r="BM129" s="23" t="s">
        <v>819</v>
      </c>
    </row>
    <row r="130" spans="2:65" s="10" customFormat="1" ht="29.85" customHeight="1">
      <c r="B130" s="159"/>
      <c r="D130" s="160" t="s">
        <v>70</v>
      </c>
      <c r="E130" s="170" t="s">
        <v>820</v>
      </c>
      <c r="F130" s="170" t="s">
        <v>821</v>
      </c>
      <c r="I130" s="162"/>
      <c r="J130" s="171">
        <f>BK130</f>
        <v>0</v>
      </c>
      <c r="L130" s="159"/>
      <c r="M130" s="164"/>
      <c r="N130" s="165"/>
      <c r="O130" s="165"/>
      <c r="P130" s="166">
        <f>SUM(P131:P135)</f>
        <v>0</v>
      </c>
      <c r="Q130" s="165"/>
      <c r="R130" s="166">
        <f>SUM(R131:R135)</f>
        <v>0</v>
      </c>
      <c r="S130" s="165"/>
      <c r="T130" s="167">
        <f>SUM(T131:T135)</f>
        <v>0</v>
      </c>
      <c r="AR130" s="160" t="s">
        <v>81</v>
      </c>
      <c r="AT130" s="168" t="s">
        <v>70</v>
      </c>
      <c r="AU130" s="168" t="s">
        <v>79</v>
      </c>
      <c r="AY130" s="160" t="s">
        <v>139</v>
      </c>
      <c r="BK130" s="169">
        <f>SUM(BK131:BK135)</f>
        <v>0</v>
      </c>
    </row>
    <row r="131" spans="2:65" s="1" customFormat="1" ht="25.5" customHeight="1">
      <c r="B131" s="172"/>
      <c r="C131" s="173" t="s">
        <v>385</v>
      </c>
      <c r="D131" s="173" t="s">
        <v>142</v>
      </c>
      <c r="E131" s="174" t="s">
        <v>822</v>
      </c>
      <c r="F131" s="175" t="s">
        <v>823</v>
      </c>
      <c r="G131" s="176" t="s">
        <v>162</v>
      </c>
      <c r="H131" s="177">
        <v>7</v>
      </c>
      <c r="I131" s="178"/>
      <c r="J131" s="177">
        <f>ROUND(I131*H131,2)</f>
        <v>0</v>
      </c>
      <c r="K131" s="175" t="s">
        <v>146</v>
      </c>
      <c r="L131" s="40"/>
      <c r="M131" s="179" t="s">
        <v>5</v>
      </c>
      <c r="N131" s="180" t="s">
        <v>42</v>
      </c>
      <c r="O131" s="41"/>
      <c r="P131" s="181">
        <f>O131*H131</f>
        <v>0</v>
      </c>
      <c r="Q131" s="181">
        <v>0</v>
      </c>
      <c r="R131" s="181">
        <f>Q131*H131</f>
        <v>0</v>
      </c>
      <c r="S131" s="181">
        <v>0</v>
      </c>
      <c r="T131" s="182">
        <f>S131*H131</f>
        <v>0</v>
      </c>
      <c r="AR131" s="23" t="s">
        <v>233</v>
      </c>
      <c r="AT131" s="23" t="s">
        <v>142</v>
      </c>
      <c r="AU131" s="23" t="s">
        <v>81</v>
      </c>
      <c r="AY131" s="23" t="s">
        <v>139</v>
      </c>
      <c r="BE131" s="183">
        <f>IF(N131="základní",J131,0)</f>
        <v>0</v>
      </c>
      <c r="BF131" s="183">
        <f>IF(N131="snížená",J131,0)</f>
        <v>0</v>
      </c>
      <c r="BG131" s="183">
        <f>IF(N131="zákl. přenesená",J131,0)</f>
        <v>0</v>
      </c>
      <c r="BH131" s="183">
        <f>IF(N131="sníž. přenesená",J131,0)</f>
        <v>0</v>
      </c>
      <c r="BI131" s="183">
        <f>IF(N131="nulová",J131,0)</f>
        <v>0</v>
      </c>
      <c r="BJ131" s="23" t="s">
        <v>79</v>
      </c>
      <c r="BK131" s="183">
        <f>ROUND(I131*H131,2)</f>
        <v>0</v>
      </c>
      <c r="BL131" s="23" t="s">
        <v>233</v>
      </c>
      <c r="BM131" s="23" t="s">
        <v>824</v>
      </c>
    </row>
    <row r="132" spans="2:65" s="1" customFormat="1" ht="16.5" customHeight="1">
      <c r="B132" s="172"/>
      <c r="C132" s="173" t="s">
        <v>394</v>
      </c>
      <c r="D132" s="173" t="s">
        <v>142</v>
      </c>
      <c r="E132" s="174" t="s">
        <v>825</v>
      </c>
      <c r="F132" s="175" t="s">
        <v>826</v>
      </c>
      <c r="G132" s="176" t="s">
        <v>162</v>
      </c>
      <c r="H132" s="177">
        <v>7</v>
      </c>
      <c r="I132" s="178"/>
      <c r="J132" s="177">
        <f>ROUND(I132*H132,2)</f>
        <v>0</v>
      </c>
      <c r="K132" s="175" t="s">
        <v>146</v>
      </c>
      <c r="L132" s="40"/>
      <c r="M132" s="179" t="s">
        <v>5</v>
      </c>
      <c r="N132" s="180" t="s">
        <v>42</v>
      </c>
      <c r="O132" s="41"/>
      <c r="P132" s="181">
        <f>O132*H132</f>
        <v>0</v>
      </c>
      <c r="Q132" s="181">
        <v>0</v>
      </c>
      <c r="R132" s="181">
        <f>Q132*H132</f>
        <v>0</v>
      </c>
      <c r="S132" s="181">
        <v>0</v>
      </c>
      <c r="T132" s="182">
        <f>S132*H132</f>
        <v>0</v>
      </c>
      <c r="AR132" s="23" t="s">
        <v>233</v>
      </c>
      <c r="AT132" s="23" t="s">
        <v>142</v>
      </c>
      <c r="AU132" s="23" t="s">
        <v>81</v>
      </c>
      <c r="AY132" s="23" t="s">
        <v>139</v>
      </c>
      <c r="BE132" s="183">
        <f>IF(N132="základní",J132,0)</f>
        <v>0</v>
      </c>
      <c r="BF132" s="183">
        <f>IF(N132="snížená",J132,0)</f>
        <v>0</v>
      </c>
      <c r="BG132" s="183">
        <f>IF(N132="zákl. přenesená",J132,0)</f>
        <v>0</v>
      </c>
      <c r="BH132" s="183">
        <f>IF(N132="sníž. přenesená",J132,0)</f>
        <v>0</v>
      </c>
      <c r="BI132" s="183">
        <f>IF(N132="nulová",J132,0)</f>
        <v>0</v>
      </c>
      <c r="BJ132" s="23" t="s">
        <v>79</v>
      </c>
      <c r="BK132" s="183">
        <f>ROUND(I132*H132,2)</f>
        <v>0</v>
      </c>
      <c r="BL132" s="23" t="s">
        <v>233</v>
      </c>
      <c r="BM132" s="23" t="s">
        <v>827</v>
      </c>
    </row>
    <row r="133" spans="2:65" s="1" customFormat="1" ht="25.5" customHeight="1">
      <c r="B133" s="172"/>
      <c r="C133" s="173" t="s">
        <v>403</v>
      </c>
      <c r="D133" s="173" t="s">
        <v>142</v>
      </c>
      <c r="E133" s="174" t="s">
        <v>828</v>
      </c>
      <c r="F133" s="175" t="s">
        <v>829</v>
      </c>
      <c r="G133" s="176" t="s">
        <v>162</v>
      </c>
      <c r="H133" s="177">
        <v>7</v>
      </c>
      <c r="I133" s="178"/>
      <c r="J133" s="177">
        <f>ROUND(I133*H133,2)</f>
        <v>0</v>
      </c>
      <c r="K133" s="175" t="s">
        <v>146</v>
      </c>
      <c r="L133" s="40"/>
      <c r="M133" s="179" t="s">
        <v>5</v>
      </c>
      <c r="N133" s="180" t="s">
        <v>42</v>
      </c>
      <c r="O133" s="41"/>
      <c r="P133" s="181">
        <f>O133*H133</f>
        <v>0</v>
      </c>
      <c r="Q133" s="181">
        <v>0</v>
      </c>
      <c r="R133" s="181">
        <f>Q133*H133</f>
        <v>0</v>
      </c>
      <c r="S133" s="181">
        <v>0</v>
      </c>
      <c r="T133" s="182">
        <f>S133*H133</f>
        <v>0</v>
      </c>
      <c r="AR133" s="23" t="s">
        <v>233</v>
      </c>
      <c r="AT133" s="23" t="s">
        <v>142</v>
      </c>
      <c r="AU133" s="23" t="s">
        <v>81</v>
      </c>
      <c r="AY133" s="23" t="s">
        <v>139</v>
      </c>
      <c r="BE133" s="183">
        <f>IF(N133="základní",J133,0)</f>
        <v>0</v>
      </c>
      <c r="BF133" s="183">
        <f>IF(N133="snížená",J133,0)</f>
        <v>0</v>
      </c>
      <c r="BG133" s="183">
        <f>IF(N133="zákl. přenesená",J133,0)</f>
        <v>0</v>
      </c>
      <c r="BH133" s="183">
        <f>IF(N133="sníž. přenesená",J133,0)</f>
        <v>0</v>
      </c>
      <c r="BI133" s="183">
        <f>IF(N133="nulová",J133,0)</f>
        <v>0</v>
      </c>
      <c r="BJ133" s="23" t="s">
        <v>79</v>
      </c>
      <c r="BK133" s="183">
        <f>ROUND(I133*H133,2)</f>
        <v>0</v>
      </c>
      <c r="BL133" s="23" t="s">
        <v>233</v>
      </c>
      <c r="BM133" s="23" t="s">
        <v>830</v>
      </c>
    </row>
    <row r="134" spans="2:65" s="1" customFormat="1" ht="16.5" customHeight="1">
      <c r="B134" s="172"/>
      <c r="C134" s="173" t="s">
        <v>408</v>
      </c>
      <c r="D134" s="173" t="s">
        <v>142</v>
      </c>
      <c r="E134" s="174" t="s">
        <v>831</v>
      </c>
      <c r="F134" s="175" t="s">
        <v>832</v>
      </c>
      <c r="G134" s="176" t="s">
        <v>162</v>
      </c>
      <c r="H134" s="177">
        <v>7</v>
      </c>
      <c r="I134" s="178"/>
      <c r="J134" s="177">
        <f>ROUND(I134*H134,2)</f>
        <v>0</v>
      </c>
      <c r="K134" s="175" t="s">
        <v>146</v>
      </c>
      <c r="L134" s="40"/>
      <c r="M134" s="179" t="s">
        <v>5</v>
      </c>
      <c r="N134" s="180" t="s">
        <v>42</v>
      </c>
      <c r="O134" s="41"/>
      <c r="P134" s="181">
        <f>O134*H134</f>
        <v>0</v>
      </c>
      <c r="Q134" s="181">
        <v>0</v>
      </c>
      <c r="R134" s="181">
        <f>Q134*H134</f>
        <v>0</v>
      </c>
      <c r="S134" s="181">
        <v>0</v>
      </c>
      <c r="T134" s="182">
        <f>S134*H134</f>
        <v>0</v>
      </c>
      <c r="AR134" s="23" t="s">
        <v>233</v>
      </c>
      <c r="AT134" s="23" t="s">
        <v>142</v>
      </c>
      <c r="AU134" s="23" t="s">
        <v>81</v>
      </c>
      <c r="AY134" s="23" t="s">
        <v>139</v>
      </c>
      <c r="BE134" s="183">
        <f>IF(N134="základní",J134,0)</f>
        <v>0</v>
      </c>
      <c r="BF134" s="183">
        <f>IF(N134="snížená",J134,0)</f>
        <v>0</v>
      </c>
      <c r="BG134" s="183">
        <f>IF(N134="zákl. přenesená",J134,0)</f>
        <v>0</v>
      </c>
      <c r="BH134" s="183">
        <f>IF(N134="sníž. přenesená",J134,0)</f>
        <v>0</v>
      </c>
      <c r="BI134" s="183">
        <f>IF(N134="nulová",J134,0)</f>
        <v>0</v>
      </c>
      <c r="BJ134" s="23" t="s">
        <v>79</v>
      </c>
      <c r="BK134" s="183">
        <f>ROUND(I134*H134,2)</f>
        <v>0</v>
      </c>
      <c r="BL134" s="23" t="s">
        <v>233</v>
      </c>
      <c r="BM134" s="23" t="s">
        <v>833</v>
      </c>
    </row>
    <row r="135" spans="2:65" s="1" customFormat="1" ht="25.5" customHeight="1">
      <c r="B135" s="172"/>
      <c r="C135" s="173" t="s">
        <v>412</v>
      </c>
      <c r="D135" s="173" t="s">
        <v>142</v>
      </c>
      <c r="E135" s="174" t="s">
        <v>834</v>
      </c>
      <c r="F135" s="175" t="s">
        <v>835</v>
      </c>
      <c r="G135" s="176" t="s">
        <v>162</v>
      </c>
      <c r="H135" s="177">
        <v>7</v>
      </c>
      <c r="I135" s="178"/>
      <c r="J135" s="177">
        <f>ROUND(I135*H135,2)</f>
        <v>0</v>
      </c>
      <c r="K135" s="175" t="s">
        <v>146</v>
      </c>
      <c r="L135" s="40"/>
      <c r="M135" s="179" t="s">
        <v>5</v>
      </c>
      <c r="N135" s="180" t="s">
        <v>42</v>
      </c>
      <c r="O135" s="41"/>
      <c r="P135" s="181">
        <f>O135*H135</f>
        <v>0</v>
      </c>
      <c r="Q135" s="181">
        <v>0</v>
      </c>
      <c r="R135" s="181">
        <f>Q135*H135</f>
        <v>0</v>
      </c>
      <c r="S135" s="181">
        <v>0</v>
      </c>
      <c r="T135" s="182">
        <f>S135*H135</f>
        <v>0</v>
      </c>
      <c r="AR135" s="23" t="s">
        <v>233</v>
      </c>
      <c r="AT135" s="23" t="s">
        <v>142</v>
      </c>
      <c r="AU135" s="23" t="s">
        <v>81</v>
      </c>
      <c r="AY135" s="23" t="s">
        <v>139</v>
      </c>
      <c r="BE135" s="183">
        <f>IF(N135="základní",J135,0)</f>
        <v>0</v>
      </c>
      <c r="BF135" s="183">
        <f>IF(N135="snížená",J135,0)</f>
        <v>0</v>
      </c>
      <c r="BG135" s="183">
        <f>IF(N135="zákl. přenesená",J135,0)</f>
        <v>0</v>
      </c>
      <c r="BH135" s="183">
        <f>IF(N135="sníž. přenesená",J135,0)</f>
        <v>0</v>
      </c>
      <c r="BI135" s="183">
        <f>IF(N135="nulová",J135,0)</f>
        <v>0</v>
      </c>
      <c r="BJ135" s="23" t="s">
        <v>79</v>
      </c>
      <c r="BK135" s="183">
        <f>ROUND(I135*H135,2)</f>
        <v>0</v>
      </c>
      <c r="BL135" s="23" t="s">
        <v>233</v>
      </c>
      <c r="BM135" s="23" t="s">
        <v>836</v>
      </c>
    </row>
    <row r="136" spans="2:65" s="10" customFormat="1" ht="29.85" customHeight="1">
      <c r="B136" s="159"/>
      <c r="D136" s="160" t="s">
        <v>70</v>
      </c>
      <c r="E136" s="170" t="s">
        <v>837</v>
      </c>
      <c r="F136" s="170" t="s">
        <v>838</v>
      </c>
      <c r="I136" s="162"/>
      <c r="J136" s="171">
        <f>BK136</f>
        <v>0</v>
      </c>
      <c r="L136" s="159"/>
      <c r="M136" s="164"/>
      <c r="N136" s="165"/>
      <c r="O136" s="165"/>
      <c r="P136" s="166">
        <f>SUM(P137:P189)</f>
        <v>0</v>
      </c>
      <c r="Q136" s="165"/>
      <c r="R136" s="166">
        <f>SUM(R137:R189)</f>
        <v>1.2122099999999998</v>
      </c>
      <c r="S136" s="165"/>
      <c r="T136" s="167">
        <f>SUM(T137:T189)</f>
        <v>0</v>
      </c>
      <c r="AR136" s="160" t="s">
        <v>81</v>
      </c>
      <c r="AT136" s="168" t="s">
        <v>70</v>
      </c>
      <c r="AU136" s="168" t="s">
        <v>79</v>
      </c>
      <c r="AY136" s="160" t="s">
        <v>139</v>
      </c>
      <c r="BK136" s="169">
        <f>SUM(BK137:BK189)</f>
        <v>0</v>
      </c>
    </row>
    <row r="137" spans="2:65" s="1" customFormat="1" ht="16.5" customHeight="1">
      <c r="B137" s="172"/>
      <c r="C137" s="173" t="s">
        <v>416</v>
      </c>
      <c r="D137" s="173" t="s">
        <v>142</v>
      </c>
      <c r="E137" s="174" t="s">
        <v>839</v>
      </c>
      <c r="F137" s="175" t="s">
        <v>840</v>
      </c>
      <c r="G137" s="176" t="s">
        <v>162</v>
      </c>
      <c r="H137" s="177">
        <v>1</v>
      </c>
      <c r="I137" s="178"/>
      <c r="J137" s="177">
        <f t="shared" ref="J137:J182" si="10">ROUND(I137*H137,2)</f>
        <v>0</v>
      </c>
      <c r="K137" s="308" t="s">
        <v>146</v>
      </c>
      <c r="L137" s="40"/>
      <c r="M137" s="179" t="s">
        <v>5</v>
      </c>
      <c r="N137" s="180" t="s">
        <v>42</v>
      </c>
      <c r="O137" s="41"/>
      <c r="P137" s="181">
        <f t="shared" ref="P137:P182" si="11">O137*H137</f>
        <v>0</v>
      </c>
      <c r="Q137" s="181">
        <v>0</v>
      </c>
      <c r="R137" s="181">
        <f t="shared" ref="R137:R182" si="12">Q137*H137</f>
        <v>0</v>
      </c>
      <c r="S137" s="181">
        <v>0</v>
      </c>
      <c r="T137" s="182">
        <f t="shared" ref="T137:T182" si="13">S137*H137</f>
        <v>0</v>
      </c>
      <c r="AR137" s="23" t="s">
        <v>233</v>
      </c>
      <c r="AT137" s="23" t="s">
        <v>142</v>
      </c>
      <c r="AU137" s="23" t="s">
        <v>81</v>
      </c>
      <c r="AY137" s="23" t="s">
        <v>139</v>
      </c>
      <c r="BE137" s="183">
        <f t="shared" ref="BE137:BE182" si="14">IF(N137="základní",J137,0)</f>
        <v>0</v>
      </c>
      <c r="BF137" s="183">
        <f t="shared" ref="BF137:BF182" si="15">IF(N137="snížená",J137,0)</f>
        <v>0</v>
      </c>
      <c r="BG137" s="183">
        <f t="shared" ref="BG137:BG182" si="16">IF(N137="zákl. přenesená",J137,0)</f>
        <v>0</v>
      </c>
      <c r="BH137" s="183">
        <f t="shared" ref="BH137:BH182" si="17">IF(N137="sníž. přenesená",J137,0)</f>
        <v>0</v>
      </c>
      <c r="BI137" s="183">
        <f t="shared" ref="BI137:BI182" si="18">IF(N137="nulová",J137,0)</f>
        <v>0</v>
      </c>
      <c r="BJ137" s="23" t="s">
        <v>79</v>
      </c>
      <c r="BK137" s="183">
        <f t="shared" ref="BK137:BK182" si="19">ROUND(I137*H137,2)</f>
        <v>0</v>
      </c>
      <c r="BL137" s="23" t="s">
        <v>233</v>
      </c>
      <c r="BM137" s="23" t="s">
        <v>841</v>
      </c>
    </row>
    <row r="138" spans="2:65" s="1" customFormat="1" ht="16.5" customHeight="1">
      <c r="B138" s="172"/>
      <c r="C138" s="211" t="s">
        <v>422</v>
      </c>
      <c r="D138" s="211" t="s">
        <v>179</v>
      </c>
      <c r="E138" s="212" t="s">
        <v>842</v>
      </c>
      <c r="F138" s="213" t="s">
        <v>843</v>
      </c>
      <c r="G138" s="214" t="s">
        <v>162</v>
      </c>
      <c r="H138" s="215">
        <v>1</v>
      </c>
      <c r="I138" s="216"/>
      <c r="J138" s="215">
        <f t="shared" si="10"/>
        <v>0</v>
      </c>
      <c r="K138" s="213" t="s">
        <v>146</v>
      </c>
      <c r="L138" s="217"/>
      <c r="M138" s="218" t="s">
        <v>5</v>
      </c>
      <c r="N138" s="219" t="s">
        <v>42</v>
      </c>
      <c r="O138" s="41"/>
      <c r="P138" s="181">
        <f t="shared" si="11"/>
        <v>0</v>
      </c>
      <c r="Q138" s="181">
        <v>3.4000000000000002E-4</v>
      </c>
      <c r="R138" s="181">
        <f t="shared" si="12"/>
        <v>3.4000000000000002E-4</v>
      </c>
      <c r="S138" s="181">
        <v>0</v>
      </c>
      <c r="T138" s="182">
        <f t="shared" si="13"/>
        <v>0</v>
      </c>
      <c r="AR138" s="23" t="s">
        <v>319</v>
      </c>
      <c r="AT138" s="23" t="s">
        <v>179</v>
      </c>
      <c r="AU138" s="23" t="s">
        <v>81</v>
      </c>
      <c r="AY138" s="23" t="s">
        <v>139</v>
      </c>
      <c r="BE138" s="183">
        <f t="shared" si="14"/>
        <v>0</v>
      </c>
      <c r="BF138" s="183">
        <f t="shared" si="15"/>
        <v>0</v>
      </c>
      <c r="BG138" s="183">
        <f t="shared" si="16"/>
        <v>0</v>
      </c>
      <c r="BH138" s="183">
        <f t="shared" si="17"/>
        <v>0</v>
      </c>
      <c r="BI138" s="183">
        <f t="shared" si="18"/>
        <v>0</v>
      </c>
      <c r="BJ138" s="23" t="s">
        <v>79</v>
      </c>
      <c r="BK138" s="183">
        <f t="shared" si="19"/>
        <v>0</v>
      </c>
      <c r="BL138" s="23" t="s">
        <v>233</v>
      </c>
      <c r="BM138" s="23" t="s">
        <v>844</v>
      </c>
    </row>
    <row r="139" spans="2:65" s="1" customFormat="1" ht="38.25" customHeight="1">
      <c r="B139" s="172"/>
      <c r="C139" s="211" t="s">
        <v>427</v>
      </c>
      <c r="D139" s="211" t="s">
        <v>179</v>
      </c>
      <c r="E139" s="212" t="s">
        <v>845</v>
      </c>
      <c r="F139" s="213" t="s">
        <v>846</v>
      </c>
      <c r="G139" s="214" t="s">
        <v>162</v>
      </c>
      <c r="H139" s="215">
        <v>1</v>
      </c>
      <c r="I139" s="216"/>
      <c r="J139" s="215">
        <f t="shared" si="10"/>
        <v>0</v>
      </c>
      <c r="K139" s="213" t="s">
        <v>146</v>
      </c>
      <c r="L139" s="217"/>
      <c r="M139" s="218" t="s">
        <v>5</v>
      </c>
      <c r="N139" s="219" t="s">
        <v>42</v>
      </c>
      <c r="O139" s="41"/>
      <c r="P139" s="181">
        <f t="shared" si="11"/>
        <v>0</v>
      </c>
      <c r="Q139" s="181">
        <v>2.0000000000000002E-5</v>
      </c>
      <c r="R139" s="181">
        <f t="shared" si="12"/>
        <v>2.0000000000000002E-5</v>
      </c>
      <c r="S139" s="181">
        <v>0</v>
      </c>
      <c r="T139" s="182">
        <f t="shared" si="13"/>
        <v>0</v>
      </c>
      <c r="AR139" s="23" t="s">
        <v>319</v>
      </c>
      <c r="AT139" s="23" t="s">
        <v>179</v>
      </c>
      <c r="AU139" s="23" t="s">
        <v>81</v>
      </c>
      <c r="AY139" s="23" t="s">
        <v>139</v>
      </c>
      <c r="BE139" s="183">
        <f t="shared" si="14"/>
        <v>0</v>
      </c>
      <c r="BF139" s="183">
        <f t="shared" si="15"/>
        <v>0</v>
      </c>
      <c r="BG139" s="183">
        <f t="shared" si="16"/>
        <v>0</v>
      </c>
      <c r="BH139" s="183">
        <f t="shared" si="17"/>
        <v>0</v>
      </c>
      <c r="BI139" s="183">
        <f t="shared" si="18"/>
        <v>0</v>
      </c>
      <c r="BJ139" s="23" t="s">
        <v>79</v>
      </c>
      <c r="BK139" s="183">
        <f t="shared" si="19"/>
        <v>0</v>
      </c>
      <c r="BL139" s="23" t="s">
        <v>233</v>
      </c>
      <c r="BM139" s="23" t="s">
        <v>847</v>
      </c>
    </row>
    <row r="140" spans="2:65" s="1" customFormat="1" ht="16.5" customHeight="1">
      <c r="B140" s="172"/>
      <c r="C140" s="211" t="s">
        <v>431</v>
      </c>
      <c r="D140" s="211" t="s">
        <v>179</v>
      </c>
      <c r="E140" s="212" t="s">
        <v>848</v>
      </c>
      <c r="F140" s="213" t="s">
        <v>849</v>
      </c>
      <c r="G140" s="214" t="s">
        <v>162</v>
      </c>
      <c r="H140" s="215">
        <v>1</v>
      </c>
      <c r="I140" s="216"/>
      <c r="J140" s="215">
        <f t="shared" si="10"/>
        <v>0</v>
      </c>
      <c r="K140" s="213" t="s">
        <v>146</v>
      </c>
      <c r="L140" s="217"/>
      <c r="M140" s="218" t="s">
        <v>5</v>
      </c>
      <c r="N140" s="219" t="s">
        <v>42</v>
      </c>
      <c r="O140" s="41"/>
      <c r="P140" s="181">
        <f t="shared" si="11"/>
        <v>0</v>
      </c>
      <c r="Q140" s="181">
        <v>1.0000000000000001E-5</v>
      </c>
      <c r="R140" s="181">
        <f t="shared" si="12"/>
        <v>1.0000000000000001E-5</v>
      </c>
      <c r="S140" s="181">
        <v>0</v>
      </c>
      <c r="T140" s="182">
        <f t="shared" si="13"/>
        <v>0</v>
      </c>
      <c r="AR140" s="23" t="s">
        <v>319</v>
      </c>
      <c r="AT140" s="23" t="s">
        <v>179</v>
      </c>
      <c r="AU140" s="23" t="s">
        <v>81</v>
      </c>
      <c r="AY140" s="23" t="s">
        <v>139</v>
      </c>
      <c r="BE140" s="183">
        <f t="shared" si="14"/>
        <v>0</v>
      </c>
      <c r="BF140" s="183">
        <f t="shared" si="15"/>
        <v>0</v>
      </c>
      <c r="BG140" s="183">
        <f t="shared" si="16"/>
        <v>0</v>
      </c>
      <c r="BH140" s="183">
        <f t="shared" si="17"/>
        <v>0</v>
      </c>
      <c r="BI140" s="183">
        <f t="shared" si="18"/>
        <v>0</v>
      </c>
      <c r="BJ140" s="23" t="s">
        <v>79</v>
      </c>
      <c r="BK140" s="183">
        <f t="shared" si="19"/>
        <v>0</v>
      </c>
      <c r="BL140" s="23" t="s">
        <v>233</v>
      </c>
      <c r="BM140" s="23" t="s">
        <v>850</v>
      </c>
    </row>
    <row r="141" spans="2:65" s="1" customFormat="1" ht="16.5" customHeight="1">
      <c r="B141" s="172"/>
      <c r="C141" s="211" t="s">
        <v>435</v>
      </c>
      <c r="D141" s="211" t="s">
        <v>179</v>
      </c>
      <c r="E141" s="212" t="s">
        <v>851</v>
      </c>
      <c r="F141" s="213" t="s">
        <v>852</v>
      </c>
      <c r="G141" s="214" t="s">
        <v>162</v>
      </c>
      <c r="H141" s="215">
        <v>1</v>
      </c>
      <c r="I141" s="216"/>
      <c r="J141" s="215">
        <f t="shared" si="10"/>
        <v>0</v>
      </c>
      <c r="K141" s="213" t="s">
        <v>146</v>
      </c>
      <c r="L141" s="217"/>
      <c r="M141" s="218" t="s">
        <v>5</v>
      </c>
      <c r="N141" s="219" t="s">
        <v>42</v>
      </c>
      <c r="O141" s="41"/>
      <c r="P141" s="181">
        <f t="shared" si="11"/>
        <v>0</v>
      </c>
      <c r="Q141" s="181">
        <v>1.0000000000000001E-5</v>
      </c>
      <c r="R141" s="181">
        <f t="shared" si="12"/>
        <v>1.0000000000000001E-5</v>
      </c>
      <c r="S141" s="181">
        <v>0</v>
      </c>
      <c r="T141" s="182">
        <f t="shared" si="13"/>
        <v>0</v>
      </c>
      <c r="AR141" s="23" t="s">
        <v>319</v>
      </c>
      <c r="AT141" s="23" t="s">
        <v>179</v>
      </c>
      <c r="AU141" s="23" t="s">
        <v>81</v>
      </c>
      <c r="AY141" s="23" t="s">
        <v>139</v>
      </c>
      <c r="BE141" s="183">
        <f t="shared" si="14"/>
        <v>0</v>
      </c>
      <c r="BF141" s="183">
        <f t="shared" si="15"/>
        <v>0</v>
      </c>
      <c r="BG141" s="183">
        <f t="shared" si="16"/>
        <v>0</v>
      </c>
      <c r="BH141" s="183">
        <f t="shared" si="17"/>
        <v>0</v>
      </c>
      <c r="BI141" s="183">
        <f t="shared" si="18"/>
        <v>0</v>
      </c>
      <c r="BJ141" s="23" t="s">
        <v>79</v>
      </c>
      <c r="BK141" s="183">
        <f t="shared" si="19"/>
        <v>0</v>
      </c>
      <c r="BL141" s="23" t="s">
        <v>233</v>
      </c>
      <c r="BM141" s="23" t="s">
        <v>853</v>
      </c>
    </row>
    <row r="142" spans="2:65" s="1" customFormat="1" ht="16.5" customHeight="1">
      <c r="B142" s="172"/>
      <c r="C142" s="211" t="s">
        <v>439</v>
      </c>
      <c r="D142" s="211" t="s">
        <v>179</v>
      </c>
      <c r="E142" s="212" t="s">
        <v>854</v>
      </c>
      <c r="F142" s="213" t="s">
        <v>855</v>
      </c>
      <c r="G142" s="214" t="s">
        <v>162</v>
      </c>
      <c r="H142" s="215">
        <v>7</v>
      </c>
      <c r="I142" s="216"/>
      <c r="J142" s="215">
        <f t="shared" si="10"/>
        <v>0</v>
      </c>
      <c r="K142" s="213" t="s">
        <v>146</v>
      </c>
      <c r="L142" s="217"/>
      <c r="M142" s="218" t="s">
        <v>5</v>
      </c>
      <c r="N142" s="219" t="s">
        <v>42</v>
      </c>
      <c r="O142" s="41"/>
      <c r="P142" s="181">
        <f t="shared" si="11"/>
        <v>0</v>
      </c>
      <c r="Q142" s="181">
        <v>1.0000000000000001E-5</v>
      </c>
      <c r="R142" s="181">
        <f t="shared" si="12"/>
        <v>7.0000000000000007E-5</v>
      </c>
      <c r="S142" s="181">
        <v>0</v>
      </c>
      <c r="T142" s="182">
        <f t="shared" si="13"/>
        <v>0</v>
      </c>
      <c r="AR142" s="23" t="s">
        <v>319</v>
      </c>
      <c r="AT142" s="23" t="s">
        <v>179</v>
      </c>
      <c r="AU142" s="23" t="s">
        <v>81</v>
      </c>
      <c r="AY142" s="23" t="s">
        <v>139</v>
      </c>
      <c r="BE142" s="183">
        <f t="shared" si="14"/>
        <v>0</v>
      </c>
      <c r="BF142" s="183">
        <f t="shared" si="15"/>
        <v>0</v>
      </c>
      <c r="BG142" s="183">
        <f t="shared" si="16"/>
        <v>0</v>
      </c>
      <c r="BH142" s="183">
        <f t="shared" si="17"/>
        <v>0</v>
      </c>
      <c r="BI142" s="183">
        <f t="shared" si="18"/>
        <v>0</v>
      </c>
      <c r="BJ142" s="23" t="s">
        <v>79</v>
      </c>
      <c r="BK142" s="183">
        <f t="shared" si="19"/>
        <v>0</v>
      </c>
      <c r="BL142" s="23" t="s">
        <v>233</v>
      </c>
      <c r="BM142" s="23" t="s">
        <v>856</v>
      </c>
    </row>
    <row r="143" spans="2:65" s="1" customFormat="1" ht="16.5" customHeight="1">
      <c r="B143" s="172"/>
      <c r="C143" s="211" t="s">
        <v>444</v>
      </c>
      <c r="D143" s="211" t="s">
        <v>179</v>
      </c>
      <c r="E143" s="212" t="s">
        <v>857</v>
      </c>
      <c r="F143" s="213" t="s">
        <v>855</v>
      </c>
      <c r="G143" s="214" t="s">
        <v>162</v>
      </c>
      <c r="H143" s="215">
        <v>3</v>
      </c>
      <c r="I143" s="216"/>
      <c r="J143" s="215">
        <f t="shared" si="10"/>
        <v>0</v>
      </c>
      <c r="K143" s="213" t="s">
        <v>146</v>
      </c>
      <c r="L143" s="217"/>
      <c r="M143" s="218" t="s">
        <v>5</v>
      </c>
      <c r="N143" s="219" t="s">
        <v>42</v>
      </c>
      <c r="O143" s="41"/>
      <c r="P143" s="181">
        <f t="shared" si="11"/>
        <v>0</v>
      </c>
      <c r="Q143" s="181">
        <v>1.0000000000000001E-5</v>
      </c>
      <c r="R143" s="181">
        <f t="shared" si="12"/>
        <v>3.0000000000000004E-5</v>
      </c>
      <c r="S143" s="181">
        <v>0</v>
      </c>
      <c r="T143" s="182">
        <f t="shared" si="13"/>
        <v>0</v>
      </c>
      <c r="AR143" s="23" t="s">
        <v>319</v>
      </c>
      <c r="AT143" s="23" t="s">
        <v>179</v>
      </c>
      <c r="AU143" s="23" t="s">
        <v>81</v>
      </c>
      <c r="AY143" s="23" t="s">
        <v>139</v>
      </c>
      <c r="BE143" s="183">
        <f t="shared" si="14"/>
        <v>0</v>
      </c>
      <c r="BF143" s="183">
        <f t="shared" si="15"/>
        <v>0</v>
      </c>
      <c r="BG143" s="183">
        <f t="shared" si="16"/>
        <v>0</v>
      </c>
      <c r="BH143" s="183">
        <f t="shared" si="17"/>
        <v>0</v>
      </c>
      <c r="BI143" s="183">
        <f t="shared" si="18"/>
        <v>0</v>
      </c>
      <c r="BJ143" s="23" t="s">
        <v>79</v>
      </c>
      <c r="BK143" s="183">
        <f t="shared" si="19"/>
        <v>0</v>
      </c>
      <c r="BL143" s="23" t="s">
        <v>233</v>
      </c>
      <c r="BM143" s="23" t="s">
        <v>858</v>
      </c>
    </row>
    <row r="144" spans="2:65" s="1" customFormat="1" ht="16.5" customHeight="1">
      <c r="B144" s="172"/>
      <c r="C144" s="211" t="s">
        <v>450</v>
      </c>
      <c r="D144" s="211" t="s">
        <v>179</v>
      </c>
      <c r="E144" s="212" t="s">
        <v>859</v>
      </c>
      <c r="F144" s="213" t="s">
        <v>860</v>
      </c>
      <c r="G144" s="214" t="s">
        <v>162</v>
      </c>
      <c r="H144" s="215">
        <v>1</v>
      </c>
      <c r="I144" s="216"/>
      <c r="J144" s="215">
        <f t="shared" si="10"/>
        <v>0</v>
      </c>
      <c r="K144" s="213" t="s">
        <v>146</v>
      </c>
      <c r="L144" s="217"/>
      <c r="M144" s="218" t="s">
        <v>5</v>
      </c>
      <c r="N144" s="219" t="s">
        <v>42</v>
      </c>
      <c r="O144" s="41"/>
      <c r="P144" s="181">
        <f t="shared" si="11"/>
        <v>0</v>
      </c>
      <c r="Q144" s="181">
        <v>1.0000000000000001E-5</v>
      </c>
      <c r="R144" s="181">
        <f t="shared" si="12"/>
        <v>1.0000000000000001E-5</v>
      </c>
      <c r="S144" s="181">
        <v>0</v>
      </c>
      <c r="T144" s="182">
        <f t="shared" si="13"/>
        <v>0</v>
      </c>
      <c r="AR144" s="23" t="s">
        <v>319</v>
      </c>
      <c r="AT144" s="23" t="s">
        <v>179</v>
      </c>
      <c r="AU144" s="23" t="s">
        <v>81</v>
      </c>
      <c r="AY144" s="23" t="s">
        <v>139</v>
      </c>
      <c r="BE144" s="183">
        <f t="shared" si="14"/>
        <v>0</v>
      </c>
      <c r="BF144" s="183">
        <f t="shared" si="15"/>
        <v>0</v>
      </c>
      <c r="BG144" s="183">
        <f t="shared" si="16"/>
        <v>0</v>
      </c>
      <c r="BH144" s="183">
        <f t="shared" si="17"/>
        <v>0</v>
      </c>
      <c r="BI144" s="183">
        <f t="shared" si="18"/>
        <v>0</v>
      </c>
      <c r="BJ144" s="23" t="s">
        <v>79</v>
      </c>
      <c r="BK144" s="183">
        <f t="shared" si="19"/>
        <v>0</v>
      </c>
      <c r="BL144" s="23" t="s">
        <v>233</v>
      </c>
      <c r="BM144" s="23" t="s">
        <v>861</v>
      </c>
    </row>
    <row r="145" spans="2:65" s="1" customFormat="1" ht="16.5" customHeight="1">
      <c r="B145" s="172"/>
      <c r="C145" s="211" t="s">
        <v>457</v>
      </c>
      <c r="D145" s="211" t="s">
        <v>179</v>
      </c>
      <c r="E145" s="212" t="s">
        <v>862</v>
      </c>
      <c r="F145" s="213" t="s">
        <v>863</v>
      </c>
      <c r="G145" s="214" t="s">
        <v>162</v>
      </c>
      <c r="H145" s="215">
        <v>1</v>
      </c>
      <c r="I145" s="216"/>
      <c r="J145" s="215">
        <f t="shared" si="10"/>
        <v>0</v>
      </c>
      <c r="K145" s="213" t="s">
        <v>146</v>
      </c>
      <c r="L145" s="217"/>
      <c r="M145" s="218" t="s">
        <v>5</v>
      </c>
      <c r="N145" s="219" t="s">
        <v>42</v>
      </c>
      <c r="O145" s="41"/>
      <c r="P145" s="181">
        <f t="shared" si="11"/>
        <v>0</v>
      </c>
      <c r="Q145" s="181">
        <v>1.0000000000000001E-5</v>
      </c>
      <c r="R145" s="181">
        <f t="shared" si="12"/>
        <v>1.0000000000000001E-5</v>
      </c>
      <c r="S145" s="181">
        <v>0</v>
      </c>
      <c r="T145" s="182">
        <f t="shared" si="13"/>
        <v>0</v>
      </c>
      <c r="AR145" s="23" t="s">
        <v>319</v>
      </c>
      <c r="AT145" s="23" t="s">
        <v>179</v>
      </c>
      <c r="AU145" s="23" t="s">
        <v>81</v>
      </c>
      <c r="AY145" s="23" t="s">
        <v>139</v>
      </c>
      <c r="BE145" s="183">
        <f t="shared" si="14"/>
        <v>0</v>
      </c>
      <c r="BF145" s="183">
        <f t="shared" si="15"/>
        <v>0</v>
      </c>
      <c r="BG145" s="183">
        <f t="shared" si="16"/>
        <v>0</v>
      </c>
      <c r="BH145" s="183">
        <f t="shared" si="17"/>
        <v>0</v>
      </c>
      <c r="BI145" s="183">
        <f t="shared" si="18"/>
        <v>0</v>
      </c>
      <c r="BJ145" s="23" t="s">
        <v>79</v>
      </c>
      <c r="BK145" s="183">
        <f t="shared" si="19"/>
        <v>0</v>
      </c>
      <c r="BL145" s="23" t="s">
        <v>233</v>
      </c>
      <c r="BM145" s="23" t="s">
        <v>864</v>
      </c>
    </row>
    <row r="146" spans="2:65" s="1" customFormat="1" ht="16.5" customHeight="1">
      <c r="B146" s="172"/>
      <c r="C146" s="211" t="s">
        <v>462</v>
      </c>
      <c r="D146" s="211" t="s">
        <v>179</v>
      </c>
      <c r="E146" s="212" t="s">
        <v>865</v>
      </c>
      <c r="F146" s="213" t="s">
        <v>866</v>
      </c>
      <c r="G146" s="214" t="s">
        <v>162</v>
      </c>
      <c r="H146" s="215">
        <v>1</v>
      </c>
      <c r="I146" s="216"/>
      <c r="J146" s="215">
        <f t="shared" si="10"/>
        <v>0</v>
      </c>
      <c r="K146" s="213" t="s">
        <v>146</v>
      </c>
      <c r="L146" s="217"/>
      <c r="M146" s="218" t="s">
        <v>5</v>
      </c>
      <c r="N146" s="219" t="s">
        <v>42</v>
      </c>
      <c r="O146" s="41"/>
      <c r="P146" s="181">
        <f t="shared" si="11"/>
        <v>0</v>
      </c>
      <c r="Q146" s="181">
        <v>5.0000000000000002E-5</v>
      </c>
      <c r="R146" s="181">
        <f t="shared" si="12"/>
        <v>5.0000000000000002E-5</v>
      </c>
      <c r="S146" s="181">
        <v>0</v>
      </c>
      <c r="T146" s="182">
        <f t="shared" si="13"/>
        <v>0</v>
      </c>
      <c r="AR146" s="23" t="s">
        <v>319</v>
      </c>
      <c r="AT146" s="23" t="s">
        <v>179</v>
      </c>
      <c r="AU146" s="23" t="s">
        <v>81</v>
      </c>
      <c r="AY146" s="23" t="s">
        <v>139</v>
      </c>
      <c r="BE146" s="183">
        <f t="shared" si="14"/>
        <v>0</v>
      </c>
      <c r="BF146" s="183">
        <f t="shared" si="15"/>
        <v>0</v>
      </c>
      <c r="BG146" s="183">
        <f t="shared" si="16"/>
        <v>0</v>
      </c>
      <c r="BH146" s="183">
        <f t="shared" si="17"/>
        <v>0</v>
      </c>
      <c r="BI146" s="183">
        <f t="shared" si="18"/>
        <v>0</v>
      </c>
      <c r="BJ146" s="23" t="s">
        <v>79</v>
      </c>
      <c r="BK146" s="183">
        <f t="shared" si="19"/>
        <v>0</v>
      </c>
      <c r="BL146" s="23" t="s">
        <v>233</v>
      </c>
      <c r="BM146" s="23" t="s">
        <v>867</v>
      </c>
    </row>
    <row r="147" spans="2:65" s="1" customFormat="1" ht="16.5" customHeight="1">
      <c r="B147" s="172"/>
      <c r="C147" s="211" t="s">
        <v>466</v>
      </c>
      <c r="D147" s="211" t="s">
        <v>179</v>
      </c>
      <c r="E147" s="212" t="s">
        <v>868</v>
      </c>
      <c r="F147" s="213" t="s">
        <v>869</v>
      </c>
      <c r="G147" s="214" t="s">
        <v>162</v>
      </c>
      <c r="H147" s="215">
        <v>3</v>
      </c>
      <c r="I147" s="216"/>
      <c r="J147" s="215">
        <f t="shared" si="10"/>
        <v>0</v>
      </c>
      <c r="K147" s="213" t="s">
        <v>146</v>
      </c>
      <c r="L147" s="217"/>
      <c r="M147" s="218" t="s">
        <v>5</v>
      </c>
      <c r="N147" s="219" t="s">
        <v>42</v>
      </c>
      <c r="O147" s="41"/>
      <c r="P147" s="181">
        <f t="shared" si="11"/>
        <v>0</v>
      </c>
      <c r="Q147" s="181">
        <v>5.0000000000000002E-5</v>
      </c>
      <c r="R147" s="181">
        <f t="shared" si="12"/>
        <v>1.5000000000000001E-4</v>
      </c>
      <c r="S147" s="181">
        <v>0</v>
      </c>
      <c r="T147" s="182">
        <f t="shared" si="13"/>
        <v>0</v>
      </c>
      <c r="AR147" s="23" t="s">
        <v>319</v>
      </c>
      <c r="AT147" s="23" t="s">
        <v>179</v>
      </c>
      <c r="AU147" s="23" t="s">
        <v>81</v>
      </c>
      <c r="AY147" s="23" t="s">
        <v>139</v>
      </c>
      <c r="BE147" s="183">
        <f t="shared" si="14"/>
        <v>0</v>
      </c>
      <c r="BF147" s="183">
        <f t="shared" si="15"/>
        <v>0</v>
      </c>
      <c r="BG147" s="183">
        <f t="shared" si="16"/>
        <v>0</v>
      </c>
      <c r="BH147" s="183">
        <f t="shared" si="17"/>
        <v>0</v>
      </c>
      <c r="BI147" s="183">
        <f t="shared" si="18"/>
        <v>0</v>
      </c>
      <c r="BJ147" s="23" t="s">
        <v>79</v>
      </c>
      <c r="BK147" s="183">
        <f t="shared" si="19"/>
        <v>0</v>
      </c>
      <c r="BL147" s="23" t="s">
        <v>233</v>
      </c>
      <c r="BM147" s="23" t="s">
        <v>870</v>
      </c>
    </row>
    <row r="148" spans="2:65" s="1" customFormat="1" ht="16.5" customHeight="1">
      <c r="B148" s="172"/>
      <c r="C148" s="211" t="s">
        <v>471</v>
      </c>
      <c r="D148" s="211" t="s">
        <v>179</v>
      </c>
      <c r="E148" s="212" t="s">
        <v>871</v>
      </c>
      <c r="F148" s="213" t="s">
        <v>872</v>
      </c>
      <c r="G148" s="214" t="s">
        <v>162</v>
      </c>
      <c r="H148" s="215">
        <v>2</v>
      </c>
      <c r="I148" s="216"/>
      <c r="J148" s="215">
        <f t="shared" si="10"/>
        <v>0</v>
      </c>
      <c r="K148" s="213" t="s">
        <v>146</v>
      </c>
      <c r="L148" s="217"/>
      <c r="M148" s="218" t="s">
        <v>5</v>
      </c>
      <c r="N148" s="219" t="s">
        <v>42</v>
      </c>
      <c r="O148" s="41"/>
      <c r="P148" s="181">
        <f t="shared" si="11"/>
        <v>0</v>
      </c>
      <c r="Q148" s="181">
        <v>5.0000000000000002E-5</v>
      </c>
      <c r="R148" s="181">
        <f t="shared" si="12"/>
        <v>1E-4</v>
      </c>
      <c r="S148" s="181">
        <v>0</v>
      </c>
      <c r="T148" s="182">
        <f t="shared" si="13"/>
        <v>0</v>
      </c>
      <c r="AR148" s="23" t="s">
        <v>319</v>
      </c>
      <c r="AT148" s="23" t="s">
        <v>179</v>
      </c>
      <c r="AU148" s="23" t="s">
        <v>81</v>
      </c>
      <c r="AY148" s="23" t="s">
        <v>139</v>
      </c>
      <c r="BE148" s="183">
        <f t="shared" si="14"/>
        <v>0</v>
      </c>
      <c r="BF148" s="183">
        <f t="shared" si="15"/>
        <v>0</v>
      </c>
      <c r="BG148" s="183">
        <f t="shared" si="16"/>
        <v>0</v>
      </c>
      <c r="BH148" s="183">
        <f t="shared" si="17"/>
        <v>0</v>
      </c>
      <c r="BI148" s="183">
        <f t="shared" si="18"/>
        <v>0</v>
      </c>
      <c r="BJ148" s="23" t="s">
        <v>79</v>
      </c>
      <c r="BK148" s="183">
        <f t="shared" si="19"/>
        <v>0</v>
      </c>
      <c r="BL148" s="23" t="s">
        <v>233</v>
      </c>
      <c r="BM148" s="23" t="s">
        <v>873</v>
      </c>
    </row>
    <row r="149" spans="2:65" s="1" customFormat="1" ht="16.5" customHeight="1">
      <c r="B149" s="172"/>
      <c r="C149" s="211" t="s">
        <v>475</v>
      </c>
      <c r="D149" s="211" t="s">
        <v>179</v>
      </c>
      <c r="E149" s="212" t="s">
        <v>874</v>
      </c>
      <c r="F149" s="213" t="s">
        <v>875</v>
      </c>
      <c r="G149" s="214" t="s">
        <v>162</v>
      </c>
      <c r="H149" s="215">
        <v>7</v>
      </c>
      <c r="I149" s="216"/>
      <c r="J149" s="215">
        <f t="shared" si="10"/>
        <v>0</v>
      </c>
      <c r="K149" s="213" t="s">
        <v>146</v>
      </c>
      <c r="L149" s="217"/>
      <c r="M149" s="218" t="s">
        <v>5</v>
      </c>
      <c r="N149" s="219" t="s">
        <v>42</v>
      </c>
      <c r="O149" s="41"/>
      <c r="P149" s="181">
        <f t="shared" si="11"/>
        <v>0</v>
      </c>
      <c r="Q149" s="181">
        <v>5.0000000000000002E-5</v>
      </c>
      <c r="R149" s="181">
        <f t="shared" si="12"/>
        <v>3.5E-4</v>
      </c>
      <c r="S149" s="181">
        <v>0</v>
      </c>
      <c r="T149" s="182">
        <f t="shared" si="13"/>
        <v>0</v>
      </c>
      <c r="AR149" s="23" t="s">
        <v>319</v>
      </c>
      <c r="AT149" s="23" t="s">
        <v>179</v>
      </c>
      <c r="AU149" s="23" t="s">
        <v>81</v>
      </c>
      <c r="AY149" s="23" t="s">
        <v>139</v>
      </c>
      <c r="BE149" s="183">
        <f t="shared" si="14"/>
        <v>0</v>
      </c>
      <c r="BF149" s="183">
        <f t="shared" si="15"/>
        <v>0</v>
      </c>
      <c r="BG149" s="183">
        <f t="shared" si="16"/>
        <v>0</v>
      </c>
      <c r="BH149" s="183">
        <f t="shared" si="17"/>
        <v>0</v>
      </c>
      <c r="BI149" s="183">
        <f t="shared" si="18"/>
        <v>0</v>
      </c>
      <c r="BJ149" s="23" t="s">
        <v>79</v>
      </c>
      <c r="BK149" s="183">
        <f t="shared" si="19"/>
        <v>0</v>
      </c>
      <c r="BL149" s="23" t="s">
        <v>233</v>
      </c>
      <c r="BM149" s="23" t="s">
        <v>876</v>
      </c>
    </row>
    <row r="150" spans="2:65" s="1" customFormat="1" ht="16.5" customHeight="1">
      <c r="B150" s="172"/>
      <c r="C150" s="211" t="s">
        <v>481</v>
      </c>
      <c r="D150" s="211" t="s">
        <v>179</v>
      </c>
      <c r="E150" s="212" t="s">
        <v>877</v>
      </c>
      <c r="F150" s="213" t="s">
        <v>878</v>
      </c>
      <c r="G150" s="214" t="s">
        <v>162</v>
      </c>
      <c r="H150" s="215">
        <v>70</v>
      </c>
      <c r="I150" s="216"/>
      <c r="J150" s="215">
        <f t="shared" si="10"/>
        <v>0</v>
      </c>
      <c r="K150" s="213" t="s">
        <v>146</v>
      </c>
      <c r="L150" s="217"/>
      <c r="M150" s="218" t="s">
        <v>5</v>
      </c>
      <c r="N150" s="219" t="s">
        <v>42</v>
      </c>
      <c r="O150" s="41"/>
      <c r="P150" s="181">
        <f t="shared" si="11"/>
        <v>0</v>
      </c>
      <c r="Q150" s="181">
        <v>3.8000000000000002E-4</v>
      </c>
      <c r="R150" s="181">
        <f t="shared" si="12"/>
        <v>2.6600000000000002E-2</v>
      </c>
      <c r="S150" s="181">
        <v>0</v>
      </c>
      <c r="T150" s="182">
        <f t="shared" si="13"/>
        <v>0</v>
      </c>
      <c r="AR150" s="23" t="s">
        <v>319</v>
      </c>
      <c r="AT150" s="23" t="s">
        <v>179</v>
      </c>
      <c r="AU150" s="23" t="s">
        <v>81</v>
      </c>
      <c r="AY150" s="23" t="s">
        <v>139</v>
      </c>
      <c r="BE150" s="183">
        <f t="shared" si="14"/>
        <v>0</v>
      </c>
      <c r="BF150" s="183">
        <f t="shared" si="15"/>
        <v>0</v>
      </c>
      <c r="BG150" s="183">
        <f t="shared" si="16"/>
        <v>0</v>
      </c>
      <c r="BH150" s="183">
        <f t="shared" si="17"/>
        <v>0</v>
      </c>
      <c r="BI150" s="183">
        <f t="shared" si="18"/>
        <v>0</v>
      </c>
      <c r="BJ150" s="23" t="s">
        <v>79</v>
      </c>
      <c r="BK150" s="183">
        <f t="shared" si="19"/>
        <v>0</v>
      </c>
      <c r="BL150" s="23" t="s">
        <v>233</v>
      </c>
      <c r="BM150" s="23" t="s">
        <v>879</v>
      </c>
    </row>
    <row r="151" spans="2:65" s="1" customFormat="1" ht="25.5" customHeight="1">
      <c r="B151" s="172"/>
      <c r="C151" s="211" t="s">
        <v>485</v>
      </c>
      <c r="D151" s="211" t="s">
        <v>179</v>
      </c>
      <c r="E151" s="212" t="s">
        <v>880</v>
      </c>
      <c r="F151" s="213" t="s">
        <v>881</v>
      </c>
      <c r="G151" s="214" t="s">
        <v>162</v>
      </c>
      <c r="H151" s="215">
        <v>7</v>
      </c>
      <c r="I151" s="216"/>
      <c r="J151" s="215">
        <f t="shared" si="10"/>
        <v>0</v>
      </c>
      <c r="K151" s="213" t="s">
        <v>146</v>
      </c>
      <c r="L151" s="217"/>
      <c r="M151" s="218" t="s">
        <v>5</v>
      </c>
      <c r="N151" s="219" t="s">
        <v>42</v>
      </c>
      <c r="O151" s="41"/>
      <c r="P151" s="181">
        <f t="shared" si="11"/>
        <v>0</v>
      </c>
      <c r="Q151" s="181">
        <v>6.2E-4</v>
      </c>
      <c r="R151" s="181">
        <f t="shared" si="12"/>
        <v>4.3400000000000001E-3</v>
      </c>
      <c r="S151" s="181">
        <v>0</v>
      </c>
      <c r="T151" s="182">
        <f t="shared" si="13"/>
        <v>0</v>
      </c>
      <c r="AR151" s="23" t="s">
        <v>319</v>
      </c>
      <c r="AT151" s="23" t="s">
        <v>179</v>
      </c>
      <c r="AU151" s="23" t="s">
        <v>81</v>
      </c>
      <c r="AY151" s="23" t="s">
        <v>139</v>
      </c>
      <c r="BE151" s="183">
        <f t="shared" si="14"/>
        <v>0</v>
      </c>
      <c r="BF151" s="183">
        <f t="shared" si="15"/>
        <v>0</v>
      </c>
      <c r="BG151" s="183">
        <f t="shared" si="16"/>
        <v>0</v>
      </c>
      <c r="BH151" s="183">
        <f t="shared" si="17"/>
        <v>0</v>
      </c>
      <c r="BI151" s="183">
        <f t="shared" si="18"/>
        <v>0</v>
      </c>
      <c r="BJ151" s="23" t="s">
        <v>79</v>
      </c>
      <c r="BK151" s="183">
        <f t="shared" si="19"/>
        <v>0</v>
      </c>
      <c r="BL151" s="23" t="s">
        <v>233</v>
      </c>
      <c r="BM151" s="23" t="s">
        <v>882</v>
      </c>
    </row>
    <row r="152" spans="2:65" s="1" customFormat="1" ht="16.5" customHeight="1">
      <c r="B152" s="172"/>
      <c r="C152" s="211" t="s">
        <v>490</v>
      </c>
      <c r="D152" s="211" t="s">
        <v>179</v>
      </c>
      <c r="E152" s="212" t="s">
        <v>883</v>
      </c>
      <c r="F152" s="213" t="s">
        <v>884</v>
      </c>
      <c r="G152" s="214" t="s">
        <v>162</v>
      </c>
      <c r="H152" s="215">
        <v>7</v>
      </c>
      <c r="I152" s="216"/>
      <c r="J152" s="215">
        <f t="shared" si="10"/>
        <v>0</v>
      </c>
      <c r="K152" s="213" t="s">
        <v>146</v>
      </c>
      <c r="L152" s="217"/>
      <c r="M152" s="218" t="s">
        <v>5</v>
      </c>
      <c r="N152" s="219" t="s">
        <v>42</v>
      </c>
      <c r="O152" s="41"/>
      <c r="P152" s="181">
        <f t="shared" si="11"/>
        <v>0</v>
      </c>
      <c r="Q152" s="181">
        <v>2.2000000000000001E-4</v>
      </c>
      <c r="R152" s="181">
        <f t="shared" si="12"/>
        <v>1.5400000000000001E-3</v>
      </c>
      <c r="S152" s="181">
        <v>0</v>
      </c>
      <c r="T152" s="182">
        <f t="shared" si="13"/>
        <v>0</v>
      </c>
      <c r="AR152" s="23" t="s">
        <v>319</v>
      </c>
      <c r="AT152" s="23" t="s">
        <v>179</v>
      </c>
      <c r="AU152" s="23" t="s">
        <v>81</v>
      </c>
      <c r="AY152" s="23" t="s">
        <v>139</v>
      </c>
      <c r="BE152" s="183">
        <f t="shared" si="14"/>
        <v>0</v>
      </c>
      <c r="BF152" s="183">
        <f t="shared" si="15"/>
        <v>0</v>
      </c>
      <c r="BG152" s="183">
        <f t="shared" si="16"/>
        <v>0</v>
      </c>
      <c r="BH152" s="183">
        <f t="shared" si="17"/>
        <v>0</v>
      </c>
      <c r="BI152" s="183">
        <f t="shared" si="18"/>
        <v>0</v>
      </c>
      <c r="BJ152" s="23" t="s">
        <v>79</v>
      </c>
      <c r="BK152" s="183">
        <f t="shared" si="19"/>
        <v>0</v>
      </c>
      <c r="BL152" s="23" t="s">
        <v>233</v>
      </c>
      <c r="BM152" s="23" t="s">
        <v>885</v>
      </c>
    </row>
    <row r="153" spans="2:65" s="1" customFormat="1" ht="16.5" customHeight="1">
      <c r="B153" s="172"/>
      <c r="C153" s="211" t="s">
        <v>495</v>
      </c>
      <c r="D153" s="211" t="s">
        <v>179</v>
      </c>
      <c r="E153" s="212" t="s">
        <v>886</v>
      </c>
      <c r="F153" s="213" t="s">
        <v>887</v>
      </c>
      <c r="G153" s="214" t="s">
        <v>162</v>
      </c>
      <c r="H153" s="215">
        <v>7</v>
      </c>
      <c r="I153" s="216"/>
      <c r="J153" s="215">
        <f t="shared" si="10"/>
        <v>0</v>
      </c>
      <c r="K153" s="213" t="s">
        <v>146</v>
      </c>
      <c r="L153" s="217"/>
      <c r="M153" s="218" t="s">
        <v>5</v>
      </c>
      <c r="N153" s="219" t="s">
        <v>42</v>
      </c>
      <c r="O153" s="41"/>
      <c r="P153" s="181">
        <f t="shared" si="11"/>
        <v>0</v>
      </c>
      <c r="Q153" s="181">
        <v>5.0000000000000002E-5</v>
      </c>
      <c r="R153" s="181">
        <f t="shared" si="12"/>
        <v>3.5E-4</v>
      </c>
      <c r="S153" s="181">
        <v>0</v>
      </c>
      <c r="T153" s="182">
        <f t="shared" si="13"/>
        <v>0</v>
      </c>
      <c r="AR153" s="23" t="s">
        <v>319</v>
      </c>
      <c r="AT153" s="23" t="s">
        <v>179</v>
      </c>
      <c r="AU153" s="23" t="s">
        <v>81</v>
      </c>
      <c r="AY153" s="23" t="s">
        <v>139</v>
      </c>
      <c r="BE153" s="183">
        <f t="shared" si="14"/>
        <v>0</v>
      </c>
      <c r="BF153" s="183">
        <f t="shared" si="15"/>
        <v>0</v>
      </c>
      <c r="BG153" s="183">
        <f t="shared" si="16"/>
        <v>0</v>
      </c>
      <c r="BH153" s="183">
        <f t="shared" si="17"/>
        <v>0</v>
      </c>
      <c r="BI153" s="183">
        <f t="shared" si="18"/>
        <v>0</v>
      </c>
      <c r="BJ153" s="23" t="s">
        <v>79</v>
      </c>
      <c r="BK153" s="183">
        <f t="shared" si="19"/>
        <v>0</v>
      </c>
      <c r="BL153" s="23" t="s">
        <v>233</v>
      </c>
      <c r="BM153" s="23" t="s">
        <v>888</v>
      </c>
    </row>
    <row r="154" spans="2:65" s="1" customFormat="1" ht="16.5" customHeight="1">
      <c r="B154" s="172"/>
      <c r="C154" s="211" t="s">
        <v>497</v>
      </c>
      <c r="D154" s="211" t="s">
        <v>179</v>
      </c>
      <c r="E154" s="212" t="s">
        <v>889</v>
      </c>
      <c r="F154" s="213" t="s">
        <v>890</v>
      </c>
      <c r="G154" s="214" t="s">
        <v>162</v>
      </c>
      <c r="H154" s="215">
        <v>7</v>
      </c>
      <c r="I154" s="216"/>
      <c r="J154" s="215">
        <f t="shared" si="10"/>
        <v>0</v>
      </c>
      <c r="K154" s="213" t="s">
        <v>146</v>
      </c>
      <c r="L154" s="217"/>
      <c r="M154" s="218" t="s">
        <v>5</v>
      </c>
      <c r="N154" s="219" t="s">
        <v>42</v>
      </c>
      <c r="O154" s="41"/>
      <c r="P154" s="181">
        <f t="shared" si="11"/>
        <v>0</v>
      </c>
      <c r="Q154" s="181">
        <v>5.0000000000000002E-5</v>
      </c>
      <c r="R154" s="181">
        <f t="shared" si="12"/>
        <v>3.5E-4</v>
      </c>
      <c r="S154" s="181">
        <v>0</v>
      </c>
      <c r="T154" s="182">
        <f t="shared" si="13"/>
        <v>0</v>
      </c>
      <c r="AR154" s="23" t="s">
        <v>319</v>
      </c>
      <c r="AT154" s="23" t="s">
        <v>179</v>
      </c>
      <c r="AU154" s="23" t="s">
        <v>81</v>
      </c>
      <c r="AY154" s="23" t="s">
        <v>139</v>
      </c>
      <c r="BE154" s="183">
        <f t="shared" si="14"/>
        <v>0</v>
      </c>
      <c r="BF154" s="183">
        <f t="shared" si="15"/>
        <v>0</v>
      </c>
      <c r="BG154" s="183">
        <f t="shared" si="16"/>
        <v>0</v>
      </c>
      <c r="BH154" s="183">
        <f t="shared" si="17"/>
        <v>0</v>
      </c>
      <c r="BI154" s="183">
        <f t="shared" si="18"/>
        <v>0</v>
      </c>
      <c r="BJ154" s="23" t="s">
        <v>79</v>
      </c>
      <c r="BK154" s="183">
        <f t="shared" si="19"/>
        <v>0</v>
      </c>
      <c r="BL154" s="23" t="s">
        <v>233</v>
      </c>
      <c r="BM154" s="23" t="s">
        <v>891</v>
      </c>
    </row>
    <row r="155" spans="2:65" s="1" customFormat="1" ht="16.5" customHeight="1">
      <c r="B155" s="172"/>
      <c r="C155" s="211" t="s">
        <v>501</v>
      </c>
      <c r="D155" s="211" t="s">
        <v>179</v>
      </c>
      <c r="E155" s="212" t="s">
        <v>892</v>
      </c>
      <c r="F155" s="213" t="s">
        <v>893</v>
      </c>
      <c r="G155" s="214" t="s">
        <v>162</v>
      </c>
      <c r="H155" s="215">
        <v>7</v>
      </c>
      <c r="I155" s="216"/>
      <c r="J155" s="215">
        <f t="shared" si="10"/>
        <v>0</v>
      </c>
      <c r="K155" s="213" t="s">
        <v>146</v>
      </c>
      <c r="L155" s="217"/>
      <c r="M155" s="218" t="s">
        <v>5</v>
      </c>
      <c r="N155" s="219" t="s">
        <v>42</v>
      </c>
      <c r="O155" s="41"/>
      <c r="P155" s="181">
        <f t="shared" si="11"/>
        <v>0</v>
      </c>
      <c r="Q155" s="181">
        <v>2.2000000000000001E-4</v>
      </c>
      <c r="R155" s="181">
        <f t="shared" si="12"/>
        <v>1.5400000000000001E-3</v>
      </c>
      <c r="S155" s="181">
        <v>0</v>
      </c>
      <c r="T155" s="182">
        <f t="shared" si="13"/>
        <v>0</v>
      </c>
      <c r="AR155" s="23" t="s">
        <v>319</v>
      </c>
      <c r="AT155" s="23" t="s">
        <v>179</v>
      </c>
      <c r="AU155" s="23" t="s">
        <v>81</v>
      </c>
      <c r="AY155" s="23" t="s">
        <v>139</v>
      </c>
      <c r="BE155" s="183">
        <f t="shared" si="14"/>
        <v>0</v>
      </c>
      <c r="BF155" s="183">
        <f t="shared" si="15"/>
        <v>0</v>
      </c>
      <c r="BG155" s="183">
        <f t="shared" si="16"/>
        <v>0</v>
      </c>
      <c r="BH155" s="183">
        <f t="shared" si="17"/>
        <v>0</v>
      </c>
      <c r="BI155" s="183">
        <f t="shared" si="18"/>
        <v>0</v>
      </c>
      <c r="BJ155" s="23" t="s">
        <v>79</v>
      </c>
      <c r="BK155" s="183">
        <f t="shared" si="19"/>
        <v>0</v>
      </c>
      <c r="BL155" s="23" t="s">
        <v>233</v>
      </c>
      <c r="BM155" s="23" t="s">
        <v>894</v>
      </c>
    </row>
    <row r="156" spans="2:65" s="1" customFormat="1" ht="16.5" customHeight="1">
      <c r="B156" s="172"/>
      <c r="C156" s="211" t="s">
        <v>506</v>
      </c>
      <c r="D156" s="211" t="s">
        <v>179</v>
      </c>
      <c r="E156" s="212" t="s">
        <v>895</v>
      </c>
      <c r="F156" s="213" t="s">
        <v>896</v>
      </c>
      <c r="G156" s="214" t="s">
        <v>162</v>
      </c>
      <c r="H156" s="215">
        <v>1</v>
      </c>
      <c r="I156" s="216"/>
      <c r="J156" s="215">
        <f t="shared" si="10"/>
        <v>0</v>
      </c>
      <c r="K156" s="213" t="s">
        <v>146</v>
      </c>
      <c r="L156" s="217"/>
      <c r="M156" s="218" t="s">
        <v>5</v>
      </c>
      <c r="N156" s="219" t="s">
        <v>42</v>
      </c>
      <c r="O156" s="41"/>
      <c r="P156" s="181">
        <f t="shared" si="11"/>
        <v>0</v>
      </c>
      <c r="Q156" s="181">
        <v>1.6000000000000001E-3</v>
      </c>
      <c r="R156" s="181">
        <f t="shared" si="12"/>
        <v>1.6000000000000001E-3</v>
      </c>
      <c r="S156" s="181">
        <v>0</v>
      </c>
      <c r="T156" s="182">
        <f t="shared" si="13"/>
        <v>0</v>
      </c>
      <c r="AR156" s="23" t="s">
        <v>319</v>
      </c>
      <c r="AT156" s="23" t="s">
        <v>179</v>
      </c>
      <c r="AU156" s="23" t="s">
        <v>81</v>
      </c>
      <c r="AY156" s="23" t="s">
        <v>139</v>
      </c>
      <c r="BE156" s="183">
        <f t="shared" si="14"/>
        <v>0</v>
      </c>
      <c r="BF156" s="183">
        <f t="shared" si="15"/>
        <v>0</v>
      </c>
      <c r="BG156" s="183">
        <f t="shared" si="16"/>
        <v>0</v>
      </c>
      <c r="BH156" s="183">
        <f t="shared" si="17"/>
        <v>0</v>
      </c>
      <c r="BI156" s="183">
        <f t="shared" si="18"/>
        <v>0</v>
      </c>
      <c r="BJ156" s="23" t="s">
        <v>79</v>
      </c>
      <c r="BK156" s="183">
        <f t="shared" si="19"/>
        <v>0</v>
      </c>
      <c r="BL156" s="23" t="s">
        <v>233</v>
      </c>
      <c r="BM156" s="23" t="s">
        <v>897</v>
      </c>
    </row>
    <row r="157" spans="2:65" s="1" customFormat="1" ht="25.5" customHeight="1">
      <c r="B157" s="172"/>
      <c r="C157" s="211" t="s">
        <v>512</v>
      </c>
      <c r="D157" s="211" t="s">
        <v>179</v>
      </c>
      <c r="E157" s="212" t="s">
        <v>898</v>
      </c>
      <c r="F157" s="213" t="s">
        <v>899</v>
      </c>
      <c r="G157" s="214" t="s">
        <v>162</v>
      </c>
      <c r="H157" s="215">
        <v>7</v>
      </c>
      <c r="I157" s="216"/>
      <c r="J157" s="215">
        <f t="shared" si="10"/>
        <v>0</v>
      </c>
      <c r="K157" s="213" t="s">
        <v>146</v>
      </c>
      <c r="L157" s="217"/>
      <c r="M157" s="218" t="s">
        <v>5</v>
      </c>
      <c r="N157" s="219" t="s">
        <v>42</v>
      </c>
      <c r="O157" s="41"/>
      <c r="P157" s="181">
        <f t="shared" si="11"/>
        <v>0</v>
      </c>
      <c r="Q157" s="181">
        <v>1.6000000000000001E-3</v>
      </c>
      <c r="R157" s="181">
        <f t="shared" si="12"/>
        <v>1.12E-2</v>
      </c>
      <c r="S157" s="181">
        <v>0</v>
      </c>
      <c r="T157" s="182">
        <f t="shared" si="13"/>
        <v>0</v>
      </c>
      <c r="AR157" s="23" t="s">
        <v>319</v>
      </c>
      <c r="AT157" s="23" t="s">
        <v>179</v>
      </c>
      <c r="AU157" s="23" t="s">
        <v>81</v>
      </c>
      <c r="AY157" s="23" t="s">
        <v>139</v>
      </c>
      <c r="BE157" s="183">
        <f t="shared" si="14"/>
        <v>0</v>
      </c>
      <c r="BF157" s="183">
        <f t="shared" si="15"/>
        <v>0</v>
      </c>
      <c r="BG157" s="183">
        <f t="shared" si="16"/>
        <v>0</v>
      </c>
      <c r="BH157" s="183">
        <f t="shared" si="17"/>
        <v>0</v>
      </c>
      <c r="BI157" s="183">
        <f t="shared" si="18"/>
        <v>0</v>
      </c>
      <c r="BJ157" s="23" t="s">
        <v>79</v>
      </c>
      <c r="BK157" s="183">
        <f t="shared" si="19"/>
        <v>0</v>
      </c>
      <c r="BL157" s="23" t="s">
        <v>233</v>
      </c>
      <c r="BM157" s="23" t="s">
        <v>900</v>
      </c>
    </row>
    <row r="158" spans="2:65" s="1" customFormat="1" ht="38.25" customHeight="1">
      <c r="B158" s="172"/>
      <c r="C158" s="211" t="s">
        <v>517</v>
      </c>
      <c r="D158" s="211" t="s">
        <v>179</v>
      </c>
      <c r="E158" s="212" t="s">
        <v>901</v>
      </c>
      <c r="F158" s="213" t="s">
        <v>902</v>
      </c>
      <c r="G158" s="214" t="s">
        <v>162</v>
      </c>
      <c r="H158" s="215">
        <v>14</v>
      </c>
      <c r="I158" s="216"/>
      <c r="J158" s="215">
        <f t="shared" si="10"/>
        <v>0</v>
      </c>
      <c r="K158" s="213" t="s">
        <v>146</v>
      </c>
      <c r="L158" s="217"/>
      <c r="M158" s="218" t="s">
        <v>5</v>
      </c>
      <c r="N158" s="219" t="s">
        <v>42</v>
      </c>
      <c r="O158" s="41"/>
      <c r="P158" s="181">
        <f t="shared" si="11"/>
        <v>0</v>
      </c>
      <c r="Q158" s="181">
        <v>1.6000000000000001E-3</v>
      </c>
      <c r="R158" s="181">
        <f t="shared" si="12"/>
        <v>2.24E-2</v>
      </c>
      <c r="S158" s="181">
        <v>0</v>
      </c>
      <c r="T158" s="182">
        <f t="shared" si="13"/>
        <v>0</v>
      </c>
      <c r="AR158" s="23" t="s">
        <v>319</v>
      </c>
      <c r="AT158" s="23" t="s">
        <v>179</v>
      </c>
      <c r="AU158" s="23" t="s">
        <v>81</v>
      </c>
      <c r="AY158" s="23" t="s">
        <v>139</v>
      </c>
      <c r="BE158" s="183">
        <f t="shared" si="14"/>
        <v>0</v>
      </c>
      <c r="BF158" s="183">
        <f t="shared" si="15"/>
        <v>0</v>
      </c>
      <c r="BG158" s="183">
        <f t="shared" si="16"/>
        <v>0</v>
      </c>
      <c r="BH158" s="183">
        <f t="shared" si="17"/>
        <v>0</v>
      </c>
      <c r="BI158" s="183">
        <f t="shared" si="18"/>
        <v>0</v>
      </c>
      <c r="BJ158" s="23" t="s">
        <v>79</v>
      </c>
      <c r="BK158" s="183">
        <f t="shared" si="19"/>
        <v>0</v>
      </c>
      <c r="BL158" s="23" t="s">
        <v>233</v>
      </c>
      <c r="BM158" s="23" t="s">
        <v>903</v>
      </c>
    </row>
    <row r="159" spans="2:65" s="1" customFormat="1" ht="25.5" customHeight="1">
      <c r="B159" s="172"/>
      <c r="C159" s="211" t="s">
        <v>522</v>
      </c>
      <c r="D159" s="211" t="s">
        <v>179</v>
      </c>
      <c r="E159" s="212" t="s">
        <v>904</v>
      </c>
      <c r="F159" s="213" t="s">
        <v>905</v>
      </c>
      <c r="G159" s="214" t="s">
        <v>162</v>
      </c>
      <c r="H159" s="215">
        <v>2</v>
      </c>
      <c r="I159" s="216"/>
      <c r="J159" s="215">
        <f t="shared" si="10"/>
        <v>0</v>
      </c>
      <c r="K159" s="213" t="s">
        <v>146</v>
      </c>
      <c r="L159" s="217"/>
      <c r="M159" s="218" t="s">
        <v>5</v>
      </c>
      <c r="N159" s="219" t="s">
        <v>42</v>
      </c>
      <c r="O159" s="41"/>
      <c r="P159" s="181">
        <f t="shared" si="11"/>
        <v>0</v>
      </c>
      <c r="Q159" s="181">
        <v>8.0000000000000004E-4</v>
      </c>
      <c r="R159" s="181">
        <f t="shared" si="12"/>
        <v>1.6000000000000001E-3</v>
      </c>
      <c r="S159" s="181">
        <v>0</v>
      </c>
      <c r="T159" s="182">
        <f t="shared" si="13"/>
        <v>0</v>
      </c>
      <c r="AR159" s="23" t="s">
        <v>319</v>
      </c>
      <c r="AT159" s="23" t="s">
        <v>179</v>
      </c>
      <c r="AU159" s="23" t="s">
        <v>81</v>
      </c>
      <c r="AY159" s="23" t="s">
        <v>139</v>
      </c>
      <c r="BE159" s="183">
        <f t="shared" si="14"/>
        <v>0</v>
      </c>
      <c r="BF159" s="183">
        <f t="shared" si="15"/>
        <v>0</v>
      </c>
      <c r="BG159" s="183">
        <f t="shared" si="16"/>
        <v>0</v>
      </c>
      <c r="BH159" s="183">
        <f t="shared" si="17"/>
        <v>0</v>
      </c>
      <c r="BI159" s="183">
        <f t="shared" si="18"/>
        <v>0</v>
      </c>
      <c r="BJ159" s="23" t="s">
        <v>79</v>
      </c>
      <c r="BK159" s="183">
        <f t="shared" si="19"/>
        <v>0</v>
      </c>
      <c r="BL159" s="23" t="s">
        <v>233</v>
      </c>
      <c r="BM159" s="23" t="s">
        <v>906</v>
      </c>
    </row>
    <row r="160" spans="2:65" s="1" customFormat="1" ht="25.5" customHeight="1">
      <c r="B160" s="172"/>
      <c r="C160" s="211" t="s">
        <v>528</v>
      </c>
      <c r="D160" s="211" t="s">
        <v>179</v>
      </c>
      <c r="E160" s="212" t="s">
        <v>907</v>
      </c>
      <c r="F160" s="213" t="s">
        <v>908</v>
      </c>
      <c r="G160" s="214" t="s">
        <v>162</v>
      </c>
      <c r="H160" s="215">
        <v>14</v>
      </c>
      <c r="I160" s="216"/>
      <c r="J160" s="215">
        <f t="shared" si="10"/>
        <v>0</v>
      </c>
      <c r="K160" s="213" t="s">
        <v>146</v>
      </c>
      <c r="L160" s="217"/>
      <c r="M160" s="218" t="s">
        <v>5</v>
      </c>
      <c r="N160" s="219" t="s">
        <v>42</v>
      </c>
      <c r="O160" s="41"/>
      <c r="P160" s="181">
        <f t="shared" si="11"/>
        <v>0</v>
      </c>
      <c r="Q160" s="181">
        <v>5.9999999999999995E-4</v>
      </c>
      <c r="R160" s="181">
        <f t="shared" si="12"/>
        <v>8.3999999999999995E-3</v>
      </c>
      <c r="S160" s="181">
        <v>0</v>
      </c>
      <c r="T160" s="182">
        <f t="shared" si="13"/>
        <v>0</v>
      </c>
      <c r="AR160" s="23" t="s">
        <v>319</v>
      </c>
      <c r="AT160" s="23" t="s">
        <v>179</v>
      </c>
      <c r="AU160" s="23" t="s">
        <v>81</v>
      </c>
      <c r="AY160" s="23" t="s">
        <v>139</v>
      </c>
      <c r="BE160" s="183">
        <f t="shared" si="14"/>
        <v>0</v>
      </c>
      <c r="BF160" s="183">
        <f t="shared" si="15"/>
        <v>0</v>
      </c>
      <c r="BG160" s="183">
        <f t="shared" si="16"/>
        <v>0</v>
      </c>
      <c r="BH160" s="183">
        <f t="shared" si="17"/>
        <v>0</v>
      </c>
      <c r="BI160" s="183">
        <f t="shared" si="18"/>
        <v>0</v>
      </c>
      <c r="BJ160" s="23" t="s">
        <v>79</v>
      </c>
      <c r="BK160" s="183">
        <f t="shared" si="19"/>
        <v>0</v>
      </c>
      <c r="BL160" s="23" t="s">
        <v>233</v>
      </c>
      <c r="BM160" s="23" t="s">
        <v>909</v>
      </c>
    </row>
    <row r="161" spans="2:65" s="1" customFormat="1" ht="25.5" customHeight="1">
      <c r="B161" s="172"/>
      <c r="C161" s="211" t="s">
        <v>534</v>
      </c>
      <c r="D161" s="211" t="s">
        <v>179</v>
      </c>
      <c r="E161" s="212" t="s">
        <v>910</v>
      </c>
      <c r="F161" s="213" t="s">
        <v>911</v>
      </c>
      <c r="G161" s="214" t="s">
        <v>162</v>
      </c>
      <c r="H161" s="215">
        <v>11</v>
      </c>
      <c r="I161" s="216"/>
      <c r="J161" s="215">
        <f t="shared" si="10"/>
        <v>0</v>
      </c>
      <c r="K161" s="213" t="s">
        <v>146</v>
      </c>
      <c r="L161" s="217"/>
      <c r="M161" s="218" t="s">
        <v>5</v>
      </c>
      <c r="N161" s="219" t="s">
        <v>42</v>
      </c>
      <c r="O161" s="41"/>
      <c r="P161" s="181">
        <f t="shared" si="11"/>
        <v>0</v>
      </c>
      <c r="Q161" s="181">
        <v>1.6000000000000001E-3</v>
      </c>
      <c r="R161" s="181">
        <f t="shared" si="12"/>
        <v>1.7600000000000001E-2</v>
      </c>
      <c r="S161" s="181">
        <v>0</v>
      </c>
      <c r="T161" s="182">
        <f t="shared" si="13"/>
        <v>0</v>
      </c>
      <c r="AR161" s="23" t="s">
        <v>319</v>
      </c>
      <c r="AT161" s="23" t="s">
        <v>179</v>
      </c>
      <c r="AU161" s="23" t="s">
        <v>81</v>
      </c>
      <c r="AY161" s="23" t="s">
        <v>139</v>
      </c>
      <c r="BE161" s="183">
        <f t="shared" si="14"/>
        <v>0</v>
      </c>
      <c r="BF161" s="183">
        <f t="shared" si="15"/>
        <v>0</v>
      </c>
      <c r="BG161" s="183">
        <f t="shared" si="16"/>
        <v>0</v>
      </c>
      <c r="BH161" s="183">
        <f t="shared" si="17"/>
        <v>0</v>
      </c>
      <c r="BI161" s="183">
        <f t="shared" si="18"/>
        <v>0</v>
      </c>
      <c r="BJ161" s="23" t="s">
        <v>79</v>
      </c>
      <c r="BK161" s="183">
        <f t="shared" si="19"/>
        <v>0</v>
      </c>
      <c r="BL161" s="23" t="s">
        <v>233</v>
      </c>
      <c r="BM161" s="23" t="s">
        <v>912</v>
      </c>
    </row>
    <row r="162" spans="2:65" s="1" customFormat="1" ht="16.5" customHeight="1">
      <c r="B162" s="172"/>
      <c r="C162" s="211" t="s">
        <v>537</v>
      </c>
      <c r="D162" s="211" t="s">
        <v>179</v>
      </c>
      <c r="E162" s="212" t="s">
        <v>913</v>
      </c>
      <c r="F162" s="213" t="s">
        <v>914</v>
      </c>
      <c r="G162" s="214" t="s">
        <v>162</v>
      </c>
      <c r="H162" s="215">
        <v>49</v>
      </c>
      <c r="I162" s="216"/>
      <c r="J162" s="215">
        <f t="shared" si="10"/>
        <v>0</v>
      </c>
      <c r="K162" s="213" t="s">
        <v>146</v>
      </c>
      <c r="L162" s="217"/>
      <c r="M162" s="218" t="s">
        <v>5</v>
      </c>
      <c r="N162" s="219" t="s">
        <v>42</v>
      </c>
      <c r="O162" s="41"/>
      <c r="P162" s="181">
        <f t="shared" si="11"/>
        <v>0</v>
      </c>
      <c r="Q162" s="181">
        <v>1.6000000000000001E-3</v>
      </c>
      <c r="R162" s="181">
        <f t="shared" si="12"/>
        <v>7.8399999999999997E-2</v>
      </c>
      <c r="S162" s="181">
        <v>0</v>
      </c>
      <c r="T162" s="182">
        <f t="shared" si="13"/>
        <v>0</v>
      </c>
      <c r="AR162" s="23" t="s">
        <v>319</v>
      </c>
      <c r="AT162" s="23" t="s">
        <v>179</v>
      </c>
      <c r="AU162" s="23" t="s">
        <v>81</v>
      </c>
      <c r="AY162" s="23" t="s">
        <v>139</v>
      </c>
      <c r="BE162" s="183">
        <f t="shared" si="14"/>
        <v>0</v>
      </c>
      <c r="BF162" s="183">
        <f t="shared" si="15"/>
        <v>0</v>
      </c>
      <c r="BG162" s="183">
        <f t="shared" si="16"/>
        <v>0</v>
      </c>
      <c r="BH162" s="183">
        <f t="shared" si="17"/>
        <v>0</v>
      </c>
      <c r="BI162" s="183">
        <f t="shared" si="18"/>
        <v>0</v>
      </c>
      <c r="BJ162" s="23" t="s">
        <v>79</v>
      </c>
      <c r="BK162" s="183">
        <f t="shared" si="19"/>
        <v>0</v>
      </c>
      <c r="BL162" s="23" t="s">
        <v>233</v>
      </c>
      <c r="BM162" s="23" t="s">
        <v>915</v>
      </c>
    </row>
    <row r="163" spans="2:65" s="1" customFormat="1" ht="16.5" customHeight="1">
      <c r="B163" s="172"/>
      <c r="C163" s="211" t="s">
        <v>542</v>
      </c>
      <c r="D163" s="211" t="s">
        <v>179</v>
      </c>
      <c r="E163" s="212" t="s">
        <v>916</v>
      </c>
      <c r="F163" s="213" t="s">
        <v>917</v>
      </c>
      <c r="G163" s="214" t="s">
        <v>196</v>
      </c>
      <c r="H163" s="215">
        <v>32</v>
      </c>
      <c r="I163" s="216"/>
      <c r="J163" s="215">
        <f t="shared" si="10"/>
        <v>0</v>
      </c>
      <c r="K163" s="213" t="s">
        <v>146</v>
      </c>
      <c r="L163" s="217"/>
      <c r="M163" s="218" t="s">
        <v>5</v>
      </c>
      <c r="N163" s="219" t="s">
        <v>42</v>
      </c>
      <c r="O163" s="41"/>
      <c r="P163" s="181">
        <f t="shared" si="11"/>
        <v>0</v>
      </c>
      <c r="Q163" s="181">
        <v>7.5000000000000002E-4</v>
      </c>
      <c r="R163" s="181">
        <f t="shared" si="12"/>
        <v>2.4E-2</v>
      </c>
      <c r="S163" s="181">
        <v>0</v>
      </c>
      <c r="T163" s="182">
        <f t="shared" si="13"/>
        <v>0</v>
      </c>
      <c r="AR163" s="23" t="s">
        <v>319</v>
      </c>
      <c r="AT163" s="23" t="s">
        <v>179</v>
      </c>
      <c r="AU163" s="23" t="s">
        <v>81</v>
      </c>
      <c r="AY163" s="23" t="s">
        <v>139</v>
      </c>
      <c r="BE163" s="183">
        <f t="shared" si="14"/>
        <v>0</v>
      </c>
      <c r="BF163" s="183">
        <f t="shared" si="15"/>
        <v>0</v>
      </c>
      <c r="BG163" s="183">
        <f t="shared" si="16"/>
        <v>0</v>
      </c>
      <c r="BH163" s="183">
        <f t="shared" si="17"/>
        <v>0</v>
      </c>
      <c r="BI163" s="183">
        <f t="shared" si="18"/>
        <v>0</v>
      </c>
      <c r="BJ163" s="23" t="s">
        <v>79</v>
      </c>
      <c r="BK163" s="183">
        <f t="shared" si="19"/>
        <v>0</v>
      </c>
      <c r="BL163" s="23" t="s">
        <v>233</v>
      </c>
      <c r="BM163" s="23" t="s">
        <v>918</v>
      </c>
    </row>
    <row r="164" spans="2:65" s="1" customFormat="1" ht="16.5" customHeight="1">
      <c r="B164" s="172"/>
      <c r="C164" s="211" t="s">
        <v>547</v>
      </c>
      <c r="D164" s="211" t="s">
        <v>179</v>
      </c>
      <c r="E164" s="212" t="s">
        <v>919</v>
      </c>
      <c r="F164" s="213" t="s">
        <v>920</v>
      </c>
      <c r="G164" s="214" t="s">
        <v>196</v>
      </c>
      <c r="H164" s="215">
        <v>160</v>
      </c>
      <c r="I164" s="216"/>
      <c r="J164" s="215">
        <f t="shared" si="10"/>
        <v>0</v>
      </c>
      <c r="K164" s="213" t="s">
        <v>146</v>
      </c>
      <c r="L164" s="217"/>
      <c r="M164" s="218" t="s">
        <v>5</v>
      </c>
      <c r="N164" s="219" t="s">
        <v>42</v>
      </c>
      <c r="O164" s="41"/>
      <c r="P164" s="181">
        <f t="shared" si="11"/>
        <v>0</v>
      </c>
      <c r="Q164" s="181">
        <v>7.5000000000000002E-4</v>
      </c>
      <c r="R164" s="181">
        <f t="shared" si="12"/>
        <v>0.12</v>
      </c>
      <c r="S164" s="181">
        <v>0</v>
      </c>
      <c r="T164" s="182">
        <f t="shared" si="13"/>
        <v>0</v>
      </c>
      <c r="AR164" s="23" t="s">
        <v>319</v>
      </c>
      <c r="AT164" s="23" t="s">
        <v>179</v>
      </c>
      <c r="AU164" s="23" t="s">
        <v>81</v>
      </c>
      <c r="AY164" s="23" t="s">
        <v>139</v>
      </c>
      <c r="BE164" s="183">
        <f t="shared" si="14"/>
        <v>0</v>
      </c>
      <c r="BF164" s="183">
        <f t="shared" si="15"/>
        <v>0</v>
      </c>
      <c r="BG164" s="183">
        <f t="shared" si="16"/>
        <v>0</v>
      </c>
      <c r="BH164" s="183">
        <f t="shared" si="17"/>
        <v>0</v>
      </c>
      <c r="BI164" s="183">
        <f t="shared" si="18"/>
        <v>0</v>
      </c>
      <c r="BJ164" s="23" t="s">
        <v>79</v>
      </c>
      <c r="BK164" s="183">
        <f t="shared" si="19"/>
        <v>0</v>
      </c>
      <c r="BL164" s="23" t="s">
        <v>233</v>
      </c>
      <c r="BM164" s="23" t="s">
        <v>921</v>
      </c>
    </row>
    <row r="165" spans="2:65" s="1" customFormat="1" ht="16.5" customHeight="1">
      <c r="B165" s="172"/>
      <c r="C165" s="211" t="s">
        <v>551</v>
      </c>
      <c r="D165" s="211" t="s">
        <v>179</v>
      </c>
      <c r="E165" s="212" t="s">
        <v>922</v>
      </c>
      <c r="F165" s="213" t="s">
        <v>923</v>
      </c>
      <c r="G165" s="214" t="s">
        <v>196</v>
      </c>
      <c r="H165" s="215">
        <v>50</v>
      </c>
      <c r="I165" s="216"/>
      <c r="J165" s="215">
        <f t="shared" si="10"/>
        <v>0</v>
      </c>
      <c r="K165" s="213" t="s">
        <v>146</v>
      </c>
      <c r="L165" s="217"/>
      <c r="M165" s="218" t="s">
        <v>5</v>
      </c>
      <c r="N165" s="219" t="s">
        <v>42</v>
      </c>
      <c r="O165" s="41"/>
      <c r="P165" s="181">
        <f t="shared" si="11"/>
        <v>0</v>
      </c>
      <c r="Q165" s="181">
        <v>7.5000000000000002E-4</v>
      </c>
      <c r="R165" s="181">
        <f t="shared" si="12"/>
        <v>3.7499999999999999E-2</v>
      </c>
      <c r="S165" s="181">
        <v>0</v>
      </c>
      <c r="T165" s="182">
        <f t="shared" si="13"/>
        <v>0</v>
      </c>
      <c r="AR165" s="23" t="s">
        <v>319</v>
      </c>
      <c r="AT165" s="23" t="s">
        <v>179</v>
      </c>
      <c r="AU165" s="23" t="s">
        <v>81</v>
      </c>
      <c r="AY165" s="23" t="s">
        <v>139</v>
      </c>
      <c r="BE165" s="183">
        <f t="shared" si="14"/>
        <v>0</v>
      </c>
      <c r="BF165" s="183">
        <f t="shared" si="15"/>
        <v>0</v>
      </c>
      <c r="BG165" s="183">
        <f t="shared" si="16"/>
        <v>0</v>
      </c>
      <c r="BH165" s="183">
        <f t="shared" si="17"/>
        <v>0</v>
      </c>
      <c r="BI165" s="183">
        <f t="shared" si="18"/>
        <v>0</v>
      </c>
      <c r="BJ165" s="23" t="s">
        <v>79</v>
      </c>
      <c r="BK165" s="183">
        <f t="shared" si="19"/>
        <v>0</v>
      </c>
      <c r="BL165" s="23" t="s">
        <v>233</v>
      </c>
      <c r="BM165" s="23" t="s">
        <v>924</v>
      </c>
    </row>
    <row r="166" spans="2:65" s="1" customFormat="1" ht="16.5" customHeight="1">
      <c r="B166" s="172"/>
      <c r="C166" s="211" t="s">
        <v>556</v>
      </c>
      <c r="D166" s="211" t="s">
        <v>179</v>
      </c>
      <c r="E166" s="212" t="s">
        <v>925</v>
      </c>
      <c r="F166" s="213" t="s">
        <v>926</v>
      </c>
      <c r="G166" s="214" t="s">
        <v>162</v>
      </c>
      <c r="H166" s="215">
        <v>7</v>
      </c>
      <c r="I166" s="216"/>
      <c r="J166" s="215">
        <f t="shared" si="10"/>
        <v>0</v>
      </c>
      <c r="K166" s="213" t="s">
        <v>146</v>
      </c>
      <c r="L166" s="217"/>
      <c r="M166" s="218" t="s">
        <v>5</v>
      </c>
      <c r="N166" s="219" t="s">
        <v>42</v>
      </c>
      <c r="O166" s="41"/>
      <c r="P166" s="181">
        <f t="shared" si="11"/>
        <v>0</v>
      </c>
      <c r="Q166" s="181">
        <v>2.1000000000000001E-4</v>
      </c>
      <c r="R166" s="181">
        <f t="shared" si="12"/>
        <v>1.47E-3</v>
      </c>
      <c r="S166" s="181">
        <v>0</v>
      </c>
      <c r="T166" s="182">
        <f t="shared" si="13"/>
        <v>0</v>
      </c>
      <c r="AR166" s="23" t="s">
        <v>319</v>
      </c>
      <c r="AT166" s="23" t="s">
        <v>179</v>
      </c>
      <c r="AU166" s="23" t="s">
        <v>81</v>
      </c>
      <c r="AY166" s="23" t="s">
        <v>139</v>
      </c>
      <c r="BE166" s="183">
        <f t="shared" si="14"/>
        <v>0</v>
      </c>
      <c r="BF166" s="183">
        <f t="shared" si="15"/>
        <v>0</v>
      </c>
      <c r="BG166" s="183">
        <f t="shared" si="16"/>
        <v>0</v>
      </c>
      <c r="BH166" s="183">
        <f t="shared" si="17"/>
        <v>0</v>
      </c>
      <c r="BI166" s="183">
        <f t="shared" si="18"/>
        <v>0</v>
      </c>
      <c r="BJ166" s="23" t="s">
        <v>79</v>
      </c>
      <c r="BK166" s="183">
        <f t="shared" si="19"/>
        <v>0</v>
      </c>
      <c r="BL166" s="23" t="s">
        <v>233</v>
      </c>
      <c r="BM166" s="23" t="s">
        <v>927</v>
      </c>
    </row>
    <row r="167" spans="2:65" s="1" customFormat="1" ht="16.5" customHeight="1">
      <c r="B167" s="172"/>
      <c r="C167" s="211" t="s">
        <v>561</v>
      </c>
      <c r="D167" s="211" t="s">
        <v>179</v>
      </c>
      <c r="E167" s="212" t="s">
        <v>928</v>
      </c>
      <c r="F167" s="213" t="s">
        <v>929</v>
      </c>
      <c r="G167" s="214" t="s">
        <v>162</v>
      </c>
      <c r="H167" s="215">
        <v>14</v>
      </c>
      <c r="I167" s="216"/>
      <c r="J167" s="215">
        <f t="shared" si="10"/>
        <v>0</v>
      </c>
      <c r="K167" s="213" t="s">
        <v>146</v>
      </c>
      <c r="L167" s="217"/>
      <c r="M167" s="218" t="s">
        <v>5</v>
      </c>
      <c r="N167" s="219" t="s">
        <v>42</v>
      </c>
      <c r="O167" s="41"/>
      <c r="P167" s="181">
        <f t="shared" si="11"/>
        <v>0</v>
      </c>
      <c r="Q167" s="181">
        <v>0</v>
      </c>
      <c r="R167" s="181">
        <f t="shared" si="12"/>
        <v>0</v>
      </c>
      <c r="S167" s="181">
        <v>0</v>
      </c>
      <c r="T167" s="182">
        <f t="shared" si="13"/>
        <v>0</v>
      </c>
      <c r="AR167" s="23" t="s">
        <v>319</v>
      </c>
      <c r="AT167" s="23" t="s">
        <v>179</v>
      </c>
      <c r="AU167" s="23" t="s">
        <v>81</v>
      </c>
      <c r="AY167" s="23" t="s">
        <v>139</v>
      </c>
      <c r="BE167" s="183">
        <f t="shared" si="14"/>
        <v>0</v>
      </c>
      <c r="BF167" s="183">
        <f t="shared" si="15"/>
        <v>0</v>
      </c>
      <c r="BG167" s="183">
        <f t="shared" si="16"/>
        <v>0</v>
      </c>
      <c r="BH167" s="183">
        <f t="shared" si="17"/>
        <v>0</v>
      </c>
      <c r="BI167" s="183">
        <f t="shared" si="18"/>
        <v>0</v>
      </c>
      <c r="BJ167" s="23" t="s">
        <v>79</v>
      </c>
      <c r="BK167" s="183">
        <f t="shared" si="19"/>
        <v>0</v>
      </c>
      <c r="BL167" s="23" t="s">
        <v>233</v>
      </c>
      <c r="BM167" s="23" t="s">
        <v>930</v>
      </c>
    </row>
    <row r="168" spans="2:65" s="1" customFormat="1" ht="16.5" customHeight="1">
      <c r="B168" s="172"/>
      <c r="C168" s="211" t="s">
        <v>566</v>
      </c>
      <c r="D168" s="211" t="s">
        <v>179</v>
      </c>
      <c r="E168" s="212" t="s">
        <v>931</v>
      </c>
      <c r="F168" s="213" t="s">
        <v>932</v>
      </c>
      <c r="G168" s="214" t="s">
        <v>162</v>
      </c>
      <c r="H168" s="215">
        <v>70</v>
      </c>
      <c r="I168" s="216"/>
      <c r="J168" s="215">
        <f t="shared" si="10"/>
        <v>0</v>
      </c>
      <c r="K168" s="213" t="s">
        <v>146</v>
      </c>
      <c r="L168" s="217"/>
      <c r="M168" s="218" t="s">
        <v>5</v>
      </c>
      <c r="N168" s="219" t="s">
        <v>42</v>
      </c>
      <c r="O168" s="41"/>
      <c r="P168" s="181">
        <f t="shared" si="11"/>
        <v>0</v>
      </c>
      <c r="Q168" s="181">
        <v>2.1000000000000001E-4</v>
      </c>
      <c r="R168" s="181">
        <f t="shared" si="12"/>
        <v>1.4700000000000001E-2</v>
      </c>
      <c r="S168" s="181">
        <v>0</v>
      </c>
      <c r="T168" s="182">
        <f t="shared" si="13"/>
        <v>0</v>
      </c>
      <c r="AR168" s="23" t="s">
        <v>319</v>
      </c>
      <c r="AT168" s="23" t="s">
        <v>179</v>
      </c>
      <c r="AU168" s="23" t="s">
        <v>81</v>
      </c>
      <c r="AY168" s="23" t="s">
        <v>139</v>
      </c>
      <c r="BE168" s="183">
        <f t="shared" si="14"/>
        <v>0</v>
      </c>
      <c r="BF168" s="183">
        <f t="shared" si="15"/>
        <v>0</v>
      </c>
      <c r="BG168" s="183">
        <f t="shared" si="16"/>
        <v>0</v>
      </c>
      <c r="BH168" s="183">
        <f t="shared" si="17"/>
        <v>0</v>
      </c>
      <c r="BI168" s="183">
        <f t="shared" si="18"/>
        <v>0</v>
      </c>
      <c r="BJ168" s="23" t="s">
        <v>79</v>
      </c>
      <c r="BK168" s="183">
        <f t="shared" si="19"/>
        <v>0</v>
      </c>
      <c r="BL168" s="23" t="s">
        <v>233</v>
      </c>
      <c r="BM168" s="23" t="s">
        <v>933</v>
      </c>
    </row>
    <row r="169" spans="2:65" s="1" customFormat="1" ht="16.5" customHeight="1">
      <c r="B169" s="172"/>
      <c r="C169" s="211" t="s">
        <v>572</v>
      </c>
      <c r="D169" s="211" t="s">
        <v>179</v>
      </c>
      <c r="E169" s="212" t="s">
        <v>934</v>
      </c>
      <c r="F169" s="213" t="s">
        <v>935</v>
      </c>
      <c r="G169" s="214" t="s">
        <v>162</v>
      </c>
      <c r="H169" s="215">
        <v>14</v>
      </c>
      <c r="I169" s="216"/>
      <c r="J169" s="215">
        <f t="shared" si="10"/>
        <v>0</v>
      </c>
      <c r="K169" s="213" t="s">
        <v>146</v>
      </c>
      <c r="L169" s="217"/>
      <c r="M169" s="218" t="s">
        <v>5</v>
      </c>
      <c r="N169" s="219" t="s">
        <v>42</v>
      </c>
      <c r="O169" s="41"/>
      <c r="P169" s="181">
        <f t="shared" si="11"/>
        <v>0</v>
      </c>
      <c r="Q169" s="181">
        <v>2.1000000000000001E-4</v>
      </c>
      <c r="R169" s="181">
        <f t="shared" si="12"/>
        <v>2.9399999999999999E-3</v>
      </c>
      <c r="S169" s="181">
        <v>0</v>
      </c>
      <c r="T169" s="182">
        <f t="shared" si="13"/>
        <v>0</v>
      </c>
      <c r="AR169" s="23" t="s">
        <v>319</v>
      </c>
      <c r="AT169" s="23" t="s">
        <v>179</v>
      </c>
      <c r="AU169" s="23" t="s">
        <v>81</v>
      </c>
      <c r="AY169" s="23" t="s">
        <v>139</v>
      </c>
      <c r="BE169" s="183">
        <f t="shared" si="14"/>
        <v>0</v>
      </c>
      <c r="BF169" s="183">
        <f t="shared" si="15"/>
        <v>0</v>
      </c>
      <c r="BG169" s="183">
        <f t="shared" si="16"/>
        <v>0</v>
      </c>
      <c r="BH169" s="183">
        <f t="shared" si="17"/>
        <v>0</v>
      </c>
      <c r="BI169" s="183">
        <f t="shared" si="18"/>
        <v>0</v>
      </c>
      <c r="BJ169" s="23" t="s">
        <v>79</v>
      </c>
      <c r="BK169" s="183">
        <f t="shared" si="19"/>
        <v>0</v>
      </c>
      <c r="BL169" s="23" t="s">
        <v>233</v>
      </c>
      <c r="BM169" s="23" t="s">
        <v>936</v>
      </c>
    </row>
    <row r="170" spans="2:65" s="1" customFormat="1" ht="16.5" customHeight="1">
      <c r="B170" s="172"/>
      <c r="C170" s="211" t="s">
        <v>578</v>
      </c>
      <c r="D170" s="211" t="s">
        <v>179</v>
      </c>
      <c r="E170" s="212" t="s">
        <v>937</v>
      </c>
      <c r="F170" s="213" t="s">
        <v>938</v>
      </c>
      <c r="G170" s="214" t="s">
        <v>162</v>
      </c>
      <c r="H170" s="215">
        <v>70</v>
      </c>
      <c r="I170" s="216"/>
      <c r="J170" s="215">
        <f t="shared" si="10"/>
        <v>0</v>
      </c>
      <c r="K170" s="213" t="s">
        <v>146</v>
      </c>
      <c r="L170" s="217"/>
      <c r="M170" s="218" t="s">
        <v>5</v>
      </c>
      <c r="N170" s="219" t="s">
        <v>42</v>
      </c>
      <c r="O170" s="41"/>
      <c r="P170" s="181">
        <f t="shared" si="11"/>
        <v>0</v>
      </c>
      <c r="Q170" s="181">
        <v>2.1000000000000001E-4</v>
      </c>
      <c r="R170" s="181">
        <f t="shared" si="12"/>
        <v>1.4700000000000001E-2</v>
      </c>
      <c r="S170" s="181">
        <v>0</v>
      </c>
      <c r="T170" s="182">
        <f t="shared" si="13"/>
        <v>0</v>
      </c>
      <c r="AR170" s="23" t="s">
        <v>319</v>
      </c>
      <c r="AT170" s="23" t="s">
        <v>179</v>
      </c>
      <c r="AU170" s="23" t="s">
        <v>81</v>
      </c>
      <c r="AY170" s="23" t="s">
        <v>139</v>
      </c>
      <c r="BE170" s="183">
        <f t="shared" si="14"/>
        <v>0</v>
      </c>
      <c r="BF170" s="183">
        <f t="shared" si="15"/>
        <v>0</v>
      </c>
      <c r="BG170" s="183">
        <f t="shared" si="16"/>
        <v>0</v>
      </c>
      <c r="BH170" s="183">
        <f t="shared" si="17"/>
        <v>0</v>
      </c>
      <c r="BI170" s="183">
        <f t="shared" si="18"/>
        <v>0</v>
      </c>
      <c r="BJ170" s="23" t="s">
        <v>79</v>
      </c>
      <c r="BK170" s="183">
        <f t="shared" si="19"/>
        <v>0</v>
      </c>
      <c r="BL170" s="23" t="s">
        <v>233</v>
      </c>
      <c r="BM170" s="23" t="s">
        <v>939</v>
      </c>
    </row>
    <row r="171" spans="2:65" s="1" customFormat="1" ht="16.5" customHeight="1">
      <c r="B171" s="172"/>
      <c r="C171" s="211" t="s">
        <v>582</v>
      </c>
      <c r="D171" s="211" t="s">
        <v>179</v>
      </c>
      <c r="E171" s="212" t="s">
        <v>940</v>
      </c>
      <c r="F171" s="213" t="s">
        <v>941</v>
      </c>
      <c r="G171" s="214" t="s">
        <v>162</v>
      </c>
      <c r="H171" s="215">
        <v>16</v>
      </c>
      <c r="I171" s="216"/>
      <c r="J171" s="215">
        <f t="shared" si="10"/>
        <v>0</v>
      </c>
      <c r="K171" s="213" t="s">
        <v>146</v>
      </c>
      <c r="L171" s="217"/>
      <c r="M171" s="218" t="s">
        <v>5</v>
      </c>
      <c r="N171" s="219" t="s">
        <v>42</v>
      </c>
      <c r="O171" s="41"/>
      <c r="P171" s="181">
        <f t="shared" si="11"/>
        <v>0</v>
      </c>
      <c r="Q171" s="181">
        <v>2.1000000000000001E-4</v>
      </c>
      <c r="R171" s="181">
        <f t="shared" si="12"/>
        <v>3.3600000000000001E-3</v>
      </c>
      <c r="S171" s="181">
        <v>0</v>
      </c>
      <c r="T171" s="182">
        <f t="shared" si="13"/>
        <v>0</v>
      </c>
      <c r="AR171" s="23" t="s">
        <v>319</v>
      </c>
      <c r="AT171" s="23" t="s">
        <v>179</v>
      </c>
      <c r="AU171" s="23" t="s">
        <v>81</v>
      </c>
      <c r="AY171" s="23" t="s">
        <v>139</v>
      </c>
      <c r="BE171" s="183">
        <f t="shared" si="14"/>
        <v>0</v>
      </c>
      <c r="BF171" s="183">
        <f t="shared" si="15"/>
        <v>0</v>
      </c>
      <c r="BG171" s="183">
        <f t="shared" si="16"/>
        <v>0</v>
      </c>
      <c r="BH171" s="183">
        <f t="shared" si="17"/>
        <v>0</v>
      </c>
      <c r="BI171" s="183">
        <f t="shared" si="18"/>
        <v>0</v>
      </c>
      <c r="BJ171" s="23" t="s">
        <v>79</v>
      </c>
      <c r="BK171" s="183">
        <f t="shared" si="19"/>
        <v>0</v>
      </c>
      <c r="BL171" s="23" t="s">
        <v>233</v>
      </c>
      <c r="BM171" s="23" t="s">
        <v>942</v>
      </c>
    </row>
    <row r="172" spans="2:65" s="1" customFormat="1" ht="25.5" customHeight="1">
      <c r="B172" s="172"/>
      <c r="C172" s="211" t="s">
        <v>586</v>
      </c>
      <c r="D172" s="211" t="s">
        <v>179</v>
      </c>
      <c r="E172" s="212" t="s">
        <v>943</v>
      </c>
      <c r="F172" s="213" t="s">
        <v>944</v>
      </c>
      <c r="G172" s="214" t="s">
        <v>162</v>
      </c>
      <c r="H172" s="215">
        <v>21</v>
      </c>
      <c r="I172" s="216"/>
      <c r="J172" s="215">
        <f t="shared" si="10"/>
        <v>0</v>
      </c>
      <c r="K172" s="213" t="s">
        <v>146</v>
      </c>
      <c r="L172" s="217"/>
      <c r="M172" s="218" t="s">
        <v>5</v>
      </c>
      <c r="N172" s="219" t="s">
        <v>42</v>
      </c>
      <c r="O172" s="41"/>
      <c r="P172" s="181">
        <f t="shared" si="11"/>
        <v>0</v>
      </c>
      <c r="Q172" s="181">
        <v>2.1000000000000001E-4</v>
      </c>
      <c r="R172" s="181">
        <f t="shared" si="12"/>
        <v>4.4099999999999999E-3</v>
      </c>
      <c r="S172" s="181">
        <v>0</v>
      </c>
      <c r="T172" s="182">
        <f t="shared" si="13"/>
        <v>0</v>
      </c>
      <c r="AR172" s="23" t="s">
        <v>319</v>
      </c>
      <c r="AT172" s="23" t="s">
        <v>179</v>
      </c>
      <c r="AU172" s="23" t="s">
        <v>81</v>
      </c>
      <c r="AY172" s="23" t="s">
        <v>139</v>
      </c>
      <c r="BE172" s="183">
        <f t="shared" si="14"/>
        <v>0</v>
      </c>
      <c r="BF172" s="183">
        <f t="shared" si="15"/>
        <v>0</v>
      </c>
      <c r="BG172" s="183">
        <f t="shared" si="16"/>
        <v>0</v>
      </c>
      <c r="BH172" s="183">
        <f t="shared" si="17"/>
        <v>0</v>
      </c>
      <c r="BI172" s="183">
        <f t="shared" si="18"/>
        <v>0</v>
      </c>
      <c r="BJ172" s="23" t="s">
        <v>79</v>
      </c>
      <c r="BK172" s="183">
        <f t="shared" si="19"/>
        <v>0</v>
      </c>
      <c r="BL172" s="23" t="s">
        <v>233</v>
      </c>
      <c r="BM172" s="23" t="s">
        <v>945</v>
      </c>
    </row>
    <row r="173" spans="2:65" s="1" customFormat="1" ht="16.5" customHeight="1">
      <c r="B173" s="172"/>
      <c r="C173" s="211" t="s">
        <v>593</v>
      </c>
      <c r="D173" s="211" t="s">
        <v>179</v>
      </c>
      <c r="E173" s="212" t="s">
        <v>946</v>
      </c>
      <c r="F173" s="213" t="s">
        <v>947</v>
      </c>
      <c r="G173" s="214" t="s">
        <v>196</v>
      </c>
      <c r="H173" s="215">
        <v>32</v>
      </c>
      <c r="I173" s="216"/>
      <c r="J173" s="215">
        <f t="shared" si="10"/>
        <v>0</v>
      </c>
      <c r="K173" s="213" t="s">
        <v>146</v>
      </c>
      <c r="L173" s="217"/>
      <c r="M173" s="218" t="s">
        <v>5</v>
      </c>
      <c r="N173" s="219" t="s">
        <v>42</v>
      </c>
      <c r="O173" s="41"/>
      <c r="P173" s="181">
        <f t="shared" si="11"/>
        <v>0</v>
      </c>
      <c r="Q173" s="181">
        <v>3.5000000000000001E-3</v>
      </c>
      <c r="R173" s="181">
        <f t="shared" si="12"/>
        <v>0.112</v>
      </c>
      <c r="S173" s="181">
        <v>0</v>
      </c>
      <c r="T173" s="182">
        <f t="shared" si="13"/>
        <v>0</v>
      </c>
      <c r="AR173" s="23" t="s">
        <v>319</v>
      </c>
      <c r="AT173" s="23" t="s">
        <v>179</v>
      </c>
      <c r="AU173" s="23" t="s">
        <v>81</v>
      </c>
      <c r="AY173" s="23" t="s">
        <v>139</v>
      </c>
      <c r="BE173" s="183">
        <f t="shared" si="14"/>
        <v>0</v>
      </c>
      <c r="BF173" s="183">
        <f t="shared" si="15"/>
        <v>0</v>
      </c>
      <c r="BG173" s="183">
        <f t="shared" si="16"/>
        <v>0</v>
      </c>
      <c r="BH173" s="183">
        <f t="shared" si="17"/>
        <v>0</v>
      </c>
      <c r="BI173" s="183">
        <f t="shared" si="18"/>
        <v>0</v>
      </c>
      <c r="BJ173" s="23" t="s">
        <v>79</v>
      </c>
      <c r="BK173" s="183">
        <f t="shared" si="19"/>
        <v>0</v>
      </c>
      <c r="BL173" s="23" t="s">
        <v>233</v>
      </c>
      <c r="BM173" s="23" t="s">
        <v>948</v>
      </c>
    </row>
    <row r="174" spans="2:65" s="1" customFormat="1" ht="16.5" customHeight="1">
      <c r="B174" s="172"/>
      <c r="C174" s="211" t="s">
        <v>599</v>
      </c>
      <c r="D174" s="211" t="s">
        <v>179</v>
      </c>
      <c r="E174" s="212" t="s">
        <v>949</v>
      </c>
      <c r="F174" s="213" t="s">
        <v>950</v>
      </c>
      <c r="G174" s="214" t="s">
        <v>162</v>
      </c>
      <c r="H174" s="215">
        <v>33</v>
      </c>
      <c r="I174" s="216"/>
      <c r="J174" s="215">
        <f t="shared" si="10"/>
        <v>0</v>
      </c>
      <c r="K174" s="213" t="s">
        <v>146</v>
      </c>
      <c r="L174" s="217"/>
      <c r="M174" s="218" t="s">
        <v>5</v>
      </c>
      <c r="N174" s="219" t="s">
        <v>42</v>
      </c>
      <c r="O174" s="41"/>
      <c r="P174" s="181">
        <f t="shared" si="11"/>
        <v>0</v>
      </c>
      <c r="Q174" s="181">
        <v>4.2000000000000002E-4</v>
      </c>
      <c r="R174" s="181">
        <f t="shared" si="12"/>
        <v>1.3860000000000001E-2</v>
      </c>
      <c r="S174" s="181">
        <v>0</v>
      </c>
      <c r="T174" s="182">
        <f t="shared" si="13"/>
        <v>0</v>
      </c>
      <c r="AR174" s="23" t="s">
        <v>319</v>
      </c>
      <c r="AT174" s="23" t="s">
        <v>179</v>
      </c>
      <c r="AU174" s="23" t="s">
        <v>81</v>
      </c>
      <c r="AY174" s="23" t="s">
        <v>139</v>
      </c>
      <c r="BE174" s="183">
        <f t="shared" si="14"/>
        <v>0</v>
      </c>
      <c r="BF174" s="183">
        <f t="shared" si="15"/>
        <v>0</v>
      </c>
      <c r="BG174" s="183">
        <f t="shared" si="16"/>
        <v>0</v>
      </c>
      <c r="BH174" s="183">
        <f t="shared" si="17"/>
        <v>0</v>
      </c>
      <c r="BI174" s="183">
        <f t="shared" si="18"/>
        <v>0</v>
      </c>
      <c r="BJ174" s="23" t="s">
        <v>79</v>
      </c>
      <c r="BK174" s="183">
        <f t="shared" si="19"/>
        <v>0</v>
      </c>
      <c r="BL174" s="23" t="s">
        <v>233</v>
      </c>
      <c r="BM174" s="23" t="s">
        <v>951</v>
      </c>
    </row>
    <row r="175" spans="2:65" s="1" customFormat="1" ht="16.5" customHeight="1">
      <c r="B175" s="172"/>
      <c r="C175" s="211" t="s">
        <v>604</v>
      </c>
      <c r="D175" s="211" t="s">
        <v>179</v>
      </c>
      <c r="E175" s="212" t="s">
        <v>952</v>
      </c>
      <c r="F175" s="213" t="s">
        <v>953</v>
      </c>
      <c r="G175" s="214" t="s">
        <v>196</v>
      </c>
      <c r="H175" s="215">
        <v>46</v>
      </c>
      <c r="I175" s="216"/>
      <c r="J175" s="215">
        <f t="shared" si="10"/>
        <v>0</v>
      </c>
      <c r="K175" s="213" t="s">
        <v>146</v>
      </c>
      <c r="L175" s="217"/>
      <c r="M175" s="218" t="s">
        <v>5</v>
      </c>
      <c r="N175" s="219" t="s">
        <v>42</v>
      </c>
      <c r="O175" s="41"/>
      <c r="P175" s="181">
        <f t="shared" si="11"/>
        <v>0</v>
      </c>
      <c r="Q175" s="181">
        <v>2.2499999999999998E-3</v>
      </c>
      <c r="R175" s="181">
        <f t="shared" si="12"/>
        <v>0.10349999999999999</v>
      </c>
      <c r="S175" s="181">
        <v>0</v>
      </c>
      <c r="T175" s="182">
        <f t="shared" si="13"/>
        <v>0</v>
      </c>
      <c r="AR175" s="23" t="s">
        <v>319</v>
      </c>
      <c r="AT175" s="23" t="s">
        <v>179</v>
      </c>
      <c r="AU175" s="23" t="s">
        <v>81</v>
      </c>
      <c r="AY175" s="23" t="s">
        <v>139</v>
      </c>
      <c r="BE175" s="183">
        <f t="shared" si="14"/>
        <v>0</v>
      </c>
      <c r="BF175" s="183">
        <f t="shared" si="15"/>
        <v>0</v>
      </c>
      <c r="BG175" s="183">
        <f t="shared" si="16"/>
        <v>0</v>
      </c>
      <c r="BH175" s="183">
        <f t="shared" si="17"/>
        <v>0</v>
      </c>
      <c r="BI175" s="183">
        <f t="shared" si="18"/>
        <v>0</v>
      </c>
      <c r="BJ175" s="23" t="s">
        <v>79</v>
      </c>
      <c r="BK175" s="183">
        <f t="shared" si="19"/>
        <v>0</v>
      </c>
      <c r="BL175" s="23" t="s">
        <v>233</v>
      </c>
      <c r="BM175" s="23" t="s">
        <v>954</v>
      </c>
    </row>
    <row r="176" spans="2:65" s="1" customFormat="1" ht="16.5" customHeight="1">
      <c r="B176" s="172"/>
      <c r="C176" s="211" t="s">
        <v>612</v>
      </c>
      <c r="D176" s="211" t="s">
        <v>179</v>
      </c>
      <c r="E176" s="212" t="s">
        <v>955</v>
      </c>
      <c r="F176" s="213" t="s">
        <v>956</v>
      </c>
      <c r="G176" s="214" t="s">
        <v>162</v>
      </c>
      <c r="H176" s="215">
        <v>47</v>
      </c>
      <c r="I176" s="216"/>
      <c r="J176" s="215">
        <f t="shared" si="10"/>
        <v>0</v>
      </c>
      <c r="K176" s="213" t="s">
        <v>146</v>
      </c>
      <c r="L176" s="217"/>
      <c r="M176" s="218" t="s">
        <v>5</v>
      </c>
      <c r="N176" s="219" t="s">
        <v>42</v>
      </c>
      <c r="O176" s="41"/>
      <c r="P176" s="181">
        <f t="shared" si="11"/>
        <v>0</v>
      </c>
      <c r="Q176" s="181">
        <v>1.2999999999999999E-3</v>
      </c>
      <c r="R176" s="181">
        <f t="shared" si="12"/>
        <v>6.1099999999999995E-2</v>
      </c>
      <c r="S176" s="181">
        <v>0</v>
      </c>
      <c r="T176" s="182">
        <f t="shared" si="13"/>
        <v>0</v>
      </c>
      <c r="AR176" s="23" t="s">
        <v>319</v>
      </c>
      <c r="AT176" s="23" t="s">
        <v>179</v>
      </c>
      <c r="AU176" s="23" t="s">
        <v>81</v>
      </c>
      <c r="AY176" s="23" t="s">
        <v>139</v>
      </c>
      <c r="BE176" s="183">
        <f t="shared" si="14"/>
        <v>0</v>
      </c>
      <c r="BF176" s="183">
        <f t="shared" si="15"/>
        <v>0</v>
      </c>
      <c r="BG176" s="183">
        <f t="shared" si="16"/>
        <v>0</v>
      </c>
      <c r="BH176" s="183">
        <f t="shared" si="17"/>
        <v>0</v>
      </c>
      <c r="BI176" s="183">
        <f t="shared" si="18"/>
        <v>0</v>
      </c>
      <c r="BJ176" s="23" t="s">
        <v>79</v>
      </c>
      <c r="BK176" s="183">
        <f t="shared" si="19"/>
        <v>0</v>
      </c>
      <c r="BL176" s="23" t="s">
        <v>233</v>
      </c>
      <c r="BM176" s="23" t="s">
        <v>957</v>
      </c>
    </row>
    <row r="177" spans="2:65" s="1" customFormat="1" ht="16.5" customHeight="1">
      <c r="B177" s="172"/>
      <c r="C177" s="211" t="s">
        <v>617</v>
      </c>
      <c r="D177" s="211" t="s">
        <v>179</v>
      </c>
      <c r="E177" s="212" t="s">
        <v>958</v>
      </c>
      <c r="F177" s="213" t="s">
        <v>959</v>
      </c>
      <c r="G177" s="214" t="s">
        <v>162</v>
      </c>
      <c r="H177" s="215">
        <v>240</v>
      </c>
      <c r="I177" s="216"/>
      <c r="J177" s="215">
        <f t="shared" si="10"/>
        <v>0</v>
      </c>
      <c r="K177" s="213" t="s">
        <v>146</v>
      </c>
      <c r="L177" s="217"/>
      <c r="M177" s="218" t="s">
        <v>5</v>
      </c>
      <c r="N177" s="219" t="s">
        <v>42</v>
      </c>
      <c r="O177" s="41"/>
      <c r="P177" s="181">
        <f t="shared" si="11"/>
        <v>0</v>
      </c>
      <c r="Q177" s="181">
        <v>4.4999999999999999E-4</v>
      </c>
      <c r="R177" s="181">
        <f t="shared" si="12"/>
        <v>0.108</v>
      </c>
      <c r="S177" s="181">
        <v>0</v>
      </c>
      <c r="T177" s="182">
        <f t="shared" si="13"/>
        <v>0</v>
      </c>
      <c r="AR177" s="23" t="s">
        <v>319</v>
      </c>
      <c r="AT177" s="23" t="s">
        <v>179</v>
      </c>
      <c r="AU177" s="23" t="s">
        <v>81</v>
      </c>
      <c r="AY177" s="23" t="s">
        <v>139</v>
      </c>
      <c r="BE177" s="183">
        <f t="shared" si="14"/>
        <v>0</v>
      </c>
      <c r="BF177" s="183">
        <f t="shared" si="15"/>
        <v>0</v>
      </c>
      <c r="BG177" s="183">
        <f t="shared" si="16"/>
        <v>0</v>
      </c>
      <c r="BH177" s="183">
        <f t="shared" si="17"/>
        <v>0</v>
      </c>
      <c r="BI177" s="183">
        <f t="shared" si="18"/>
        <v>0</v>
      </c>
      <c r="BJ177" s="23" t="s">
        <v>79</v>
      </c>
      <c r="BK177" s="183">
        <f t="shared" si="19"/>
        <v>0</v>
      </c>
      <c r="BL177" s="23" t="s">
        <v>233</v>
      </c>
      <c r="BM177" s="23" t="s">
        <v>960</v>
      </c>
    </row>
    <row r="178" spans="2:65" s="1" customFormat="1" ht="16.5" customHeight="1">
      <c r="B178" s="172"/>
      <c r="C178" s="211" t="s">
        <v>620</v>
      </c>
      <c r="D178" s="211" t="s">
        <v>179</v>
      </c>
      <c r="E178" s="212" t="s">
        <v>961</v>
      </c>
      <c r="F178" s="213" t="s">
        <v>962</v>
      </c>
      <c r="G178" s="214" t="s">
        <v>162</v>
      </c>
      <c r="H178" s="215">
        <v>800</v>
      </c>
      <c r="I178" s="216"/>
      <c r="J178" s="215">
        <f t="shared" si="10"/>
        <v>0</v>
      </c>
      <c r="K178" s="213" t="s">
        <v>146</v>
      </c>
      <c r="L178" s="217"/>
      <c r="M178" s="218" t="s">
        <v>5</v>
      </c>
      <c r="N178" s="219" t="s">
        <v>42</v>
      </c>
      <c r="O178" s="41"/>
      <c r="P178" s="181">
        <f t="shared" si="11"/>
        <v>0</v>
      </c>
      <c r="Q178" s="181">
        <v>4.4999999999999999E-4</v>
      </c>
      <c r="R178" s="181">
        <f t="shared" si="12"/>
        <v>0.36</v>
      </c>
      <c r="S178" s="181">
        <v>0</v>
      </c>
      <c r="T178" s="182">
        <f t="shared" si="13"/>
        <v>0</v>
      </c>
      <c r="AR178" s="23" t="s">
        <v>319</v>
      </c>
      <c r="AT178" s="23" t="s">
        <v>179</v>
      </c>
      <c r="AU178" s="23" t="s">
        <v>81</v>
      </c>
      <c r="AY178" s="23" t="s">
        <v>139</v>
      </c>
      <c r="BE178" s="183">
        <f t="shared" si="14"/>
        <v>0</v>
      </c>
      <c r="BF178" s="183">
        <f t="shared" si="15"/>
        <v>0</v>
      </c>
      <c r="BG178" s="183">
        <f t="shared" si="16"/>
        <v>0</v>
      </c>
      <c r="BH178" s="183">
        <f t="shared" si="17"/>
        <v>0</v>
      </c>
      <c r="BI178" s="183">
        <f t="shared" si="18"/>
        <v>0</v>
      </c>
      <c r="BJ178" s="23" t="s">
        <v>79</v>
      </c>
      <c r="BK178" s="183">
        <f t="shared" si="19"/>
        <v>0</v>
      </c>
      <c r="BL178" s="23" t="s">
        <v>233</v>
      </c>
      <c r="BM178" s="23" t="s">
        <v>963</v>
      </c>
    </row>
    <row r="179" spans="2:65" s="1" customFormat="1" ht="16.5" customHeight="1">
      <c r="B179" s="172"/>
      <c r="C179" s="211" t="s">
        <v>624</v>
      </c>
      <c r="D179" s="211" t="s">
        <v>179</v>
      </c>
      <c r="E179" s="212" t="s">
        <v>964</v>
      </c>
      <c r="F179" s="213" t="s">
        <v>965</v>
      </c>
      <c r="G179" s="214" t="s">
        <v>814</v>
      </c>
      <c r="H179" s="215">
        <v>10</v>
      </c>
      <c r="I179" s="216"/>
      <c r="J179" s="215">
        <f t="shared" si="10"/>
        <v>0</v>
      </c>
      <c r="K179" s="213" t="s">
        <v>146</v>
      </c>
      <c r="L179" s="217"/>
      <c r="M179" s="218" t="s">
        <v>5</v>
      </c>
      <c r="N179" s="219" t="s">
        <v>42</v>
      </c>
      <c r="O179" s="41"/>
      <c r="P179" s="181">
        <f t="shared" si="11"/>
        <v>0</v>
      </c>
      <c r="Q179" s="181">
        <v>4.4999999999999999E-4</v>
      </c>
      <c r="R179" s="181">
        <f t="shared" si="12"/>
        <v>4.4999999999999997E-3</v>
      </c>
      <c r="S179" s="181">
        <v>0</v>
      </c>
      <c r="T179" s="182">
        <f t="shared" si="13"/>
        <v>0</v>
      </c>
      <c r="AR179" s="23" t="s">
        <v>319</v>
      </c>
      <c r="AT179" s="23" t="s">
        <v>179</v>
      </c>
      <c r="AU179" s="23" t="s">
        <v>81</v>
      </c>
      <c r="AY179" s="23" t="s">
        <v>139</v>
      </c>
      <c r="BE179" s="183">
        <f t="shared" si="14"/>
        <v>0</v>
      </c>
      <c r="BF179" s="183">
        <f t="shared" si="15"/>
        <v>0</v>
      </c>
      <c r="BG179" s="183">
        <f t="shared" si="16"/>
        <v>0</v>
      </c>
      <c r="BH179" s="183">
        <f t="shared" si="17"/>
        <v>0</v>
      </c>
      <c r="BI179" s="183">
        <f t="shared" si="18"/>
        <v>0</v>
      </c>
      <c r="BJ179" s="23" t="s">
        <v>79</v>
      </c>
      <c r="BK179" s="183">
        <f t="shared" si="19"/>
        <v>0</v>
      </c>
      <c r="BL179" s="23" t="s">
        <v>233</v>
      </c>
      <c r="BM179" s="23" t="s">
        <v>966</v>
      </c>
    </row>
    <row r="180" spans="2:65" s="1" customFormat="1" ht="16.5" customHeight="1">
      <c r="B180" s="172"/>
      <c r="C180" s="211" t="s">
        <v>630</v>
      </c>
      <c r="D180" s="211" t="s">
        <v>179</v>
      </c>
      <c r="E180" s="212" t="s">
        <v>967</v>
      </c>
      <c r="F180" s="213" t="s">
        <v>968</v>
      </c>
      <c r="G180" s="214" t="s">
        <v>162</v>
      </c>
      <c r="H180" s="215">
        <v>49</v>
      </c>
      <c r="I180" s="216"/>
      <c r="J180" s="215">
        <f t="shared" si="10"/>
        <v>0</v>
      </c>
      <c r="K180" s="213" t="s">
        <v>146</v>
      </c>
      <c r="L180" s="217"/>
      <c r="M180" s="218" t="s">
        <v>5</v>
      </c>
      <c r="N180" s="219" t="s">
        <v>42</v>
      </c>
      <c r="O180" s="41"/>
      <c r="P180" s="181">
        <f t="shared" si="11"/>
        <v>0</v>
      </c>
      <c r="Q180" s="181">
        <v>4.4999999999999999E-4</v>
      </c>
      <c r="R180" s="181">
        <f t="shared" si="12"/>
        <v>2.205E-2</v>
      </c>
      <c r="S180" s="181">
        <v>0</v>
      </c>
      <c r="T180" s="182">
        <f t="shared" si="13"/>
        <v>0</v>
      </c>
      <c r="AR180" s="23" t="s">
        <v>319</v>
      </c>
      <c r="AT180" s="23" t="s">
        <v>179</v>
      </c>
      <c r="AU180" s="23" t="s">
        <v>81</v>
      </c>
      <c r="AY180" s="23" t="s">
        <v>139</v>
      </c>
      <c r="BE180" s="183">
        <f t="shared" si="14"/>
        <v>0</v>
      </c>
      <c r="BF180" s="183">
        <f t="shared" si="15"/>
        <v>0</v>
      </c>
      <c r="BG180" s="183">
        <f t="shared" si="16"/>
        <v>0</v>
      </c>
      <c r="BH180" s="183">
        <f t="shared" si="17"/>
        <v>0</v>
      </c>
      <c r="BI180" s="183">
        <f t="shared" si="18"/>
        <v>0</v>
      </c>
      <c r="BJ180" s="23" t="s">
        <v>79</v>
      </c>
      <c r="BK180" s="183">
        <f t="shared" si="19"/>
        <v>0</v>
      </c>
      <c r="BL180" s="23" t="s">
        <v>233</v>
      </c>
      <c r="BM180" s="23" t="s">
        <v>969</v>
      </c>
    </row>
    <row r="181" spans="2:65" s="1" customFormat="1" ht="16.5" customHeight="1">
      <c r="B181" s="172"/>
      <c r="C181" s="211" t="s">
        <v>645</v>
      </c>
      <c r="D181" s="211" t="s">
        <v>179</v>
      </c>
      <c r="E181" s="212" t="s">
        <v>970</v>
      </c>
      <c r="F181" s="213" t="s">
        <v>971</v>
      </c>
      <c r="G181" s="214" t="s">
        <v>196</v>
      </c>
      <c r="H181" s="215">
        <v>25</v>
      </c>
      <c r="I181" s="216"/>
      <c r="J181" s="215">
        <f t="shared" si="10"/>
        <v>0</v>
      </c>
      <c r="K181" s="213" t="s">
        <v>146</v>
      </c>
      <c r="L181" s="217"/>
      <c r="M181" s="218" t="s">
        <v>5</v>
      </c>
      <c r="N181" s="219" t="s">
        <v>42</v>
      </c>
      <c r="O181" s="41"/>
      <c r="P181" s="181">
        <f t="shared" si="11"/>
        <v>0</v>
      </c>
      <c r="Q181" s="181">
        <v>5.0000000000000002E-5</v>
      </c>
      <c r="R181" s="181">
        <f t="shared" si="12"/>
        <v>1.25E-3</v>
      </c>
      <c r="S181" s="181">
        <v>0</v>
      </c>
      <c r="T181" s="182">
        <f t="shared" si="13"/>
        <v>0</v>
      </c>
      <c r="AR181" s="23" t="s">
        <v>319</v>
      </c>
      <c r="AT181" s="23" t="s">
        <v>179</v>
      </c>
      <c r="AU181" s="23" t="s">
        <v>81</v>
      </c>
      <c r="AY181" s="23" t="s">
        <v>139</v>
      </c>
      <c r="BE181" s="183">
        <f t="shared" si="14"/>
        <v>0</v>
      </c>
      <c r="BF181" s="183">
        <f t="shared" si="15"/>
        <v>0</v>
      </c>
      <c r="BG181" s="183">
        <f t="shared" si="16"/>
        <v>0</v>
      </c>
      <c r="BH181" s="183">
        <f t="shared" si="17"/>
        <v>0</v>
      </c>
      <c r="BI181" s="183">
        <f t="shared" si="18"/>
        <v>0</v>
      </c>
      <c r="BJ181" s="23" t="s">
        <v>79</v>
      </c>
      <c r="BK181" s="183">
        <f t="shared" si="19"/>
        <v>0</v>
      </c>
      <c r="BL181" s="23" t="s">
        <v>233</v>
      </c>
      <c r="BM181" s="23" t="s">
        <v>972</v>
      </c>
    </row>
    <row r="182" spans="2:65" s="1" customFormat="1" ht="16.5" customHeight="1">
      <c r="B182" s="172"/>
      <c r="C182" s="211" t="s">
        <v>650</v>
      </c>
      <c r="D182" s="211" t="s">
        <v>179</v>
      </c>
      <c r="E182" s="212" t="s">
        <v>973</v>
      </c>
      <c r="F182" s="213" t="s">
        <v>974</v>
      </c>
      <c r="G182" s="214" t="s">
        <v>196</v>
      </c>
      <c r="H182" s="215">
        <v>170</v>
      </c>
      <c r="I182" s="216"/>
      <c r="J182" s="215">
        <f t="shared" si="10"/>
        <v>0</v>
      </c>
      <c r="K182" s="213" t="s">
        <v>146</v>
      </c>
      <c r="L182" s="217"/>
      <c r="M182" s="218" t="s">
        <v>5</v>
      </c>
      <c r="N182" s="219" t="s">
        <v>42</v>
      </c>
      <c r="O182" s="41"/>
      <c r="P182" s="181">
        <f t="shared" si="11"/>
        <v>0</v>
      </c>
      <c r="Q182" s="181">
        <v>5.0000000000000002E-5</v>
      </c>
      <c r="R182" s="181">
        <f t="shared" si="12"/>
        <v>8.5000000000000006E-3</v>
      </c>
      <c r="S182" s="181">
        <v>0</v>
      </c>
      <c r="T182" s="182">
        <f t="shared" si="13"/>
        <v>0</v>
      </c>
      <c r="AR182" s="23" t="s">
        <v>319</v>
      </c>
      <c r="AT182" s="23" t="s">
        <v>179</v>
      </c>
      <c r="AU182" s="23" t="s">
        <v>81</v>
      </c>
      <c r="AY182" s="23" t="s">
        <v>139</v>
      </c>
      <c r="BE182" s="183">
        <f t="shared" si="14"/>
        <v>0</v>
      </c>
      <c r="BF182" s="183">
        <f t="shared" si="15"/>
        <v>0</v>
      </c>
      <c r="BG182" s="183">
        <f t="shared" si="16"/>
        <v>0</v>
      </c>
      <c r="BH182" s="183">
        <f t="shared" si="17"/>
        <v>0</v>
      </c>
      <c r="BI182" s="183">
        <f t="shared" si="18"/>
        <v>0</v>
      </c>
      <c r="BJ182" s="23" t="s">
        <v>79</v>
      </c>
      <c r="BK182" s="183">
        <f t="shared" si="19"/>
        <v>0</v>
      </c>
      <c r="BL182" s="23" t="s">
        <v>233</v>
      </c>
      <c r="BM182" s="23" t="s">
        <v>975</v>
      </c>
    </row>
    <row r="183" spans="2:65" s="1" customFormat="1" ht="27">
      <c r="B183" s="40"/>
      <c r="D183" s="184" t="s">
        <v>976</v>
      </c>
      <c r="F183" s="185" t="s">
        <v>977</v>
      </c>
      <c r="I183" s="186"/>
      <c r="L183" s="40"/>
      <c r="M183" s="187"/>
      <c r="N183" s="41"/>
      <c r="O183" s="41"/>
      <c r="P183" s="41"/>
      <c r="Q183" s="41"/>
      <c r="R183" s="41"/>
      <c r="S183" s="41"/>
      <c r="T183" s="69"/>
      <c r="AT183" s="23" t="s">
        <v>976</v>
      </c>
      <c r="AU183" s="23" t="s">
        <v>81</v>
      </c>
    </row>
    <row r="184" spans="2:65" s="1" customFormat="1" ht="16.5" customHeight="1">
      <c r="B184" s="172"/>
      <c r="C184" s="211" t="s">
        <v>656</v>
      </c>
      <c r="D184" s="211" t="s">
        <v>179</v>
      </c>
      <c r="E184" s="212" t="s">
        <v>978</v>
      </c>
      <c r="F184" s="213" t="s">
        <v>979</v>
      </c>
      <c r="G184" s="214" t="s">
        <v>196</v>
      </c>
      <c r="H184" s="215">
        <v>220</v>
      </c>
      <c r="I184" s="216"/>
      <c r="J184" s="215">
        <f>ROUND(I184*H184,2)</f>
        <v>0</v>
      </c>
      <c r="K184" s="213" t="s">
        <v>146</v>
      </c>
      <c r="L184" s="217"/>
      <c r="M184" s="218" t="s">
        <v>5</v>
      </c>
      <c r="N184" s="219" t="s">
        <v>42</v>
      </c>
      <c r="O184" s="41"/>
      <c r="P184" s="181">
        <f>O184*H184</f>
        <v>0</v>
      </c>
      <c r="Q184" s="181">
        <v>5.0000000000000002E-5</v>
      </c>
      <c r="R184" s="181">
        <f>Q184*H184</f>
        <v>1.1000000000000001E-2</v>
      </c>
      <c r="S184" s="181">
        <v>0</v>
      </c>
      <c r="T184" s="182">
        <f>S184*H184</f>
        <v>0</v>
      </c>
      <c r="AR184" s="23" t="s">
        <v>319</v>
      </c>
      <c r="AT184" s="23" t="s">
        <v>179</v>
      </c>
      <c r="AU184" s="23" t="s">
        <v>81</v>
      </c>
      <c r="AY184" s="23" t="s">
        <v>139</v>
      </c>
      <c r="BE184" s="183">
        <f>IF(N184="základní",J184,0)</f>
        <v>0</v>
      </c>
      <c r="BF184" s="183">
        <f>IF(N184="snížená",J184,0)</f>
        <v>0</v>
      </c>
      <c r="BG184" s="183">
        <f>IF(N184="zákl. přenesená",J184,0)</f>
        <v>0</v>
      </c>
      <c r="BH184" s="183">
        <f>IF(N184="sníž. přenesená",J184,0)</f>
        <v>0</v>
      </c>
      <c r="BI184" s="183">
        <f>IF(N184="nulová",J184,0)</f>
        <v>0</v>
      </c>
      <c r="BJ184" s="23" t="s">
        <v>79</v>
      </c>
      <c r="BK184" s="183">
        <f>ROUND(I184*H184,2)</f>
        <v>0</v>
      </c>
      <c r="BL184" s="23" t="s">
        <v>233</v>
      </c>
      <c r="BM184" s="23" t="s">
        <v>980</v>
      </c>
    </row>
    <row r="185" spans="2:65" s="1" customFormat="1" ht="27">
      <c r="B185" s="40"/>
      <c r="D185" s="184" t="s">
        <v>976</v>
      </c>
      <c r="F185" s="185" t="s">
        <v>977</v>
      </c>
      <c r="I185" s="186"/>
      <c r="L185" s="40"/>
      <c r="M185" s="187"/>
      <c r="N185" s="41"/>
      <c r="O185" s="41"/>
      <c r="P185" s="41"/>
      <c r="Q185" s="41"/>
      <c r="R185" s="41"/>
      <c r="S185" s="41"/>
      <c r="T185" s="69"/>
      <c r="AT185" s="23" t="s">
        <v>976</v>
      </c>
      <c r="AU185" s="23" t="s">
        <v>81</v>
      </c>
    </row>
    <row r="186" spans="2:65" s="1" customFormat="1" ht="16.5" customHeight="1">
      <c r="B186" s="172"/>
      <c r="C186" s="211" t="s">
        <v>660</v>
      </c>
      <c r="D186" s="211" t="s">
        <v>179</v>
      </c>
      <c r="E186" s="212" t="s">
        <v>981</v>
      </c>
      <c r="F186" s="213" t="s">
        <v>982</v>
      </c>
      <c r="G186" s="214" t="s">
        <v>196</v>
      </c>
      <c r="H186" s="215">
        <v>85</v>
      </c>
      <c r="I186" s="216"/>
      <c r="J186" s="215">
        <f>ROUND(I186*H186,2)</f>
        <v>0</v>
      </c>
      <c r="K186" s="213" t="s">
        <v>146</v>
      </c>
      <c r="L186" s="217"/>
      <c r="M186" s="218" t="s">
        <v>5</v>
      </c>
      <c r="N186" s="219" t="s">
        <v>42</v>
      </c>
      <c r="O186" s="41"/>
      <c r="P186" s="181">
        <f>O186*H186</f>
        <v>0</v>
      </c>
      <c r="Q186" s="181">
        <v>5.0000000000000002E-5</v>
      </c>
      <c r="R186" s="181">
        <f>Q186*H186</f>
        <v>4.2500000000000003E-3</v>
      </c>
      <c r="S186" s="181">
        <v>0</v>
      </c>
      <c r="T186" s="182">
        <f>S186*H186</f>
        <v>0</v>
      </c>
      <c r="AR186" s="23" t="s">
        <v>319</v>
      </c>
      <c r="AT186" s="23" t="s">
        <v>179</v>
      </c>
      <c r="AU186" s="23" t="s">
        <v>81</v>
      </c>
      <c r="AY186" s="23" t="s">
        <v>139</v>
      </c>
      <c r="BE186" s="183">
        <f>IF(N186="základní",J186,0)</f>
        <v>0</v>
      </c>
      <c r="BF186" s="183">
        <f>IF(N186="snížená",J186,0)</f>
        <v>0</v>
      </c>
      <c r="BG186" s="183">
        <f>IF(N186="zákl. přenesená",J186,0)</f>
        <v>0</v>
      </c>
      <c r="BH186" s="183">
        <f>IF(N186="sníž. přenesená",J186,0)</f>
        <v>0</v>
      </c>
      <c r="BI186" s="183">
        <f>IF(N186="nulová",J186,0)</f>
        <v>0</v>
      </c>
      <c r="BJ186" s="23" t="s">
        <v>79</v>
      </c>
      <c r="BK186" s="183">
        <f>ROUND(I186*H186,2)</f>
        <v>0</v>
      </c>
      <c r="BL186" s="23" t="s">
        <v>233</v>
      </c>
      <c r="BM186" s="23" t="s">
        <v>983</v>
      </c>
    </row>
    <row r="187" spans="2:65" s="1" customFormat="1" ht="27">
      <c r="B187" s="40"/>
      <c r="D187" s="184" t="s">
        <v>976</v>
      </c>
      <c r="F187" s="185" t="s">
        <v>977</v>
      </c>
      <c r="I187" s="186"/>
      <c r="L187" s="40"/>
      <c r="M187" s="187"/>
      <c r="N187" s="41"/>
      <c r="O187" s="41"/>
      <c r="P187" s="41"/>
      <c r="Q187" s="41"/>
      <c r="R187" s="41"/>
      <c r="S187" s="41"/>
      <c r="T187" s="69"/>
      <c r="AT187" s="23" t="s">
        <v>976</v>
      </c>
      <c r="AU187" s="23" t="s">
        <v>81</v>
      </c>
    </row>
    <row r="188" spans="2:65" s="1" customFormat="1" ht="16.5" customHeight="1">
      <c r="B188" s="172"/>
      <c r="C188" s="211" t="s">
        <v>665</v>
      </c>
      <c r="D188" s="211" t="s">
        <v>179</v>
      </c>
      <c r="E188" s="212" t="s">
        <v>984</v>
      </c>
      <c r="F188" s="213" t="s">
        <v>985</v>
      </c>
      <c r="G188" s="214" t="s">
        <v>196</v>
      </c>
      <c r="H188" s="215">
        <v>40</v>
      </c>
      <c r="I188" s="216"/>
      <c r="J188" s="215">
        <f>ROUND(I188*H188,2)</f>
        <v>0</v>
      </c>
      <c r="K188" s="213" t="s">
        <v>146</v>
      </c>
      <c r="L188" s="217"/>
      <c r="M188" s="218" t="s">
        <v>5</v>
      </c>
      <c r="N188" s="219" t="s">
        <v>42</v>
      </c>
      <c r="O188" s="41"/>
      <c r="P188" s="181">
        <f>O188*H188</f>
        <v>0</v>
      </c>
      <c r="Q188" s="181">
        <v>5.0000000000000002E-5</v>
      </c>
      <c r="R188" s="181">
        <f>Q188*H188</f>
        <v>2E-3</v>
      </c>
      <c r="S188" s="181">
        <v>0</v>
      </c>
      <c r="T188" s="182">
        <f>S188*H188</f>
        <v>0</v>
      </c>
      <c r="AR188" s="23" t="s">
        <v>319</v>
      </c>
      <c r="AT188" s="23" t="s">
        <v>179</v>
      </c>
      <c r="AU188" s="23" t="s">
        <v>81</v>
      </c>
      <c r="AY188" s="23" t="s">
        <v>139</v>
      </c>
      <c r="BE188" s="183">
        <f>IF(N188="základní",J188,0)</f>
        <v>0</v>
      </c>
      <c r="BF188" s="183">
        <f>IF(N188="snížená",J188,0)</f>
        <v>0</v>
      </c>
      <c r="BG188" s="183">
        <f>IF(N188="zákl. přenesená",J188,0)</f>
        <v>0</v>
      </c>
      <c r="BH188" s="183">
        <f>IF(N188="sníž. přenesená",J188,0)</f>
        <v>0</v>
      </c>
      <c r="BI188" s="183">
        <f>IF(N188="nulová",J188,0)</f>
        <v>0</v>
      </c>
      <c r="BJ188" s="23" t="s">
        <v>79</v>
      </c>
      <c r="BK188" s="183">
        <f>ROUND(I188*H188,2)</f>
        <v>0</v>
      </c>
      <c r="BL188" s="23" t="s">
        <v>233</v>
      </c>
      <c r="BM188" s="23" t="s">
        <v>986</v>
      </c>
    </row>
    <row r="189" spans="2:65" s="1" customFormat="1" ht="16.5" customHeight="1">
      <c r="B189" s="172"/>
      <c r="C189" s="211" t="s">
        <v>669</v>
      </c>
      <c r="D189" s="211" t="s">
        <v>179</v>
      </c>
      <c r="E189" s="212" t="s">
        <v>987</v>
      </c>
      <c r="F189" s="213" t="s">
        <v>988</v>
      </c>
      <c r="G189" s="214" t="s">
        <v>162</v>
      </c>
      <c r="H189" s="215">
        <v>1</v>
      </c>
      <c r="I189" s="216"/>
      <c r="J189" s="215">
        <f>ROUND(I189*H189,2)</f>
        <v>0</v>
      </c>
      <c r="K189" s="213" t="s">
        <v>146</v>
      </c>
      <c r="L189" s="217"/>
      <c r="M189" s="218" t="s">
        <v>5</v>
      </c>
      <c r="N189" s="223" t="s">
        <v>42</v>
      </c>
      <c r="O189" s="224"/>
      <c r="P189" s="225">
        <f>O189*H189</f>
        <v>0</v>
      </c>
      <c r="Q189" s="225">
        <v>5.0000000000000002E-5</v>
      </c>
      <c r="R189" s="225">
        <f>Q189*H189</f>
        <v>5.0000000000000002E-5</v>
      </c>
      <c r="S189" s="225">
        <v>0</v>
      </c>
      <c r="T189" s="226">
        <f>S189*H189</f>
        <v>0</v>
      </c>
      <c r="AR189" s="23" t="s">
        <v>319</v>
      </c>
      <c r="AT189" s="23" t="s">
        <v>179</v>
      </c>
      <c r="AU189" s="23" t="s">
        <v>81</v>
      </c>
      <c r="AY189" s="23" t="s">
        <v>139</v>
      </c>
      <c r="BE189" s="183">
        <f>IF(N189="základní",J189,0)</f>
        <v>0</v>
      </c>
      <c r="BF189" s="183">
        <f>IF(N189="snížená",J189,0)</f>
        <v>0</v>
      </c>
      <c r="BG189" s="183">
        <f>IF(N189="zákl. přenesená",J189,0)</f>
        <v>0</v>
      </c>
      <c r="BH189" s="183">
        <f>IF(N189="sníž. přenesená",J189,0)</f>
        <v>0</v>
      </c>
      <c r="BI189" s="183">
        <f>IF(N189="nulová",J189,0)</f>
        <v>0</v>
      </c>
      <c r="BJ189" s="23" t="s">
        <v>79</v>
      </c>
      <c r="BK189" s="183">
        <f>ROUND(I189*H189,2)</f>
        <v>0</v>
      </c>
      <c r="BL189" s="23" t="s">
        <v>233</v>
      </c>
      <c r="BM189" s="23" t="s">
        <v>989</v>
      </c>
    </row>
    <row r="190" spans="2:65" s="1" customFormat="1" ht="6.95" customHeight="1">
      <c r="B190" s="55"/>
      <c r="C190" s="56"/>
      <c r="D190" s="56"/>
      <c r="E190" s="56"/>
      <c r="F190" s="56"/>
      <c r="G190" s="56"/>
      <c r="H190" s="56"/>
      <c r="I190" s="126"/>
      <c r="J190" s="56"/>
      <c r="K190" s="56"/>
      <c r="L190" s="40"/>
    </row>
  </sheetData>
  <autoFilter ref="C79:K189" xr:uid="{00000000-0009-0000-0000-000002000000}"/>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79"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127"/>
  <sheetViews>
    <sheetView showGridLines="0" workbookViewId="0">
      <pane ySplit="1" topLeftCell="A87" activePane="bottomLeft" state="frozen"/>
      <selection pane="bottomLeft" activeCell="I84" sqref="I84"/>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94</v>
      </c>
      <c r="G1" s="350" t="s">
        <v>95</v>
      </c>
      <c r="H1" s="350"/>
      <c r="I1" s="102"/>
      <c r="J1" s="101" t="s">
        <v>96</v>
      </c>
      <c r="K1" s="100" t="s">
        <v>97</v>
      </c>
      <c r="L1" s="101" t="s">
        <v>98</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09" t="s">
        <v>8</v>
      </c>
      <c r="M2" s="310"/>
      <c r="N2" s="310"/>
      <c r="O2" s="310"/>
      <c r="P2" s="310"/>
      <c r="Q2" s="310"/>
      <c r="R2" s="310"/>
      <c r="S2" s="310"/>
      <c r="T2" s="310"/>
      <c r="U2" s="310"/>
      <c r="V2" s="310"/>
      <c r="AT2" s="23" t="s">
        <v>87</v>
      </c>
    </row>
    <row r="3" spans="1:70" ht="6.95" customHeight="1">
      <c r="B3" s="24"/>
      <c r="C3" s="25"/>
      <c r="D3" s="25"/>
      <c r="E3" s="25"/>
      <c r="F3" s="25"/>
      <c r="G3" s="25"/>
      <c r="H3" s="25"/>
      <c r="I3" s="103"/>
      <c r="J3" s="25"/>
      <c r="K3" s="26"/>
      <c r="AT3" s="23" t="s">
        <v>81</v>
      </c>
    </row>
    <row r="4" spans="1:70" ht="36.950000000000003" customHeight="1">
      <c r="B4" s="27"/>
      <c r="C4" s="28"/>
      <c r="D4" s="29" t="s">
        <v>99</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18</v>
      </c>
      <c r="E6" s="28"/>
      <c r="F6" s="28"/>
      <c r="G6" s="28"/>
      <c r="H6" s="28"/>
      <c r="I6" s="104"/>
      <c r="J6" s="28"/>
      <c r="K6" s="30"/>
    </row>
    <row r="7" spans="1:70" ht="16.5" customHeight="1">
      <c r="B7" s="27"/>
      <c r="C7" s="28"/>
      <c r="D7" s="28"/>
      <c r="E7" s="351" t="str">
        <f>'Rekapitulace stavby'!K6</f>
        <v>Stavební úpravy bytů na lůžkové pokoje v pavilonu L1,Domov pro os.se zdrav.postižením,Horní Bříza</v>
      </c>
      <c r="F7" s="352"/>
      <c r="G7" s="352"/>
      <c r="H7" s="352"/>
      <c r="I7" s="104"/>
      <c r="J7" s="28"/>
      <c r="K7" s="30"/>
    </row>
    <row r="8" spans="1:70" s="1" customFormat="1" ht="15">
      <c r="B8" s="40"/>
      <c r="C8" s="41"/>
      <c r="D8" s="36" t="s">
        <v>100</v>
      </c>
      <c r="E8" s="41"/>
      <c r="F8" s="41"/>
      <c r="G8" s="41"/>
      <c r="H8" s="41"/>
      <c r="I8" s="105"/>
      <c r="J8" s="41"/>
      <c r="K8" s="44"/>
    </row>
    <row r="9" spans="1:70" s="1" customFormat="1" ht="36.950000000000003" customHeight="1">
      <c r="B9" s="40"/>
      <c r="C9" s="41"/>
      <c r="D9" s="41"/>
      <c r="E9" s="353" t="s">
        <v>990</v>
      </c>
      <c r="F9" s="354"/>
      <c r="G9" s="354"/>
      <c r="H9" s="354"/>
      <c r="I9" s="105"/>
      <c r="J9" s="41"/>
      <c r="K9" s="44"/>
    </row>
    <row r="10" spans="1:70" s="1" customFormat="1">
      <c r="B10" s="40"/>
      <c r="C10" s="41"/>
      <c r="D10" s="41"/>
      <c r="E10" s="41"/>
      <c r="F10" s="41"/>
      <c r="G10" s="41"/>
      <c r="H10" s="41"/>
      <c r="I10" s="105"/>
      <c r="J10" s="41"/>
      <c r="K10" s="44"/>
    </row>
    <row r="11" spans="1:70" s="1" customFormat="1" ht="14.45" customHeight="1">
      <c r="B11" s="40"/>
      <c r="C11" s="41"/>
      <c r="D11" s="36" t="s">
        <v>20</v>
      </c>
      <c r="E11" s="41"/>
      <c r="F11" s="34" t="s">
        <v>5</v>
      </c>
      <c r="G11" s="41"/>
      <c r="H11" s="41"/>
      <c r="I11" s="106" t="s">
        <v>21</v>
      </c>
      <c r="J11" s="34" t="s">
        <v>5</v>
      </c>
      <c r="K11" s="44"/>
    </row>
    <row r="12" spans="1:70" s="1" customFormat="1" ht="14.45" customHeight="1">
      <c r="B12" s="40"/>
      <c r="C12" s="41"/>
      <c r="D12" s="36" t="s">
        <v>22</v>
      </c>
      <c r="E12" s="41"/>
      <c r="F12" s="34" t="s">
        <v>23</v>
      </c>
      <c r="G12" s="41"/>
      <c r="H12" s="41"/>
      <c r="I12" s="106" t="s">
        <v>24</v>
      </c>
      <c r="J12" s="107" t="str">
        <f>'Rekapitulace stavby'!AN8</f>
        <v>4. 3. 2018</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26</v>
      </c>
      <c r="E14" s="41"/>
      <c r="F14" s="41"/>
      <c r="G14" s="41"/>
      <c r="H14" s="41"/>
      <c r="I14" s="106" t="s">
        <v>27</v>
      </c>
      <c r="J14" s="34" t="s">
        <v>5</v>
      </c>
      <c r="K14" s="44"/>
    </row>
    <row r="15" spans="1:70" s="1" customFormat="1" ht="18" customHeight="1">
      <c r="B15" s="40"/>
      <c r="C15" s="41"/>
      <c r="D15" s="41"/>
      <c r="E15" s="34" t="s">
        <v>28</v>
      </c>
      <c r="F15" s="41"/>
      <c r="G15" s="41"/>
      <c r="H15" s="41"/>
      <c r="I15" s="106" t="s">
        <v>29</v>
      </c>
      <c r="J15" s="34" t="s">
        <v>5</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30</v>
      </c>
      <c r="E17" s="41"/>
      <c r="F17" s="41"/>
      <c r="G17" s="41"/>
      <c r="H17" s="41"/>
      <c r="I17" s="106" t="s">
        <v>27</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29</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32</v>
      </c>
      <c r="E20" s="41"/>
      <c r="F20" s="41"/>
      <c r="G20" s="41"/>
      <c r="H20" s="41"/>
      <c r="I20" s="106" t="s">
        <v>27</v>
      </c>
      <c r="J20" s="34" t="s">
        <v>5</v>
      </c>
      <c r="K20" s="44"/>
    </row>
    <row r="21" spans="2:11" s="1" customFormat="1" ht="18" customHeight="1">
      <c r="B21" s="40"/>
      <c r="C21" s="41"/>
      <c r="D21" s="41"/>
      <c r="E21" s="34" t="s">
        <v>33</v>
      </c>
      <c r="F21" s="41"/>
      <c r="G21" s="41"/>
      <c r="H21" s="41"/>
      <c r="I21" s="106" t="s">
        <v>29</v>
      </c>
      <c r="J21" s="34" t="s">
        <v>5</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35</v>
      </c>
      <c r="E23" s="41"/>
      <c r="F23" s="41"/>
      <c r="G23" s="41"/>
      <c r="H23" s="41"/>
      <c r="I23" s="105"/>
      <c r="J23" s="41"/>
      <c r="K23" s="44"/>
    </row>
    <row r="24" spans="2:11" s="6" customFormat="1" ht="16.5" customHeight="1">
      <c r="B24" s="108"/>
      <c r="C24" s="109"/>
      <c r="D24" s="109"/>
      <c r="E24" s="342" t="s">
        <v>5</v>
      </c>
      <c r="F24" s="342"/>
      <c r="G24" s="342"/>
      <c r="H24" s="342"/>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37</v>
      </c>
      <c r="E27" s="41"/>
      <c r="F27" s="41"/>
      <c r="G27" s="41"/>
      <c r="H27" s="41"/>
      <c r="I27" s="105"/>
      <c r="J27" s="115">
        <f>ROUND(J80,2)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39</v>
      </c>
      <c r="G29" s="41"/>
      <c r="H29" s="41"/>
      <c r="I29" s="116" t="s">
        <v>38</v>
      </c>
      <c r="J29" s="45" t="s">
        <v>40</v>
      </c>
      <c r="K29" s="44"/>
    </row>
    <row r="30" spans="2:11" s="1" customFormat="1" ht="14.45" customHeight="1">
      <c r="B30" s="40"/>
      <c r="C30" s="41"/>
      <c r="D30" s="48" t="s">
        <v>41</v>
      </c>
      <c r="E30" s="48" t="s">
        <v>43</v>
      </c>
      <c r="F30" s="117">
        <f>ROUND(SUM(BE80:BE126), 2)</f>
        <v>0</v>
      </c>
      <c r="G30" s="41"/>
      <c r="H30" s="41"/>
      <c r="I30" s="118">
        <v>0.15</v>
      </c>
      <c r="J30" s="117">
        <f>ROUND(ROUND((SUM(BE80:BE126)), 2)*I30, 2)</f>
        <v>0</v>
      </c>
      <c r="K30" s="44"/>
    </row>
    <row r="31" spans="2:11" s="1" customFormat="1" ht="14.45" customHeight="1">
      <c r="B31" s="40"/>
      <c r="C31" s="41"/>
      <c r="D31" s="41"/>
      <c r="E31" s="48" t="s">
        <v>42</v>
      </c>
      <c r="F31" s="117">
        <f>ROUND(SUM(BF80:BF126), 2)</f>
        <v>0</v>
      </c>
      <c r="G31" s="41"/>
      <c r="H31" s="41"/>
      <c r="I31" s="118">
        <v>0.21</v>
      </c>
      <c r="J31" s="117">
        <f>ROUND(ROUND((SUM(BF80:BF126)), 2)*I31, 2)</f>
        <v>0</v>
      </c>
      <c r="K31" s="44"/>
    </row>
    <row r="32" spans="2:11" s="1" customFormat="1" ht="14.45" hidden="1" customHeight="1">
      <c r="B32" s="40"/>
      <c r="C32" s="41"/>
      <c r="D32" s="41"/>
      <c r="E32" s="48" t="s">
        <v>44</v>
      </c>
      <c r="F32" s="117">
        <f>ROUND(SUM(BG80:BG126), 2)</f>
        <v>0</v>
      </c>
      <c r="G32" s="41"/>
      <c r="H32" s="41"/>
      <c r="I32" s="118">
        <v>0.21</v>
      </c>
      <c r="J32" s="117">
        <v>0</v>
      </c>
      <c r="K32" s="44"/>
    </row>
    <row r="33" spans="2:11" s="1" customFormat="1" ht="14.45" hidden="1" customHeight="1">
      <c r="B33" s="40"/>
      <c r="C33" s="41"/>
      <c r="D33" s="41"/>
      <c r="E33" s="48" t="s">
        <v>45</v>
      </c>
      <c r="F33" s="117">
        <f>ROUND(SUM(BH80:BH126), 2)</f>
        <v>0</v>
      </c>
      <c r="G33" s="41"/>
      <c r="H33" s="41"/>
      <c r="I33" s="118">
        <v>0.15</v>
      </c>
      <c r="J33" s="117">
        <v>0</v>
      </c>
      <c r="K33" s="44"/>
    </row>
    <row r="34" spans="2:11" s="1" customFormat="1" ht="14.45" hidden="1" customHeight="1">
      <c r="B34" s="40"/>
      <c r="C34" s="41"/>
      <c r="D34" s="41"/>
      <c r="E34" s="48" t="s">
        <v>46</v>
      </c>
      <c r="F34" s="117">
        <f>ROUND(SUM(BI80:BI126),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47</v>
      </c>
      <c r="E36" s="70"/>
      <c r="F36" s="70"/>
      <c r="G36" s="121" t="s">
        <v>48</v>
      </c>
      <c r="H36" s="122" t="s">
        <v>49</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102</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18</v>
      </c>
      <c r="D44" s="41"/>
      <c r="E44" s="41"/>
      <c r="F44" s="41"/>
      <c r="G44" s="41"/>
      <c r="H44" s="41"/>
      <c r="I44" s="105"/>
      <c r="J44" s="41"/>
      <c r="K44" s="44"/>
    </row>
    <row r="45" spans="2:11" s="1" customFormat="1" ht="16.5" customHeight="1">
      <c r="B45" s="40"/>
      <c r="C45" s="41"/>
      <c r="D45" s="41"/>
      <c r="E45" s="351" t="str">
        <f>E7</f>
        <v>Stavební úpravy bytů na lůžkové pokoje v pavilonu L1,Domov pro os.se zdrav.postižením,Horní Bříza</v>
      </c>
      <c r="F45" s="352"/>
      <c r="G45" s="352"/>
      <c r="H45" s="352"/>
      <c r="I45" s="105"/>
      <c r="J45" s="41"/>
      <c r="K45" s="44"/>
    </row>
    <row r="46" spans="2:11" s="1" customFormat="1" ht="14.45" customHeight="1">
      <c r="B46" s="40"/>
      <c r="C46" s="36" t="s">
        <v>100</v>
      </c>
      <c r="D46" s="41"/>
      <c r="E46" s="41"/>
      <c r="F46" s="41"/>
      <c r="G46" s="41"/>
      <c r="H46" s="41"/>
      <c r="I46" s="105"/>
      <c r="J46" s="41"/>
      <c r="K46" s="44"/>
    </row>
    <row r="47" spans="2:11" s="1" customFormat="1" ht="17.25" customHeight="1">
      <c r="B47" s="40"/>
      <c r="C47" s="41"/>
      <c r="D47" s="41"/>
      <c r="E47" s="353" t="str">
        <f>E9</f>
        <v>HO1903 - Elektrická požární signalizace</v>
      </c>
      <c r="F47" s="354"/>
      <c r="G47" s="354"/>
      <c r="H47" s="354"/>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22</v>
      </c>
      <c r="D49" s="41"/>
      <c r="E49" s="41"/>
      <c r="F49" s="34" t="str">
        <f>F12</f>
        <v xml:space="preserve"> </v>
      </c>
      <c r="G49" s="41"/>
      <c r="H49" s="41"/>
      <c r="I49" s="106" t="s">
        <v>24</v>
      </c>
      <c r="J49" s="107" t="str">
        <f>IF(J12="","",J12)</f>
        <v>4. 3. 2018</v>
      </c>
      <c r="K49" s="44"/>
    </row>
    <row r="50" spans="2:47" s="1" customFormat="1" ht="6.95" customHeight="1">
      <c r="B50" s="40"/>
      <c r="C50" s="41"/>
      <c r="D50" s="41"/>
      <c r="E50" s="41"/>
      <c r="F50" s="41"/>
      <c r="G50" s="41"/>
      <c r="H50" s="41"/>
      <c r="I50" s="105"/>
      <c r="J50" s="41"/>
      <c r="K50" s="44"/>
    </row>
    <row r="51" spans="2:47" s="1" customFormat="1" ht="15">
      <c r="B51" s="40"/>
      <c r="C51" s="36" t="s">
        <v>26</v>
      </c>
      <c r="D51" s="41"/>
      <c r="E51" s="41"/>
      <c r="F51" s="34" t="str">
        <f>E15</f>
        <v>Domov pro osoby se zdrav.post. ,Horní Bříza</v>
      </c>
      <c r="G51" s="41"/>
      <c r="H51" s="41"/>
      <c r="I51" s="106" t="s">
        <v>32</v>
      </c>
      <c r="J51" s="342" t="str">
        <f>E21</f>
        <v>Ing.J.Holá</v>
      </c>
      <c r="K51" s="44"/>
    </row>
    <row r="52" spans="2:47" s="1" customFormat="1" ht="14.45" customHeight="1">
      <c r="B52" s="40"/>
      <c r="C52" s="36" t="s">
        <v>30</v>
      </c>
      <c r="D52" s="41"/>
      <c r="E52" s="41"/>
      <c r="F52" s="34" t="str">
        <f>IF(E18="","",E18)</f>
        <v/>
      </c>
      <c r="G52" s="41"/>
      <c r="H52" s="41"/>
      <c r="I52" s="105"/>
      <c r="J52" s="346"/>
      <c r="K52" s="44"/>
    </row>
    <row r="53" spans="2:47" s="1" customFormat="1" ht="10.35" customHeight="1">
      <c r="B53" s="40"/>
      <c r="C53" s="41"/>
      <c r="D53" s="41"/>
      <c r="E53" s="41"/>
      <c r="F53" s="41"/>
      <c r="G53" s="41"/>
      <c r="H53" s="41"/>
      <c r="I53" s="105"/>
      <c r="J53" s="41"/>
      <c r="K53" s="44"/>
    </row>
    <row r="54" spans="2:47" s="1" customFormat="1" ht="29.25" customHeight="1">
      <c r="B54" s="40"/>
      <c r="C54" s="129" t="s">
        <v>103</v>
      </c>
      <c r="D54" s="119"/>
      <c r="E54" s="119"/>
      <c r="F54" s="119"/>
      <c r="G54" s="119"/>
      <c r="H54" s="119"/>
      <c r="I54" s="130"/>
      <c r="J54" s="131" t="s">
        <v>104</v>
      </c>
      <c r="K54" s="132"/>
    </row>
    <row r="55" spans="2:47" s="1" customFormat="1" ht="10.35" customHeight="1">
      <c r="B55" s="40"/>
      <c r="C55" s="41"/>
      <c r="D55" s="41"/>
      <c r="E55" s="41"/>
      <c r="F55" s="41"/>
      <c r="G55" s="41"/>
      <c r="H55" s="41"/>
      <c r="I55" s="105"/>
      <c r="J55" s="41"/>
      <c r="K55" s="44"/>
    </row>
    <row r="56" spans="2:47" s="1" customFormat="1" ht="29.25" customHeight="1">
      <c r="B56" s="40"/>
      <c r="C56" s="133" t="s">
        <v>105</v>
      </c>
      <c r="D56" s="41"/>
      <c r="E56" s="41"/>
      <c r="F56" s="41"/>
      <c r="G56" s="41"/>
      <c r="H56" s="41"/>
      <c r="I56" s="105"/>
      <c r="J56" s="115">
        <f>J80</f>
        <v>0</v>
      </c>
      <c r="K56" s="44"/>
      <c r="AU56" s="23" t="s">
        <v>106</v>
      </c>
    </row>
    <row r="57" spans="2:47" s="7" customFormat="1" ht="24.95" customHeight="1">
      <c r="B57" s="134"/>
      <c r="C57" s="135"/>
      <c r="D57" s="136" t="s">
        <v>114</v>
      </c>
      <c r="E57" s="137"/>
      <c r="F57" s="137"/>
      <c r="G57" s="137"/>
      <c r="H57" s="137"/>
      <c r="I57" s="138"/>
      <c r="J57" s="139">
        <f>J81</f>
        <v>0</v>
      </c>
      <c r="K57" s="140"/>
    </row>
    <row r="58" spans="2:47" s="8" customFormat="1" ht="19.899999999999999" customHeight="1">
      <c r="B58" s="141"/>
      <c r="C58" s="142"/>
      <c r="D58" s="143" t="s">
        <v>991</v>
      </c>
      <c r="E58" s="144"/>
      <c r="F58" s="144"/>
      <c r="G58" s="144"/>
      <c r="H58" s="144"/>
      <c r="I58" s="145"/>
      <c r="J58" s="146">
        <f>J82</f>
        <v>0</v>
      </c>
      <c r="K58" s="147"/>
    </row>
    <row r="59" spans="2:47" s="8" customFormat="1" ht="19.899999999999999" customHeight="1">
      <c r="B59" s="141"/>
      <c r="C59" s="142"/>
      <c r="D59" s="143" t="s">
        <v>992</v>
      </c>
      <c r="E59" s="144"/>
      <c r="F59" s="144"/>
      <c r="G59" s="144"/>
      <c r="H59" s="144"/>
      <c r="I59" s="145"/>
      <c r="J59" s="146">
        <f>J94</f>
        <v>0</v>
      </c>
      <c r="K59" s="147"/>
    </row>
    <row r="60" spans="2:47" s="8" customFormat="1" ht="19.899999999999999" customHeight="1">
      <c r="B60" s="141"/>
      <c r="C60" s="142"/>
      <c r="D60" s="143" t="s">
        <v>993</v>
      </c>
      <c r="E60" s="144"/>
      <c r="F60" s="144"/>
      <c r="G60" s="144"/>
      <c r="H60" s="144"/>
      <c r="I60" s="145"/>
      <c r="J60" s="146">
        <f>J109</f>
        <v>0</v>
      </c>
      <c r="K60" s="147"/>
    </row>
    <row r="61" spans="2:47" s="1" customFormat="1" ht="21.75" customHeight="1">
      <c r="B61" s="40"/>
      <c r="C61" s="41"/>
      <c r="D61" s="41"/>
      <c r="E61" s="41"/>
      <c r="F61" s="41"/>
      <c r="G61" s="41"/>
      <c r="H61" s="41"/>
      <c r="I61" s="105"/>
      <c r="J61" s="41"/>
      <c r="K61" s="44"/>
    </row>
    <row r="62" spans="2:47" s="1" customFormat="1" ht="6.95" customHeight="1">
      <c r="B62" s="55"/>
      <c r="C62" s="56"/>
      <c r="D62" s="56"/>
      <c r="E62" s="56"/>
      <c r="F62" s="56"/>
      <c r="G62" s="56"/>
      <c r="H62" s="56"/>
      <c r="I62" s="126"/>
      <c r="J62" s="56"/>
      <c r="K62" s="57"/>
    </row>
    <row r="66" spans="2:63" s="1" customFormat="1" ht="6.95" customHeight="1">
      <c r="B66" s="58"/>
      <c r="C66" s="59"/>
      <c r="D66" s="59"/>
      <c r="E66" s="59"/>
      <c r="F66" s="59"/>
      <c r="G66" s="59"/>
      <c r="H66" s="59"/>
      <c r="I66" s="127"/>
      <c r="J66" s="59"/>
      <c r="K66" s="59"/>
      <c r="L66" s="40"/>
    </row>
    <row r="67" spans="2:63" s="1" customFormat="1" ht="36.950000000000003" customHeight="1">
      <c r="B67" s="40"/>
      <c r="C67" s="60" t="s">
        <v>123</v>
      </c>
      <c r="L67" s="40"/>
    </row>
    <row r="68" spans="2:63" s="1" customFormat="1" ht="6.95" customHeight="1">
      <c r="B68" s="40"/>
      <c r="L68" s="40"/>
    </row>
    <row r="69" spans="2:63" s="1" customFormat="1" ht="14.45" customHeight="1">
      <c r="B69" s="40"/>
      <c r="C69" s="62" t="s">
        <v>18</v>
      </c>
      <c r="L69" s="40"/>
    </row>
    <row r="70" spans="2:63" s="1" customFormat="1" ht="16.5" customHeight="1">
      <c r="B70" s="40"/>
      <c r="E70" s="347" t="str">
        <f>E7</f>
        <v>Stavební úpravy bytů na lůžkové pokoje v pavilonu L1,Domov pro os.se zdrav.postižením,Horní Bříza</v>
      </c>
      <c r="F70" s="348"/>
      <c r="G70" s="348"/>
      <c r="H70" s="348"/>
      <c r="L70" s="40"/>
    </row>
    <row r="71" spans="2:63" s="1" customFormat="1" ht="14.45" customHeight="1">
      <c r="B71" s="40"/>
      <c r="C71" s="62" t="s">
        <v>100</v>
      </c>
      <c r="L71" s="40"/>
    </row>
    <row r="72" spans="2:63" s="1" customFormat="1" ht="17.25" customHeight="1">
      <c r="B72" s="40"/>
      <c r="E72" s="316" t="str">
        <f>E9</f>
        <v>HO1903 - Elektrická požární signalizace</v>
      </c>
      <c r="F72" s="349"/>
      <c r="G72" s="349"/>
      <c r="H72" s="349"/>
      <c r="L72" s="40"/>
    </row>
    <row r="73" spans="2:63" s="1" customFormat="1" ht="6.95" customHeight="1">
      <c r="B73" s="40"/>
      <c r="L73" s="40"/>
    </row>
    <row r="74" spans="2:63" s="1" customFormat="1" ht="18" customHeight="1">
      <c r="B74" s="40"/>
      <c r="C74" s="62" t="s">
        <v>22</v>
      </c>
      <c r="F74" s="148" t="str">
        <f>F12</f>
        <v xml:space="preserve"> </v>
      </c>
      <c r="I74" s="149" t="s">
        <v>24</v>
      </c>
      <c r="J74" s="66" t="str">
        <f>IF(J12="","",J12)</f>
        <v>4. 3. 2018</v>
      </c>
      <c r="L74" s="40"/>
    </row>
    <row r="75" spans="2:63" s="1" customFormat="1" ht="6.95" customHeight="1">
      <c r="B75" s="40"/>
      <c r="L75" s="40"/>
    </row>
    <row r="76" spans="2:63" s="1" customFormat="1" ht="15">
      <c r="B76" s="40"/>
      <c r="C76" s="62" t="s">
        <v>26</v>
      </c>
      <c r="F76" s="148" t="str">
        <f>E15</f>
        <v>Domov pro osoby se zdrav.post. ,Horní Bříza</v>
      </c>
      <c r="I76" s="149" t="s">
        <v>32</v>
      </c>
      <c r="J76" s="148" t="str">
        <f>E21</f>
        <v>Ing.J.Holá</v>
      </c>
      <c r="L76" s="40"/>
    </row>
    <row r="77" spans="2:63" s="1" customFormat="1" ht="14.45" customHeight="1">
      <c r="B77" s="40"/>
      <c r="C77" s="62" t="s">
        <v>30</v>
      </c>
      <c r="F77" s="148" t="str">
        <f>IF(E18="","",E18)</f>
        <v/>
      </c>
      <c r="L77" s="40"/>
    </row>
    <row r="78" spans="2:63" s="1" customFormat="1" ht="10.35" customHeight="1">
      <c r="B78" s="40"/>
      <c r="L78" s="40"/>
    </row>
    <row r="79" spans="2:63" s="9" customFormat="1" ht="29.25" customHeight="1">
      <c r="B79" s="150"/>
      <c r="C79" s="151" t="s">
        <v>124</v>
      </c>
      <c r="D79" s="152" t="s">
        <v>56</v>
      </c>
      <c r="E79" s="152" t="s">
        <v>52</v>
      </c>
      <c r="F79" s="152" t="s">
        <v>125</v>
      </c>
      <c r="G79" s="152" t="s">
        <v>126</v>
      </c>
      <c r="H79" s="152" t="s">
        <v>127</v>
      </c>
      <c r="I79" s="153" t="s">
        <v>128</v>
      </c>
      <c r="J79" s="152" t="s">
        <v>104</v>
      </c>
      <c r="K79" s="154" t="s">
        <v>129</v>
      </c>
      <c r="L79" s="150"/>
      <c r="M79" s="72" t="s">
        <v>130</v>
      </c>
      <c r="N79" s="73" t="s">
        <v>41</v>
      </c>
      <c r="O79" s="73" t="s">
        <v>131</v>
      </c>
      <c r="P79" s="73" t="s">
        <v>132</v>
      </c>
      <c r="Q79" s="73" t="s">
        <v>133</v>
      </c>
      <c r="R79" s="73" t="s">
        <v>134</v>
      </c>
      <c r="S79" s="73" t="s">
        <v>135</v>
      </c>
      <c r="T79" s="74" t="s">
        <v>136</v>
      </c>
    </row>
    <row r="80" spans="2:63" s="1" customFormat="1" ht="29.25" customHeight="1">
      <c r="B80" s="40"/>
      <c r="C80" s="76" t="s">
        <v>105</v>
      </c>
      <c r="J80" s="155">
        <f>BK80</f>
        <v>0</v>
      </c>
      <c r="L80" s="40"/>
      <c r="M80" s="75"/>
      <c r="N80" s="67"/>
      <c r="O80" s="67"/>
      <c r="P80" s="156">
        <f>P81</f>
        <v>0</v>
      </c>
      <c r="Q80" s="67"/>
      <c r="R80" s="156">
        <f>R81</f>
        <v>8.134000000000001E-2</v>
      </c>
      <c r="S80" s="67"/>
      <c r="T80" s="157">
        <f>T81</f>
        <v>0</v>
      </c>
      <c r="AT80" s="23" t="s">
        <v>70</v>
      </c>
      <c r="AU80" s="23" t="s">
        <v>106</v>
      </c>
      <c r="BK80" s="158">
        <f>BK81</f>
        <v>0</v>
      </c>
    </row>
    <row r="81" spans="2:65" s="10" customFormat="1" ht="37.35" customHeight="1">
      <c r="B81" s="159"/>
      <c r="D81" s="160" t="s">
        <v>70</v>
      </c>
      <c r="E81" s="161" t="s">
        <v>399</v>
      </c>
      <c r="F81" s="161" t="s">
        <v>400</v>
      </c>
      <c r="I81" s="162"/>
      <c r="J81" s="163">
        <f>BK81</f>
        <v>0</v>
      </c>
      <c r="L81" s="159"/>
      <c r="M81" s="164"/>
      <c r="N81" s="165"/>
      <c r="O81" s="165"/>
      <c r="P81" s="166">
        <f>P82+P94+P109</f>
        <v>0</v>
      </c>
      <c r="Q81" s="165"/>
      <c r="R81" s="166">
        <f>R82+R94+R109</f>
        <v>8.134000000000001E-2</v>
      </c>
      <c r="S81" s="165"/>
      <c r="T81" s="167">
        <f>T82+T94+T109</f>
        <v>0</v>
      </c>
      <c r="AR81" s="160" t="s">
        <v>81</v>
      </c>
      <c r="AT81" s="168" t="s">
        <v>70</v>
      </c>
      <c r="AU81" s="168" t="s">
        <v>71</v>
      </c>
      <c r="AY81" s="160" t="s">
        <v>139</v>
      </c>
      <c r="BK81" s="169">
        <f>BK82+BK94+BK109</f>
        <v>0</v>
      </c>
    </row>
    <row r="82" spans="2:65" s="10" customFormat="1" ht="19.899999999999999" customHeight="1">
      <c r="B82" s="159"/>
      <c r="D82" s="160" t="s">
        <v>70</v>
      </c>
      <c r="E82" s="170" t="s">
        <v>703</v>
      </c>
      <c r="F82" s="170" t="s">
        <v>994</v>
      </c>
      <c r="I82" s="162"/>
      <c r="J82" s="171">
        <f>BK82</f>
        <v>0</v>
      </c>
      <c r="L82" s="159"/>
      <c r="M82" s="164"/>
      <c r="N82" s="165"/>
      <c r="O82" s="165"/>
      <c r="P82" s="166">
        <f>SUM(P83:P93)</f>
        <v>0</v>
      </c>
      <c r="Q82" s="165"/>
      <c r="R82" s="166">
        <f>SUM(R83:R93)</f>
        <v>4.9600000000000009E-3</v>
      </c>
      <c r="S82" s="165"/>
      <c r="T82" s="167">
        <f>SUM(T83:T93)</f>
        <v>0</v>
      </c>
      <c r="AR82" s="160" t="s">
        <v>81</v>
      </c>
      <c r="AT82" s="168" t="s">
        <v>70</v>
      </c>
      <c r="AU82" s="168" t="s">
        <v>79</v>
      </c>
      <c r="AY82" s="160" t="s">
        <v>139</v>
      </c>
      <c r="BK82" s="169">
        <f>SUM(BK83:BK93)</f>
        <v>0</v>
      </c>
    </row>
    <row r="83" spans="2:65" s="1" customFormat="1" ht="16.5" customHeight="1">
      <c r="B83" s="172"/>
      <c r="C83" s="173" t="s">
        <v>79</v>
      </c>
      <c r="D83" s="173" t="s">
        <v>142</v>
      </c>
      <c r="E83" s="174" t="s">
        <v>995</v>
      </c>
      <c r="F83" s="175" t="s">
        <v>996</v>
      </c>
      <c r="G83" s="176" t="s">
        <v>162</v>
      </c>
      <c r="H83" s="177">
        <v>14</v>
      </c>
      <c r="I83" s="178"/>
      <c r="J83" s="177">
        <f>ROUND(I83*H83,2)</f>
        <v>0</v>
      </c>
      <c r="K83" s="308" t="s">
        <v>146</v>
      </c>
      <c r="L83" s="40"/>
      <c r="M83" s="179" t="s">
        <v>5</v>
      </c>
      <c r="N83" s="180" t="s">
        <v>42</v>
      </c>
      <c r="O83" s="41"/>
      <c r="P83" s="181">
        <f>O83*H83</f>
        <v>0</v>
      </c>
      <c r="Q83" s="181">
        <v>0</v>
      </c>
      <c r="R83" s="181">
        <f>Q83*H83</f>
        <v>0</v>
      </c>
      <c r="S83" s="181">
        <v>0</v>
      </c>
      <c r="T83" s="182">
        <f>S83*H83</f>
        <v>0</v>
      </c>
      <c r="AR83" s="23" t="s">
        <v>233</v>
      </c>
      <c r="AT83" s="23" t="s">
        <v>142</v>
      </c>
      <c r="AU83" s="23" t="s">
        <v>81</v>
      </c>
      <c r="AY83" s="23" t="s">
        <v>139</v>
      </c>
      <c r="BE83" s="183">
        <f>IF(N83="základní",J83,0)</f>
        <v>0</v>
      </c>
      <c r="BF83" s="183">
        <f>IF(N83="snížená",J83,0)</f>
        <v>0</v>
      </c>
      <c r="BG83" s="183">
        <f>IF(N83="zákl. přenesená",J83,0)</f>
        <v>0</v>
      </c>
      <c r="BH83" s="183">
        <f>IF(N83="sníž. přenesená",J83,0)</f>
        <v>0</v>
      </c>
      <c r="BI83" s="183">
        <f>IF(N83="nulová",J83,0)</f>
        <v>0</v>
      </c>
      <c r="BJ83" s="23" t="s">
        <v>79</v>
      </c>
      <c r="BK83" s="183">
        <f>ROUND(I83*H83,2)</f>
        <v>0</v>
      </c>
      <c r="BL83" s="23" t="s">
        <v>233</v>
      </c>
      <c r="BM83" s="23" t="s">
        <v>997</v>
      </c>
    </row>
    <row r="84" spans="2:65" s="1" customFormat="1" ht="16.5" customHeight="1">
      <c r="B84" s="172"/>
      <c r="C84" s="211" t="s">
        <v>81</v>
      </c>
      <c r="D84" s="211" t="s">
        <v>179</v>
      </c>
      <c r="E84" s="212" t="s">
        <v>998</v>
      </c>
      <c r="F84" s="213" t="s">
        <v>999</v>
      </c>
      <c r="G84" s="214" t="s">
        <v>162</v>
      </c>
      <c r="H84" s="215">
        <v>14</v>
      </c>
      <c r="I84" s="216"/>
      <c r="J84" s="215">
        <f>ROUND(I84*H84,2)</f>
        <v>0</v>
      </c>
      <c r="K84" s="213" t="s">
        <v>146</v>
      </c>
      <c r="L84" s="217"/>
      <c r="M84" s="218" t="s">
        <v>5</v>
      </c>
      <c r="N84" s="219" t="s">
        <v>42</v>
      </c>
      <c r="O84" s="41"/>
      <c r="P84" s="181">
        <f>O84*H84</f>
        <v>0</v>
      </c>
      <c r="Q84" s="181">
        <v>1.6000000000000001E-4</v>
      </c>
      <c r="R84" s="181">
        <f>Q84*H84</f>
        <v>2.2400000000000002E-3</v>
      </c>
      <c r="S84" s="181">
        <v>0</v>
      </c>
      <c r="T84" s="182">
        <f>S84*H84</f>
        <v>0</v>
      </c>
      <c r="AR84" s="23" t="s">
        <v>319</v>
      </c>
      <c r="AT84" s="23" t="s">
        <v>179</v>
      </c>
      <c r="AU84" s="23" t="s">
        <v>81</v>
      </c>
      <c r="AY84" s="23" t="s">
        <v>139</v>
      </c>
      <c r="BE84" s="183">
        <f>IF(N84="základní",J84,0)</f>
        <v>0</v>
      </c>
      <c r="BF84" s="183">
        <f>IF(N84="snížená",J84,0)</f>
        <v>0</v>
      </c>
      <c r="BG84" s="183">
        <f>IF(N84="zákl. přenesená",J84,0)</f>
        <v>0</v>
      </c>
      <c r="BH84" s="183">
        <f>IF(N84="sníž. přenesená",J84,0)</f>
        <v>0</v>
      </c>
      <c r="BI84" s="183">
        <f>IF(N84="nulová",J84,0)</f>
        <v>0</v>
      </c>
      <c r="BJ84" s="23" t="s">
        <v>79</v>
      </c>
      <c r="BK84" s="183">
        <f>ROUND(I84*H84,2)</f>
        <v>0</v>
      </c>
      <c r="BL84" s="23" t="s">
        <v>233</v>
      </c>
      <c r="BM84" s="23" t="s">
        <v>1000</v>
      </c>
    </row>
    <row r="85" spans="2:65" s="1" customFormat="1" ht="16.5" customHeight="1">
      <c r="B85" s="172"/>
      <c r="C85" s="173" t="s">
        <v>140</v>
      </c>
      <c r="D85" s="173" t="s">
        <v>142</v>
      </c>
      <c r="E85" s="174" t="s">
        <v>1001</v>
      </c>
      <c r="F85" s="175" t="s">
        <v>1002</v>
      </c>
      <c r="G85" s="176" t="s">
        <v>162</v>
      </c>
      <c r="H85" s="177">
        <v>14</v>
      </c>
      <c r="I85" s="178"/>
      <c r="J85" s="177">
        <f>ROUND(I85*H85,2)</f>
        <v>0</v>
      </c>
      <c r="K85" s="308" t="s">
        <v>146</v>
      </c>
      <c r="L85" s="40"/>
      <c r="M85" s="179" t="s">
        <v>5</v>
      </c>
      <c r="N85" s="180" t="s">
        <v>42</v>
      </c>
      <c r="O85" s="41"/>
      <c r="P85" s="181">
        <f>O85*H85</f>
        <v>0</v>
      </c>
      <c r="Q85" s="181">
        <v>0</v>
      </c>
      <c r="R85" s="181">
        <f>Q85*H85</f>
        <v>0</v>
      </c>
      <c r="S85" s="181">
        <v>0</v>
      </c>
      <c r="T85" s="182">
        <f>S85*H85</f>
        <v>0</v>
      </c>
      <c r="AR85" s="23" t="s">
        <v>233</v>
      </c>
      <c r="AT85" s="23" t="s">
        <v>142</v>
      </c>
      <c r="AU85" s="23" t="s">
        <v>81</v>
      </c>
      <c r="AY85" s="23" t="s">
        <v>139</v>
      </c>
      <c r="BE85" s="183">
        <f>IF(N85="základní",J85,0)</f>
        <v>0</v>
      </c>
      <c r="BF85" s="183">
        <f>IF(N85="snížená",J85,0)</f>
        <v>0</v>
      </c>
      <c r="BG85" s="183">
        <f>IF(N85="zákl. přenesená",J85,0)</f>
        <v>0</v>
      </c>
      <c r="BH85" s="183">
        <f>IF(N85="sníž. přenesená",J85,0)</f>
        <v>0</v>
      </c>
      <c r="BI85" s="183">
        <f>IF(N85="nulová",J85,0)</f>
        <v>0</v>
      </c>
      <c r="BJ85" s="23" t="s">
        <v>79</v>
      </c>
      <c r="BK85" s="183">
        <f>ROUND(I85*H85,2)</f>
        <v>0</v>
      </c>
      <c r="BL85" s="23" t="s">
        <v>233</v>
      </c>
      <c r="BM85" s="23" t="s">
        <v>1003</v>
      </c>
    </row>
    <row r="86" spans="2:65" s="1" customFormat="1" ht="16.5" customHeight="1">
      <c r="B86" s="172"/>
      <c r="C86" s="211" t="s">
        <v>147</v>
      </c>
      <c r="D86" s="211" t="s">
        <v>179</v>
      </c>
      <c r="E86" s="212" t="s">
        <v>1004</v>
      </c>
      <c r="F86" s="213" t="s">
        <v>1005</v>
      </c>
      <c r="G86" s="214" t="s">
        <v>162</v>
      </c>
      <c r="H86" s="215">
        <v>14</v>
      </c>
      <c r="I86" s="216"/>
      <c r="J86" s="215">
        <f>ROUND(I86*H86,2)</f>
        <v>0</v>
      </c>
      <c r="K86" s="213" t="s">
        <v>146</v>
      </c>
      <c r="L86" s="217"/>
      <c r="M86" s="218" t="s">
        <v>5</v>
      </c>
      <c r="N86" s="219" t="s">
        <v>42</v>
      </c>
      <c r="O86" s="41"/>
      <c r="P86" s="181">
        <f>O86*H86</f>
        <v>0</v>
      </c>
      <c r="Q86" s="181">
        <v>1.6000000000000001E-4</v>
      </c>
      <c r="R86" s="181">
        <f>Q86*H86</f>
        <v>2.2400000000000002E-3</v>
      </c>
      <c r="S86" s="181">
        <v>0</v>
      </c>
      <c r="T86" s="182">
        <f>S86*H86</f>
        <v>0</v>
      </c>
      <c r="AR86" s="23" t="s">
        <v>319</v>
      </c>
      <c r="AT86" s="23" t="s">
        <v>179</v>
      </c>
      <c r="AU86" s="23" t="s">
        <v>81</v>
      </c>
      <c r="AY86" s="23" t="s">
        <v>139</v>
      </c>
      <c r="BE86" s="183">
        <f>IF(N86="základní",J86,0)</f>
        <v>0</v>
      </c>
      <c r="BF86" s="183">
        <f>IF(N86="snížená",J86,0)</f>
        <v>0</v>
      </c>
      <c r="BG86" s="183">
        <f>IF(N86="zákl. přenesená",J86,0)</f>
        <v>0</v>
      </c>
      <c r="BH86" s="183">
        <f>IF(N86="sníž. přenesená",J86,0)</f>
        <v>0</v>
      </c>
      <c r="BI86" s="183">
        <f>IF(N86="nulová",J86,0)</f>
        <v>0</v>
      </c>
      <c r="BJ86" s="23" t="s">
        <v>79</v>
      </c>
      <c r="BK86" s="183">
        <f>ROUND(I86*H86,2)</f>
        <v>0</v>
      </c>
      <c r="BL86" s="23" t="s">
        <v>233</v>
      </c>
      <c r="BM86" s="23" t="s">
        <v>1006</v>
      </c>
    </row>
    <row r="87" spans="2:65" s="1" customFormat="1" ht="27">
      <c r="B87" s="40"/>
      <c r="D87" s="184" t="s">
        <v>976</v>
      </c>
      <c r="F87" s="185" t="s">
        <v>1007</v>
      </c>
      <c r="I87" s="186"/>
      <c r="L87" s="40"/>
      <c r="M87" s="187"/>
      <c r="N87" s="41"/>
      <c r="O87" s="41"/>
      <c r="P87" s="41"/>
      <c r="Q87" s="41"/>
      <c r="R87" s="41"/>
      <c r="S87" s="41"/>
      <c r="T87" s="69"/>
      <c r="AT87" s="23" t="s">
        <v>976</v>
      </c>
      <c r="AU87" s="23" t="s">
        <v>81</v>
      </c>
    </row>
    <row r="88" spans="2:65" s="1" customFormat="1" ht="16.5" customHeight="1">
      <c r="B88" s="172"/>
      <c r="C88" s="173" t="s">
        <v>170</v>
      </c>
      <c r="D88" s="173" t="s">
        <v>142</v>
      </c>
      <c r="E88" s="174" t="s">
        <v>1008</v>
      </c>
      <c r="F88" s="175" t="s">
        <v>1009</v>
      </c>
      <c r="G88" s="176" t="s">
        <v>162</v>
      </c>
      <c r="H88" s="177">
        <v>2</v>
      </c>
      <c r="I88" s="178"/>
      <c r="J88" s="177">
        <f>ROUND(I88*H88,2)</f>
        <v>0</v>
      </c>
      <c r="K88" s="308" t="s">
        <v>146</v>
      </c>
      <c r="L88" s="40"/>
      <c r="M88" s="179" t="s">
        <v>5</v>
      </c>
      <c r="N88" s="180" t="s">
        <v>42</v>
      </c>
      <c r="O88" s="41"/>
      <c r="P88" s="181">
        <f>O88*H88</f>
        <v>0</v>
      </c>
      <c r="Q88" s="181">
        <v>0</v>
      </c>
      <c r="R88" s="181">
        <f>Q88*H88</f>
        <v>0</v>
      </c>
      <c r="S88" s="181">
        <v>0</v>
      </c>
      <c r="T88" s="182">
        <f>S88*H88</f>
        <v>0</v>
      </c>
      <c r="AR88" s="23" t="s">
        <v>233</v>
      </c>
      <c r="AT88" s="23" t="s">
        <v>142</v>
      </c>
      <c r="AU88" s="23" t="s">
        <v>81</v>
      </c>
      <c r="AY88" s="23" t="s">
        <v>139</v>
      </c>
      <c r="BE88" s="183">
        <f>IF(N88="základní",J88,0)</f>
        <v>0</v>
      </c>
      <c r="BF88" s="183">
        <f>IF(N88="snížená",J88,0)</f>
        <v>0</v>
      </c>
      <c r="BG88" s="183">
        <f>IF(N88="zákl. přenesená",J88,0)</f>
        <v>0</v>
      </c>
      <c r="BH88" s="183">
        <f>IF(N88="sníž. přenesená",J88,0)</f>
        <v>0</v>
      </c>
      <c r="BI88" s="183">
        <f>IF(N88="nulová",J88,0)</f>
        <v>0</v>
      </c>
      <c r="BJ88" s="23" t="s">
        <v>79</v>
      </c>
      <c r="BK88" s="183">
        <f>ROUND(I88*H88,2)</f>
        <v>0</v>
      </c>
      <c r="BL88" s="23" t="s">
        <v>233</v>
      </c>
      <c r="BM88" s="23" t="s">
        <v>1010</v>
      </c>
    </row>
    <row r="89" spans="2:65" s="1" customFormat="1" ht="16.5" customHeight="1">
      <c r="B89" s="172"/>
      <c r="C89" s="211" t="s">
        <v>178</v>
      </c>
      <c r="D89" s="211" t="s">
        <v>179</v>
      </c>
      <c r="E89" s="212" t="s">
        <v>1011</v>
      </c>
      <c r="F89" s="213" t="s">
        <v>1012</v>
      </c>
      <c r="G89" s="214" t="s">
        <v>162</v>
      </c>
      <c r="H89" s="215">
        <v>2</v>
      </c>
      <c r="I89" s="216"/>
      <c r="J89" s="215">
        <f>ROUND(I89*H89,2)</f>
        <v>0</v>
      </c>
      <c r="K89" s="213" t="s">
        <v>146</v>
      </c>
      <c r="L89" s="217"/>
      <c r="M89" s="218" t="s">
        <v>5</v>
      </c>
      <c r="N89" s="219" t="s">
        <v>42</v>
      </c>
      <c r="O89" s="41"/>
      <c r="P89" s="181">
        <f>O89*H89</f>
        <v>0</v>
      </c>
      <c r="Q89" s="181">
        <v>1.6000000000000001E-4</v>
      </c>
      <c r="R89" s="181">
        <f>Q89*H89</f>
        <v>3.2000000000000003E-4</v>
      </c>
      <c r="S89" s="181">
        <v>0</v>
      </c>
      <c r="T89" s="182">
        <f>S89*H89</f>
        <v>0</v>
      </c>
      <c r="AR89" s="23" t="s">
        <v>319</v>
      </c>
      <c r="AT89" s="23" t="s">
        <v>179</v>
      </c>
      <c r="AU89" s="23" t="s">
        <v>81</v>
      </c>
      <c r="AY89" s="23" t="s">
        <v>139</v>
      </c>
      <c r="BE89" s="183">
        <f>IF(N89="základní",J89,0)</f>
        <v>0</v>
      </c>
      <c r="BF89" s="183">
        <f>IF(N89="snížená",J89,0)</f>
        <v>0</v>
      </c>
      <c r="BG89" s="183">
        <f>IF(N89="zákl. přenesená",J89,0)</f>
        <v>0</v>
      </c>
      <c r="BH89" s="183">
        <f>IF(N89="sníž. přenesená",J89,0)</f>
        <v>0</v>
      </c>
      <c r="BI89" s="183">
        <f>IF(N89="nulová",J89,0)</f>
        <v>0</v>
      </c>
      <c r="BJ89" s="23" t="s">
        <v>79</v>
      </c>
      <c r="BK89" s="183">
        <f>ROUND(I89*H89,2)</f>
        <v>0</v>
      </c>
      <c r="BL89" s="23" t="s">
        <v>233</v>
      </c>
      <c r="BM89" s="23" t="s">
        <v>1013</v>
      </c>
    </row>
    <row r="90" spans="2:65" s="1" customFormat="1" ht="27">
      <c r="B90" s="40"/>
      <c r="D90" s="184" t="s">
        <v>976</v>
      </c>
      <c r="F90" s="185" t="s">
        <v>1007</v>
      </c>
      <c r="I90" s="186"/>
      <c r="L90" s="40"/>
      <c r="M90" s="187"/>
      <c r="N90" s="41"/>
      <c r="O90" s="41"/>
      <c r="P90" s="41"/>
      <c r="Q90" s="41"/>
      <c r="R90" s="41"/>
      <c r="S90" s="41"/>
      <c r="T90" s="69"/>
      <c r="AT90" s="23" t="s">
        <v>976</v>
      </c>
      <c r="AU90" s="23" t="s">
        <v>81</v>
      </c>
    </row>
    <row r="91" spans="2:65" s="1" customFormat="1" ht="16.5" customHeight="1">
      <c r="B91" s="172"/>
      <c r="C91" s="173" t="s">
        <v>183</v>
      </c>
      <c r="D91" s="173" t="s">
        <v>142</v>
      </c>
      <c r="E91" s="174" t="s">
        <v>1014</v>
      </c>
      <c r="F91" s="175" t="s">
        <v>1015</v>
      </c>
      <c r="G91" s="176" t="s">
        <v>162</v>
      </c>
      <c r="H91" s="177">
        <v>1</v>
      </c>
      <c r="I91" s="178"/>
      <c r="J91" s="177">
        <f>ROUND(I91*H91,2)</f>
        <v>0</v>
      </c>
      <c r="K91" s="308" t="s">
        <v>146</v>
      </c>
      <c r="L91" s="40"/>
      <c r="M91" s="179" t="s">
        <v>5</v>
      </c>
      <c r="N91" s="180" t="s">
        <v>42</v>
      </c>
      <c r="O91" s="41"/>
      <c r="P91" s="181">
        <f>O91*H91</f>
        <v>0</v>
      </c>
      <c r="Q91" s="181">
        <v>0</v>
      </c>
      <c r="R91" s="181">
        <f>Q91*H91</f>
        <v>0</v>
      </c>
      <c r="S91" s="181">
        <v>0</v>
      </c>
      <c r="T91" s="182">
        <f>S91*H91</f>
        <v>0</v>
      </c>
      <c r="AR91" s="23" t="s">
        <v>233</v>
      </c>
      <c r="AT91" s="23" t="s">
        <v>142</v>
      </c>
      <c r="AU91" s="23" t="s">
        <v>81</v>
      </c>
      <c r="AY91" s="23" t="s">
        <v>139</v>
      </c>
      <c r="BE91" s="183">
        <f>IF(N91="základní",J91,0)</f>
        <v>0</v>
      </c>
      <c r="BF91" s="183">
        <f>IF(N91="snížená",J91,0)</f>
        <v>0</v>
      </c>
      <c r="BG91" s="183">
        <f>IF(N91="zákl. přenesená",J91,0)</f>
        <v>0</v>
      </c>
      <c r="BH91" s="183">
        <f>IF(N91="sníž. přenesená",J91,0)</f>
        <v>0</v>
      </c>
      <c r="BI91" s="183">
        <f>IF(N91="nulová",J91,0)</f>
        <v>0</v>
      </c>
      <c r="BJ91" s="23" t="s">
        <v>79</v>
      </c>
      <c r="BK91" s="183">
        <f>ROUND(I91*H91,2)</f>
        <v>0</v>
      </c>
      <c r="BL91" s="23" t="s">
        <v>233</v>
      </c>
      <c r="BM91" s="23" t="s">
        <v>1016</v>
      </c>
    </row>
    <row r="92" spans="2:65" s="1" customFormat="1" ht="25.5" customHeight="1">
      <c r="B92" s="172"/>
      <c r="C92" s="211" t="s">
        <v>165</v>
      </c>
      <c r="D92" s="211" t="s">
        <v>179</v>
      </c>
      <c r="E92" s="212" t="s">
        <v>1017</v>
      </c>
      <c r="F92" s="213" t="s">
        <v>1018</v>
      </c>
      <c r="G92" s="214" t="s">
        <v>162</v>
      </c>
      <c r="H92" s="215">
        <v>1</v>
      </c>
      <c r="I92" s="216"/>
      <c r="J92" s="215">
        <f>ROUND(I92*H92,2)</f>
        <v>0</v>
      </c>
      <c r="K92" s="213" t="s">
        <v>146</v>
      </c>
      <c r="L92" s="217"/>
      <c r="M92" s="218" t="s">
        <v>5</v>
      </c>
      <c r="N92" s="219" t="s">
        <v>42</v>
      </c>
      <c r="O92" s="41"/>
      <c r="P92" s="181">
        <f>O92*H92</f>
        <v>0</v>
      </c>
      <c r="Q92" s="181">
        <v>1.6000000000000001E-4</v>
      </c>
      <c r="R92" s="181">
        <f>Q92*H92</f>
        <v>1.6000000000000001E-4</v>
      </c>
      <c r="S92" s="181">
        <v>0</v>
      </c>
      <c r="T92" s="182">
        <f>S92*H92</f>
        <v>0</v>
      </c>
      <c r="AR92" s="23" t="s">
        <v>319</v>
      </c>
      <c r="AT92" s="23" t="s">
        <v>179</v>
      </c>
      <c r="AU92" s="23" t="s">
        <v>81</v>
      </c>
      <c r="AY92" s="23" t="s">
        <v>139</v>
      </c>
      <c r="BE92" s="183">
        <f>IF(N92="základní",J92,0)</f>
        <v>0</v>
      </c>
      <c r="BF92" s="183">
        <f>IF(N92="snížená",J92,0)</f>
        <v>0</v>
      </c>
      <c r="BG92" s="183">
        <f>IF(N92="zákl. přenesená",J92,0)</f>
        <v>0</v>
      </c>
      <c r="BH92" s="183">
        <f>IF(N92="sníž. přenesená",J92,0)</f>
        <v>0</v>
      </c>
      <c r="BI92" s="183">
        <f>IF(N92="nulová",J92,0)</f>
        <v>0</v>
      </c>
      <c r="BJ92" s="23" t="s">
        <v>79</v>
      </c>
      <c r="BK92" s="183">
        <f>ROUND(I92*H92,2)</f>
        <v>0</v>
      </c>
      <c r="BL92" s="23" t="s">
        <v>233</v>
      </c>
      <c r="BM92" s="23" t="s">
        <v>1019</v>
      </c>
    </row>
    <row r="93" spans="2:65" s="1" customFormat="1" ht="27">
      <c r="B93" s="40"/>
      <c r="D93" s="184" t="s">
        <v>976</v>
      </c>
      <c r="F93" s="185" t="s">
        <v>1007</v>
      </c>
      <c r="I93" s="186"/>
      <c r="L93" s="40"/>
      <c r="M93" s="187"/>
      <c r="N93" s="41"/>
      <c r="O93" s="41"/>
      <c r="P93" s="41"/>
      <c r="Q93" s="41"/>
      <c r="R93" s="41"/>
      <c r="S93" s="41"/>
      <c r="T93" s="69"/>
      <c r="AT93" s="23" t="s">
        <v>976</v>
      </c>
      <c r="AU93" s="23" t="s">
        <v>81</v>
      </c>
    </row>
    <row r="94" spans="2:65" s="10" customFormat="1" ht="29.85" customHeight="1">
      <c r="B94" s="159"/>
      <c r="D94" s="160" t="s">
        <v>70</v>
      </c>
      <c r="E94" s="170" t="s">
        <v>820</v>
      </c>
      <c r="F94" s="170" t="s">
        <v>1020</v>
      </c>
      <c r="I94" s="162"/>
      <c r="J94" s="171">
        <f>BK94</f>
        <v>0</v>
      </c>
      <c r="L94" s="159"/>
      <c r="M94" s="164"/>
      <c r="N94" s="165"/>
      <c r="O94" s="165"/>
      <c r="P94" s="166">
        <f>SUM(P95:P108)</f>
        <v>0</v>
      </c>
      <c r="Q94" s="165"/>
      <c r="R94" s="166">
        <f>SUM(R95:R108)</f>
        <v>6.6259999999999999E-2</v>
      </c>
      <c r="S94" s="165"/>
      <c r="T94" s="167">
        <f>SUM(T95:T108)</f>
        <v>0</v>
      </c>
      <c r="AR94" s="160" t="s">
        <v>81</v>
      </c>
      <c r="AT94" s="168" t="s">
        <v>70</v>
      </c>
      <c r="AU94" s="168" t="s">
        <v>79</v>
      </c>
      <c r="AY94" s="160" t="s">
        <v>139</v>
      </c>
      <c r="BK94" s="169">
        <f>SUM(BK95:BK108)</f>
        <v>0</v>
      </c>
    </row>
    <row r="95" spans="2:65" s="1" customFormat="1" ht="16.5" customHeight="1">
      <c r="B95" s="172"/>
      <c r="C95" s="173" t="s">
        <v>193</v>
      </c>
      <c r="D95" s="173" t="s">
        <v>142</v>
      </c>
      <c r="E95" s="174" t="s">
        <v>1021</v>
      </c>
      <c r="F95" s="175" t="s">
        <v>1022</v>
      </c>
      <c r="G95" s="176" t="s">
        <v>196</v>
      </c>
      <c r="H95" s="177">
        <v>40</v>
      </c>
      <c r="I95" s="178"/>
      <c r="J95" s="177">
        <f>ROUND(I95*H95,2)</f>
        <v>0</v>
      </c>
      <c r="K95" s="308" t="s">
        <v>146</v>
      </c>
      <c r="L95" s="40"/>
      <c r="M95" s="179" t="s">
        <v>5</v>
      </c>
      <c r="N95" s="180" t="s">
        <v>42</v>
      </c>
      <c r="O95" s="41"/>
      <c r="P95" s="181">
        <f>O95*H95</f>
        <v>0</v>
      </c>
      <c r="Q95" s="181">
        <v>0</v>
      </c>
      <c r="R95" s="181">
        <f>Q95*H95</f>
        <v>0</v>
      </c>
      <c r="S95" s="181">
        <v>0</v>
      </c>
      <c r="T95" s="182">
        <f>S95*H95</f>
        <v>0</v>
      </c>
      <c r="AR95" s="23" t="s">
        <v>233</v>
      </c>
      <c r="AT95" s="23" t="s">
        <v>142</v>
      </c>
      <c r="AU95" s="23" t="s">
        <v>81</v>
      </c>
      <c r="AY95" s="23" t="s">
        <v>139</v>
      </c>
      <c r="BE95" s="183">
        <f>IF(N95="základní",J95,0)</f>
        <v>0</v>
      </c>
      <c r="BF95" s="183">
        <f>IF(N95="snížená",J95,0)</f>
        <v>0</v>
      </c>
      <c r="BG95" s="183">
        <f>IF(N95="zákl. přenesená",J95,0)</f>
        <v>0</v>
      </c>
      <c r="BH95" s="183">
        <f>IF(N95="sníž. přenesená",J95,0)</f>
        <v>0</v>
      </c>
      <c r="BI95" s="183">
        <f>IF(N95="nulová",J95,0)</f>
        <v>0</v>
      </c>
      <c r="BJ95" s="23" t="s">
        <v>79</v>
      </c>
      <c r="BK95" s="183">
        <f>ROUND(I95*H95,2)</f>
        <v>0</v>
      </c>
      <c r="BL95" s="23" t="s">
        <v>233</v>
      </c>
      <c r="BM95" s="23" t="s">
        <v>1023</v>
      </c>
    </row>
    <row r="96" spans="2:65" s="1" customFormat="1" ht="38.25" customHeight="1">
      <c r="B96" s="172"/>
      <c r="C96" s="211" t="s">
        <v>200</v>
      </c>
      <c r="D96" s="211" t="s">
        <v>179</v>
      </c>
      <c r="E96" s="212" t="s">
        <v>1024</v>
      </c>
      <c r="F96" s="213" t="s">
        <v>1025</v>
      </c>
      <c r="G96" s="214" t="s">
        <v>196</v>
      </c>
      <c r="H96" s="215">
        <v>40</v>
      </c>
      <c r="I96" s="216"/>
      <c r="J96" s="215">
        <f>ROUND(I96*H96,2)</f>
        <v>0</v>
      </c>
      <c r="K96" s="213" t="s">
        <v>146</v>
      </c>
      <c r="L96" s="217"/>
      <c r="M96" s="218" t="s">
        <v>5</v>
      </c>
      <c r="N96" s="219" t="s">
        <v>42</v>
      </c>
      <c r="O96" s="41"/>
      <c r="P96" s="181">
        <f>O96*H96</f>
        <v>0</v>
      </c>
      <c r="Q96" s="181">
        <v>1.6000000000000001E-4</v>
      </c>
      <c r="R96" s="181">
        <f>Q96*H96</f>
        <v>6.4000000000000003E-3</v>
      </c>
      <c r="S96" s="181">
        <v>0</v>
      </c>
      <c r="T96" s="182">
        <f>S96*H96</f>
        <v>0</v>
      </c>
      <c r="AR96" s="23" t="s">
        <v>319</v>
      </c>
      <c r="AT96" s="23" t="s">
        <v>179</v>
      </c>
      <c r="AU96" s="23" t="s">
        <v>81</v>
      </c>
      <c r="AY96" s="23" t="s">
        <v>139</v>
      </c>
      <c r="BE96" s="183">
        <f>IF(N96="základní",J96,0)</f>
        <v>0</v>
      </c>
      <c r="BF96" s="183">
        <f>IF(N96="snížená",J96,0)</f>
        <v>0</v>
      </c>
      <c r="BG96" s="183">
        <f>IF(N96="zákl. přenesená",J96,0)</f>
        <v>0</v>
      </c>
      <c r="BH96" s="183">
        <f>IF(N96="sníž. přenesená",J96,0)</f>
        <v>0</v>
      </c>
      <c r="BI96" s="183">
        <f>IF(N96="nulová",J96,0)</f>
        <v>0</v>
      </c>
      <c r="BJ96" s="23" t="s">
        <v>79</v>
      </c>
      <c r="BK96" s="183">
        <f>ROUND(I96*H96,2)</f>
        <v>0</v>
      </c>
      <c r="BL96" s="23" t="s">
        <v>233</v>
      </c>
      <c r="BM96" s="23" t="s">
        <v>1026</v>
      </c>
    </row>
    <row r="97" spans="2:65" s="1" customFormat="1" ht="27">
      <c r="B97" s="40"/>
      <c r="D97" s="184" t="s">
        <v>976</v>
      </c>
      <c r="F97" s="185" t="s">
        <v>1007</v>
      </c>
      <c r="I97" s="186"/>
      <c r="L97" s="40"/>
      <c r="M97" s="187"/>
      <c r="N97" s="41"/>
      <c r="O97" s="41"/>
      <c r="P97" s="41"/>
      <c r="Q97" s="41"/>
      <c r="R97" s="41"/>
      <c r="S97" s="41"/>
      <c r="T97" s="69"/>
      <c r="AT97" s="23" t="s">
        <v>976</v>
      </c>
      <c r="AU97" s="23" t="s">
        <v>81</v>
      </c>
    </row>
    <row r="98" spans="2:65" s="1" customFormat="1" ht="16.5" customHeight="1">
      <c r="B98" s="172"/>
      <c r="C98" s="173" t="s">
        <v>205</v>
      </c>
      <c r="D98" s="173" t="s">
        <v>142</v>
      </c>
      <c r="E98" s="174" t="s">
        <v>1027</v>
      </c>
      <c r="F98" s="175" t="s">
        <v>1028</v>
      </c>
      <c r="G98" s="176" t="s">
        <v>196</v>
      </c>
      <c r="H98" s="177">
        <v>200</v>
      </c>
      <c r="I98" s="178"/>
      <c r="J98" s="177">
        <f>ROUND(I98*H98,2)</f>
        <v>0</v>
      </c>
      <c r="K98" s="308" t="s">
        <v>146</v>
      </c>
      <c r="L98" s="40"/>
      <c r="M98" s="179" t="s">
        <v>5</v>
      </c>
      <c r="N98" s="180" t="s">
        <v>42</v>
      </c>
      <c r="O98" s="41"/>
      <c r="P98" s="181">
        <f>O98*H98</f>
        <v>0</v>
      </c>
      <c r="Q98" s="181">
        <v>0</v>
      </c>
      <c r="R98" s="181">
        <f>Q98*H98</f>
        <v>0</v>
      </c>
      <c r="S98" s="181">
        <v>0</v>
      </c>
      <c r="T98" s="182">
        <f>S98*H98</f>
        <v>0</v>
      </c>
      <c r="AR98" s="23" t="s">
        <v>233</v>
      </c>
      <c r="AT98" s="23" t="s">
        <v>142</v>
      </c>
      <c r="AU98" s="23" t="s">
        <v>81</v>
      </c>
      <c r="AY98" s="23" t="s">
        <v>139</v>
      </c>
      <c r="BE98" s="183">
        <f>IF(N98="základní",J98,0)</f>
        <v>0</v>
      </c>
      <c r="BF98" s="183">
        <f>IF(N98="snížená",J98,0)</f>
        <v>0</v>
      </c>
      <c r="BG98" s="183">
        <f>IF(N98="zákl. přenesená",J98,0)</f>
        <v>0</v>
      </c>
      <c r="BH98" s="183">
        <f>IF(N98="sníž. přenesená",J98,0)</f>
        <v>0</v>
      </c>
      <c r="BI98" s="183">
        <f>IF(N98="nulová",J98,0)</f>
        <v>0</v>
      </c>
      <c r="BJ98" s="23" t="s">
        <v>79</v>
      </c>
      <c r="BK98" s="183">
        <f>ROUND(I98*H98,2)</f>
        <v>0</v>
      </c>
      <c r="BL98" s="23" t="s">
        <v>233</v>
      </c>
      <c r="BM98" s="23" t="s">
        <v>1029</v>
      </c>
    </row>
    <row r="99" spans="2:65" s="1" customFormat="1" ht="16.5" customHeight="1">
      <c r="B99" s="172"/>
      <c r="C99" s="211" t="s">
        <v>211</v>
      </c>
      <c r="D99" s="211" t="s">
        <v>179</v>
      </c>
      <c r="E99" s="212" t="s">
        <v>1030</v>
      </c>
      <c r="F99" s="213" t="s">
        <v>1031</v>
      </c>
      <c r="G99" s="214" t="s">
        <v>196</v>
      </c>
      <c r="H99" s="215">
        <v>200</v>
      </c>
      <c r="I99" s="216"/>
      <c r="J99" s="215">
        <f>ROUND(I99*H99,2)</f>
        <v>0</v>
      </c>
      <c r="K99" s="213" t="s">
        <v>146</v>
      </c>
      <c r="L99" s="217"/>
      <c r="M99" s="218" t="s">
        <v>5</v>
      </c>
      <c r="N99" s="219" t="s">
        <v>42</v>
      </c>
      <c r="O99" s="41"/>
      <c r="P99" s="181">
        <f>O99*H99</f>
        <v>0</v>
      </c>
      <c r="Q99" s="181">
        <v>1.9000000000000001E-4</v>
      </c>
      <c r="R99" s="181">
        <f>Q99*H99</f>
        <v>3.7999999999999999E-2</v>
      </c>
      <c r="S99" s="181">
        <v>0</v>
      </c>
      <c r="T99" s="182">
        <f>S99*H99</f>
        <v>0</v>
      </c>
      <c r="AR99" s="23" t="s">
        <v>319</v>
      </c>
      <c r="AT99" s="23" t="s">
        <v>179</v>
      </c>
      <c r="AU99" s="23" t="s">
        <v>81</v>
      </c>
      <c r="AY99" s="23" t="s">
        <v>139</v>
      </c>
      <c r="BE99" s="183">
        <f>IF(N99="základní",J99,0)</f>
        <v>0</v>
      </c>
      <c r="BF99" s="183">
        <f>IF(N99="snížená",J99,0)</f>
        <v>0</v>
      </c>
      <c r="BG99" s="183">
        <f>IF(N99="zákl. přenesená",J99,0)</f>
        <v>0</v>
      </c>
      <c r="BH99" s="183">
        <f>IF(N99="sníž. přenesená",J99,0)</f>
        <v>0</v>
      </c>
      <c r="BI99" s="183">
        <f>IF(N99="nulová",J99,0)</f>
        <v>0</v>
      </c>
      <c r="BJ99" s="23" t="s">
        <v>79</v>
      </c>
      <c r="BK99" s="183">
        <f>ROUND(I99*H99,2)</f>
        <v>0</v>
      </c>
      <c r="BL99" s="23" t="s">
        <v>233</v>
      </c>
      <c r="BM99" s="23" t="s">
        <v>1032</v>
      </c>
    </row>
    <row r="100" spans="2:65" s="1" customFormat="1" ht="27">
      <c r="B100" s="40"/>
      <c r="D100" s="184" t="s">
        <v>976</v>
      </c>
      <c r="F100" s="185" t="s">
        <v>1033</v>
      </c>
      <c r="I100" s="186"/>
      <c r="L100" s="40"/>
      <c r="M100" s="187"/>
      <c r="N100" s="41"/>
      <c r="O100" s="41"/>
      <c r="P100" s="41"/>
      <c r="Q100" s="41"/>
      <c r="R100" s="41"/>
      <c r="S100" s="41"/>
      <c r="T100" s="69"/>
      <c r="AT100" s="23" t="s">
        <v>976</v>
      </c>
      <c r="AU100" s="23" t="s">
        <v>81</v>
      </c>
    </row>
    <row r="101" spans="2:65" s="1" customFormat="1" ht="16.5" customHeight="1">
      <c r="B101" s="172"/>
      <c r="C101" s="173" t="s">
        <v>215</v>
      </c>
      <c r="D101" s="173" t="s">
        <v>142</v>
      </c>
      <c r="E101" s="174" t="s">
        <v>1034</v>
      </c>
      <c r="F101" s="175" t="s">
        <v>1035</v>
      </c>
      <c r="G101" s="176" t="s">
        <v>196</v>
      </c>
      <c r="H101" s="177">
        <v>30</v>
      </c>
      <c r="I101" s="178"/>
      <c r="J101" s="177">
        <f>ROUND(I101*H101,2)</f>
        <v>0</v>
      </c>
      <c r="K101" s="308" t="s">
        <v>146</v>
      </c>
      <c r="L101" s="40"/>
      <c r="M101" s="179" t="s">
        <v>5</v>
      </c>
      <c r="N101" s="180" t="s">
        <v>42</v>
      </c>
      <c r="O101" s="41"/>
      <c r="P101" s="181">
        <f>O101*H101</f>
        <v>0</v>
      </c>
      <c r="Q101" s="181">
        <v>0</v>
      </c>
      <c r="R101" s="181">
        <f>Q101*H101</f>
        <v>0</v>
      </c>
      <c r="S101" s="181">
        <v>0</v>
      </c>
      <c r="T101" s="182">
        <f>S101*H101</f>
        <v>0</v>
      </c>
      <c r="AR101" s="23" t="s">
        <v>233</v>
      </c>
      <c r="AT101" s="23" t="s">
        <v>142</v>
      </c>
      <c r="AU101" s="23" t="s">
        <v>81</v>
      </c>
      <c r="AY101" s="23" t="s">
        <v>139</v>
      </c>
      <c r="BE101" s="183">
        <f>IF(N101="základní",J101,0)</f>
        <v>0</v>
      </c>
      <c r="BF101" s="183">
        <f>IF(N101="snížená",J101,0)</f>
        <v>0</v>
      </c>
      <c r="BG101" s="183">
        <f>IF(N101="zákl. přenesená",J101,0)</f>
        <v>0</v>
      </c>
      <c r="BH101" s="183">
        <f>IF(N101="sníž. přenesená",J101,0)</f>
        <v>0</v>
      </c>
      <c r="BI101" s="183">
        <f>IF(N101="nulová",J101,0)</f>
        <v>0</v>
      </c>
      <c r="BJ101" s="23" t="s">
        <v>79</v>
      </c>
      <c r="BK101" s="183">
        <f>ROUND(I101*H101,2)</f>
        <v>0</v>
      </c>
      <c r="BL101" s="23" t="s">
        <v>233</v>
      </c>
      <c r="BM101" s="23" t="s">
        <v>1036</v>
      </c>
    </row>
    <row r="102" spans="2:65" s="1" customFormat="1" ht="38.25" customHeight="1">
      <c r="B102" s="172"/>
      <c r="C102" s="211" t="s">
        <v>221</v>
      </c>
      <c r="D102" s="211" t="s">
        <v>179</v>
      </c>
      <c r="E102" s="212" t="s">
        <v>1037</v>
      </c>
      <c r="F102" s="213" t="s">
        <v>1038</v>
      </c>
      <c r="G102" s="214" t="s">
        <v>196</v>
      </c>
      <c r="H102" s="215">
        <v>30</v>
      </c>
      <c r="I102" s="216"/>
      <c r="J102" s="215">
        <f>ROUND(I102*H102,2)</f>
        <v>0</v>
      </c>
      <c r="K102" s="213" t="s">
        <v>146</v>
      </c>
      <c r="L102" s="217"/>
      <c r="M102" s="218" t="s">
        <v>5</v>
      </c>
      <c r="N102" s="219" t="s">
        <v>42</v>
      </c>
      <c r="O102" s="41"/>
      <c r="P102" s="181">
        <f>O102*H102</f>
        <v>0</v>
      </c>
      <c r="Q102" s="181">
        <v>1.9000000000000001E-4</v>
      </c>
      <c r="R102" s="181">
        <f>Q102*H102</f>
        <v>5.7000000000000002E-3</v>
      </c>
      <c r="S102" s="181">
        <v>0</v>
      </c>
      <c r="T102" s="182">
        <f>S102*H102</f>
        <v>0</v>
      </c>
      <c r="AR102" s="23" t="s">
        <v>319</v>
      </c>
      <c r="AT102" s="23" t="s">
        <v>179</v>
      </c>
      <c r="AU102" s="23" t="s">
        <v>81</v>
      </c>
      <c r="AY102" s="23" t="s">
        <v>139</v>
      </c>
      <c r="BE102" s="183">
        <f>IF(N102="základní",J102,0)</f>
        <v>0</v>
      </c>
      <c r="BF102" s="183">
        <f>IF(N102="snížená",J102,0)</f>
        <v>0</v>
      </c>
      <c r="BG102" s="183">
        <f>IF(N102="zákl. přenesená",J102,0)</f>
        <v>0</v>
      </c>
      <c r="BH102" s="183">
        <f>IF(N102="sníž. přenesená",J102,0)</f>
        <v>0</v>
      </c>
      <c r="BI102" s="183">
        <f>IF(N102="nulová",J102,0)</f>
        <v>0</v>
      </c>
      <c r="BJ102" s="23" t="s">
        <v>79</v>
      </c>
      <c r="BK102" s="183">
        <f>ROUND(I102*H102,2)</f>
        <v>0</v>
      </c>
      <c r="BL102" s="23" t="s">
        <v>233</v>
      </c>
      <c r="BM102" s="23" t="s">
        <v>1039</v>
      </c>
    </row>
    <row r="103" spans="2:65" s="1" customFormat="1" ht="16.5" customHeight="1">
      <c r="B103" s="172"/>
      <c r="C103" s="173" t="s">
        <v>11</v>
      </c>
      <c r="D103" s="173" t="s">
        <v>142</v>
      </c>
      <c r="E103" s="174" t="s">
        <v>1040</v>
      </c>
      <c r="F103" s="175" t="s">
        <v>1041</v>
      </c>
      <c r="G103" s="176" t="s">
        <v>162</v>
      </c>
      <c r="H103" s="177">
        <v>100</v>
      </c>
      <c r="I103" s="178"/>
      <c r="J103" s="177">
        <f>ROUND(I103*H103,2)</f>
        <v>0</v>
      </c>
      <c r="K103" s="308" t="s">
        <v>146</v>
      </c>
      <c r="L103" s="40"/>
      <c r="M103" s="179" t="s">
        <v>5</v>
      </c>
      <c r="N103" s="180" t="s">
        <v>42</v>
      </c>
      <c r="O103" s="41"/>
      <c r="P103" s="181">
        <f>O103*H103</f>
        <v>0</v>
      </c>
      <c r="Q103" s="181">
        <v>0</v>
      </c>
      <c r="R103" s="181">
        <f>Q103*H103</f>
        <v>0</v>
      </c>
      <c r="S103" s="181">
        <v>0</v>
      </c>
      <c r="T103" s="182">
        <f>S103*H103</f>
        <v>0</v>
      </c>
      <c r="AR103" s="23" t="s">
        <v>233</v>
      </c>
      <c r="AT103" s="23" t="s">
        <v>142</v>
      </c>
      <c r="AU103" s="23" t="s">
        <v>81</v>
      </c>
      <c r="AY103" s="23" t="s">
        <v>139</v>
      </c>
      <c r="BE103" s="183">
        <f>IF(N103="základní",J103,0)</f>
        <v>0</v>
      </c>
      <c r="BF103" s="183">
        <f>IF(N103="snížená",J103,0)</f>
        <v>0</v>
      </c>
      <c r="BG103" s="183">
        <f>IF(N103="zákl. přenesená",J103,0)</f>
        <v>0</v>
      </c>
      <c r="BH103" s="183">
        <f>IF(N103="sníž. přenesená",J103,0)</f>
        <v>0</v>
      </c>
      <c r="BI103" s="183">
        <f>IF(N103="nulová",J103,0)</f>
        <v>0</v>
      </c>
      <c r="BJ103" s="23" t="s">
        <v>79</v>
      </c>
      <c r="BK103" s="183">
        <f>ROUND(I103*H103,2)</f>
        <v>0</v>
      </c>
      <c r="BL103" s="23" t="s">
        <v>233</v>
      </c>
      <c r="BM103" s="23" t="s">
        <v>1042</v>
      </c>
    </row>
    <row r="104" spans="2:65" s="1" customFormat="1" ht="25.5" customHeight="1">
      <c r="B104" s="172"/>
      <c r="C104" s="211" t="s">
        <v>233</v>
      </c>
      <c r="D104" s="211" t="s">
        <v>179</v>
      </c>
      <c r="E104" s="212" t="s">
        <v>1043</v>
      </c>
      <c r="F104" s="213" t="s">
        <v>1044</v>
      </c>
      <c r="G104" s="214" t="s">
        <v>162</v>
      </c>
      <c r="H104" s="215">
        <v>100</v>
      </c>
      <c r="I104" s="216"/>
      <c r="J104" s="215">
        <f>ROUND(I104*H104,2)</f>
        <v>0</v>
      </c>
      <c r="K104" s="213" t="s">
        <v>146</v>
      </c>
      <c r="L104" s="217"/>
      <c r="M104" s="218" t="s">
        <v>5</v>
      </c>
      <c r="N104" s="219" t="s">
        <v>42</v>
      </c>
      <c r="O104" s="41"/>
      <c r="P104" s="181">
        <f>O104*H104</f>
        <v>0</v>
      </c>
      <c r="Q104" s="181">
        <v>1.6000000000000001E-4</v>
      </c>
      <c r="R104" s="181">
        <f>Q104*H104</f>
        <v>1.6E-2</v>
      </c>
      <c r="S104" s="181">
        <v>0</v>
      </c>
      <c r="T104" s="182">
        <f>S104*H104</f>
        <v>0</v>
      </c>
      <c r="AR104" s="23" t="s">
        <v>319</v>
      </c>
      <c r="AT104" s="23" t="s">
        <v>179</v>
      </c>
      <c r="AU104" s="23" t="s">
        <v>81</v>
      </c>
      <c r="AY104" s="23" t="s">
        <v>139</v>
      </c>
      <c r="BE104" s="183">
        <f>IF(N104="základní",J104,0)</f>
        <v>0</v>
      </c>
      <c r="BF104" s="183">
        <f>IF(N104="snížená",J104,0)</f>
        <v>0</v>
      </c>
      <c r="BG104" s="183">
        <f>IF(N104="zákl. přenesená",J104,0)</f>
        <v>0</v>
      </c>
      <c r="BH104" s="183">
        <f>IF(N104="sníž. přenesená",J104,0)</f>
        <v>0</v>
      </c>
      <c r="BI104" s="183">
        <f>IF(N104="nulová",J104,0)</f>
        <v>0</v>
      </c>
      <c r="BJ104" s="23" t="s">
        <v>79</v>
      </c>
      <c r="BK104" s="183">
        <f>ROUND(I104*H104,2)</f>
        <v>0</v>
      </c>
      <c r="BL104" s="23" t="s">
        <v>233</v>
      </c>
      <c r="BM104" s="23" t="s">
        <v>1045</v>
      </c>
    </row>
    <row r="105" spans="2:65" s="1" customFormat="1" ht="27">
      <c r="B105" s="40"/>
      <c r="D105" s="184" t="s">
        <v>976</v>
      </c>
      <c r="F105" s="185" t="s">
        <v>1007</v>
      </c>
      <c r="I105" s="186"/>
      <c r="L105" s="40"/>
      <c r="M105" s="187"/>
      <c r="N105" s="41"/>
      <c r="O105" s="41"/>
      <c r="P105" s="41"/>
      <c r="Q105" s="41"/>
      <c r="R105" s="41"/>
      <c r="S105" s="41"/>
      <c r="T105" s="69"/>
      <c r="AT105" s="23" t="s">
        <v>976</v>
      </c>
      <c r="AU105" s="23" t="s">
        <v>81</v>
      </c>
    </row>
    <row r="106" spans="2:65" s="1" customFormat="1" ht="16.5" customHeight="1">
      <c r="B106" s="172"/>
      <c r="C106" s="173" t="s">
        <v>237</v>
      </c>
      <c r="D106" s="173" t="s">
        <v>142</v>
      </c>
      <c r="E106" s="174" t="s">
        <v>1046</v>
      </c>
      <c r="F106" s="175" t="s">
        <v>1047</v>
      </c>
      <c r="G106" s="176" t="s">
        <v>162</v>
      </c>
      <c r="H106" s="177">
        <v>1</v>
      </c>
      <c r="I106" s="178"/>
      <c r="J106" s="177">
        <f>ROUND(I106*H106,2)</f>
        <v>0</v>
      </c>
      <c r="K106" s="308" t="s">
        <v>146</v>
      </c>
      <c r="L106" s="40"/>
      <c r="M106" s="179" t="s">
        <v>5</v>
      </c>
      <c r="N106" s="180" t="s">
        <v>42</v>
      </c>
      <c r="O106" s="41"/>
      <c r="P106" s="181">
        <f>O106*H106</f>
        <v>0</v>
      </c>
      <c r="Q106" s="181">
        <v>0</v>
      </c>
      <c r="R106" s="181">
        <f>Q106*H106</f>
        <v>0</v>
      </c>
      <c r="S106" s="181">
        <v>0</v>
      </c>
      <c r="T106" s="182">
        <f>S106*H106</f>
        <v>0</v>
      </c>
      <c r="AR106" s="23" t="s">
        <v>233</v>
      </c>
      <c r="AT106" s="23" t="s">
        <v>142</v>
      </c>
      <c r="AU106" s="23" t="s">
        <v>81</v>
      </c>
      <c r="AY106" s="23" t="s">
        <v>139</v>
      </c>
      <c r="BE106" s="183">
        <f>IF(N106="základní",J106,0)</f>
        <v>0</v>
      </c>
      <c r="BF106" s="183">
        <f>IF(N106="snížená",J106,0)</f>
        <v>0</v>
      </c>
      <c r="BG106" s="183">
        <f>IF(N106="zákl. přenesená",J106,0)</f>
        <v>0</v>
      </c>
      <c r="BH106" s="183">
        <f>IF(N106="sníž. přenesená",J106,0)</f>
        <v>0</v>
      </c>
      <c r="BI106" s="183">
        <f>IF(N106="nulová",J106,0)</f>
        <v>0</v>
      </c>
      <c r="BJ106" s="23" t="s">
        <v>79</v>
      </c>
      <c r="BK106" s="183">
        <f>ROUND(I106*H106,2)</f>
        <v>0</v>
      </c>
      <c r="BL106" s="23" t="s">
        <v>233</v>
      </c>
      <c r="BM106" s="23" t="s">
        <v>1048</v>
      </c>
    </row>
    <row r="107" spans="2:65" s="1" customFormat="1" ht="16.5" customHeight="1">
      <c r="B107" s="172"/>
      <c r="C107" s="211" t="s">
        <v>242</v>
      </c>
      <c r="D107" s="211" t="s">
        <v>179</v>
      </c>
      <c r="E107" s="212" t="s">
        <v>1049</v>
      </c>
      <c r="F107" s="213" t="s">
        <v>1050</v>
      </c>
      <c r="G107" s="214" t="s">
        <v>162</v>
      </c>
      <c r="H107" s="215">
        <v>1</v>
      </c>
      <c r="I107" s="216"/>
      <c r="J107" s="215">
        <f>ROUND(I107*H107,2)</f>
        <v>0</v>
      </c>
      <c r="K107" s="213" t="s">
        <v>146</v>
      </c>
      <c r="L107" s="217"/>
      <c r="M107" s="218" t="s">
        <v>5</v>
      </c>
      <c r="N107" s="219" t="s">
        <v>42</v>
      </c>
      <c r="O107" s="41"/>
      <c r="P107" s="181">
        <f>O107*H107</f>
        <v>0</v>
      </c>
      <c r="Q107" s="181">
        <v>1.6000000000000001E-4</v>
      </c>
      <c r="R107" s="181">
        <f>Q107*H107</f>
        <v>1.6000000000000001E-4</v>
      </c>
      <c r="S107" s="181">
        <v>0</v>
      </c>
      <c r="T107" s="182">
        <f>S107*H107</f>
        <v>0</v>
      </c>
      <c r="AR107" s="23" t="s">
        <v>319</v>
      </c>
      <c r="AT107" s="23" t="s">
        <v>179</v>
      </c>
      <c r="AU107" s="23" t="s">
        <v>81</v>
      </c>
      <c r="AY107" s="23" t="s">
        <v>139</v>
      </c>
      <c r="BE107" s="183">
        <f>IF(N107="základní",J107,0)</f>
        <v>0</v>
      </c>
      <c r="BF107" s="183">
        <f>IF(N107="snížená",J107,0)</f>
        <v>0</v>
      </c>
      <c r="BG107" s="183">
        <f>IF(N107="zákl. přenesená",J107,0)</f>
        <v>0</v>
      </c>
      <c r="BH107" s="183">
        <f>IF(N107="sníž. přenesená",J107,0)</f>
        <v>0</v>
      </c>
      <c r="BI107" s="183">
        <f>IF(N107="nulová",J107,0)</f>
        <v>0</v>
      </c>
      <c r="BJ107" s="23" t="s">
        <v>79</v>
      </c>
      <c r="BK107" s="183">
        <f>ROUND(I107*H107,2)</f>
        <v>0</v>
      </c>
      <c r="BL107" s="23" t="s">
        <v>233</v>
      </c>
      <c r="BM107" s="23" t="s">
        <v>1051</v>
      </c>
    </row>
    <row r="108" spans="2:65" s="1" customFormat="1" ht="27">
      <c r="B108" s="40"/>
      <c r="D108" s="184" t="s">
        <v>976</v>
      </c>
      <c r="F108" s="185" t="s">
        <v>1007</v>
      </c>
      <c r="I108" s="186"/>
      <c r="L108" s="40"/>
      <c r="M108" s="187"/>
      <c r="N108" s="41"/>
      <c r="O108" s="41"/>
      <c r="P108" s="41"/>
      <c r="Q108" s="41"/>
      <c r="R108" s="41"/>
      <c r="S108" s="41"/>
      <c r="T108" s="69"/>
      <c r="AT108" s="23" t="s">
        <v>976</v>
      </c>
      <c r="AU108" s="23" t="s">
        <v>81</v>
      </c>
    </row>
    <row r="109" spans="2:65" s="10" customFormat="1" ht="29.85" customHeight="1">
      <c r="B109" s="159"/>
      <c r="D109" s="160" t="s">
        <v>70</v>
      </c>
      <c r="E109" s="170" t="s">
        <v>837</v>
      </c>
      <c r="F109" s="170" t="s">
        <v>1052</v>
      </c>
      <c r="I109" s="162"/>
      <c r="J109" s="171">
        <f>BK109</f>
        <v>0</v>
      </c>
      <c r="L109" s="159"/>
      <c r="M109" s="164"/>
      <c r="N109" s="165"/>
      <c r="O109" s="165"/>
      <c r="P109" s="166">
        <f>SUM(P110:P126)</f>
        <v>0</v>
      </c>
      <c r="Q109" s="165"/>
      <c r="R109" s="166">
        <f>SUM(R110:R126)</f>
        <v>1.0120000000000001E-2</v>
      </c>
      <c r="S109" s="165"/>
      <c r="T109" s="167">
        <f>SUM(T110:T126)</f>
        <v>0</v>
      </c>
      <c r="AR109" s="160" t="s">
        <v>81</v>
      </c>
      <c r="AT109" s="168" t="s">
        <v>70</v>
      </c>
      <c r="AU109" s="168" t="s">
        <v>79</v>
      </c>
      <c r="AY109" s="160" t="s">
        <v>139</v>
      </c>
      <c r="BK109" s="169">
        <f>SUM(BK110:BK126)</f>
        <v>0</v>
      </c>
    </row>
    <row r="110" spans="2:65" s="1" customFormat="1" ht="16.5" customHeight="1">
      <c r="B110" s="172"/>
      <c r="C110" s="173" t="s">
        <v>251</v>
      </c>
      <c r="D110" s="173" t="s">
        <v>142</v>
      </c>
      <c r="E110" s="174" t="s">
        <v>839</v>
      </c>
      <c r="F110" s="175" t="s">
        <v>1053</v>
      </c>
      <c r="G110" s="176" t="s">
        <v>196</v>
      </c>
      <c r="H110" s="177">
        <v>50</v>
      </c>
      <c r="I110" s="178"/>
      <c r="J110" s="177">
        <f t="shared" ref="J110:J115" si="0">ROUND(I110*H110,2)</f>
        <v>0</v>
      </c>
      <c r="K110" s="308" t="s">
        <v>146</v>
      </c>
      <c r="L110" s="40"/>
      <c r="M110" s="179" t="s">
        <v>5</v>
      </c>
      <c r="N110" s="180" t="s">
        <v>42</v>
      </c>
      <c r="O110" s="41"/>
      <c r="P110" s="181">
        <f t="shared" ref="P110:P115" si="1">O110*H110</f>
        <v>0</v>
      </c>
      <c r="Q110" s="181">
        <v>0</v>
      </c>
      <c r="R110" s="181">
        <f t="shared" ref="R110:R115" si="2">Q110*H110</f>
        <v>0</v>
      </c>
      <c r="S110" s="181">
        <v>0</v>
      </c>
      <c r="T110" s="182">
        <f t="shared" ref="T110:T115" si="3">S110*H110</f>
        <v>0</v>
      </c>
      <c r="AR110" s="23" t="s">
        <v>233</v>
      </c>
      <c r="AT110" s="23" t="s">
        <v>142</v>
      </c>
      <c r="AU110" s="23" t="s">
        <v>81</v>
      </c>
      <c r="AY110" s="23" t="s">
        <v>139</v>
      </c>
      <c r="BE110" s="183">
        <f t="shared" ref="BE110:BE115" si="4">IF(N110="základní",J110,0)</f>
        <v>0</v>
      </c>
      <c r="BF110" s="183">
        <f t="shared" ref="BF110:BF115" si="5">IF(N110="snížená",J110,0)</f>
        <v>0</v>
      </c>
      <c r="BG110" s="183">
        <f t="shared" ref="BG110:BG115" si="6">IF(N110="zákl. přenesená",J110,0)</f>
        <v>0</v>
      </c>
      <c r="BH110" s="183">
        <f t="shared" ref="BH110:BH115" si="7">IF(N110="sníž. přenesená",J110,0)</f>
        <v>0</v>
      </c>
      <c r="BI110" s="183">
        <f t="shared" ref="BI110:BI115" si="8">IF(N110="nulová",J110,0)</f>
        <v>0</v>
      </c>
      <c r="BJ110" s="23" t="s">
        <v>79</v>
      </c>
      <c r="BK110" s="183">
        <f t="shared" ref="BK110:BK115" si="9">ROUND(I110*H110,2)</f>
        <v>0</v>
      </c>
      <c r="BL110" s="23" t="s">
        <v>233</v>
      </c>
      <c r="BM110" s="23" t="s">
        <v>1054</v>
      </c>
    </row>
    <row r="111" spans="2:65" s="1" customFormat="1" ht="16.5" customHeight="1">
      <c r="B111" s="172"/>
      <c r="C111" s="211" t="s">
        <v>258</v>
      </c>
      <c r="D111" s="211" t="s">
        <v>179</v>
      </c>
      <c r="E111" s="212" t="s">
        <v>1055</v>
      </c>
      <c r="F111" s="213" t="s">
        <v>1056</v>
      </c>
      <c r="G111" s="214" t="s">
        <v>196</v>
      </c>
      <c r="H111" s="215">
        <v>50</v>
      </c>
      <c r="I111" s="216"/>
      <c r="J111" s="215">
        <f t="shared" si="0"/>
        <v>0</v>
      </c>
      <c r="K111" s="213" t="s">
        <v>146</v>
      </c>
      <c r="L111" s="217"/>
      <c r="M111" s="218" t="s">
        <v>5</v>
      </c>
      <c r="N111" s="219" t="s">
        <v>42</v>
      </c>
      <c r="O111" s="41"/>
      <c r="P111" s="181">
        <f t="shared" si="1"/>
        <v>0</v>
      </c>
      <c r="Q111" s="181">
        <v>1.6000000000000001E-4</v>
      </c>
      <c r="R111" s="181">
        <f t="shared" si="2"/>
        <v>8.0000000000000002E-3</v>
      </c>
      <c r="S111" s="181">
        <v>0</v>
      </c>
      <c r="T111" s="182">
        <f t="shared" si="3"/>
        <v>0</v>
      </c>
      <c r="AR111" s="23" t="s">
        <v>319</v>
      </c>
      <c r="AT111" s="23" t="s">
        <v>179</v>
      </c>
      <c r="AU111" s="23" t="s">
        <v>81</v>
      </c>
      <c r="AY111" s="23" t="s">
        <v>139</v>
      </c>
      <c r="BE111" s="183">
        <f t="shared" si="4"/>
        <v>0</v>
      </c>
      <c r="BF111" s="183">
        <f t="shared" si="5"/>
        <v>0</v>
      </c>
      <c r="BG111" s="183">
        <f t="shared" si="6"/>
        <v>0</v>
      </c>
      <c r="BH111" s="183">
        <f t="shared" si="7"/>
        <v>0</v>
      </c>
      <c r="BI111" s="183">
        <f t="shared" si="8"/>
        <v>0</v>
      </c>
      <c r="BJ111" s="23" t="s">
        <v>79</v>
      </c>
      <c r="BK111" s="183">
        <f t="shared" si="9"/>
        <v>0</v>
      </c>
      <c r="BL111" s="23" t="s">
        <v>233</v>
      </c>
      <c r="BM111" s="23" t="s">
        <v>1057</v>
      </c>
    </row>
    <row r="112" spans="2:65" s="1" customFormat="1" ht="16.5" customHeight="1">
      <c r="B112" s="172"/>
      <c r="C112" s="173" t="s">
        <v>10</v>
      </c>
      <c r="D112" s="173" t="s">
        <v>142</v>
      </c>
      <c r="E112" s="174" t="s">
        <v>1058</v>
      </c>
      <c r="F112" s="175" t="s">
        <v>1059</v>
      </c>
      <c r="G112" s="176" t="s">
        <v>162</v>
      </c>
      <c r="H112" s="177">
        <v>1</v>
      </c>
      <c r="I112" s="178"/>
      <c r="J112" s="177">
        <f t="shared" si="0"/>
        <v>0</v>
      </c>
      <c r="K112" s="308" t="s">
        <v>146</v>
      </c>
      <c r="L112" s="40"/>
      <c r="M112" s="179" t="s">
        <v>5</v>
      </c>
      <c r="N112" s="180" t="s">
        <v>42</v>
      </c>
      <c r="O112" s="41"/>
      <c r="P112" s="181">
        <f t="shared" si="1"/>
        <v>0</v>
      </c>
      <c r="Q112" s="181">
        <v>0</v>
      </c>
      <c r="R112" s="181">
        <f t="shared" si="2"/>
        <v>0</v>
      </c>
      <c r="S112" s="181">
        <v>0</v>
      </c>
      <c r="T112" s="182">
        <f t="shared" si="3"/>
        <v>0</v>
      </c>
      <c r="AR112" s="23" t="s">
        <v>233</v>
      </c>
      <c r="AT112" s="23" t="s">
        <v>142</v>
      </c>
      <c r="AU112" s="23" t="s">
        <v>81</v>
      </c>
      <c r="AY112" s="23" t="s">
        <v>139</v>
      </c>
      <c r="BE112" s="183">
        <f t="shared" si="4"/>
        <v>0</v>
      </c>
      <c r="BF112" s="183">
        <f t="shared" si="5"/>
        <v>0</v>
      </c>
      <c r="BG112" s="183">
        <f t="shared" si="6"/>
        <v>0</v>
      </c>
      <c r="BH112" s="183">
        <f t="shared" si="7"/>
        <v>0</v>
      </c>
      <c r="BI112" s="183">
        <f t="shared" si="8"/>
        <v>0</v>
      </c>
      <c r="BJ112" s="23" t="s">
        <v>79</v>
      </c>
      <c r="BK112" s="183">
        <f t="shared" si="9"/>
        <v>0</v>
      </c>
      <c r="BL112" s="23" t="s">
        <v>233</v>
      </c>
      <c r="BM112" s="23" t="s">
        <v>1060</v>
      </c>
    </row>
    <row r="113" spans="2:65" s="1" customFormat="1" ht="16.5" customHeight="1">
      <c r="B113" s="172"/>
      <c r="C113" s="211" t="s">
        <v>269</v>
      </c>
      <c r="D113" s="211" t="s">
        <v>179</v>
      </c>
      <c r="E113" s="212" t="s">
        <v>1061</v>
      </c>
      <c r="F113" s="213" t="s">
        <v>1062</v>
      </c>
      <c r="G113" s="214" t="s">
        <v>162</v>
      </c>
      <c r="H113" s="215">
        <v>1</v>
      </c>
      <c r="I113" s="216"/>
      <c r="J113" s="215">
        <f t="shared" si="0"/>
        <v>0</v>
      </c>
      <c r="K113" s="213" t="s">
        <v>146</v>
      </c>
      <c r="L113" s="217"/>
      <c r="M113" s="218" t="s">
        <v>5</v>
      </c>
      <c r="N113" s="219" t="s">
        <v>42</v>
      </c>
      <c r="O113" s="41"/>
      <c r="P113" s="181">
        <f t="shared" si="1"/>
        <v>0</v>
      </c>
      <c r="Q113" s="181">
        <v>4.0000000000000003E-5</v>
      </c>
      <c r="R113" s="181">
        <f t="shared" si="2"/>
        <v>4.0000000000000003E-5</v>
      </c>
      <c r="S113" s="181">
        <v>0</v>
      </c>
      <c r="T113" s="182">
        <f t="shared" si="3"/>
        <v>0</v>
      </c>
      <c r="AR113" s="23" t="s">
        <v>319</v>
      </c>
      <c r="AT113" s="23" t="s">
        <v>179</v>
      </c>
      <c r="AU113" s="23" t="s">
        <v>81</v>
      </c>
      <c r="AY113" s="23" t="s">
        <v>139</v>
      </c>
      <c r="BE113" s="183">
        <f t="shared" si="4"/>
        <v>0</v>
      </c>
      <c r="BF113" s="183">
        <f t="shared" si="5"/>
        <v>0</v>
      </c>
      <c r="BG113" s="183">
        <f t="shared" si="6"/>
        <v>0</v>
      </c>
      <c r="BH113" s="183">
        <f t="shared" si="7"/>
        <v>0</v>
      </c>
      <c r="BI113" s="183">
        <f t="shared" si="8"/>
        <v>0</v>
      </c>
      <c r="BJ113" s="23" t="s">
        <v>79</v>
      </c>
      <c r="BK113" s="183">
        <f t="shared" si="9"/>
        <v>0</v>
      </c>
      <c r="BL113" s="23" t="s">
        <v>233</v>
      </c>
      <c r="BM113" s="23" t="s">
        <v>1063</v>
      </c>
    </row>
    <row r="114" spans="2:65" s="1" customFormat="1" ht="16.5" customHeight="1">
      <c r="B114" s="172"/>
      <c r="C114" s="173" t="s">
        <v>274</v>
      </c>
      <c r="D114" s="173" t="s">
        <v>142</v>
      </c>
      <c r="E114" s="174" t="s">
        <v>1064</v>
      </c>
      <c r="F114" s="175" t="s">
        <v>1065</v>
      </c>
      <c r="G114" s="176" t="s">
        <v>196</v>
      </c>
      <c r="H114" s="177">
        <v>50</v>
      </c>
      <c r="I114" s="178"/>
      <c r="J114" s="177">
        <f t="shared" si="0"/>
        <v>0</v>
      </c>
      <c r="K114" s="308" t="s">
        <v>146</v>
      </c>
      <c r="L114" s="40"/>
      <c r="M114" s="179" t="s">
        <v>5</v>
      </c>
      <c r="N114" s="180" t="s">
        <v>42</v>
      </c>
      <c r="O114" s="41"/>
      <c r="P114" s="181">
        <f t="shared" si="1"/>
        <v>0</v>
      </c>
      <c r="Q114" s="181">
        <v>0</v>
      </c>
      <c r="R114" s="181">
        <f t="shared" si="2"/>
        <v>0</v>
      </c>
      <c r="S114" s="181">
        <v>0</v>
      </c>
      <c r="T114" s="182">
        <f t="shared" si="3"/>
        <v>0</v>
      </c>
      <c r="AR114" s="23" t="s">
        <v>233</v>
      </c>
      <c r="AT114" s="23" t="s">
        <v>142</v>
      </c>
      <c r="AU114" s="23" t="s">
        <v>81</v>
      </c>
      <c r="AY114" s="23" t="s">
        <v>139</v>
      </c>
      <c r="BE114" s="183">
        <f t="shared" si="4"/>
        <v>0</v>
      </c>
      <c r="BF114" s="183">
        <f t="shared" si="5"/>
        <v>0</v>
      </c>
      <c r="BG114" s="183">
        <f t="shared" si="6"/>
        <v>0</v>
      </c>
      <c r="BH114" s="183">
        <f t="shared" si="7"/>
        <v>0</v>
      </c>
      <c r="BI114" s="183">
        <f t="shared" si="8"/>
        <v>0</v>
      </c>
      <c r="BJ114" s="23" t="s">
        <v>79</v>
      </c>
      <c r="BK114" s="183">
        <f t="shared" si="9"/>
        <v>0</v>
      </c>
      <c r="BL114" s="23" t="s">
        <v>233</v>
      </c>
      <c r="BM114" s="23" t="s">
        <v>1066</v>
      </c>
    </row>
    <row r="115" spans="2:65" s="1" customFormat="1" ht="16.5" customHeight="1">
      <c r="B115" s="172"/>
      <c r="C115" s="211" t="s">
        <v>278</v>
      </c>
      <c r="D115" s="211" t="s">
        <v>179</v>
      </c>
      <c r="E115" s="212" t="s">
        <v>1067</v>
      </c>
      <c r="F115" s="213" t="s">
        <v>1068</v>
      </c>
      <c r="G115" s="214" t="s">
        <v>196</v>
      </c>
      <c r="H115" s="215">
        <v>50</v>
      </c>
      <c r="I115" s="216"/>
      <c r="J115" s="215">
        <f t="shared" si="0"/>
        <v>0</v>
      </c>
      <c r="K115" s="213" t="s">
        <v>146</v>
      </c>
      <c r="L115" s="217"/>
      <c r="M115" s="218" t="s">
        <v>5</v>
      </c>
      <c r="N115" s="219" t="s">
        <v>42</v>
      </c>
      <c r="O115" s="41"/>
      <c r="P115" s="181">
        <f t="shared" si="1"/>
        <v>0</v>
      </c>
      <c r="Q115" s="181">
        <v>4.0000000000000003E-5</v>
      </c>
      <c r="R115" s="181">
        <f t="shared" si="2"/>
        <v>2E-3</v>
      </c>
      <c r="S115" s="181">
        <v>0</v>
      </c>
      <c r="T115" s="182">
        <f t="shared" si="3"/>
        <v>0</v>
      </c>
      <c r="AR115" s="23" t="s">
        <v>319</v>
      </c>
      <c r="AT115" s="23" t="s">
        <v>179</v>
      </c>
      <c r="AU115" s="23" t="s">
        <v>81</v>
      </c>
      <c r="AY115" s="23" t="s">
        <v>139</v>
      </c>
      <c r="BE115" s="183">
        <f t="shared" si="4"/>
        <v>0</v>
      </c>
      <c r="BF115" s="183">
        <f t="shared" si="5"/>
        <v>0</v>
      </c>
      <c r="BG115" s="183">
        <f t="shared" si="6"/>
        <v>0</v>
      </c>
      <c r="BH115" s="183">
        <f t="shared" si="7"/>
        <v>0</v>
      </c>
      <c r="BI115" s="183">
        <f t="shared" si="8"/>
        <v>0</v>
      </c>
      <c r="BJ115" s="23" t="s">
        <v>79</v>
      </c>
      <c r="BK115" s="183">
        <f t="shared" si="9"/>
        <v>0</v>
      </c>
      <c r="BL115" s="23" t="s">
        <v>233</v>
      </c>
      <c r="BM115" s="23" t="s">
        <v>1069</v>
      </c>
    </row>
    <row r="116" spans="2:65" s="1" customFormat="1" ht="27">
      <c r="B116" s="40"/>
      <c r="D116" s="184" t="s">
        <v>976</v>
      </c>
      <c r="F116" s="185" t="s">
        <v>1070</v>
      </c>
      <c r="I116" s="186"/>
      <c r="L116" s="40"/>
      <c r="M116" s="187"/>
      <c r="N116" s="41"/>
      <c r="O116" s="41"/>
      <c r="P116" s="41"/>
      <c r="Q116" s="41"/>
      <c r="R116" s="41"/>
      <c r="S116" s="41"/>
      <c r="T116" s="69"/>
      <c r="AT116" s="23" t="s">
        <v>976</v>
      </c>
      <c r="AU116" s="23" t="s">
        <v>81</v>
      </c>
    </row>
    <row r="117" spans="2:65" s="1" customFormat="1" ht="16.5" customHeight="1">
      <c r="B117" s="172"/>
      <c r="C117" s="173" t="s">
        <v>283</v>
      </c>
      <c r="D117" s="173" t="s">
        <v>142</v>
      </c>
      <c r="E117" s="174" t="s">
        <v>1071</v>
      </c>
      <c r="F117" s="175" t="s">
        <v>1072</v>
      </c>
      <c r="G117" s="176" t="s">
        <v>162</v>
      </c>
      <c r="H117" s="177">
        <v>15</v>
      </c>
      <c r="I117" s="178"/>
      <c r="J117" s="177">
        <f>ROUND(I117*H117,2)</f>
        <v>0</v>
      </c>
      <c r="K117" s="308" t="s">
        <v>146</v>
      </c>
      <c r="L117" s="40"/>
      <c r="M117" s="179" t="s">
        <v>5</v>
      </c>
      <c r="N117" s="180" t="s">
        <v>42</v>
      </c>
      <c r="O117" s="41"/>
      <c r="P117" s="181">
        <f>O117*H117</f>
        <v>0</v>
      </c>
      <c r="Q117" s="181">
        <v>0</v>
      </c>
      <c r="R117" s="181">
        <f>Q117*H117</f>
        <v>0</v>
      </c>
      <c r="S117" s="181">
        <v>0</v>
      </c>
      <c r="T117" s="182">
        <f>S117*H117</f>
        <v>0</v>
      </c>
      <c r="AR117" s="23" t="s">
        <v>233</v>
      </c>
      <c r="AT117" s="23" t="s">
        <v>142</v>
      </c>
      <c r="AU117" s="23" t="s">
        <v>81</v>
      </c>
      <c r="AY117" s="23" t="s">
        <v>139</v>
      </c>
      <c r="BE117" s="183">
        <f>IF(N117="základní",J117,0)</f>
        <v>0</v>
      </c>
      <c r="BF117" s="183">
        <f>IF(N117="snížená",J117,0)</f>
        <v>0</v>
      </c>
      <c r="BG117" s="183">
        <f>IF(N117="zákl. přenesená",J117,0)</f>
        <v>0</v>
      </c>
      <c r="BH117" s="183">
        <f>IF(N117="sníž. přenesená",J117,0)</f>
        <v>0</v>
      </c>
      <c r="BI117" s="183">
        <f>IF(N117="nulová",J117,0)</f>
        <v>0</v>
      </c>
      <c r="BJ117" s="23" t="s">
        <v>79</v>
      </c>
      <c r="BK117" s="183">
        <f>ROUND(I117*H117,2)</f>
        <v>0</v>
      </c>
      <c r="BL117" s="23" t="s">
        <v>233</v>
      </c>
      <c r="BM117" s="23" t="s">
        <v>1073</v>
      </c>
    </row>
    <row r="118" spans="2:65" s="1" customFormat="1" ht="16.5" customHeight="1">
      <c r="B118" s="172"/>
      <c r="C118" s="173" t="s">
        <v>288</v>
      </c>
      <c r="D118" s="173" t="s">
        <v>142</v>
      </c>
      <c r="E118" s="174" t="s">
        <v>1074</v>
      </c>
      <c r="F118" s="175" t="s">
        <v>1075</v>
      </c>
      <c r="G118" s="176" t="s">
        <v>406</v>
      </c>
      <c r="H118" s="177">
        <v>1</v>
      </c>
      <c r="I118" s="178"/>
      <c r="J118" s="177">
        <f>ROUND(I118*H118,2)</f>
        <v>0</v>
      </c>
      <c r="K118" s="308" t="s">
        <v>146</v>
      </c>
      <c r="L118" s="40"/>
      <c r="M118" s="179" t="s">
        <v>5</v>
      </c>
      <c r="N118" s="180" t="s">
        <v>42</v>
      </c>
      <c r="O118" s="41"/>
      <c r="P118" s="181">
        <f>O118*H118</f>
        <v>0</v>
      </c>
      <c r="Q118" s="181">
        <v>0</v>
      </c>
      <c r="R118" s="181">
        <f>Q118*H118</f>
        <v>0</v>
      </c>
      <c r="S118" s="181">
        <v>0</v>
      </c>
      <c r="T118" s="182">
        <f>S118*H118</f>
        <v>0</v>
      </c>
      <c r="AR118" s="23" t="s">
        <v>233</v>
      </c>
      <c r="AT118" s="23" t="s">
        <v>142</v>
      </c>
      <c r="AU118" s="23" t="s">
        <v>81</v>
      </c>
      <c r="AY118" s="23" t="s">
        <v>139</v>
      </c>
      <c r="BE118" s="183">
        <f>IF(N118="základní",J118,0)</f>
        <v>0</v>
      </c>
      <c r="BF118" s="183">
        <f>IF(N118="snížená",J118,0)</f>
        <v>0</v>
      </c>
      <c r="BG118" s="183">
        <f>IF(N118="zákl. přenesená",J118,0)</f>
        <v>0</v>
      </c>
      <c r="BH118" s="183">
        <f>IF(N118="sníž. přenesená",J118,0)</f>
        <v>0</v>
      </c>
      <c r="BI118" s="183">
        <f>IF(N118="nulová",J118,0)</f>
        <v>0</v>
      </c>
      <c r="BJ118" s="23" t="s">
        <v>79</v>
      </c>
      <c r="BK118" s="183">
        <f>ROUND(I118*H118,2)</f>
        <v>0</v>
      </c>
      <c r="BL118" s="23" t="s">
        <v>233</v>
      </c>
      <c r="BM118" s="23" t="s">
        <v>1076</v>
      </c>
    </row>
    <row r="119" spans="2:65" s="1" customFormat="1" ht="16.5" customHeight="1">
      <c r="B119" s="172"/>
      <c r="C119" s="211" t="s">
        <v>292</v>
      </c>
      <c r="D119" s="211" t="s">
        <v>179</v>
      </c>
      <c r="E119" s="212" t="s">
        <v>1077</v>
      </c>
      <c r="F119" s="213" t="s">
        <v>1078</v>
      </c>
      <c r="G119" s="214" t="s">
        <v>406</v>
      </c>
      <c r="H119" s="215">
        <v>1</v>
      </c>
      <c r="I119" s="216"/>
      <c r="J119" s="215">
        <f>ROUND(I119*H119,2)</f>
        <v>0</v>
      </c>
      <c r="K119" s="213" t="s">
        <v>146</v>
      </c>
      <c r="L119" s="217"/>
      <c r="M119" s="218" t="s">
        <v>5</v>
      </c>
      <c r="N119" s="219" t="s">
        <v>42</v>
      </c>
      <c r="O119" s="41"/>
      <c r="P119" s="181">
        <f>O119*H119</f>
        <v>0</v>
      </c>
      <c r="Q119" s="181">
        <v>4.0000000000000003E-5</v>
      </c>
      <c r="R119" s="181">
        <f>Q119*H119</f>
        <v>4.0000000000000003E-5</v>
      </c>
      <c r="S119" s="181">
        <v>0</v>
      </c>
      <c r="T119" s="182">
        <f>S119*H119</f>
        <v>0</v>
      </c>
      <c r="AR119" s="23" t="s">
        <v>319</v>
      </c>
      <c r="AT119" s="23" t="s">
        <v>179</v>
      </c>
      <c r="AU119" s="23" t="s">
        <v>81</v>
      </c>
      <c r="AY119" s="23" t="s">
        <v>139</v>
      </c>
      <c r="BE119" s="183">
        <f>IF(N119="základní",J119,0)</f>
        <v>0</v>
      </c>
      <c r="BF119" s="183">
        <f>IF(N119="snížená",J119,0)</f>
        <v>0</v>
      </c>
      <c r="BG119" s="183">
        <f>IF(N119="zákl. přenesená",J119,0)</f>
        <v>0</v>
      </c>
      <c r="BH119" s="183">
        <f>IF(N119="sníž. přenesená",J119,0)</f>
        <v>0</v>
      </c>
      <c r="BI119" s="183">
        <f>IF(N119="nulová",J119,0)</f>
        <v>0</v>
      </c>
      <c r="BJ119" s="23" t="s">
        <v>79</v>
      </c>
      <c r="BK119" s="183">
        <f>ROUND(I119*H119,2)</f>
        <v>0</v>
      </c>
      <c r="BL119" s="23" t="s">
        <v>233</v>
      </c>
      <c r="BM119" s="23" t="s">
        <v>1079</v>
      </c>
    </row>
    <row r="120" spans="2:65" s="1" customFormat="1" ht="27">
      <c r="B120" s="40"/>
      <c r="D120" s="184" t="s">
        <v>976</v>
      </c>
      <c r="F120" s="185" t="s">
        <v>1070</v>
      </c>
      <c r="I120" s="186"/>
      <c r="L120" s="40"/>
      <c r="M120" s="187"/>
      <c r="N120" s="41"/>
      <c r="O120" s="41"/>
      <c r="P120" s="41"/>
      <c r="Q120" s="41"/>
      <c r="R120" s="41"/>
      <c r="S120" s="41"/>
      <c r="T120" s="69"/>
      <c r="AT120" s="23" t="s">
        <v>976</v>
      </c>
      <c r="AU120" s="23" t="s">
        <v>81</v>
      </c>
    </row>
    <row r="121" spans="2:65" s="1" customFormat="1" ht="16.5" customHeight="1">
      <c r="B121" s="172"/>
      <c r="C121" s="173" t="s">
        <v>297</v>
      </c>
      <c r="D121" s="173" t="s">
        <v>142</v>
      </c>
      <c r="E121" s="174" t="s">
        <v>1080</v>
      </c>
      <c r="F121" s="175" t="s">
        <v>1081</v>
      </c>
      <c r="G121" s="176" t="s">
        <v>162</v>
      </c>
      <c r="H121" s="177">
        <v>1</v>
      </c>
      <c r="I121" s="178"/>
      <c r="J121" s="177">
        <f t="shared" ref="J121:J126" si="10">ROUND(I121*H121,2)</f>
        <v>0</v>
      </c>
      <c r="K121" s="308" t="s">
        <v>146</v>
      </c>
      <c r="L121" s="40"/>
      <c r="M121" s="179" t="s">
        <v>5</v>
      </c>
      <c r="N121" s="180" t="s">
        <v>42</v>
      </c>
      <c r="O121" s="41"/>
      <c r="P121" s="181">
        <f t="shared" ref="P121:P126" si="11">O121*H121</f>
        <v>0</v>
      </c>
      <c r="Q121" s="181">
        <v>0</v>
      </c>
      <c r="R121" s="181">
        <f t="shared" ref="R121:R126" si="12">Q121*H121</f>
        <v>0</v>
      </c>
      <c r="S121" s="181">
        <v>0</v>
      </c>
      <c r="T121" s="182">
        <f t="shared" ref="T121:T126" si="13">S121*H121</f>
        <v>0</v>
      </c>
      <c r="AR121" s="23" t="s">
        <v>233</v>
      </c>
      <c r="AT121" s="23" t="s">
        <v>142</v>
      </c>
      <c r="AU121" s="23" t="s">
        <v>81</v>
      </c>
      <c r="AY121" s="23" t="s">
        <v>139</v>
      </c>
      <c r="BE121" s="183">
        <f t="shared" ref="BE121:BE126" si="14">IF(N121="základní",J121,0)</f>
        <v>0</v>
      </c>
      <c r="BF121" s="183">
        <f t="shared" ref="BF121:BF126" si="15">IF(N121="snížená",J121,0)</f>
        <v>0</v>
      </c>
      <c r="BG121" s="183">
        <f t="shared" ref="BG121:BG126" si="16">IF(N121="zákl. přenesená",J121,0)</f>
        <v>0</v>
      </c>
      <c r="BH121" s="183">
        <f t="shared" ref="BH121:BH126" si="17">IF(N121="sníž. přenesená",J121,0)</f>
        <v>0</v>
      </c>
      <c r="BI121" s="183">
        <f t="shared" ref="BI121:BI126" si="18">IF(N121="nulová",J121,0)</f>
        <v>0</v>
      </c>
      <c r="BJ121" s="23" t="s">
        <v>79</v>
      </c>
      <c r="BK121" s="183">
        <f t="shared" ref="BK121:BK126" si="19">ROUND(I121*H121,2)</f>
        <v>0</v>
      </c>
      <c r="BL121" s="23" t="s">
        <v>233</v>
      </c>
      <c r="BM121" s="23" t="s">
        <v>1082</v>
      </c>
    </row>
    <row r="122" spans="2:65" s="1" customFormat="1" ht="16.5" customHeight="1">
      <c r="B122" s="172"/>
      <c r="C122" s="211" t="s">
        <v>302</v>
      </c>
      <c r="D122" s="211" t="s">
        <v>179</v>
      </c>
      <c r="E122" s="212" t="s">
        <v>1083</v>
      </c>
      <c r="F122" s="213" t="s">
        <v>1084</v>
      </c>
      <c r="G122" s="214" t="s">
        <v>162</v>
      </c>
      <c r="H122" s="215">
        <v>1</v>
      </c>
      <c r="I122" s="216"/>
      <c r="J122" s="215">
        <f t="shared" si="10"/>
        <v>0</v>
      </c>
      <c r="K122" s="213" t="s">
        <v>146</v>
      </c>
      <c r="L122" s="217"/>
      <c r="M122" s="218" t="s">
        <v>5</v>
      </c>
      <c r="N122" s="219" t="s">
        <v>42</v>
      </c>
      <c r="O122" s="41"/>
      <c r="P122" s="181">
        <f t="shared" si="11"/>
        <v>0</v>
      </c>
      <c r="Q122" s="181">
        <v>4.0000000000000003E-5</v>
      </c>
      <c r="R122" s="181">
        <f t="shared" si="12"/>
        <v>4.0000000000000003E-5</v>
      </c>
      <c r="S122" s="181">
        <v>0</v>
      </c>
      <c r="T122" s="182">
        <f t="shared" si="13"/>
        <v>0</v>
      </c>
      <c r="AR122" s="23" t="s">
        <v>319</v>
      </c>
      <c r="AT122" s="23" t="s">
        <v>179</v>
      </c>
      <c r="AU122" s="23" t="s">
        <v>81</v>
      </c>
      <c r="AY122" s="23" t="s">
        <v>139</v>
      </c>
      <c r="BE122" s="183">
        <f t="shared" si="14"/>
        <v>0</v>
      </c>
      <c r="BF122" s="183">
        <f t="shared" si="15"/>
        <v>0</v>
      </c>
      <c r="BG122" s="183">
        <f t="shared" si="16"/>
        <v>0</v>
      </c>
      <c r="BH122" s="183">
        <f t="shared" si="17"/>
        <v>0</v>
      </c>
      <c r="BI122" s="183">
        <f t="shared" si="18"/>
        <v>0</v>
      </c>
      <c r="BJ122" s="23" t="s">
        <v>79</v>
      </c>
      <c r="BK122" s="183">
        <f t="shared" si="19"/>
        <v>0</v>
      </c>
      <c r="BL122" s="23" t="s">
        <v>233</v>
      </c>
      <c r="BM122" s="23" t="s">
        <v>1085</v>
      </c>
    </row>
    <row r="123" spans="2:65" s="1" customFormat="1" ht="16.5" customHeight="1">
      <c r="B123" s="172"/>
      <c r="C123" s="173" t="s">
        <v>308</v>
      </c>
      <c r="D123" s="173" t="s">
        <v>142</v>
      </c>
      <c r="E123" s="174" t="s">
        <v>1086</v>
      </c>
      <c r="F123" s="175" t="s">
        <v>1087</v>
      </c>
      <c r="G123" s="176" t="s">
        <v>162</v>
      </c>
      <c r="H123" s="177">
        <v>1</v>
      </c>
      <c r="I123" s="178"/>
      <c r="J123" s="177">
        <f t="shared" si="10"/>
        <v>0</v>
      </c>
      <c r="K123" s="308" t="s">
        <v>146</v>
      </c>
      <c r="L123" s="40"/>
      <c r="M123" s="179" t="s">
        <v>5</v>
      </c>
      <c r="N123" s="180" t="s">
        <v>42</v>
      </c>
      <c r="O123" s="41"/>
      <c r="P123" s="181">
        <f t="shared" si="11"/>
        <v>0</v>
      </c>
      <c r="Q123" s="181">
        <v>0</v>
      </c>
      <c r="R123" s="181">
        <f t="shared" si="12"/>
        <v>0</v>
      </c>
      <c r="S123" s="181">
        <v>0</v>
      </c>
      <c r="T123" s="182">
        <f t="shared" si="13"/>
        <v>0</v>
      </c>
      <c r="AR123" s="23" t="s">
        <v>233</v>
      </c>
      <c r="AT123" s="23" t="s">
        <v>142</v>
      </c>
      <c r="AU123" s="23" t="s">
        <v>81</v>
      </c>
      <c r="AY123" s="23" t="s">
        <v>139</v>
      </c>
      <c r="BE123" s="183">
        <f t="shared" si="14"/>
        <v>0</v>
      </c>
      <c r="BF123" s="183">
        <f t="shared" si="15"/>
        <v>0</v>
      </c>
      <c r="BG123" s="183">
        <f t="shared" si="16"/>
        <v>0</v>
      </c>
      <c r="BH123" s="183">
        <f t="shared" si="17"/>
        <v>0</v>
      </c>
      <c r="BI123" s="183">
        <f t="shared" si="18"/>
        <v>0</v>
      </c>
      <c r="BJ123" s="23" t="s">
        <v>79</v>
      </c>
      <c r="BK123" s="183">
        <f t="shared" si="19"/>
        <v>0</v>
      </c>
      <c r="BL123" s="23" t="s">
        <v>233</v>
      </c>
      <c r="BM123" s="23" t="s">
        <v>1088</v>
      </c>
    </row>
    <row r="124" spans="2:65" s="1" customFormat="1" ht="16.5" customHeight="1">
      <c r="B124" s="172"/>
      <c r="C124" s="173" t="s">
        <v>313</v>
      </c>
      <c r="D124" s="173" t="s">
        <v>142</v>
      </c>
      <c r="E124" s="174" t="s">
        <v>1089</v>
      </c>
      <c r="F124" s="175" t="s">
        <v>1090</v>
      </c>
      <c r="G124" s="176" t="s">
        <v>162</v>
      </c>
      <c r="H124" s="177">
        <v>1</v>
      </c>
      <c r="I124" s="178"/>
      <c r="J124" s="177">
        <f t="shared" si="10"/>
        <v>0</v>
      </c>
      <c r="K124" s="308" t="s">
        <v>146</v>
      </c>
      <c r="L124" s="40"/>
      <c r="M124" s="179" t="s">
        <v>5</v>
      </c>
      <c r="N124" s="180" t="s">
        <v>42</v>
      </c>
      <c r="O124" s="41"/>
      <c r="P124" s="181">
        <f t="shared" si="11"/>
        <v>0</v>
      </c>
      <c r="Q124" s="181">
        <v>0</v>
      </c>
      <c r="R124" s="181">
        <f t="shared" si="12"/>
        <v>0</v>
      </c>
      <c r="S124" s="181">
        <v>0</v>
      </c>
      <c r="T124" s="182">
        <f t="shared" si="13"/>
        <v>0</v>
      </c>
      <c r="AR124" s="23" t="s">
        <v>233</v>
      </c>
      <c r="AT124" s="23" t="s">
        <v>142</v>
      </c>
      <c r="AU124" s="23" t="s">
        <v>81</v>
      </c>
      <c r="AY124" s="23" t="s">
        <v>139</v>
      </c>
      <c r="BE124" s="183">
        <f t="shared" si="14"/>
        <v>0</v>
      </c>
      <c r="BF124" s="183">
        <f t="shared" si="15"/>
        <v>0</v>
      </c>
      <c r="BG124" s="183">
        <f t="shared" si="16"/>
        <v>0</v>
      </c>
      <c r="BH124" s="183">
        <f t="shared" si="17"/>
        <v>0</v>
      </c>
      <c r="BI124" s="183">
        <f t="shared" si="18"/>
        <v>0</v>
      </c>
      <c r="BJ124" s="23" t="s">
        <v>79</v>
      </c>
      <c r="BK124" s="183">
        <f t="shared" si="19"/>
        <v>0</v>
      </c>
      <c r="BL124" s="23" t="s">
        <v>233</v>
      </c>
      <c r="BM124" s="23" t="s">
        <v>1091</v>
      </c>
    </row>
    <row r="125" spans="2:65" s="1" customFormat="1" ht="16.5" customHeight="1">
      <c r="B125" s="172"/>
      <c r="C125" s="173" t="s">
        <v>319</v>
      </c>
      <c r="D125" s="173" t="s">
        <v>142</v>
      </c>
      <c r="E125" s="174" t="s">
        <v>1092</v>
      </c>
      <c r="F125" s="175" t="s">
        <v>1093</v>
      </c>
      <c r="G125" s="176" t="s">
        <v>162</v>
      </c>
      <c r="H125" s="177">
        <v>1</v>
      </c>
      <c r="I125" s="178"/>
      <c r="J125" s="177">
        <f t="shared" si="10"/>
        <v>0</v>
      </c>
      <c r="K125" s="308" t="s">
        <v>146</v>
      </c>
      <c r="L125" s="40"/>
      <c r="M125" s="179" t="s">
        <v>5</v>
      </c>
      <c r="N125" s="180" t="s">
        <v>42</v>
      </c>
      <c r="O125" s="41"/>
      <c r="P125" s="181">
        <f t="shared" si="11"/>
        <v>0</v>
      </c>
      <c r="Q125" s="181">
        <v>0</v>
      </c>
      <c r="R125" s="181">
        <f t="shared" si="12"/>
        <v>0</v>
      </c>
      <c r="S125" s="181">
        <v>0</v>
      </c>
      <c r="T125" s="182">
        <f t="shared" si="13"/>
        <v>0</v>
      </c>
      <c r="AR125" s="23" t="s">
        <v>233</v>
      </c>
      <c r="AT125" s="23" t="s">
        <v>142</v>
      </c>
      <c r="AU125" s="23" t="s">
        <v>81</v>
      </c>
      <c r="AY125" s="23" t="s">
        <v>139</v>
      </c>
      <c r="BE125" s="183">
        <f t="shared" si="14"/>
        <v>0</v>
      </c>
      <c r="BF125" s="183">
        <f t="shared" si="15"/>
        <v>0</v>
      </c>
      <c r="BG125" s="183">
        <f t="shared" si="16"/>
        <v>0</v>
      </c>
      <c r="BH125" s="183">
        <f t="shared" si="17"/>
        <v>0</v>
      </c>
      <c r="BI125" s="183">
        <f t="shared" si="18"/>
        <v>0</v>
      </c>
      <c r="BJ125" s="23" t="s">
        <v>79</v>
      </c>
      <c r="BK125" s="183">
        <f t="shared" si="19"/>
        <v>0</v>
      </c>
      <c r="BL125" s="23" t="s">
        <v>233</v>
      </c>
      <c r="BM125" s="23" t="s">
        <v>1094</v>
      </c>
    </row>
    <row r="126" spans="2:65" s="1" customFormat="1" ht="16.5" customHeight="1">
      <c r="B126" s="172"/>
      <c r="C126" s="173" t="s">
        <v>323</v>
      </c>
      <c r="D126" s="173" t="s">
        <v>142</v>
      </c>
      <c r="E126" s="174" t="s">
        <v>1095</v>
      </c>
      <c r="F126" s="175" t="s">
        <v>1096</v>
      </c>
      <c r="G126" s="176" t="s">
        <v>162</v>
      </c>
      <c r="H126" s="177">
        <v>1</v>
      </c>
      <c r="I126" s="178"/>
      <c r="J126" s="177">
        <f t="shared" si="10"/>
        <v>0</v>
      </c>
      <c r="K126" s="308" t="s">
        <v>146</v>
      </c>
      <c r="L126" s="40"/>
      <c r="M126" s="179" t="s">
        <v>5</v>
      </c>
      <c r="N126" s="227" t="s">
        <v>42</v>
      </c>
      <c r="O126" s="224"/>
      <c r="P126" s="225">
        <f t="shared" si="11"/>
        <v>0</v>
      </c>
      <c r="Q126" s="225">
        <v>0</v>
      </c>
      <c r="R126" s="225">
        <f t="shared" si="12"/>
        <v>0</v>
      </c>
      <c r="S126" s="225">
        <v>0</v>
      </c>
      <c r="T126" s="226">
        <f t="shared" si="13"/>
        <v>0</v>
      </c>
      <c r="AR126" s="23" t="s">
        <v>233</v>
      </c>
      <c r="AT126" s="23" t="s">
        <v>142</v>
      </c>
      <c r="AU126" s="23" t="s">
        <v>81</v>
      </c>
      <c r="AY126" s="23" t="s">
        <v>139</v>
      </c>
      <c r="BE126" s="183">
        <f t="shared" si="14"/>
        <v>0</v>
      </c>
      <c r="BF126" s="183">
        <f t="shared" si="15"/>
        <v>0</v>
      </c>
      <c r="BG126" s="183">
        <f t="shared" si="16"/>
        <v>0</v>
      </c>
      <c r="BH126" s="183">
        <f t="shared" si="17"/>
        <v>0</v>
      </c>
      <c r="BI126" s="183">
        <f t="shared" si="18"/>
        <v>0</v>
      </c>
      <c r="BJ126" s="23" t="s">
        <v>79</v>
      </c>
      <c r="BK126" s="183">
        <f t="shared" si="19"/>
        <v>0</v>
      </c>
      <c r="BL126" s="23" t="s">
        <v>233</v>
      </c>
      <c r="BM126" s="23" t="s">
        <v>1097</v>
      </c>
    </row>
    <row r="127" spans="2:65" s="1" customFormat="1" ht="6.95" customHeight="1">
      <c r="B127" s="55"/>
      <c r="C127" s="56"/>
      <c r="D127" s="56"/>
      <c r="E127" s="56"/>
      <c r="F127" s="56"/>
      <c r="G127" s="56"/>
      <c r="H127" s="56"/>
      <c r="I127" s="126"/>
      <c r="J127" s="56"/>
      <c r="K127" s="56"/>
      <c r="L127" s="40"/>
    </row>
  </sheetData>
  <autoFilter ref="C79:K126" xr:uid="{00000000-0009-0000-0000-000003000000}"/>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79"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137"/>
  <sheetViews>
    <sheetView showGridLines="0" workbookViewId="0">
      <pane ySplit="1" topLeftCell="A116" activePane="bottomLeft" state="frozen"/>
      <selection pane="bottomLeft" activeCell="K132" sqref="K132"/>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94</v>
      </c>
      <c r="G1" s="350" t="s">
        <v>95</v>
      </c>
      <c r="H1" s="350"/>
      <c r="I1" s="102"/>
      <c r="J1" s="101" t="s">
        <v>96</v>
      </c>
      <c r="K1" s="100" t="s">
        <v>97</v>
      </c>
      <c r="L1" s="101" t="s">
        <v>98</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09" t="s">
        <v>8</v>
      </c>
      <c r="M2" s="310"/>
      <c r="N2" s="310"/>
      <c r="O2" s="310"/>
      <c r="P2" s="310"/>
      <c r="Q2" s="310"/>
      <c r="R2" s="310"/>
      <c r="S2" s="310"/>
      <c r="T2" s="310"/>
      <c r="U2" s="310"/>
      <c r="V2" s="310"/>
      <c r="AT2" s="23" t="s">
        <v>90</v>
      </c>
    </row>
    <row r="3" spans="1:70" ht="6.95" customHeight="1">
      <c r="B3" s="24"/>
      <c r="C3" s="25"/>
      <c r="D3" s="25"/>
      <c r="E3" s="25"/>
      <c r="F3" s="25"/>
      <c r="G3" s="25"/>
      <c r="H3" s="25"/>
      <c r="I3" s="103"/>
      <c r="J3" s="25"/>
      <c r="K3" s="26"/>
      <c r="AT3" s="23" t="s">
        <v>81</v>
      </c>
    </row>
    <row r="4" spans="1:70" ht="36.950000000000003" customHeight="1">
      <c r="B4" s="27"/>
      <c r="C4" s="28"/>
      <c r="D4" s="29" t="s">
        <v>99</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18</v>
      </c>
      <c r="E6" s="28"/>
      <c r="F6" s="28"/>
      <c r="G6" s="28"/>
      <c r="H6" s="28"/>
      <c r="I6" s="104"/>
      <c r="J6" s="28"/>
      <c r="K6" s="30"/>
    </row>
    <row r="7" spans="1:70" ht="16.5" customHeight="1">
      <c r="B7" s="27"/>
      <c r="C7" s="28"/>
      <c r="D7" s="28"/>
      <c r="E7" s="351" t="str">
        <f>'Rekapitulace stavby'!K6</f>
        <v>Stavební úpravy bytů na lůžkové pokoje v pavilonu L1,Domov pro os.se zdrav.postižením,Horní Bříza</v>
      </c>
      <c r="F7" s="352"/>
      <c r="G7" s="352"/>
      <c r="H7" s="352"/>
      <c r="I7" s="104"/>
      <c r="J7" s="28"/>
      <c r="K7" s="30"/>
    </row>
    <row r="8" spans="1:70" s="1" customFormat="1" ht="15">
      <c r="B8" s="40"/>
      <c r="C8" s="41"/>
      <c r="D8" s="36" t="s">
        <v>100</v>
      </c>
      <c r="E8" s="41"/>
      <c r="F8" s="41"/>
      <c r="G8" s="41"/>
      <c r="H8" s="41"/>
      <c r="I8" s="105"/>
      <c r="J8" s="41"/>
      <c r="K8" s="44"/>
    </row>
    <row r="9" spans="1:70" s="1" customFormat="1" ht="36.950000000000003" customHeight="1">
      <c r="B9" s="40"/>
      <c r="C9" s="41"/>
      <c r="D9" s="41"/>
      <c r="E9" s="353" t="s">
        <v>1098</v>
      </c>
      <c r="F9" s="354"/>
      <c r="G9" s="354"/>
      <c r="H9" s="354"/>
      <c r="I9" s="105"/>
      <c r="J9" s="41"/>
      <c r="K9" s="44"/>
    </row>
    <row r="10" spans="1:70" s="1" customFormat="1">
      <c r="B10" s="40"/>
      <c r="C10" s="41"/>
      <c r="D10" s="41"/>
      <c r="E10" s="41"/>
      <c r="F10" s="41"/>
      <c r="G10" s="41"/>
      <c r="H10" s="41"/>
      <c r="I10" s="105"/>
      <c r="J10" s="41"/>
      <c r="K10" s="44"/>
    </row>
    <row r="11" spans="1:70" s="1" customFormat="1" ht="14.45" customHeight="1">
      <c r="B11" s="40"/>
      <c r="C11" s="41"/>
      <c r="D11" s="36" t="s">
        <v>20</v>
      </c>
      <c r="E11" s="41"/>
      <c r="F11" s="34" t="s">
        <v>5</v>
      </c>
      <c r="G11" s="41"/>
      <c r="H11" s="41"/>
      <c r="I11" s="106" t="s">
        <v>21</v>
      </c>
      <c r="J11" s="34" t="s">
        <v>5</v>
      </c>
      <c r="K11" s="44"/>
    </row>
    <row r="12" spans="1:70" s="1" customFormat="1" ht="14.45" customHeight="1">
      <c r="B12" s="40"/>
      <c r="C12" s="41"/>
      <c r="D12" s="36" t="s">
        <v>22</v>
      </c>
      <c r="E12" s="41"/>
      <c r="F12" s="34" t="s">
        <v>23</v>
      </c>
      <c r="G12" s="41"/>
      <c r="H12" s="41"/>
      <c r="I12" s="106" t="s">
        <v>24</v>
      </c>
      <c r="J12" s="107" t="str">
        <f>'Rekapitulace stavby'!AN8</f>
        <v>4. 3. 2018</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26</v>
      </c>
      <c r="E14" s="41"/>
      <c r="F14" s="41"/>
      <c r="G14" s="41"/>
      <c r="H14" s="41"/>
      <c r="I14" s="106" t="s">
        <v>27</v>
      </c>
      <c r="J14" s="34" t="s">
        <v>5</v>
      </c>
      <c r="K14" s="44"/>
    </row>
    <row r="15" spans="1:70" s="1" customFormat="1" ht="18" customHeight="1">
      <c r="B15" s="40"/>
      <c r="C15" s="41"/>
      <c r="D15" s="41"/>
      <c r="E15" s="34" t="s">
        <v>28</v>
      </c>
      <c r="F15" s="41"/>
      <c r="G15" s="41"/>
      <c r="H15" s="41"/>
      <c r="I15" s="106" t="s">
        <v>29</v>
      </c>
      <c r="J15" s="34" t="s">
        <v>5</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30</v>
      </c>
      <c r="E17" s="41"/>
      <c r="F17" s="41"/>
      <c r="G17" s="41"/>
      <c r="H17" s="41"/>
      <c r="I17" s="106" t="s">
        <v>27</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29</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32</v>
      </c>
      <c r="E20" s="41"/>
      <c r="F20" s="41"/>
      <c r="G20" s="41"/>
      <c r="H20" s="41"/>
      <c r="I20" s="106" t="s">
        <v>27</v>
      </c>
      <c r="J20" s="34" t="s">
        <v>5</v>
      </c>
      <c r="K20" s="44"/>
    </row>
    <row r="21" spans="2:11" s="1" customFormat="1" ht="18" customHeight="1">
      <c r="B21" s="40"/>
      <c r="C21" s="41"/>
      <c r="D21" s="41"/>
      <c r="E21" s="34" t="s">
        <v>33</v>
      </c>
      <c r="F21" s="41"/>
      <c r="G21" s="41"/>
      <c r="H21" s="41"/>
      <c r="I21" s="106" t="s">
        <v>29</v>
      </c>
      <c r="J21" s="34" t="s">
        <v>5</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35</v>
      </c>
      <c r="E23" s="41"/>
      <c r="F23" s="41"/>
      <c r="G23" s="41"/>
      <c r="H23" s="41"/>
      <c r="I23" s="105"/>
      <c r="J23" s="41"/>
      <c r="K23" s="44"/>
    </row>
    <row r="24" spans="2:11" s="6" customFormat="1" ht="16.5" customHeight="1">
      <c r="B24" s="108"/>
      <c r="C24" s="109"/>
      <c r="D24" s="109"/>
      <c r="E24" s="342" t="s">
        <v>5</v>
      </c>
      <c r="F24" s="342"/>
      <c r="G24" s="342"/>
      <c r="H24" s="342"/>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37</v>
      </c>
      <c r="E27" s="41"/>
      <c r="F27" s="41"/>
      <c r="G27" s="41"/>
      <c r="H27" s="41"/>
      <c r="I27" s="105"/>
      <c r="J27" s="115">
        <f>ROUND(J84,2)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39</v>
      </c>
      <c r="G29" s="41"/>
      <c r="H29" s="41"/>
      <c r="I29" s="116" t="s">
        <v>38</v>
      </c>
      <c r="J29" s="45" t="s">
        <v>40</v>
      </c>
      <c r="K29" s="44"/>
    </row>
    <row r="30" spans="2:11" s="1" customFormat="1" ht="14.45" customHeight="1">
      <c r="B30" s="40"/>
      <c r="C30" s="41"/>
      <c r="D30" s="48" t="s">
        <v>41</v>
      </c>
      <c r="E30" s="48" t="s">
        <v>1389</v>
      </c>
      <c r="F30" s="117">
        <f>ROUND(SUM(BE84:BE136), 2)</f>
        <v>0</v>
      </c>
      <c r="G30" s="41"/>
      <c r="H30" s="41"/>
      <c r="I30" s="118">
        <v>0.15</v>
      </c>
      <c r="J30" s="117">
        <f>ROUND(ROUND((SUM(BE84:BE136)), 2)*I30, 2)</f>
        <v>0</v>
      </c>
      <c r="K30" s="44"/>
    </row>
    <row r="31" spans="2:11" s="1" customFormat="1" ht="14.45" customHeight="1">
      <c r="B31" s="40"/>
      <c r="C31" s="41"/>
      <c r="D31" s="41"/>
      <c r="E31" s="48" t="s">
        <v>42</v>
      </c>
      <c r="F31" s="117">
        <f>ROUND(SUM(BF84:BF136), 2)</f>
        <v>0</v>
      </c>
      <c r="G31" s="41"/>
      <c r="H31" s="41"/>
      <c r="I31" s="118">
        <v>0.21</v>
      </c>
      <c r="J31" s="117">
        <f>ROUND(ROUND((SUM(BF84:BF136)), 2)*I31, 2)</f>
        <v>0</v>
      </c>
      <c r="K31" s="44"/>
    </row>
    <row r="32" spans="2:11" s="1" customFormat="1" ht="14.45" hidden="1" customHeight="1">
      <c r="B32" s="40"/>
      <c r="C32" s="41"/>
      <c r="D32" s="41"/>
      <c r="E32" s="48" t="s">
        <v>44</v>
      </c>
      <c r="F32" s="117">
        <f>ROUND(SUM(BG84:BG136), 2)</f>
        <v>0</v>
      </c>
      <c r="G32" s="41"/>
      <c r="H32" s="41"/>
      <c r="I32" s="118">
        <v>0.21</v>
      </c>
      <c r="J32" s="117">
        <v>0</v>
      </c>
      <c r="K32" s="44"/>
    </row>
    <row r="33" spans="2:11" s="1" customFormat="1" ht="14.45" hidden="1" customHeight="1">
      <c r="B33" s="40"/>
      <c r="C33" s="41"/>
      <c r="D33" s="41"/>
      <c r="E33" s="48" t="s">
        <v>45</v>
      </c>
      <c r="F33" s="117">
        <f>ROUND(SUM(BH84:BH136), 2)</f>
        <v>0</v>
      </c>
      <c r="G33" s="41"/>
      <c r="H33" s="41"/>
      <c r="I33" s="118">
        <v>0.15</v>
      </c>
      <c r="J33" s="117">
        <v>0</v>
      </c>
      <c r="K33" s="44"/>
    </row>
    <row r="34" spans="2:11" s="1" customFormat="1" ht="14.45" hidden="1" customHeight="1">
      <c r="B34" s="40"/>
      <c r="C34" s="41"/>
      <c r="D34" s="41"/>
      <c r="E34" s="48" t="s">
        <v>46</v>
      </c>
      <c r="F34" s="117">
        <f>ROUND(SUM(BI84:BI136),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47</v>
      </c>
      <c r="E36" s="70"/>
      <c r="F36" s="70"/>
      <c r="G36" s="121" t="s">
        <v>48</v>
      </c>
      <c r="H36" s="122" t="s">
        <v>49</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102</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18</v>
      </c>
      <c r="D44" s="41"/>
      <c r="E44" s="41"/>
      <c r="F44" s="41"/>
      <c r="G44" s="41"/>
      <c r="H44" s="41"/>
      <c r="I44" s="105"/>
      <c r="J44" s="41"/>
      <c r="K44" s="44"/>
    </row>
    <row r="45" spans="2:11" s="1" customFormat="1" ht="16.5" customHeight="1">
      <c r="B45" s="40"/>
      <c r="C45" s="41"/>
      <c r="D45" s="41"/>
      <c r="E45" s="351" t="str">
        <f>E7</f>
        <v>Stavební úpravy bytů na lůžkové pokoje v pavilonu L1,Domov pro os.se zdrav.postižením,Horní Bříza</v>
      </c>
      <c r="F45" s="352"/>
      <c r="G45" s="352"/>
      <c r="H45" s="352"/>
      <c r="I45" s="105"/>
      <c r="J45" s="41"/>
      <c r="K45" s="44"/>
    </row>
    <row r="46" spans="2:11" s="1" customFormat="1" ht="14.45" customHeight="1">
      <c r="B46" s="40"/>
      <c r="C46" s="36" t="s">
        <v>100</v>
      </c>
      <c r="D46" s="41"/>
      <c r="E46" s="41"/>
      <c r="F46" s="41"/>
      <c r="G46" s="41"/>
      <c r="H46" s="41"/>
      <c r="I46" s="105"/>
      <c r="J46" s="41"/>
      <c r="K46" s="44"/>
    </row>
    <row r="47" spans="2:11" s="1" customFormat="1" ht="17.25" customHeight="1">
      <c r="B47" s="40"/>
      <c r="C47" s="41"/>
      <c r="D47" s="41"/>
      <c r="E47" s="353" t="str">
        <f>E9</f>
        <v>HO1904 - Zdravotní technika</v>
      </c>
      <c r="F47" s="354"/>
      <c r="G47" s="354"/>
      <c r="H47" s="354"/>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22</v>
      </c>
      <c r="D49" s="41"/>
      <c r="E49" s="41"/>
      <c r="F49" s="34" t="str">
        <f>F12</f>
        <v xml:space="preserve"> </v>
      </c>
      <c r="G49" s="41"/>
      <c r="H49" s="41"/>
      <c r="I49" s="106" t="s">
        <v>24</v>
      </c>
      <c r="J49" s="107" t="str">
        <f>IF(J12="","",J12)</f>
        <v>4. 3. 2018</v>
      </c>
      <c r="K49" s="44"/>
    </row>
    <row r="50" spans="2:47" s="1" customFormat="1" ht="6.95" customHeight="1">
      <c r="B50" s="40"/>
      <c r="C50" s="41"/>
      <c r="D50" s="41"/>
      <c r="E50" s="41"/>
      <c r="F50" s="41"/>
      <c r="G50" s="41"/>
      <c r="H50" s="41"/>
      <c r="I50" s="105"/>
      <c r="J50" s="41"/>
      <c r="K50" s="44"/>
    </row>
    <row r="51" spans="2:47" s="1" customFormat="1" ht="15">
      <c r="B51" s="40"/>
      <c r="C51" s="36" t="s">
        <v>26</v>
      </c>
      <c r="D51" s="41"/>
      <c r="E51" s="41"/>
      <c r="F51" s="34" t="str">
        <f>E15</f>
        <v>Domov pro osoby se zdrav.post. ,Horní Bříza</v>
      </c>
      <c r="G51" s="41"/>
      <c r="H51" s="41"/>
      <c r="I51" s="106" t="s">
        <v>32</v>
      </c>
      <c r="J51" s="342" t="str">
        <f>E21</f>
        <v>Ing.J.Holá</v>
      </c>
      <c r="K51" s="44"/>
    </row>
    <row r="52" spans="2:47" s="1" customFormat="1" ht="14.45" customHeight="1">
      <c r="B52" s="40"/>
      <c r="C52" s="36" t="s">
        <v>30</v>
      </c>
      <c r="D52" s="41"/>
      <c r="E52" s="41"/>
      <c r="F52" s="34" t="str">
        <f>IF(E18="","",E18)</f>
        <v/>
      </c>
      <c r="G52" s="41"/>
      <c r="H52" s="41"/>
      <c r="I52" s="105"/>
      <c r="J52" s="346"/>
      <c r="K52" s="44"/>
    </row>
    <row r="53" spans="2:47" s="1" customFormat="1" ht="10.35" customHeight="1">
      <c r="B53" s="40"/>
      <c r="C53" s="41"/>
      <c r="D53" s="41"/>
      <c r="E53" s="41"/>
      <c r="F53" s="41"/>
      <c r="G53" s="41"/>
      <c r="H53" s="41"/>
      <c r="I53" s="105"/>
      <c r="J53" s="41"/>
      <c r="K53" s="44"/>
    </row>
    <row r="54" spans="2:47" s="1" customFormat="1" ht="29.25" customHeight="1">
      <c r="B54" s="40"/>
      <c r="C54" s="129" t="s">
        <v>103</v>
      </c>
      <c r="D54" s="119"/>
      <c r="E54" s="119"/>
      <c r="F54" s="119"/>
      <c r="G54" s="119"/>
      <c r="H54" s="119"/>
      <c r="I54" s="130"/>
      <c r="J54" s="131" t="s">
        <v>104</v>
      </c>
      <c r="K54" s="132"/>
    </row>
    <row r="55" spans="2:47" s="1" customFormat="1" ht="10.35" customHeight="1">
      <c r="B55" s="40"/>
      <c r="C55" s="41"/>
      <c r="D55" s="41"/>
      <c r="E55" s="41"/>
      <c r="F55" s="41"/>
      <c r="G55" s="41"/>
      <c r="H55" s="41"/>
      <c r="I55" s="105"/>
      <c r="J55" s="41"/>
      <c r="K55" s="44"/>
    </row>
    <row r="56" spans="2:47" s="1" customFormat="1" ht="29.25" customHeight="1">
      <c r="B56" s="40"/>
      <c r="C56" s="133" t="s">
        <v>105</v>
      </c>
      <c r="D56" s="41"/>
      <c r="E56" s="41"/>
      <c r="F56" s="41"/>
      <c r="G56" s="41"/>
      <c r="H56" s="41"/>
      <c r="I56" s="105"/>
      <c r="J56" s="115">
        <f>J84</f>
        <v>0</v>
      </c>
      <c r="K56" s="44"/>
      <c r="AU56" s="23" t="s">
        <v>106</v>
      </c>
    </row>
    <row r="57" spans="2:47" s="7" customFormat="1" ht="24.95" customHeight="1">
      <c r="B57" s="134"/>
      <c r="C57" s="135"/>
      <c r="D57" s="136" t="s">
        <v>107</v>
      </c>
      <c r="E57" s="137"/>
      <c r="F57" s="137"/>
      <c r="G57" s="137"/>
      <c r="H57" s="137"/>
      <c r="I57" s="138"/>
      <c r="J57" s="139">
        <f>J85</f>
        <v>0</v>
      </c>
      <c r="K57" s="140"/>
    </row>
    <row r="58" spans="2:47" s="8" customFormat="1" ht="19.899999999999999" customHeight="1">
      <c r="B58" s="141"/>
      <c r="C58" s="142"/>
      <c r="D58" s="143" t="s">
        <v>108</v>
      </c>
      <c r="E58" s="144"/>
      <c r="F58" s="144"/>
      <c r="G58" s="144"/>
      <c r="H58" s="144"/>
      <c r="I58" s="145"/>
      <c r="J58" s="146">
        <f>J86</f>
        <v>0</v>
      </c>
      <c r="K58" s="147"/>
    </row>
    <row r="59" spans="2:47" s="8" customFormat="1" ht="19.899999999999999" customHeight="1">
      <c r="B59" s="141"/>
      <c r="C59" s="142"/>
      <c r="D59" s="143" t="s">
        <v>111</v>
      </c>
      <c r="E59" s="144"/>
      <c r="F59" s="144"/>
      <c r="G59" s="144"/>
      <c r="H59" s="144"/>
      <c r="I59" s="145"/>
      <c r="J59" s="146">
        <f>J89</f>
        <v>0</v>
      </c>
      <c r="K59" s="147"/>
    </row>
    <row r="60" spans="2:47" s="8" customFormat="1" ht="19.899999999999999" customHeight="1">
      <c r="B60" s="141"/>
      <c r="C60" s="142"/>
      <c r="D60" s="143" t="s">
        <v>113</v>
      </c>
      <c r="E60" s="144"/>
      <c r="F60" s="144"/>
      <c r="G60" s="144"/>
      <c r="H60" s="144"/>
      <c r="I60" s="145"/>
      <c r="J60" s="146">
        <f>J92</f>
        <v>0</v>
      </c>
      <c r="K60" s="147"/>
    </row>
    <row r="61" spans="2:47" s="7" customFormat="1" ht="24.95" customHeight="1">
      <c r="B61" s="134"/>
      <c r="C61" s="135"/>
      <c r="D61" s="136" t="s">
        <v>114</v>
      </c>
      <c r="E61" s="137"/>
      <c r="F61" s="137"/>
      <c r="G61" s="137"/>
      <c r="H61" s="137"/>
      <c r="I61" s="138"/>
      <c r="J61" s="139">
        <f>J95</f>
        <v>0</v>
      </c>
      <c r="K61" s="140"/>
    </row>
    <row r="62" spans="2:47" s="8" customFormat="1" ht="19.899999999999999" customHeight="1">
      <c r="B62" s="141"/>
      <c r="C62" s="142"/>
      <c r="D62" s="143" t="s">
        <v>1099</v>
      </c>
      <c r="E62" s="144"/>
      <c r="F62" s="144"/>
      <c r="G62" s="144"/>
      <c r="H62" s="144"/>
      <c r="I62" s="145"/>
      <c r="J62" s="146">
        <f>J96</f>
        <v>0</v>
      </c>
      <c r="K62" s="147"/>
    </row>
    <row r="63" spans="2:47" s="8" customFormat="1" ht="19.899999999999999" customHeight="1">
      <c r="B63" s="141"/>
      <c r="C63" s="142"/>
      <c r="D63" s="143" t="s">
        <v>1100</v>
      </c>
      <c r="E63" s="144"/>
      <c r="F63" s="144"/>
      <c r="G63" s="144"/>
      <c r="H63" s="144"/>
      <c r="I63" s="145"/>
      <c r="J63" s="146">
        <f>J107</f>
        <v>0</v>
      </c>
      <c r="K63" s="147"/>
    </row>
    <row r="64" spans="2:47" s="8" customFormat="1" ht="19.899999999999999" customHeight="1">
      <c r="B64" s="141"/>
      <c r="C64" s="142"/>
      <c r="D64" s="143" t="s">
        <v>115</v>
      </c>
      <c r="E64" s="144"/>
      <c r="F64" s="144"/>
      <c r="G64" s="144"/>
      <c r="H64" s="144"/>
      <c r="I64" s="145"/>
      <c r="J64" s="146">
        <f>J126</f>
        <v>0</v>
      </c>
      <c r="K64" s="147"/>
    </row>
    <row r="65" spans="2:12" s="1" customFormat="1" ht="21.75" customHeight="1">
      <c r="B65" s="40"/>
      <c r="C65" s="41"/>
      <c r="D65" s="41"/>
      <c r="E65" s="41"/>
      <c r="F65" s="41"/>
      <c r="G65" s="41"/>
      <c r="H65" s="41"/>
      <c r="I65" s="105"/>
      <c r="J65" s="41"/>
      <c r="K65" s="44"/>
    </row>
    <row r="66" spans="2:12" s="1" customFormat="1" ht="6.95" customHeight="1">
      <c r="B66" s="55"/>
      <c r="C66" s="56"/>
      <c r="D66" s="56"/>
      <c r="E66" s="56"/>
      <c r="F66" s="56"/>
      <c r="G66" s="56"/>
      <c r="H66" s="56"/>
      <c r="I66" s="126"/>
      <c r="J66" s="56"/>
      <c r="K66" s="57"/>
    </row>
    <row r="70" spans="2:12" s="1" customFormat="1" ht="6.95" customHeight="1">
      <c r="B70" s="58"/>
      <c r="C70" s="59"/>
      <c r="D70" s="59"/>
      <c r="E70" s="59"/>
      <c r="F70" s="59"/>
      <c r="G70" s="59"/>
      <c r="H70" s="59"/>
      <c r="I70" s="127"/>
      <c r="J70" s="59"/>
      <c r="K70" s="59"/>
      <c r="L70" s="40"/>
    </row>
    <row r="71" spans="2:12" s="1" customFormat="1" ht="36.950000000000003" customHeight="1">
      <c r="B71" s="40"/>
      <c r="C71" s="60" t="s">
        <v>123</v>
      </c>
      <c r="L71" s="40"/>
    </row>
    <row r="72" spans="2:12" s="1" customFormat="1" ht="6.95" customHeight="1">
      <c r="B72" s="40"/>
      <c r="L72" s="40"/>
    </row>
    <row r="73" spans="2:12" s="1" customFormat="1" ht="14.45" customHeight="1">
      <c r="B73" s="40"/>
      <c r="C73" s="62" t="s">
        <v>18</v>
      </c>
      <c r="L73" s="40"/>
    </row>
    <row r="74" spans="2:12" s="1" customFormat="1" ht="16.5" customHeight="1">
      <c r="B74" s="40"/>
      <c r="E74" s="347" t="str">
        <f>E7</f>
        <v>Stavební úpravy bytů na lůžkové pokoje v pavilonu L1,Domov pro os.se zdrav.postižením,Horní Bříza</v>
      </c>
      <c r="F74" s="348"/>
      <c r="G74" s="348"/>
      <c r="H74" s="348"/>
      <c r="L74" s="40"/>
    </row>
    <row r="75" spans="2:12" s="1" customFormat="1" ht="14.45" customHeight="1">
      <c r="B75" s="40"/>
      <c r="C75" s="62" t="s">
        <v>100</v>
      </c>
      <c r="L75" s="40"/>
    </row>
    <row r="76" spans="2:12" s="1" customFormat="1" ht="17.25" customHeight="1">
      <c r="B76" s="40"/>
      <c r="E76" s="316" t="str">
        <f>E9</f>
        <v>HO1904 - Zdravotní technika</v>
      </c>
      <c r="F76" s="349"/>
      <c r="G76" s="349"/>
      <c r="H76" s="349"/>
      <c r="L76" s="40"/>
    </row>
    <row r="77" spans="2:12" s="1" customFormat="1" ht="6.95" customHeight="1">
      <c r="B77" s="40"/>
      <c r="L77" s="40"/>
    </row>
    <row r="78" spans="2:12" s="1" customFormat="1" ht="18" customHeight="1">
      <c r="B78" s="40"/>
      <c r="C78" s="62" t="s">
        <v>22</v>
      </c>
      <c r="F78" s="148" t="str">
        <f>F12</f>
        <v xml:space="preserve"> </v>
      </c>
      <c r="I78" s="149" t="s">
        <v>24</v>
      </c>
      <c r="J78" s="66" t="str">
        <f>IF(J12="","",J12)</f>
        <v>4. 3. 2018</v>
      </c>
      <c r="L78" s="40"/>
    </row>
    <row r="79" spans="2:12" s="1" customFormat="1" ht="6.95" customHeight="1">
      <c r="B79" s="40"/>
      <c r="L79" s="40"/>
    </row>
    <row r="80" spans="2:12" s="1" customFormat="1" ht="15">
      <c r="B80" s="40"/>
      <c r="C80" s="62" t="s">
        <v>26</v>
      </c>
      <c r="F80" s="148" t="str">
        <f>E15</f>
        <v>Domov pro osoby se zdrav.post. ,Horní Bříza</v>
      </c>
      <c r="I80" s="149" t="s">
        <v>32</v>
      </c>
      <c r="J80" s="148" t="str">
        <f>E21</f>
        <v>Ing.J.Holá</v>
      </c>
      <c r="L80" s="40"/>
    </row>
    <row r="81" spans="2:65" s="1" customFormat="1" ht="14.45" customHeight="1">
      <c r="B81" s="40"/>
      <c r="C81" s="62" t="s">
        <v>30</v>
      </c>
      <c r="F81" s="148" t="str">
        <f>IF(E18="","",E18)</f>
        <v/>
      </c>
      <c r="L81" s="40"/>
    </row>
    <row r="82" spans="2:65" s="1" customFormat="1" ht="10.35" customHeight="1">
      <c r="B82" s="40"/>
      <c r="L82" s="40"/>
    </row>
    <row r="83" spans="2:65" s="9" customFormat="1" ht="29.25" customHeight="1">
      <c r="B83" s="150"/>
      <c r="C83" s="151" t="s">
        <v>124</v>
      </c>
      <c r="D83" s="152" t="s">
        <v>56</v>
      </c>
      <c r="E83" s="152" t="s">
        <v>52</v>
      </c>
      <c r="F83" s="152" t="s">
        <v>125</v>
      </c>
      <c r="G83" s="152" t="s">
        <v>126</v>
      </c>
      <c r="H83" s="152" t="s">
        <v>127</v>
      </c>
      <c r="I83" s="153" t="s">
        <v>128</v>
      </c>
      <c r="J83" s="152" t="s">
        <v>104</v>
      </c>
      <c r="K83" s="154" t="s">
        <v>129</v>
      </c>
      <c r="L83" s="150"/>
      <c r="M83" s="72" t="s">
        <v>130</v>
      </c>
      <c r="N83" s="73" t="s">
        <v>41</v>
      </c>
      <c r="O83" s="73" t="s">
        <v>131</v>
      </c>
      <c r="P83" s="73" t="s">
        <v>132</v>
      </c>
      <c r="Q83" s="73" t="s">
        <v>133</v>
      </c>
      <c r="R83" s="73" t="s">
        <v>134</v>
      </c>
      <c r="S83" s="73" t="s">
        <v>135</v>
      </c>
      <c r="T83" s="74" t="s">
        <v>136</v>
      </c>
    </row>
    <row r="84" spans="2:65" s="1" customFormat="1" ht="29.25" customHeight="1">
      <c r="B84" s="40"/>
      <c r="C84" s="76" t="s">
        <v>105</v>
      </c>
      <c r="J84" s="155">
        <f>BK84</f>
        <v>0</v>
      </c>
      <c r="L84" s="40"/>
      <c r="M84" s="75"/>
      <c r="N84" s="67"/>
      <c r="O84" s="67"/>
      <c r="P84" s="156">
        <f>P85+P95</f>
        <v>0</v>
      </c>
      <c r="Q84" s="67"/>
      <c r="R84" s="156">
        <f>R85+R95</f>
        <v>0.56060200000000004</v>
      </c>
      <c r="S84" s="67"/>
      <c r="T84" s="157">
        <f>T85+T95</f>
        <v>0.18200000000000002</v>
      </c>
      <c r="AT84" s="23" t="s">
        <v>70</v>
      </c>
      <c r="AU84" s="23" t="s">
        <v>106</v>
      </c>
      <c r="BK84" s="158">
        <f>BK85+BK95</f>
        <v>0</v>
      </c>
    </row>
    <row r="85" spans="2:65" s="10" customFormat="1" ht="37.35" customHeight="1">
      <c r="B85" s="159"/>
      <c r="D85" s="160" t="s">
        <v>70</v>
      </c>
      <c r="E85" s="161" t="s">
        <v>137</v>
      </c>
      <c r="F85" s="161" t="s">
        <v>138</v>
      </c>
      <c r="I85" s="162"/>
      <c r="J85" s="163">
        <f>BK85</f>
        <v>0</v>
      </c>
      <c r="L85" s="159"/>
      <c r="M85" s="164"/>
      <c r="N85" s="165"/>
      <c r="O85" s="165"/>
      <c r="P85" s="166">
        <f>P86+P89+P92</f>
        <v>0</v>
      </c>
      <c r="Q85" s="165"/>
      <c r="R85" s="166">
        <f>R86+R89+R92</f>
        <v>0.20692000000000002</v>
      </c>
      <c r="S85" s="165"/>
      <c r="T85" s="167">
        <f>T86+T89+T92</f>
        <v>0.18200000000000002</v>
      </c>
      <c r="AR85" s="160" t="s">
        <v>79</v>
      </c>
      <c r="AT85" s="168" t="s">
        <v>70</v>
      </c>
      <c r="AU85" s="168" t="s">
        <v>71</v>
      </c>
      <c r="AY85" s="160" t="s">
        <v>139</v>
      </c>
      <c r="BK85" s="169">
        <f>BK86+BK89+BK92</f>
        <v>0</v>
      </c>
    </row>
    <row r="86" spans="2:65" s="10" customFormat="1" ht="19.899999999999999" customHeight="1">
      <c r="B86" s="159"/>
      <c r="D86" s="160" t="s">
        <v>70</v>
      </c>
      <c r="E86" s="170" t="s">
        <v>140</v>
      </c>
      <c r="F86" s="170" t="s">
        <v>141</v>
      </c>
      <c r="I86" s="162"/>
      <c r="J86" s="171">
        <f>BK86</f>
        <v>0</v>
      </c>
      <c r="L86" s="159"/>
      <c r="M86" s="164"/>
      <c r="N86" s="165"/>
      <c r="O86" s="165"/>
      <c r="P86" s="166">
        <f>SUM(P87:P88)</f>
        <v>0</v>
      </c>
      <c r="Q86" s="165"/>
      <c r="R86" s="166">
        <f>SUM(R87:R88)</f>
        <v>0.20692000000000002</v>
      </c>
      <c r="S86" s="165"/>
      <c r="T86" s="167">
        <f>SUM(T87:T88)</f>
        <v>0</v>
      </c>
      <c r="AR86" s="160" t="s">
        <v>79</v>
      </c>
      <c r="AT86" s="168" t="s">
        <v>70</v>
      </c>
      <c r="AU86" s="168" t="s">
        <v>79</v>
      </c>
      <c r="AY86" s="160" t="s">
        <v>139</v>
      </c>
      <c r="BK86" s="169">
        <f>SUM(BK87:BK88)</f>
        <v>0</v>
      </c>
    </row>
    <row r="87" spans="2:65" s="1" customFormat="1" ht="25.5" customHeight="1">
      <c r="B87" s="172"/>
      <c r="C87" s="173" t="s">
        <v>79</v>
      </c>
      <c r="D87" s="173" t="s">
        <v>142</v>
      </c>
      <c r="E87" s="174" t="s">
        <v>1101</v>
      </c>
      <c r="F87" s="175" t="s">
        <v>1102</v>
      </c>
      <c r="G87" s="176" t="s">
        <v>162</v>
      </c>
      <c r="H87" s="177">
        <v>7</v>
      </c>
      <c r="I87" s="178"/>
      <c r="J87" s="177">
        <f>ROUND(I87*H87,2)</f>
        <v>0</v>
      </c>
      <c r="K87" s="175" t="s">
        <v>146</v>
      </c>
      <c r="L87" s="40"/>
      <c r="M87" s="179" t="s">
        <v>5</v>
      </c>
      <c r="N87" s="180" t="s">
        <v>42</v>
      </c>
      <c r="O87" s="41"/>
      <c r="P87" s="181">
        <f>O87*H87</f>
        <v>0</v>
      </c>
      <c r="Q87" s="181">
        <v>5.6499999999999996E-3</v>
      </c>
      <c r="R87" s="181">
        <f>Q87*H87</f>
        <v>3.9549999999999995E-2</v>
      </c>
      <c r="S87" s="181">
        <v>0</v>
      </c>
      <c r="T87" s="182">
        <f>S87*H87</f>
        <v>0</v>
      </c>
      <c r="AR87" s="23" t="s">
        <v>147</v>
      </c>
      <c r="AT87" s="23" t="s">
        <v>142</v>
      </c>
      <c r="AU87" s="23" t="s">
        <v>81</v>
      </c>
      <c r="AY87" s="23" t="s">
        <v>139</v>
      </c>
      <c r="BE87" s="183">
        <f>IF(N87="základní",J87,0)</f>
        <v>0</v>
      </c>
      <c r="BF87" s="183">
        <f>IF(N87="snížená",J87,0)</f>
        <v>0</v>
      </c>
      <c r="BG87" s="183">
        <f>IF(N87="zákl. přenesená",J87,0)</f>
        <v>0</v>
      </c>
      <c r="BH87" s="183">
        <f>IF(N87="sníž. přenesená",J87,0)</f>
        <v>0</v>
      </c>
      <c r="BI87" s="183">
        <f>IF(N87="nulová",J87,0)</f>
        <v>0</v>
      </c>
      <c r="BJ87" s="23" t="s">
        <v>79</v>
      </c>
      <c r="BK87" s="183">
        <f>ROUND(I87*H87,2)</f>
        <v>0</v>
      </c>
      <c r="BL87" s="23" t="s">
        <v>147</v>
      </c>
      <c r="BM87" s="23" t="s">
        <v>1103</v>
      </c>
    </row>
    <row r="88" spans="2:65" s="1" customFormat="1" ht="25.5" customHeight="1">
      <c r="B88" s="172"/>
      <c r="C88" s="173" t="s">
        <v>81</v>
      </c>
      <c r="D88" s="173" t="s">
        <v>142</v>
      </c>
      <c r="E88" s="174" t="s">
        <v>1104</v>
      </c>
      <c r="F88" s="175" t="s">
        <v>1105</v>
      </c>
      <c r="G88" s="176" t="s">
        <v>162</v>
      </c>
      <c r="H88" s="177">
        <v>7</v>
      </c>
      <c r="I88" s="178"/>
      <c r="J88" s="177">
        <f>ROUND(I88*H88,2)</f>
        <v>0</v>
      </c>
      <c r="K88" s="175" t="s">
        <v>146</v>
      </c>
      <c r="L88" s="40"/>
      <c r="M88" s="179" t="s">
        <v>5</v>
      </c>
      <c r="N88" s="180" t="s">
        <v>42</v>
      </c>
      <c r="O88" s="41"/>
      <c r="P88" s="181">
        <f>O88*H88</f>
        <v>0</v>
      </c>
      <c r="Q88" s="181">
        <v>2.3910000000000001E-2</v>
      </c>
      <c r="R88" s="181">
        <f>Q88*H88</f>
        <v>0.16737000000000002</v>
      </c>
      <c r="S88" s="181">
        <v>0</v>
      </c>
      <c r="T88" s="182">
        <f>S88*H88</f>
        <v>0</v>
      </c>
      <c r="AR88" s="23" t="s">
        <v>147</v>
      </c>
      <c r="AT88" s="23" t="s">
        <v>142</v>
      </c>
      <c r="AU88" s="23" t="s">
        <v>81</v>
      </c>
      <c r="AY88" s="23" t="s">
        <v>139</v>
      </c>
      <c r="BE88" s="183">
        <f>IF(N88="základní",J88,0)</f>
        <v>0</v>
      </c>
      <c r="BF88" s="183">
        <f>IF(N88="snížená",J88,0)</f>
        <v>0</v>
      </c>
      <c r="BG88" s="183">
        <f>IF(N88="zákl. přenesená",J88,0)</f>
        <v>0</v>
      </c>
      <c r="BH88" s="183">
        <f>IF(N88="sníž. přenesená",J88,0)</f>
        <v>0</v>
      </c>
      <c r="BI88" s="183">
        <f>IF(N88="nulová",J88,0)</f>
        <v>0</v>
      </c>
      <c r="BJ88" s="23" t="s">
        <v>79</v>
      </c>
      <c r="BK88" s="183">
        <f>ROUND(I88*H88,2)</f>
        <v>0</v>
      </c>
      <c r="BL88" s="23" t="s">
        <v>147</v>
      </c>
      <c r="BM88" s="23" t="s">
        <v>1106</v>
      </c>
    </row>
    <row r="89" spans="2:65" s="10" customFormat="1" ht="29.85" customHeight="1">
      <c r="B89" s="159"/>
      <c r="D89" s="160" t="s">
        <v>70</v>
      </c>
      <c r="E89" s="170" t="s">
        <v>193</v>
      </c>
      <c r="F89" s="170" t="s">
        <v>307</v>
      </c>
      <c r="I89" s="162"/>
      <c r="J89" s="171">
        <f>BK89</f>
        <v>0</v>
      </c>
      <c r="L89" s="159"/>
      <c r="M89" s="164"/>
      <c r="N89" s="165"/>
      <c r="O89" s="165"/>
      <c r="P89" s="166">
        <f>SUM(P90:P91)</f>
        <v>0</v>
      </c>
      <c r="Q89" s="165"/>
      <c r="R89" s="166">
        <f>SUM(R90:R91)</f>
        <v>0</v>
      </c>
      <c r="S89" s="165"/>
      <c r="T89" s="167">
        <f>SUM(T90:T91)</f>
        <v>0.18200000000000002</v>
      </c>
      <c r="AR89" s="160" t="s">
        <v>79</v>
      </c>
      <c r="AT89" s="168" t="s">
        <v>70</v>
      </c>
      <c r="AU89" s="168" t="s">
        <v>79</v>
      </c>
      <c r="AY89" s="160" t="s">
        <v>139</v>
      </c>
      <c r="BK89" s="169">
        <f>SUM(BK90:BK91)</f>
        <v>0</v>
      </c>
    </row>
    <row r="90" spans="2:65" s="1" customFormat="1" ht="38.25" customHeight="1">
      <c r="B90" s="172"/>
      <c r="C90" s="173" t="s">
        <v>140</v>
      </c>
      <c r="D90" s="173" t="s">
        <v>142</v>
      </c>
      <c r="E90" s="174" t="s">
        <v>1107</v>
      </c>
      <c r="F90" s="175" t="s">
        <v>1108</v>
      </c>
      <c r="G90" s="176" t="s">
        <v>162</v>
      </c>
      <c r="H90" s="177">
        <v>7</v>
      </c>
      <c r="I90" s="178"/>
      <c r="J90" s="177">
        <f>ROUND(I90*H90,2)</f>
        <v>0</v>
      </c>
      <c r="K90" s="175" t="s">
        <v>146</v>
      </c>
      <c r="L90" s="40"/>
      <c r="M90" s="179" t="s">
        <v>5</v>
      </c>
      <c r="N90" s="180" t="s">
        <v>42</v>
      </c>
      <c r="O90" s="41"/>
      <c r="P90" s="181">
        <f>O90*H90</f>
        <v>0</v>
      </c>
      <c r="Q90" s="181">
        <v>0</v>
      </c>
      <c r="R90" s="181">
        <f>Q90*H90</f>
        <v>0</v>
      </c>
      <c r="S90" s="181">
        <v>1E-3</v>
      </c>
      <c r="T90" s="182">
        <f>S90*H90</f>
        <v>7.0000000000000001E-3</v>
      </c>
      <c r="AR90" s="23" t="s">
        <v>147</v>
      </c>
      <c r="AT90" s="23" t="s">
        <v>142</v>
      </c>
      <c r="AU90" s="23" t="s">
        <v>81</v>
      </c>
      <c r="AY90" s="23" t="s">
        <v>139</v>
      </c>
      <c r="BE90" s="183">
        <f>IF(N90="základní",J90,0)</f>
        <v>0</v>
      </c>
      <c r="BF90" s="183">
        <f>IF(N90="snížená",J90,0)</f>
        <v>0</v>
      </c>
      <c r="BG90" s="183">
        <f>IF(N90="zákl. přenesená",J90,0)</f>
        <v>0</v>
      </c>
      <c r="BH90" s="183">
        <f>IF(N90="sníž. přenesená",J90,0)</f>
        <v>0</v>
      </c>
      <c r="BI90" s="183">
        <f>IF(N90="nulová",J90,0)</f>
        <v>0</v>
      </c>
      <c r="BJ90" s="23" t="s">
        <v>79</v>
      </c>
      <c r="BK90" s="183">
        <f>ROUND(I90*H90,2)</f>
        <v>0</v>
      </c>
      <c r="BL90" s="23" t="s">
        <v>147</v>
      </c>
      <c r="BM90" s="23" t="s">
        <v>1109</v>
      </c>
    </row>
    <row r="91" spans="2:65" s="1" customFormat="1" ht="38.25" customHeight="1">
      <c r="B91" s="172"/>
      <c r="C91" s="173" t="s">
        <v>147</v>
      </c>
      <c r="D91" s="173" t="s">
        <v>142</v>
      </c>
      <c r="E91" s="174" t="s">
        <v>1110</v>
      </c>
      <c r="F91" s="175" t="s">
        <v>1111</v>
      </c>
      <c r="G91" s="176" t="s">
        <v>162</v>
      </c>
      <c r="H91" s="177">
        <v>7</v>
      </c>
      <c r="I91" s="178"/>
      <c r="J91" s="177">
        <f>ROUND(I91*H91,2)</f>
        <v>0</v>
      </c>
      <c r="K91" s="175" t="s">
        <v>146</v>
      </c>
      <c r="L91" s="40"/>
      <c r="M91" s="179" t="s">
        <v>5</v>
      </c>
      <c r="N91" s="180" t="s">
        <v>42</v>
      </c>
      <c r="O91" s="41"/>
      <c r="P91" s="181">
        <f>O91*H91</f>
        <v>0</v>
      </c>
      <c r="Q91" s="181">
        <v>0</v>
      </c>
      <c r="R91" s="181">
        <f>Q91*H91</f>
        <v>0</v>
      </c>
      <c r="S91" s="181">
        <v>2.5000000000000001E-2</v>
      </c>
      <c r="T91" s="182">
        <f>S91*H91</f>
        <v>0.17500000000000002</v>
      </c>
      <c r="AR91" s="23" t="s">
        <v>147</v>
      </c>
      <c r="AT91" s="23" t="s">
        <v>142</v>
      </c>
      <c r="AU91" s="23" t="s">
        <v>81</v>
      </c>
      <c r="AY91" s="23" t="s">
        <v>139</v>
      </c>
      <c r="BE91" s="183">
        <f>IF(N91="základní",J91,0)</f>
        <v>0</v>
      </c>
      <c r="BF91" s="183">
        <f>IF(N91="snížená",J91,0)</f>
        <v>0</v>
      </c>
      <c r="BG91" s="183">
        <f>IF(N91="zákl. přenesená",J91,0)</f>
        <v>0</v>
      </c>
      <c r="BH91" s="183">
        <f>IF(N91="sníž. přenesená",J91,0)</f>
        <v>0</v>
      </c>
      <c r="BI91" s="183">
        <f>IF(N91="nulová",J91,0)</f>
        <v>0</v>
      </c>
      <c r="BJ91" s="23" t="s">
        <v>79</v>
      </c>
      <c r="BK91" s="183">
        <f>ROUND(I91*H91,2)</f>
        <v>0</v>
      </c>
      <c r="BL91" s="23" t="s">
        <v>147</v>
      </c>
      <c r="BM91" s="23" t="s">
        <v>1112</v>
      </c>
    </row>
    <row r="92" spans="2:65" s="10" customFormat="1" ht="29.85" customHeight="1">
      <c r="B92" s="159"/>
      <c r="D92" s="160" t="s">
        <v>70</v>
      </c>
      <c r="E92" s="170" t="s">
        <v>392</v>
      </c>
      <c r="F92" s="170" t="s">
        <v>393</v>
      </c>
      <c r="I92" s="162"/>
      <c r="J92" s="171">
        <f>BK92</f>
        <v>0</v>
      </c>
      <c r="L92" s="159"/>
      <c r="M92" s="164"/>
      <c r="N92" s="165"/>
      <c r="O92" s="165"/>
      <c r="P92" s="166">
        <f>SUM(P93:P94)</f>
        <v>0</v>
      </c>
      <c r="Q92" s="165"/>
      <c r="R92" s="166">
        <f>SUM(R93:R94)</f>
        <v>0</v>
      </c>
      <c r="S92" s="165"/>
      <c r="T92" s="167">
        <f>SUM(T93:T94)</f>
        <v>0</v>
      </c>
      <c r="AR92" s="160" t="s">
        <v>79</v>
      </c>
      <c r="AT92" s="168" t="s">
        <v>70</v>
      </c>
      <c r="AU92" s="168" t="s">
        <v>79</v>
      </c>
      <c r="AY92" s="160" t="s">
        <v>139</v>
      </c>
      <c r="BK92" s="169">
        <f>SUM(BK93:BK94)</f>
        <v>0</v>
      </c>
    </row>
    <row r="93" spans="2:65" s="1" customFormat="1" ht="38.25" customHeight="1">
      <c r="B93" s="172"/>
      <c r="C93" s="173" t="s">
        <v>170</v>
      </c>
      <c r="D93" s="173" t="s">
        <v>142</v>
      </c>
      <c r="E93" s="174" t="s">
        <v>395</v>
      </c>
      <c r="F93" s="175" t="s">
        <v>396</v>
      </c>
      <c r="G93" s="176" t="s">
        <v>173</v>
      </c>
      <c r="H93" s="177">
        <v>0.21</v>
      </c>
      <c r="I93" s="178"/>
      <c r="J93" s="177">
        <f>ROUND(I93*H93,2)</f>
        <v>0</v>
      </c>
      <c r="K93" s="175" t="s">
        <v>146</v>
      </c>
      <c r="L93" s="40"/>
      <c r="M93" s="179" t="s">
        <v>5</v>
      </c>
      <c r="N93" s="180" t="s">
        <v>42</v>
      </c>
      <c r="O93" s="41"/>
      <c r="P93" s="181">
        <f>O93*H93</f>
        <v>0</v>
      </c>
      <c r="Q93" s="181">
        <v>0</v>
      </c>
      <c r="R93" s="181">
        <f>Q93*H93</f>
        <v>0</v>
      </c>
      <c r="S93" s="181">
        <v>0</v>
      </c>
      <c r="T93" s="182">
        <f>S93*H93</f>
        <v>0</v>
      </c>
      <c r="AR93" s="23" t="s">
        <v>147</v>
      </c>
      <c r="AT93" s="23" t="s">
        <v>142</v>
      </c>
      <c r="AU93" s="23" t="s">
        <v>81</v>
      </c>
      <c r="AY93" s="23" t="s">
        <v>139</v>
      </c>
      <c r="BE93" s="183">
        <f>IF(N93="základní",J93,0)</f>
        <v>0</v>
      </c>
      <c r="BF93" s="183">
        <f>IF(N93="snížená",J93,0)</f>
        <v>0</v>
      </c>
      <c r="BG93" s="183">
        <f>IF(N93="zákl. přenesená",J93,0)</f>
        <v>0</v>
      </c>
      <c r="BH93" s="183">
        <f>IF(N93="sníž. přenesená",J93,0)</f>
        <v>0</v>
      </c>
      <c r="BI93" s="183">
        <f>IF(N93="nulová",J93,0)</f>
        <v>0</v>
      </c>
      <c r="BJ93" s="23" t="s">
        <v>79</v>
      </c>
      <c r="BK93" s="183">
        <f>ROUND(I93*H93,2)</f>
        <v>0</v>
      </c>
      <c r="BL93" s="23" t="s">
        <v>147</v>
      </c>
      <c r="BM93" s="23" t="s">
        <v>1113</v>
      </c>
    </row>
    <row r="94" spans="2:65" s="1" customFormat="1" ht="81">
      <c r="B94" s="40"/>
      <c r="D94" s="184" t="s">
        <v>149</v>
      </c>
      <c r="F94" s="185" t="s">
        <v>398</v>
      </c>
      <c r="I94" s="186"/>
      <c r="L94" s="40"/>
      <c r="M94" s="187"/>
      <c r="N94" s="41"/>
      <c r="O94" s="41"/>
      <c r="P94" s="41"/>
      <c r="Q94" s="41"/>
      <c r="R94" s="41"/>
      <c r="S94" s="41"/>
      <c r="T94" s="69"/>
      <c r="AT94" s="23" t="s">
        <v>149</v>
      </c>
      <c r="AU94" s="23" t="s">
        <v>81</v>
      </c>
    </row>
    <row r="95" spans="2:65" s="10" customFormat="1" ht="37.35" customHeight="1">
      <c r="B95" s="159"/>
      <c r="D95" s="160" t="s">
        <v>70</v>
      </c>
      <c r="E95" s="161" t="s">
        <v>399</v>
      </c>
      <c r="F95" s="161" t="s">
        <v>400</v>
      </c>
      <c r="I95" s="162"/>
      <c r="J95" s="163">
        <f>BK95</f>
        <v>0</v>
      </c>
      <c r="L95" s="159"/>
      <c r="M95" s="164"/>
      <c r="N95" s="165"/>
      <c r="O95" s="165"/>
      <c r="P95" s="166">
        <f>P96+P107+P126</f>
        <v>0</v>
      </c>
      <c r="Q95" s="165"/>
      <c r="R95" s="166">
        <f>R96+R107+R126</f>
        <v>0.353682</v>
      </c>
      <c r="S95" s="165"/>
      <c r="T95" s="167">
        <f>T96+T107+T126</f>
        <v>0</v>
      </c>
      <c r="AR95" s="160" t="s">
        <v>81</v>
      </c>
      <c r="AT95" s="168" t="s">
        <v>70</v>
      </c>
      <c r="AU95" s="168" t="s">
        <v>71</v>
      </c>
      <c r="AY95" s="160" t="s">
        <v>139</v>
      </c>
      <c r="BK95" s="169">
        <f>BK96+BK107+BK126</f>
        <v>0</v>
      </c>
    </row>
    <row r="96" spans="2:65" s="10" customFormat="1" ht="19.899999999999999" customHeight="1">
      <c r="B96" s="159"/>
      <c r="D96" s="160" t="s">
        <v>70</v>
      </c>
      <c r="E96" s="170" t="s">
        <v>1114</v>
      </c>
      <c r="F96" s="170" t="s">
        <v>1115</v>
      </c>
      <c r="I96" s="162"/>
      <c r="J96" s="171">
        <f>BK96</f>
        <v>0</v>
      </c>
      <c r="L96" s="159"/>
      <c r="M96" s="164"/>
      <c r="N96" s="165"/>
      <c r="O96" s="165"/>
      <c r="P96" s="166">
        <f>SUM(P97:P106)</f>
        <v>0</v>
      </c>
      <c r="Q96" s="165"/>
      <c r="R96" s="166">
        <f>SUM(R97:R106)</f>
        <v>0.171038</v>
      </c>
      <c r="S96" s="165"/>
      <c r="T96" s="167">
        <f>SUM(T97:T106)</f>
        <v>0</v>
      </c>
      <c r="AR96" s="160" t="s">
        <v>81</v>
      </c>
      <c r="AT96" s="168" t="s">
        <v>70</v>
      </c>
      <c r="AU96" s="168" t="s">
        <v>79</v>
      </c>
      <c r="AY96" s="160" t="s">
        <v>139</v>
      </c>
      <c r="BK96" s="169">
        <f>SUM(BK97:BK106)</f>
        <v>0</v>
      </c>
    </row>
    <row r="97" spans="2:65" s="1" customFormat="1" ht="16.5" customHeight="1">
      <c r="B97" s="172"/>
      <c r="C97" s="173" t="s">
        <v>178</v>
      </c>
      <c r="D97" s="173" t="s">
        <v>142</v>
      </c>
      <c r="E97" s="174" t="s">
        <v>1116</v>
      </c>
      <c r="F97" s="175" t="s">
        <v>1117</v>
      </c>
      <c r="G97" s="176" t="s">
        <v>162</v>
      </c>
      <c r="H97" s="177">
        <v>7</v>
      </c>
      <c r="I97" s="178"/>
      <c r="J97" s="177">
        <f>ROUND(I97*H97,2)</f>
        <v>0</v>
      </c>
      <c r="K97" s="175" t="s">
        <v>146</v>
      </c>
      <c r="L97" s="40"/>
      <c r="M97" s="179" t="s">
        <v>5</v>
      </c>
      <c r="N97" s="180" t="s">
        <v>42</v>
      </c>
      <c r="O97" s="41"/>
      <c r="P97" s="181">
        <f>O97*H97</f>
        <v>0</v>
      </c>
      <c r="Q97" s="181">
        <v>1.2019999999999999E-2</v>
      </c>
      <c r="R97" s="181">
        <f>Q97*H97</f>
        <v>8.4139999999999993E-2</v>
      </c>
      <c r="S97" s="181">
        <v>0</v>
      </c>
      <c r="T97" s="182">
        <f>S97*H97</f>
        <v>0</v>
      </c>
      <c r="AR97" s="23" t="s">
        <v>233</v>
      </c>
      <c r="AT97" s="23" t="s">
        <v>142</v>
      </c>
      <c r="AU97" s="23" t="s">
        <v>81</v>
      </c>
      <c r="AY97" s="23" t="s">
        <v>139</v>
      </c>
      <c r="BE97" s="183">
        <f>IF(N97="základní",J97,0)</f>
        <v>0</v>
      </c>
      <c r="BF97" s="183">
        <f>IF(N97="snížená",J97,0)</f>
        <v>0</v>
      </c>
      <c r="BG97" s="183">
        <f>IF(N97="zákl. přenesená",J97,0)</f>
        <v>0</v>
      </c>
      <c r="BH97" s="183">
        <f>IF(N97="sníž. přenesená",J97,0)</f>
        <v>0</v>
      </c>
      <c r="BI97" s="183">
        <f>IF(N97="nulová",J97,0)</f>
        <v>0</v>
      </c>
      <c r="BJ97" s="23" t="s">
        <v>79</v>
      </c>
      <c r="BK97" s="183">
        <f>ROUND(I97*H97,2)</f>
        <v>0</v>
      </c>
      <c r="BL97" s="23" t="s">
        <v>233</v>
      </c>
      <c r="BM97" s="23" t="s">
        <v>1118</v>
      </c>
    </row>
    <row r="98" spans="2:65" s="1" customFormat="1" ht="25.5" customHeight="1">
      <c r="B98" s="172"/>
      <c r="C98" s="173" t="s">
        <v>183</v>
      </c>
      <c r="D98" s="173" t="s">
        <v>142</v>
      </c>
      <c r="E98" s="174" t="s">
        <v>1119</v>
      </c>
      <c r="F98" s="175" t="s">
        <v>1120</v>
      </c>
      <c r="G98" s="176" t="s">
        <v>162</v>
      </c>
      <c r="H98" s="177">
        <v>7</v>
      </c>
      <c r="I98" s="178"/>
      <c r="J98" s="177">
        <f>ROUND(I98*H98,2)</f>
        <v>0</v>
      </c>
      <c r="K98" s="175" t="s">
        <v>146</v>
      </c>
      <c r="L98" s="40"/>
      <c r="M98" s="179" t="s">
        <v>5</v>
      </c>
      <c r="N98" s="180" t="s">
        <v>42</v>
      </c>
      <c r="O98" s="41"/>
      <c r="P98" s="181">
        <f>O98*H98</f>
        <v>0</v>
      </c>
      <c r="Q98" s="181">
        <v>1.1270000000000001E-2</v>
      </c>
      <c r="R98" s="181">
        <f>Q98*H98</f>
        <v>7.8890000000000002E-2</v>
      </c>
      <c r="S98" s="181">
        <v>0</v>
      </c>
      <c r="T98" s="182">
        <f>S98*H98</f>
        <v>0</v>
      </c>
      <c r="AR98" s="23" t="s">
        <v>233</v>
      </c>
      <c r="AT98" s="23" t="s">
        <v>142</v>
      </c>
      <c r="AU98" s="23" t="s">
        <v>81</v>
      </c>
      <c r="AY98" s="23" t="s">
        <v>139</v>
      </c>
      <c r="BE98" s="183">
        <f>IF(N98="základní",J98,0)</f>
        <v>0</v>
      </c>
      <c r="BF98" s="183">
        <f>IF(N98="snížená",J98,0)</f>
        <v>0</v>
      </c>
      <c r="BG98" s="183">
        <f>IF(N98="zákl. přenesená",J98,0)</f>
        <v>0</v>
      </c>
      <c r="BH98" s="183">
        <f>IF(N98="sníž. přenesená",J98,0)</f>
        <v>0</v>
      </c>
      <c r="BI98" s="183">
        <f>IF(N98="nulová",J98,0)</f>
        <v>0</v>
      </c>
      <c r="BJ98" s="23" t="s">
        <v>79</v>
      </c>
      <c r="BK98" s="183">
        <f>ROUND(I98*H98,2)</f>
        <v>0</v>
      </c>
      <c r="BL98" s="23" t="s">
        <v>233</v>
      </c>
      <c r="BM98" s="23" t="s">
        <v>1121</v>
      </c>
    </row>
    <row r="99" spans="2:65" s="1" customFormat="1" ht="16.5" customHeight="1">
      <c r="B99" s="172"/>
      <c r="C99" s="173" t="s">
        <v>165</v>
      </c>
      <c r="D99" s="173" t="s">
        <v>142</v>
      </c>
      <c r="E99" s="174" t="s">
        <v>1122</v>
      </c>
      <c r="F99" s="175" t="s">
        <v>1123</v>
      </c>
      <c r="G99" s="176" t="s">
        <v>196</v>
      </c>
      <c r="H99" s="177">
        <v>15.4</v>
      </c>
      <c r="I99" s="178"/>
      <c r="J99" s="177">
        <f>ROUND(I99*H99,2)</f>
        <v>0</v>
      </c>
      <c r="K99" s="175" t="s">
        <v>146</v>
      </c>
      <c r="L99" s="40"/>
      <c r="M99" s="179" t="s">
        <v>5</v>
      </c>
      <c r="N99" s="180" t="s">
        <v>42</v>
      </c>
      <c r="O99" s="41"/>
      <c r="P99" s="181">
        <f>O99*H99</f>
        <v>0</v>
      </c>
      <c r="Q99" s="181">
        <v>5.1999999999999995E-4</v>
      </c>
      <c r="R99" s="181">
        <f>Q99*H99</f>
        <v>8.0079999999999995E-3</v>
      </c>
      <c r="S99" s="181">
        <v>0</v>
      </c>
      <c r="T99" s="182">
        <f>S99*H99</f>
        <v>0</v>
      </c>
      <c r="AR99" s="23" t="s">
        <v>233</v>
      </c>
      <c r="AT99" s="23" t="s">
        <v>142</v>
      </c>
      <c r="AU99" s="23" t="s">
        <v>81</v>
      </c>
      <c r="AY99" s="23" t="s">
        <v>139</v>
      </c>
      <c r="BE99" s="183">
        <f>IF(N99="základní",J99,0)</f>
        <v>0</v>
      </c>
      <c r="BF99" s="183">
        <f>IF(N99="snížená",J99,0)</f>
        <v>0</v>
      </c>
      <c r="BG99" s="183">
        <f>IF(N99="zákl. přenesená",J99,0)</f>
        <v>0</v>
      </c>
      <c r="BH99" s="183">
        <f>IF(N99="sníž. přenesená",J99,0)</f>
        <v>0</v>
      </c>
      <c r="BI99" s="183">
        <f>IF(N99="nulová",J99,0)</f>
        <v>0</v>
      </c>
      <c r="BJ99" s="23" t="s">
        <v>79</v>
      </c>
      <c r="BK99" s="183">
        <f>ROUND(I99*H99,2)</f>
        <v>0</v>
      </c>
      <c r="BL99" s="23" t="s">
        <v>233</v>
      </c>
      <c r="BM99" s="23" t="s">
        <v>1124</v>
      </c>
    </row>
    <row r="100" spans="2:65" s="1" customFormat="1" ht="67.5">
      <c r="B100" s="40"/>
      <c r="D100" s="184" t="s">
        <v>149</v>
      </c>
      <c r="F100" s="185" t="s">
        <v>1125</v>
      </c>
      <c r="I100" s="186"/>
      <c r="L100" s="40"/>
      <c r="M100" s="187"/>
      <c r="N100" s="41"/>
      <c r="O100" s="41"/>
      <c r="P100" s="41"/>
      <c r="Q100" s="41"/>
      <c r="R100" s="41"/>
      <c r="S100" s="41"/>
      <c r="T100" s="69"/>
      <c r="AT100" s="23" t="s">
        <v>149</v>
      </c>
      <c r="AU100" s="23" t="s">
        <v>81</v>
      </c>
    </row>
    <row r="101" spans="2:65" s="11" customFormat="1">
      <c r="B101" s="188"/>
      <c r="D101" s="184" t="s">
        <v>151</v>
      </c>
      <c r="E101" s="189" t="s">
        <v>5</v>
      </c>
      <c r="F101" s="190" t="s">
        <v>1126</v>
      </c>
      <c r="H101" s="191">
        <v>15.4</v>
      </c>
      <c r="I101" s="192"/>
      <c r="L101" s="188"/>
      <c r="M101" s="193"/>
      <c r="N101" s="194"/>
      <c r="O101" s="194"/>
      <c r="P101" s="194"/>
      <c r="Q101" s="194"/>
      <c r="R101" s="194"/>
      <c r="S101" s="194"/>
      <c r="T101" s="195"/>
      <c r="AT101" s="189" t="s">
        <v>151</v>
      </c>
      <c r="AU101" s="189" t="s">
        <v>81</v>
      </c>
      <c r="AV101" s="11" t="s">
        <v>81</v>
      </c>
      <c r="AW101" s="11" t="s">
        <v>34</v>
      </c>
      <c r="AX101" s="11" t="s">
        <v>71</v>
      </c>
      <c r="AY101" s="189" t="s">
        <v>139</v>
      </c>
    </row>
    <row r="102" spans="2:65" s="12" customFormat="1">
      <c r="B102" s="196"/>
      <c r="D102" s="184" t="s">
        <v>151</v>
      </c>
      <c r="E102" s="197" t="s">
        <v>5</v>
      </c>
      <c r="F102" s="198" t="s">
        <v>154</v>
      </c>
      <c r="H102" s="199">
        <v>15.4</v>
      </c>
      <c r="I102" s="200"/>
      <c r="L102" s="196"/>
      <c r="M102" s="201"/>
      <c r="N102" s="202"/>
      <c r="O102" s="202"/>
      <c r="P102" s="202"/>
      <c r="Q102" s="202"/>
      <c r="R102" s="202"/>
      <c r="S102" s="202"/>
      <c r="T102" s="203"/>
      <c r="AT102" s="197" t="s">
        <v>151</v>
      </c>
      <c r="AU102" s="197" t="s">
        <v>81</v>
      </c>
      <c r="AV102" s="12" t="s">
        <v>147</v>
      </c>
      <c r="AW102" s="12" t="s">
        <v>34</v>
      </c>
      <c r="AX102" s="12" t="s">
        <v>79</v>
      </c>
      <c r="AY102" s="197" t="s">
        <v>139</v>
      </c>
    </row>
    <row r="103" spans="2:65" s="1" customFormat="1" ht="38.25" customHeight="1">
      <c r="B103" s="172"/>
      <c r="C103" s="173" t="s">
        <v>193</v>
      </c>
      <c r="D103" s="173" t="s">
        <v>142</v>
      </c>
      <c r="E103" s="174" t="s">
        <v>1127</v>
      </c>
      <c r="F103" s="175" t="s">
        <v>1128</v>
      </c>
      <c r="G103" s="176" t="s">
        <v>173</v>
      </c>
      <c r="H103" s="177">
        <v>0.17</v>
      </c>
      <c r="I103" s="178"/>
      <c r="J103" s="177">
        <f>ROUND(I103*H103,2)</f>
        <v>0</v>
      </c>
      <c r="K103" s="175" t="s">
        <v>146</v>
      </c>
      <c r="L103" s="40"/>
      <c r="M103" s="179" t="s">
        <v>5</v>
      </c>
      <c r="N103" s="180" t="s">
        <v>42</v>
      </c>
      <c r="O103" s="41"/>
      <c r="P103" s="181">
        <f>O103*H103</f>
        <v>0</v>
      </c>
      <c r="Q103" s="181">
        <v>0</v>
      </c>
      <c r="R103" s="181">
        <f>Q103*H103</f>
        <v>0</v>
      </c>
      <c r="S103" s="181">
        <v>0</v>
      </c>
      <c r="T103" s="182">
        <f>S103*H103</f>
        <v>0</v>
      </c>
      <c r="AR103" s="23" t="s">
        <v>233</v>
      </c>
      <c r="AT103" s="23" t="s">
        <v>142</v>
      </c>
      <c r="AU103" s="23" t="s">
        <v>81</v>
      </c>
      <c r="AY103" s="23" t="s">
        <v>139</v>
      </c>
      <c r="BE103" s="183">
        <f>IF(N103="základní",J103,0)</f>
        <v>0</v>
      </c>
      <c r="BF103" s="183">
        <f>IF(N103="snížená",J103,0)</f>
        <v>0</v>
      </c>
      <c r="BG103" s="183">
        <f>IF(N103="zákl. přenesená",J103,0)</f>
        <v>0</v>
      </c>
      <c r="BH103" s="183">
        <f>IF(N103="sníž. přenesená",J103,0)</f>
        <v>0</v>
      </c>
      <c r="BI103" s="183">
        <f>IF(N103="nulová",J103,0)</f>
        <v>0</v>
      </c>
      <c r="BJ103" s="23" t="s">
        <v>79</v>
      </c>
      <c r="BK103" s="183">
        <f>ROUND(I103*H103,2)</f>
        <v>0</v>
      </c>
      <c r="BL103" s="23" t="s">
        <v>233</v>
      </c>
      <c r="BM103" s="23" t="s">
        <v>1129</v>
      </c>
    </row>
    <row r="104" spans="2:65" s="1" customFormat="1" ht="121.5">
      <c r="B104" s="40"/>
      <c r="D104" s="184" t="s">
        <v>149</v>
      </c>
      <c r="F104" s="185" t="s">
        <v>565</v>
      </c>
      <c r="I104" s="186"/>
      <c r="L104" s="40"/>
      <c r="M104" s="187"/>
      <c r="N104" s="41"/>
      <c r="O104" s="41"/>
      <c r="P104" s="41"/>
      <c r="Q104" s="41"/>
      <c r="R104" s="41"/>
      <c r="S104" s="41"/>
      <c r="T104" s="69"/>
      <c r="AT104" s="23" t="s">
        <v>149</v>
      </c>
      <c r="AU104" s="23" t="s">
        <v>81</v>
      </c>
    </row>
    <row r="105" spans="2:65" s="1" customFormat="1" ht="38.25" customHeight="1">
      <c r="B105" s="172"/>
      <c r="C105" s="173" t="s">
        <v>200</v>
      </c>
      <c r="D105" s="173" t="s">
        <v>142</v>
      </c>
      <c r="E105" s="174" t="s">
        <v>1130</v>
      </c>
      <c r="F105" s="175" t="s">
        <v>1131</v>
      </c>
      <c r="G105" s="176" t="s">
        <v>173</v>
      </c>
      <c r="H105" s="177">
        <v>0.17</v>
      </c>
      <c r="I105" s="178"/>
      <c r="J105" s="177">
        <f>ROUND(I105*H105,2)</f>
        <v>0</v>
      </c>
      <c r="K105" s="175" t="s">
        <v>146</v>
      </c>
      <c r="L105" s="40"/>
      <c r="M105" s="179" t="s">
        <v>5</v>
      </c>
      <c r="N105" s="180" t="s">
        <v>42</v>
      </c>
      <c r="O105" s="41"/>
      <c r="P105" s="181">
        <f>O105*H105</f>
        <v>0</v>
      </c>
      <c r="Q105" s="181">
        <v>0</v>
      </c>
      <c r="R105" s="181">
        <f>Q105*H105</f>
        <v>0</v>
      </c>
      <c r="S105" s="181">
        <v>0</v>
      </c>
      <c r="T105" s="182">
        <f>S105*H105</f>
        <v>0</v>
      </c>
      <c r="AR105" s="23" t="s">
        <v>233</v>
      </c>
      <c r="AT105" s="23" t="s">
        <v>142</v>
      </c>
      <c r="AU105" s="23" t="s">
        <v>81</v>
      </c>
      <c r="AY105" s="23" t="s">
        <v>139</v>
      </c>
      <c r="BE105" s="183">
        <f>IF(N105="základní",J105,0)</f>
        <v>0</v>
      </c>
      <c r="BF105" s="183">
        <f>IF(N105="snížená",J105,0)</f>
        <v>0</v>
      </c>
      <c r="BG105" s="183">
        <f>IF(N105="zákl. přenesená",J105,0)</f>
        <v>0</v>
      </c>
      <c r="BH105" s="183">
        <f>IF(N105="sníž. přenesená",J105,0)</f>
        <v>0</v>
      </c>
      <c r="BI105" s="183">
        <f>IF(N105="nulová",J105,0)</f>
        <v>0</v>
      </c>
      <c r="BJ105" s="23" t="s">
        <v>79</v>
      </c>
      <c r="BK105" s="183">
        <f>ROUND(I105*H105,2)</f>
        <v>0</v>
      </c>
      <c r="BL105" s="23" t="s">
        <v>233</v>
      </c>
      <c r="BM105" s="23" t="s">
        <v>1132</v>
      </c>
    </row>
    <row r="106" spans="2:65" s="1" customFormat="1" ht="121.5">
      <c r="B106" s="40"/>
      <c r="D106" s="184" t="s">
        <v>149</v>
      </c>
      <c r="F106" s="185" t="s">
        <v>565</v>
      </c>
      <c r="I106" s="186"/>
      <c r="L106" s="40"/>
      <c r="M106" s="187"/>
      <c r="N106" s="41"/>
      <c r="O106" s="41"/>
      <c r="P106" s="41"/>
      <c r="Q106" s="41"/>
      <c r="R106" s="41"/>
      <c r="S106" s="41"/>
      <c r="T106" s="69"/>
      <c r="AT106" s="23" t="s">
        <v>149</v>
      </c>
      <c r="AU106" s="23" t="s">
        <v>81</v>
      </c>
    </row>
    <row r="107" spans="2:65" s="10" customFormat="1" ht="29.85" customHeight="1">
      <c r="B107" s="159"/>
      <c r="D107" s="160" t="s">
        <v>70</v>
      </c>
      <c r="E107" s="170" t="s">
        <v>1133</v>
      </c>
      <c r="F107" s="170" t="s">
        <v>1134</v>
      </c>
      <c r="I107" s="162"/>
      <c r="J107" s="171">
        <f>BK107</f>
        <v>0</v>
      </c>
      <c r="L107" s="159"/>
      <c r="M107" s="164"/>
      <c r="N107" s="165"/>
      <c r="O107" s="165"/>
      <c r="P107" s="166">
        <f>SUM(P108:P125)</f>
        <v>0</v>
      </c>
      <c r="Q107" s="165"/>
      <c r="R107" s="166">
        <f>SUM(R108:R125)</f>
        <v>5.1114E-2</v>
      </c>
      <c r="S107" s="165"/>
      <c r="T107" s="167">
        <f>SUM(T108:T125)</f>
        <v>0</v>
      </c>
      <c r="AR107" s="160" t="s">
        <v>81</v>
      </c>
      <c r="AT107" s="168" t="s">
        <v>70</v>
      </c>
      <c r="AU107" s="168" t="s">
        <v>79</v>
      </c>
      <c r="AY107" s="160" t="s">
        <v>139</v>
      </c>
      <c r="BK107" s="169">
        <f>SUM(BK108:BK125)</f>
        <v>0</v>
      </c>
    </row>
    <row r="108" spans="2:65" s="1" customFormat="1" ht="38.25" customHeight="1">
      <c r="B108" s="172"/>
      <c r="C108" s="173" t="s">
        <v>205</v>
      </c>
      <c r="D108" s="173" t="s">
        <v>142</v>
      </c>
      <c r="E108" s="174" t="s">
        <v>1135</v>
      </c>
      <c r="F108" s="175" t="s">
        <v>1136</v>
      </c>
      <c r="G108" s="176" t="s">
        <v>162</v>
      </c>
      <c r="H108" s="177">
        <v>14</v>
      </c>
      <c r="I108" s="178"/>
      <c r="J108" s="177">
        <f>ROUND(I108*H108,2)</f>
        <v>0</v>
      </c>
      <c r="K108" s="175" t="s">
        <v>146</v>
      </c>
      <c r="L108" s="40"/>
      <c r="M108" s="179" t="s">
        <v>5</v>
      </c>
      <c r="N108" s="180" t="s">
        <v>42</v>
      </c>
      <c r="O108" s="41"/>
      <c r="P108" s="181">
        <f>O108*H108</f>
        <v>0</v>
      </c>
      <c r="Q108" s="181">
        <v>1.8400000000000001E-3</v>
      </c>
      <c r="R108" s="181">
        <f>Q108*H108</f>
        <v>2.5760000000000002E-2</v>
      </c>
      <c r="S108" s="181">
        <v>0</v>
      </c>
      <c r="T108" s="182">
        <f>S108*H108</f>
        <v>0</v>
      </c>
      <c r="AR108" s="23" t="s">
        <v>233</v>
      </c>
      <c r="AT108" s="23" t="s">
        <v>142</v>
      </c>
      <c r="AU108" s="23" t="s">
        <v>81</v>
      </c>
      <c r="AY108" s="23" t="s">
        <v>139</v>
      </c>
      <c r="BE108" s="183">
        <f>IF(N108="základní",J108,0)</f>
        <v>0</v>
      </c>
      <c r="BF108" s="183">
        <f>IF(N108="snížená",J108,0)</f>
        <v>0</v>
      </c>
      <c r="BG108" s="183">
        <f>IF(N108="zákl. přenesená",J108,0)</f>
        <v>0</v>
      </c>
      <c r="BH108" s="183">
        <f>IF(N108="sníž. přenesená",J108,0)</f>
        <v>0</v>
      </c>
      <c r="BI108" s="183">
        <f>IF(N108="nulová",J108,0)</f>
        <v>0</v>
      </c>
      <c r="BJ108" s="23" t="s">
        <v>79</v>
      </c>
      <c r="BK108" s="183">
        <f>ROUND(I108*H108,2)</f>
        <v>0</v>
      </c>
      <c r="BL108" s="23" t="s">
        <v>233</v>
      </c>
      <c r="BM108" s="23" t="s">
        <v>1137</v>
      </c>
    </row>
    <row r="109" spans="2:65" s="1" customFormat="1" ht="54">
      <c r="B109" s="40"/>
      <c r="D109" s="184" t="s">
        <v>149</v>
      </c>
      <c r="F109" s="185" t="s">
        <v>1138</v>
      </c>
      <c r="I109" s="186"/>
      <c r="L109" s="40"/>
      <c r="M109" s="187"/>
      <c r="N109" s="41"/>
      <c r="O109" s="41"/>
      <c r="P109" s="41"/>
      <c r="Q109" s="41"/>
      <c r="R109" s="41"/>
      <c r="S109" s="41"/>
      <c r="T109" s="69"/>
      <c r="AT109" s="23" t="s">
        <v>149</v>
      </c>
      <c r="AU109" s="23" t="s">
        <v>81</v>
      </c>
    </row>
    <row r="110" spans="2:65" s="11" customFormat="1">
      <c r="B110" s="188"/>
      <c r="D110" s="184" t="s">
        <v>151</v>
      </c>
      <c r="E110" s="189" t="s">
        <v>5</v>
      </c>
      <c r="F110" s="190" t="s">
        <v>1139</v>
      </c>
      <c r="H110" s="191">
        <v>14</v>
      </c>
      <c r="I110" s="192"/>
      <c r="L110" s="188"/>
      <c r="M110" s="193"/>
      <c r="N110" s="194"/>
      <c r="O110" s="194"/>
      <c r="P110" s="194"/>
      <c r="Q110" s="194"/>
      <c r="R110" s="194"/>
      <c r="S110" s="194"/>
      <c r="T110" s="195"/>
      <c r="AT110" s="189" t="s">
        <v>151</v>
      </c>
      <c r="AU110" s="189" t="s">
        <v>81</v>
      </c>
      <c r="AV110" s="11" t="s">
        <v>81</v>
      </c>
      <c r="AW110" s="11" t="s">
        <v>34</v>
      </c>
      <c r="AX110" s="11" t="s">
        <v>71</v>
      </c>
      <c r="AY110" s="189" t="s">
        <v>139</v>
      </c>
    </row>
    <row r="111" spans="2:65" s="12" customFormat="1">
      <c r="B111" s="196"/>
      <c r="D111" s="184" t="s">
        <v>151</v>
      </c>
      <c r="E111" s="197" t="s">
        <v>5</v>
      </c>
      <c r="F111" s="198" t="s">
        <v>154</v>
      </c>
      <c r="H111" s="199">
        <v>14</v>
      </c>
      <c r="I111" s="200"/>
      <c r="L111" s="196"/>
      <c r="M111" s="201"/>
      <c r="N111" s="202"/>
      <c r="O111" s="202"/>
      <c r="P111" s="202"/>
      <c r="Q111" s="202"/>
      <c r="R111" s="202"/>
      <c r="S111" s="202"/>
      <c r="T111" s="203"/>
      <c r="AT111" s="197" t="s">
        <v>151</v>
      </c>
      <c r="AU111" s="197" t="s">
        <v>81</v>
      </c>
      <c r="AV111" s="12" t="s">
        <v>147</v>
      </c>
      <c r="AW111" s="12" t="s">
        <v>34</v>
      </c>
      <c r="AX111" s="12" t="s">
        <v>79</v>
      </c>
      <c r="AY111" s="197" t="s">
        <v>139</v>
      </c>
    </row>
    <row r="112" spans="2:65" s="1" customFormat="1" ht="25.5" customHeight="1">
      <c r="B112" s="172"/>
      <c r="C112" s="173" t="s">
        <v>211</v>
      </c>
      <c r="D112" s="173" t="s">
        <v>142</v>
      </c>
      <c r="E112" s="174" t="s">
        <v>1140</v>
      </c>
      <c r="F112" s="175" t="s">
        <v>1141</v>
      </c>
      <c r="G112" s="176" t="s">
        <v>162</v>
      </c>
      <c r="H112" s="177">
        <v>14</v>
      </c>
      <c r="I112" s="178"/>
      <c r="J112" s="177">
        <f>ROUND(I112*H112,2)</f>
        <v>0</v>
      </c>
      <c r="K112" s="175" t="s">
        <v>146</v>
      </c>
      <c r="L112" s="40"/>
      <c r="M112" s="179" t="s">
        <v>5</v>
      </c>
      <c r="N112" s="180" t="s">
        <v>42</v>
      </c>
      <c r="O112" s="41"/>
      <c r="P112" s="181">
        <f>O112*H112</f>
        <v>0</v>
      </c>
      <c r="Q112" s="181">
        <v>8.0999999999999996E-4</v>
      </c>
      <c r="R112" s="181">
        <f>Q112*H112</f>
        <v>1.1339999999999999E-2</v>
      </c>
      <c r="S112" s="181">
        <v>0</v>
      </c>
      <c r="T112" s="182">
        <f>S112*H112</f>
        <v>0</v>
      </c>
      <c r="AR112" s="23" t="s">
        <v>233</v>
      </c>
      <c r="AT112" s="23" t="s">
        <v>142</v>
      </c>
      <c r="AU112" s="23" t="s">
        <v>81</v>
      </c>
      <c r="AY112" s="23" t="s">
        <v>139</v>
      </c>
      <c r="BE112" s="183">
        <f>IF(N112="základní",J112,0)</f>
        <v>0</v>
      </c>
      <c r="BF112" s="183">
        <f>IF(N112="snížená",J112,0)</f>
        <v>0</v>
      </c>
      <c r="BG112" s="183">
        <f>IF(N112="zákl. přenesená",J112,0)</f>
        <v>0</v>
      </c>
      <c r="BH112" s="183">
        <f>IF(N112="sníž. přenesená",J112,0)</f>
        <v>0</v>
      </c>
      <c r="BI112" s="183">
        <f>IF(N112="nulová",J112,0)</f>
        <v>0</v>
      </c>
      <c r="BJ112" s="23" t="s">
        <v>79</v>
      </c>
      <c r="BK112" s="183">
        <f>ROUND(I112*H112,2)</f>
        <v>0</v>
      </c>
      <c r="BL112" s="23" t="s">
        <v>233</v>
      </c>
      <c r="BM112" s="23" t="s">
        <v>1142</v>
      </c>
    </row>
    <row r="113" spans="2:65" s="1" customFormat="1" ht="54">
      <c r="B113" s="40"/>
      <c r="D113" s="184" t="s">
        <v>149</v>
      </c>
      <c r="F113" s="185" t="s">
        <v>1138</v>
      </c>
      <c r="I113" s="186"/>
      <c r="L113" s="40"/>
      <c r="M113" s="187"/>
      <c r="N113" s="41"/>
      <c r="O113" s="41"/>
      <c r="P113" s="41"/>
      <c r="Q113" s="41"/>
      <c r="R113" s="41"/>
      <c r="S113" s="41"/>
      <c r="T113" s="69"/>
      <c r="AT113" s="23" t="s">
        <v>149</v>
      </c>
      <c r="AU113" s="23" t="s">
        <v>81</v>
      </c>
    </row>
    <row r="114" spans="2:65" s="1" customFormat="1" ht="25.5" customHeight="1">
      <c r="B114" s="172"/>
      <c r="C114" s="173" t="s">
        <v>215</v>
      </c>
      <c r="D114" s="173" t="s">
        <v>142</v>
      </c>
      <c r="E114" s="174" t="s">
        <v>1143</v>
      </c>
      <c r="F114" s="175" t="s">
        <v>1144</v>
      </c>
      <c r="G114" s="176" t="s">
        <v>196</v>
      </c>
      <c r="H114" s="177">
        <v>18.2</v>
      </c>
      <c r="I114" s="178"/>
      <c r="J114" s="177">
        <f>ROUND(I114*H114,2)</f>
        <v>0</v>
      </c>
      <c r="K114" s="175" t="s">
        <v>146</v>
      </c>
      <c r="L114" s="40"/>
      <c r="M114" s="179" t="s">
        <v>5</v>
      </c>
      <c r="N114" s="180" t="s">
        <v>42</v>
      </c>
      <c r="O114" s="41"/>
      <c r="P114" s="181">
        <f>O114*H114</f>
        <v>0</v>
      </c>
      <c r="Q114" s="181">
        <v>6.9999999999999999E-4</v>
      </c>
      <c r="R114" s="181">
        <f>Q114*H114</f>
        <v>1.274E-2</v>
      </c>
      <c r="S114" s="181">
        <v>0</v>
      </c>
      <c r="T114" s="182">
        <f>S114*H114</f>
        <v>0</v>
      </c>
      <c r="AR114" s="23" t="s">
        <v>233</v>
      </c>
      <c r="AT114" s="23" t="s">
        <v>142</v>
      </c>
      <c r="AU114" s="23" t="s">
        <v>81</v>
      </c>
      <c r="AY114" s="23" t="s">
        <v>139</v>
      </c>
      <c r="BE114" s="183">
        <f>IF(N114="základní",J114,0)</f>
        <v>0</v>
      </c>
      <c r="BF114" s="183">
        <f>IF(N114="snížená",J114,0)</f>
        <v>0</v>
      </c>
      <c r="BG114" s="183">
        <f>IF(N114="zákl. přenesená",J114,0)</f>
        <v>0</v>
      </c>
      <c r="BH114" s="183">
        <f>IF(N114="sníž. přenesená",J114,0)</f>
        <v>0</v>
      </c>
      <c r="BI114" s="183">
        <f>IF(N114="nulová",J114,0)</f>
        <v>0</v>
      </c>
      <c r="BJ114" s="23" t="s">
        <v>79</v>
      </c>
      <c r="BK114" s="183">
        <f>ROUND(I114*H114,2)</f>
        <v>0</v>
      </c>
      <c r="BL114" s="23" t="s">
        <v>233</v>
      </c>
      <c r="BM114" s="23" t="s">
        <v>1145</v>
      </c>
    </row>
    <row r="115" spans="2:65" s="1" customFormat="1" ht="27">
      <c r="B115" s="40"/>
      <c r="D115" s="184" t="s">
        <v>149</v>
      </c>
      <c r="F115" s="185" t="s">
        <v>1146</v>
      </c>
      <c r="I115" s="186"/>
      <c r="L115" s="40"/>
      <c r="M115" s="187"/>
      <c r="N115" s="41"/>
      <c r="O115" s="41"/>
      <c r="P115" s="41"/>
      <c r="Q115" s="41"/>
      <c r="R115" s="41"/>
      <c r="S115" s="41"/>
      <c r="T115" s="69"/>
      <c r="AT115" s="23" t="s">
        <v>149</v>
      </c>
      <c r="AU115" s="23" t="s">
        <v>81</v>
      </c>
    </row>
    <row r="116" spans="2:65" s="11" customFormat="1">
      <c r="B116" s="188"/>
      <c r="D116" s="184" t="s">
        <v>151</v>
      </c>
      <c r="E116" s="189" t="s">
        <v>5</v>
      </c>
      <c r="F116" s="190" t="s">
        <v>1147</v>
      </c>
      <c r="H116" s="191">
        <v>18.2</v>
      </c>
      <c r="I116" s="192"/>
      <c r="L116" s="188"/>
      <c r="M116" s="193"/>
      <c r="N116" s="194"/>
      <c r="O116" s="194"/>
      <c r="P116" s="194"/>
      <c r="Q116" s="194"/>
      <c r="R116" s="194"/>
      <c r="S116" s="194"/>
      <c r="T116" s="195"/>
      <c r="AT116" s="189" t="s">
        <v>151</v>
      </c>
      <c r="AU116" s="189" t="s">
        <v>81</v>
      </c>
      <c r="AV116" s="11" t="s">
        <v>81</v>
      </c>
      <c r="AW116" s="11" t="s">
        <v>34</v>
      </c>
      <c r="AX116" s="11" t="s">
        <v>71</v>
      </c>
      <c r="AY116" s="189" t="s">
        <v>139</v>
      </c>
    </row>
    <row r="117" spans="2:65" s="12" customFormat="1">
      <c r="B117" s="196"/>
      <c r="D117" s="184" t="s">
        <v>151</v>
      </c>
      <c r="E117" s="197" t="s">
        <v>5</v>
      </c>
      <c r="F117" s="198" t="s">
        <v>154</v>
      </c>
      <c r="H117" s="199">
        <v>18.2</v>
      </c>
      <c r="I117" s="200"/>
      <c r="L117" s="196"/>
      <c r="M117" s="201"/>
      <c r="N117" s="202"/>
      <c r="O117" s="202"/>
      <c r="P117" s="202"/>
      <c r="Q117" s="202"/>
      <c r="R117" s="202"/>
      <c r="S117" s="202"/>
      <c r="T117" s="203"/>
      <c r="AT117" s="197" t="s">
        <v>151</v>
      </c>
      <c r="AU117" s="197" t="s">
        <v>81</v>
      </c>
      <c r="AV117" s="12" t="s">
        <v>147</v>
      </c>
      <c r="AW117" s="12" t="s">
        <v>34</v>
      </c>
      <c r="AX117" s="12" t="s">
        <v>79</v>
      </c>
      <c r="AY117" s="197" t="s">
        <v>139</v>
      </c>
    </row>
    <row r="118" spans="2:65" s="1" customFormat="1" ht="38.25" customHeight="1">
      <c r="B118" s="172"/>
      <c r="C118" s="173" t="s">
        <v>221</v>
      </c>
      <c r="D118" s="173" t="s">
        <v>142</v>
      </c>
      <c r="E118" s="174" t="s">
        <v>1148</v>
      </c>
      <c r="F118" s="175" t="s">
        <v>1149</v>
      </c>
      <c r="G118" s="176" t="s">
        <v>196</v>
      </c>
      <c r="H118" s="177">
        <v>18.2</v>
      </c>
      <c r="I118" s="178"/>
      <c r="J118" s="177">
        <f>ROUND(I118*H118,2)</f>
        <v>0</v>
      </c>
      <c r="K118" s="175" t="s">
        <v>146</v>
      </c>
      <c r="L118" s="40"/>
      <c r="M118" s="179" t="s">
        <v>5</v>
      </c>
      <c r="N118" s="180" t="s">
        <v>42</v>
      </c>
      <c r="O118" s="41"/>
      <c r="P118" s="181">
        <f>O118*H118</f>
        <v>0</v>
      </c>
      <c r="Q118" s="181">
        <v>6.9999999999999994E-5</v>
      </c>
      <c r="R118" s="181">
        <f>Q118*H118</f>
        <v>1.2739999999999997E-3</v>
      </c>
      <c r="S118" s="181">
        <v>0</v>
      </c>
      <c r="T118" s="182">
        <f>S118*H118</f>
        <v>0</v>
      </c>
      <c r="AR118" s="23" t="s">
        <v>147</v>
      </c>
      <c r="AT118" s="23" t="s">
        <v>142</v>
      </c>
      <c r="AU118" s="23" t="s">
        <v>81</v>
      </c>
      <c r="AY118" s="23" t="s">
        <v>139</v>
      </c>
      <c r="BE118" s="183">
        <f>IF(N118="základní",J118,0)</f>
        <v>0</v>
      </c>
      <c r="BF118" s="183">
        <f>IF(N118="snížená",J118,0)</f>
        <v>0</v>
      </c>
      <c r="BG118" s="183">
        <f>IF(N118="zákl. přenesená",J118,0)</f>
        <v>0</v>
      </c>
      <c r="BH118" s="183">
        <f>IF(N118="sníž. přenesená",J118,0)</f>
        <v>0</v>
      </c>
      <c r="BI118" s="183">
        <f>IF(N118="nulová",J118,0)</f>
        <v>0</v>
      </c>
      <c r="BJ118" s="23" t="s">
        <v>79</v>
      </c>
      <c r="BK118" s="183">
        <f>ROUND(I118*H118,2)</f>
        <v>0</v>
      </c>
      <c r="BL118" s="23" t="s">
        <v>147</v>
      </c>
      <c r="BM118" s="23" t="s">
        <v>1150</v>
      </c>
    </row>
    <row r="119" spans="2:65" s="1" customFormat="1" ht="27">
      <c r="B119" s="40"/>
      <c r="D119" s="184" t="s">
        <v>149</v>
      </c>
      <c r="F119" s="185" t="s">
        <v>1151</v>
      </c>
      <c r="I119" s="186"/>
      <c r="L119" s="40"/>
      <c r="M119" s="187"/>
      <c r="N119" s="41"/>
      <c r="O119" s="41"/>
      <c r="P119" s="41"/>
      <c r="Q119" s="41"/>
      <c r="R119" s="41"/>
      <c r="S119" s="41"/>
      <c r="T119" s="69"/>
      <c r="AT119" s="23" t="s">
        <v>149</v>
      </c>
      <c r="AU119" s="23" t="s">
        <v>81</v>
      </c>
    </row>
    <row r="120" spans="2:65" s="11" customFormat="1">
      <c r="B120" s="188"/>
      <c r="D120" s="184" t="s">
        <v>151</v>
      </c>
      <c r="E120" s="189" t="s">
        <v>5</v>
      </c>
      <c r="F120" s="190" t="s">
        <v>1152</v>
      </c>
      <c r="H120" s="191">
        <v>18.2</v>
      </c>
      <c r="I120" s="192"/>
      <c r="L120" s="188"/>
      <c r="M120" s="193"/>
      <c r="N120" s="194"/>
      <c r="O120" s="194"/>
      <c r="P120" s="194"/>
      <c r="Q120" s="194"/>
      <c r="R120" s="194"/>
      <c r="S120" s="194"/>
      <c r="T120" s="195"/>
      <c r="AT120" s="189" t="s">
        <v>151</v>
      </c>
      <c r="AU120" s="189" t="s">
        <v>81</v>
      </c>
      <c r="AV120" s="11" t="s">
        <v>81</v>
      </c>
      <c r="AW120" s="11" t="s">
        <v>34</v>
      </c>
      <c r="AX120" s="11" t="s">
        <v>71</v>
      </c>
      <c r="AY120" s="189" t="s">
        <v>139</v>
      </c>
    </row>
    <row r="121" spans="2:65" s="12" customFormat="1">
      <c r="B121" s="196"/>
      <c r="D121" s="184" t="s">
        <v>151</v>
      </c>
      <c r="E121" s="197" t="s">
        <v>5</v>
      </c>
      <c r="F121" s="198" t="s">
        <v>154</v>
      </c>
      <c r="H121" s="199">
        <v>18.2</v>
      </c>
      <c r="I121" s="200"/>
      <c r="L121" s="196"/>
      <c r="M121" s="201"/>
      <c r="N121" s="202"/>
      <c r="O121" s="202"/>
      <c r="P121" s="202"/>
      <c r="Q121" s="202"/>
      <c r="R121" s="202"/>
      <c r="S121" s="202"/>
      <c r="T121" s="203"/>
      <c r="AT121" s="197" t="s">
        <v>151</v>
      </c>
      <c r="AU121" s="197" t="s">
        <v>81</v>
      </c>
      <c r="AV121" s="12" t="s">
        <v>147</v>
      </c>
      <c r="AW121" s="12" t="s">
        <v>34</v>
      </c>
      <c r="AX121" s="12" t="s">
        <v>79</v>
      </c>
      <c r="AY121" s="197" t="s">
        <v>139</v>
      </c>
    </row>
    <row r="122" spans="2:65" s="1" customFormat="1" ht="38.25" customHeight="1">
      <c r="B122" s="172"/>
      <c r="C122" s="173" t="s">
        <v>11</v>
      </c>
      <c r="D122" s="173" t="s">
        <v>142</v>
      </c>
      <c r="E122" s="174" t="s">
        <v>1153</v>
      </c>
      <c r="F122" s="175" t="s">
        <v>1154</v>
      </c>
      <c r="G122" s="176" t="s">
        <v>173</v>
      </c>
      <c r="H122" s="177">
        <v>0.05</v>
      </c>
      <c r="I122" s="178"/>
      <c r="J122" s="177">
        <f>ROUND(I122*H122,2)</f>
        <v>0</v>
      </c>
      <c r="K122" s="175" t="s">
        <v>146</v>
      </c>
      <c r="L122" s="40"/>
      <c r="M122" s="179" t="s">
        <v>5</v>
      </c>
      <c r="N122" s="180" t="s">
        <v>42</v>
      </c>
      <c r="O122" s="41"/>
      <c r="P122" s="181">
        <f>O122*H122</f>
        <v>0</v>
      </c>
      <c r="Q122" s="181">
        <v>0</v>
      </c>
      <c r="R122" s="181">
        <f>Q122*H122</f>
        <v>0</v>
      </c>
      <c r="S122" s="181">
        <v>0</v>
      </c>
      <c r="T122" s="182">
        <f>S122*H122</f>
        <v>0</v>
      </c>
      <c r="AR122" s="23" t="s">
        <v>233</v>
      </c>
      <c r="AT122" s="23" t="s">
        <v>142</v>
      </c>
      <c r="AU122" s="23" t="s">
        <v>81</v>
      </c>
      <c r="AY122" s="23" t="s">
        <v>139</v>
      </c>
      <c r="BE122" s="183">
        <f>IF(N122="základní",J122,0)</f>
        <v>0</v>
      </c>
      <c r="BF122" s="183">
        <f>IF(N122="snížená",J122,0)</f>
        <v>0</v>
      </c>
      <c r="BG122" s="183">
        <f>IF(N122="zákl. přenesená",J122,0)</f>
        <v>0</v>
      </c>
      <c r="BH122" s="183">
        <f>IF(N122="sníž. přenesená",J122,0)</f>
        <v>0</v>
      </c>
      <c r="BI122" s="183">
        <f>IF(N122="nulová",J122,0)</f>
        <v>0</v>
      </c>
      <c r="BJ122" s="23" t="s">
        <v>79</v>
      </c>
      <c r="BK122" s="183">
        <f>ROUND(I122*H122,2)</f>
        <v>0</v>
      </c>
      <c r="BL122" s="23" t="s">
        <v>233</v>
      </c>
      <c r="BM122" s="23" t="s">
        <v>1155</v>
      </c>
    </row>
    <row r="123" spans="2:65" s="1" customFormat="1" ht="121.5">
      <c r="B123" s="40"/>
      <c r="D123" s="184" t="s">
        <v>149</v>
      </c>
      <c r="F123" s="185" t="s">
        <v>1156</v>
      </c>
      <c r="I123" s="186"/>
      <c r="L123" s="40"/>
      <c r="M123" s="187"/>
      <c r="N123" s="41"/>
      <c r="O123" s="41"/>
      <c r="P123" s="41"/>
      <c r="Q123" s="41"/>
      <c r="R123" s="41"/>
      <c r="S123" s="41"/>
      <c r="T123" s="69"/>
      <c r="AT123" s="23" t="s">
        <v>149</v>
      </c>
      <c r="AU123" s="23" t="s">
        <v>81</v>
      </c>
    </row>
    <row r="124" spans="2:65" s="1" customFormat="1" ht="38.25" customHeight="1">
      <c r="B124" s="172"/>
      <c r="C124" s="173" t="s">
        <v>233</v>
      </c>
      <c r="D124" s="173" t="s">
        <v>142</v>
      </c>
      <c r="E124" s="174" t="s">
        <v>1157</v>
      </c>
      <c r="F124" s="175" t="s">
        <v>1158</v>
      </c>
      <c r="G124" s="176" t="s">
        <v>173</v>
      </c>
      <c r="H124" s="177">
        <v>0.05</v>
      </c>
      <c r="I124" s="178"/>
      <c r="J124" s="177">
        <f>ROUND(I124*H124,2)</f>
        <v>0</v>
      </c>
      <c r="K124" s="175" t="s">
        <v>146</v>
      </c>
      <c r="L124" s="40"/>
      <c r="M124" s="179" t="s">
        <v>5</v>
      </c>
      <c r="N124" s="180" t="s">
        <v>42</v>
      </c>
      <c r="O124" s="41"/>
      <c r="P124" s="181">
        <f>O124*H124</f>
        <v>0</v>
      </c>
      <c r="Q124" s="181">
        <v>0</v>
      </c>
      <c r="R124" s="181">
        <f>Q124*H124</f>
        <v>0</v>
      </c>
      <c r="S124" s="181">
        <v>0</v>
      </c>
      <c r="T124" s="182">
        <f>S124*H124</f>
        <v>0</v>
      </c>
      <c r="AR124" s="23" t="s">
        <v>233</v>
      </c>
      <c r="AT124" s="23" t="s">
        <v>142</v>
      </c>
      <c r="AU124" s="23" t="s">
        <v>81</v>
      </c>
      <c r="AY124" s="23" t="s">
        <v>139</v>
      </c>
      <c r="BE124" s="183">
        <f>IF(N124="základní",J124,0)</f>
        <v>0</v>
      </c>
      <c r="BF124" s="183">
        <f>IF(N124="snížená",J124,0)</f>
        <v>0</v>
      </c>
      <c r="BG124" s="183">
        <f>IF(N124="zákl. přenesená",J124,0)</f>
        <v>0</v>
      </c>
      <c r="BH124" s="183">
        <f>IF(N124="sníž. přenesená",J124,0)</f>
        <v>0</v>
      </c>
      <c r="BI124" s="183">
        <f>IF(N124="nulová",J124,0)</f>
        <v>0</v>
      </c>
      <c r="BJ124" s="23" t="s">
        <v>79</v>
      </c>
      <c r="BK124" s="183">
        <f>ROUND(I124*H124,2)</f>
        <v>0</v>
      </c>
      <c r="BL124" s="23" t="s">
        <v>233</v>
      </c>
      <c r="BM124" s="23" t="s">
        <v>1159</v>
      </c>
    </row>
    <row r="125" spans="2:65" s="1" customFormat="1" ht="121.5">
      <c r="B125" s="40"/>
      <c r="D125" s="184" t="s">
        <v>149</v>
      </c>
      <c r="F125" s="185" t="s">
        <v>1156</v>
      </c>
      <c r="I125" s="186"/>
      <c r="L125" s="40"/>
      <c r="M125" s="187"/>
      <c r="N125" s="41"/>
      <c r="O125" s="41"/>
      <c r="P125" s="41"/>
      <c r="Q125" s="41"/>
      <c r="R125" s="41"/>
      <c r="S125" s="41"/>
      <c r="T125" s="69"/>
      <c r="AT125" s="23" t="s">
        <v>149</v>
      </c>
      <c r="AU125" s="23" t="s">
        <v>81</v>
      </c>
    </row>
    <row r="126" spans="2:65" s="10" customFormat="1" ht="29.85" customHeight="1">
      <c r="B126" s="159"/>
      <c r="D126" s="160" t="s">
        <v>70</v>
      </c>
      <c r="E126" s="170" t="s">
        <v>401</v>
      </c>
      <c r="F126" s="170" t="s">
        <v>402</v>
      </c>
      <c r="I126" s="162"/>
      <c r="J126" s="171">
        <f>BK126</f>
        <v>0</v>
      </c>
      <c r="L126" s="159"/>
      <c r="M126" s="164"/>
      <c r="N126" s="165"/>
      <c r="O126" s="165"/>
      <c r="P126" s="166">
        <f>SUM(P127:P136)</f>
        <v>0</v>
      </c>
      <c r="Q126" s="165"/>
      <c r="R126" s="166">
        <f>SUM(R127:R136)</f>
        <v>0.13153000000000001</v>
      </c>
      <c r="S126" s="165"/>
      <c r="T126" s="167">
        <f>SUM(T127:T136)</f>
        <v>0</v>
      </c>
      <c r="AR126" s="160" t="s">
        <v>81</v>
      </c>
      <c r="AT126" s="168" t="s">
        <v>70</v>
      </c>
      <c r="AU126" s="168" t="s">
        <v>79</v>
      </c>
      <c r="AY126" s="160" t="s">
        <v>139</v>
      </c>
      <c r="BK126" s="169">
        <f>SUM(BK127:BK136)</f>
        <v>0</v>
      </c>
    </row>
    <row r="127" spans="2:65" s="1" customFormat="1" ht="25.5" customHeight="1">
      <c r="B127" s="172"/>
      <c r="C127" s="173" t="s">
        <v>237</v>
      </c>
      <c r="D127" s="173" t="s">
        <v>142</v>
      </c>
      <c r="E127" s="174" t="s">
        <v>1160</v>
      </c>
      <c r="F127" s="175" t="s">
        <v>1161</v>
      </c>
      <c r="G127" s="176" t="s">
        <v>406</v>
      </c>
      <c r="H127" s="177">
        <v>7</v>
      </c>
      <c r="I127" s="178"/>
      <c r="J127" s="177">
        <f>ROUND(I127*H127,2)</f>
        <v>0</v>
      </c>
      <c r="K127" s="175" t="s">
        <v>146</v>
      </c>
      <c r="L127" s="40"/>
      <c r="M127" s="179" t="s">
        <v>5</v>
      </c>
      <c r="N127" s="180" t="s">
        <v>42</v>
      </c>
      <c r="O127" s="41"/>
      <c r="P127" s="181">
        <f>O127*H127</f>
        <v>0</v>
      </c>
      <c r="Q127" s="181">
        <v>1.7250000000000001E-2</v>
      </c>
      <c r="R127" s="181">
        <f>Q127*H127</f>
        <v>0.12075000000000001</v>
      </c>
      <c r="S127" s="181">
        <v>0</v>
      </c>
      <c r="T127" s="182">
        <f>S127*H127</f>
        <v>0</v>
      </c>
      <c r="AR127" s="23" t="s">
        <v>233</v>
      </c>
      <c r="AT127" s="23" t="s">
        <v>142</v>
      </c>
      <c r="AU127" s="23" t="s">
        <v>81</v>
      </c>
      <c r="AY127" s="23" t="s">
        <v>139</v>
      </c>
      <c r="BE127" s="183">
        <f>IF(N127="základní",J127,0)</f>
        <v>0</v>
      </c>
      <c r="BF127" s="183">
        <f>IF(N127="snížená",J127,0)</f>
        <v>0</v>
      </c>
      <c r="BG127" s="183">
        <f>IF(N127="zákl. přenesená",J127,0)</f>
        <v>0</v>
      </c>
      <c r="BH127" s="183">
        <f>IF(N127="sníž. přenesená",J127,0)</f>
        <v>0</v>
      </c>
      <c r="BI127" s="183">
        <f>IF(N127="nulová",J127,0)</f>
        <v>0</v>
      </c>
      <c r="BJ127" s="23" t="s">
        <v>79</v>
      </c>
      <c r="BK127" s="183">
        <f>ROUND(I127*H127,2)</f>
        <v>0</v>
      </c>
      <c r="BL127" s="23" t="s">
        <v>233</v>
      </c>
      <c r="BM127" s="23" t="s">
        <v>1162</v>
      </c>
    </row>
    <row r="128" spans="2:65" s="1" customFormat="1" ht="54">
      <c r="B128" s="40"/>
      <c r="D128" s="184" t="s">
        <v>149</v>
      </c>
      <c r="F128" s="185" t="s">
        <v>1163</v>
      </c>
      <c r="I128" s="186"/>
      <c r="L128" s="40"/>
      <c r="M128" s="187"/>
      <c r="N128" s="41"/>
      <c r="O128" s="41"/>
      <c r="P128" s="41"/>
      <c r="Q128" s="41"/>
      <c r="R128" s="41"/>
      <c r="S128" s="41"/>
      <c r="T128" s="69"/>
      <c r="AT128" s="23" t="s">
        <v>149</v>
      </c>
      <c r="AU128" s="23" t="s">
        <v>81</v>
      </c>
    </row>
    <row r="129" spans="2:65" s="11" customFormat="1">
      <c r="B129" s="188"/>
      <c r="D129" s="184" t="s">
        <v>151</v>
      </c>
      <c r="E129" s="189" t="s">
        <v>5</v>
      </c>
      <c r="F129" s="190" t="s">
        <v>183</v>
      </c>
      <c r="H129" s="191">
        <v>7</v>
      </c>
      <c r="I129" s="192"/>
      <c r="L129" s="188"/>
      <c r="M129" s="193"/>
      <c r="N129" s="194"/>
      <c r="O129" s="194"/>
      <c r="P129" s="194"/>
      <c r="Q129" s="194"/>
      <c r="R129" s="194"/>
      <c r="S129" s="194"/>
      <c r="T129" s="195"/>
      <c r="AT129" s="189" t="s">
        <v>151</v>
      </c>
      <c r="AU129" s="189" t="s">
        <v>81</v>
      </c>
      <c r="AV129" s="11" t="s">
        <v>81</v>
      </c>
      <c r="AW129" s="11" t="s">
        <v>34</v>
      </c>
      <c r="AX129" s="11" t="s">
        <v>71</v>
      </c>
      <c r="AY129" s="189" t="s">
        <v>139</v>
      </c>
    </row>
    <row r="130" spans="2:65" s="12" customFormat="1">
      <c r="B130" s="196"/>
      <c r="D130" s="184" t="s">
        <v>151</v>
      </c>
      <c r="E130" s="197" t="s">
        <v>5</v>
      </c>
      <c r="F130" s="198" t="s">
        <v>154</v>
      </c>
      <c r="H130" s="199">
        <v>7</v>
      </c>
      <c r="I130" s="200"/>
      <c r="L130" s="196"/>
      <c r="M130" s="201"/>
      <c r="N130" s="202"/>
      <c r="O130" s="202"/>
      <c r="P130" s="202"/>
      <c r="Q130" s="202"/>
      <c r="R130" s="202"/>
      <c r="S130" s="202"/>
      <c r="T130" s="203"/>
      <c r="AT130" s="197" t="s">
        <v>151</v>
      </c>
      <c r="AU130" s="197" t="s">
        <v>81</v>
      </c>
      <c r="AV130" s="12" t="s">
        <v>147</v>
      </c>
      <c r="AW130" s="12" t="s">
        <v>34</v>
      </c>
      <c r="AX130" s="12" t="s">
        <v>79</v>
      </c>
      <c r="AY130" s="197" t="s">
        <v>139</v>
      </c>
    </row>
    <row r="131" spans="2:65" s="1" customFormat="1" ht="16.5" customHeight="1">
      <c r="B131" s="172"/>
      <c r="C131" s="173" t="s">
        <v>242</v>
      </c>
      <c r="D131" s="173" t="s">
        <v>142</v>
      </c>
      <c r="E131" s="174" t="s">
        <v>1164</v>
      </c>
      <c r="F131" s="175" t="s">
        <v>1165</v>
      </c>
      <c r="G131" s="176" t="s">
        <v>406</v>
      </c>
      <c r="H131" s="177">
        <v>7</v>
      </c>
      <c r="I131" s="178"/>
      <c r="J131" s="177">
        <f>ROUND(I131*H131,2)</f>
        <v>0</v>
      </c>
      <c r="K131" s="175" t="s">
        <v>146</v>
      </c>
      <c r="L131" s="40"/>
      <c r="M131" s="179" t="s">
        <v>5</v>
      </c>
      <c r="N131" s="180" t="s">
        <v>42</v>
      </c>
      <c r="O131" s="41"/>
      <c r="P131" s="181">
        <f>O131*H131</f>
        <v>0</v>
      </c>
      <c r="Q131" s="181">
        <v>1.5399999999999999E-3</v>
      </c>
      <c r="R131" s="181">
        <f>Q131*H131</f>
        <v>1.078E-2</v>
      </c>
      <c r="S131" s="181">
        <v>0</v>
      </c>
      <c r="T131" s="182">
        <f>S131*H131</f>
        <v>0</v>
      </c>
      <c r="AR131" s="23" t="s">
        <v>233</v>
      </c>
      <c r="AT131" s="23" t="s">
        <v>142</v>
      </c>
      <c r="AU131" s="23" t="s">
        <v>81</v>
      </c>
      <c r="AY131" s="23" t="s">
        <v>139</v>
      </c>
      <c r="BE131" s="183">
        <f>IF(N131="základní",J131,0)</f>
        <v>0</v>
      </c>
      <c r="BF131" s="183">
        <f>IF(N131="snížená",J131,0)</f>
        <v>0</v>
      </c>
      <c r="BG131" s="183">
        <f>IF(N131="zákl. přenesená",J131,0)</f>
        <v>0</v>
      </c>
      <c r="BH131" s="183">
        <f>IF(N131="sníž. přenesená",J131,0)</f>
        <v>0</v>
      </c>
      <c r="BI131" s="183">
        <f>IF(N131="nulová",J131,0)</f>
        <v>0</v>
      </c>
      <c r="BJ131" s="23" t="s">
        <v>79</v>
      </c>
      <c r="BK131" s="183">
        <f>ROUND(I131*H131,2)</f>
        <v>0</v>
      </c>
      <c r="BL131" s="23" t="s">
        <v>233</v>
      </c>
      <c r="BM131" s="23" t="s">
        <v>1166</v>
      </c>
    </row>
    <row r="132" spans="2:65" s="1" customFormat="1" ht="27">
      <c r="B132" s="40"/>
      <c r="D132" s="184" t="s">
        <v>149</v>
      </c>
      <c r="F132" s="185" t="s">
        <v>1167</v>
      </c>
      <c r="I132" s="186"/>
      <c r="L132" s="40"/>
      <c r="M132" s="187"/>
      <c r="N132" s="41"/>
      <c r="O132" s="41"/>
      <c r="P132" s="41"/>
      <c r="Q132" s="41"/>
      <c r="R132" s="41"/>
      <c r="S132" s="41"/>
      <c r="T132" s="69"/>
      <c r="AT132" s="23" t="s">
        <v>149</v>
      </c>
      <c r="AU132" s="23" t="s">
        <v>81</v>
      </c>
    </row>
    <row r="133" spans="2:65" s="1" customFormat="1" ht="38.25" customHeight="1">
      <c r="B133" s="172"/>
      <c r="C133" s="173" t="s">
        <v>251</v>
      </c>
      <c r="D133" s="173" t="s">
        <v>142</v>
      </c>
      <c r="E133" s="174" t="s">
        <v>1168</v>
      </c>
      <c r="F133" s="175" t="s">
        <v>1169</v>
      </c>
      <c r="G133" s="176" t="s">
        <v>173</v>
      </c>
      <c r="H133" s="177">
        <v>0.13</v>
      </c>
      <c r="I133" s="178"/>
      <c r="J133" s="177">
        <f>ROUND(I133*H133,2)</f>
        <v>0</v>
      </c>
      <c r="K133" s="175" t="s">
        <v>146</v>
      </c>
      <c r="L133" s="40"/>
      <c r="M133" s="179" t="s">
        <v>5</v>
      </c>
      <c r="N133" s="180" t="s">
        <v>42</v>
      </c>
      <c r="O133" s="41"/>
      <c r="P133" s="181">
        <f>O133*H133</f>
        <v>0</v>
      </c>
      <c r="Q133" s="181">
        <v>0</v>
      </c>
      <c r="R133" s="181">
        <f>Q133*H133</f>
        <v>0</v>
      </c>
      <c r="S133" s="181">
        <v>0</v>
      </c>
      <c r="T133" s="182">
        <f>S133*H133</f>
        <v>0</v>
      </c>
      <c r="AR133" s="23" t="s">
        <v>233</v>
      </c>
      <c r="AT133" s="23" t="s">
        <v>142</v>
      </c>
      <c r="AU133" s="23" t="s">
        <v>81</v>
      </c>
      <c r="AY133" s="23" t="s">
        <v>139</v>
      </c>
      <c r="BE133" s="183">
        <f>IF(N133="základní",J133,0)</f>
        <v>0</v>
      </c>
      <c r="BF133" s="183">
        <f>IF(N133="snížená",J133,0)</f>
        <v>0</v>
      </c>
      <c r="BG133" s="183">
        <f>IF(N133="zákl. přenesená",J133,0)</f>
        <v>0</v>
      </c>
      <c r="BH133" s="183">
        <f>IF(N133="sníž. přenesená",J133,0)</f>
        <v>0</v>
      </c>
      <c r="BI133" s="183">
        <f>IF(N133="nulová",J133,0)</f>
        <v>0</v>
      </c>
      <c r="BJ133" s="23" t="s">
        <v>79</v>
      </c>
      <c r="BK133" s="183">
        <f>ROUND(I133*H133,2)</f>
        <v>0</v>
      </c>
      <c r="BL133" s="23" t="s">
        <v>233</v>
      </c>
      <c r="BM133" s="23" t="s">
        <v>1170</v>
      </c>
    </row>
    <row r="134" spans="2:65" s="1" customFormat="1" ht="121.5">
      <c r="B134" s="40"/>
      <c r="D134" s="184" t="s">
        <v>149</v>
      </c>
      <c r="F134" s="185" t="s">
        <v>1171</v>
      </c>
      <c r="I134" s="186"/>
      <c r="L134" s="40"/>
      <c r="M134" s="187"/>
      <c r="N134" s="41"/>
      <c r="O134" s="41"/>
      <c r="P134" s="41"/>
      <c r="Q134" s="41"/>
      <c r="R134" s="41"/>
      <c r="S134" s="41"/>
      <c r="T134" s="69"/>
      <c r="AT134" s="23" t="s">
        <v>149</v>
      </c>
      <c r="AU134" s="23" t="s">
        <v>81</v>
      </c>
    </row>
    <row r="135" spans="2:65" s="1" customFormat="1" ht="38.25" customHeight="1">
      <c r="B135" s="172"/>
      <c r="C135" s="173" t="s">
        <v>258</v>
      </c>
      <c r="D135" s="173" t="s">
        <v>142</v>
      </c>
      <c r="E135" s="174" t="s">
        <v>1172</v>
      </c>
      <c r="F135" s="175" t="s">
        <v>1173</v>
      </c>
      <c r="G135" s="176" t="s">
        <v>173</v>
      </c>
      <c r="H135" s="177">
        <v>0.13</v>
      </c>
      <c r="I135" s="178"/>
      <c r="J135" s="177">
        <f>ROUND(I135*H135,2)</f>
        <v>0</v>
      </c>
      <c r="K135" s="175" t="s">
        <v>146</v>
      </c>
      <c r="L135" s="40"/>
      <c r="M135" s="179" t="s">
        <v>5</v>
      </c>
      <c r="N135" s="180" t="s">
        <v>42</v>
      </c>
      <c r="O135" s="41"/>
      <c r="P135" s="181">
        <f>O135*H135</f>
        <v>0</v>
      </c>
      <c r="Q135" s="181">
        <v>0</v>
      </c>
      <c r="R135" s="181">
        <f>Q135*H135</f>
        <v>0</v>
      </c>
      <c r="S135" s="181">
        <v>0</v>
      </c>
      <c r="T135" s="182">
        <f>S135*H135</f>
        <v>0</v>
      </c>
      <c r="AR135" s="23" t="s">
        <v>233</v>
      </c>
      <c r="AT135" s="23" t="s">
        <v>142</v>
      </c>
      <c r="AU135" s="23" t="s">
        <v>81</v>
      </c>
      <c r="AY135" s="23" t="s">
        <v>139</v>
      </c>
      <c r="BE135" s="183">
        <f>IF(N135="základní",J135,0)</f>
        <v>0</v>
      </c>
      <c r="BF135" s="183">
        <f>IF(N135="snížená",J135,0)</f>
        <v>0</v>
      </c>
      <c r="BG135" s="183">
        <f>IF(N135="zákl. přenesená",J135,0)</f>
        <v>0</v>
      </c>
      <c r="BH135" s="183">
        <f>IF(N135="sníž. přenesená",J135,0)</f>
        <v>0</v>
      </c>
      <c r="BI135" s="183">
        <f>IF(N135="nulová",J135,0)</f>
        <v>0</v>
      </c>
      <c r="BJ135" s="23" t="s">
        <v>79</v>
      </c>
      <c r="BK135" s="183">
        <f>ROUND(I135*H135,2)</f>
        <v>0</v>
      </c>
      <c r="BL135" s="23" t="s">
        <v>233</v>
      </c>
      <c r="BM135" s="23" t="s">
        <v>1174</v>
      </c>
    </row>
    <row r="136" spans="2:65" s="1" customFormat="1" ht="121.5">
      <c r="B136" s="40"/>
      <c r="D136" s="184" t="s">
        <v>149</v>
      </c>
      <c r="F136" s="185" t="s">
        <v>1171</v>
      </c>
      <c r="I136" s="186"/>
      <c r="L136" s="40"/>
      <c r="M136" s="228"/>
      <c r="N136" s="224"/>
      <c r="O136" s="224"/>
      <c r="P136" s="224"/>
      <c r="Q136" s="224"/>
      <c r="R136" s="224"/>
      <c r="S136" s="224"/>
      <c r="T136" s="229"/>
      <c r="AT136" s="23" t="s">
        <v>149</v>
      </c>
      <c r="AU136" s="23" t="s">
        <v>81</v>
      </c>
    </row>
    <row r="137" spans="2:65" s="1" customFormat="1" ht="6.95" customHeight="1">
      <c r="B137" s="55"/>
      <c r="C137" s="56"/>
      <c r="D137" s="56"/>
      <c r="E137" s="56"/>
      <c r="F137" s="56"/>
      <c r="G137" s="56"/>
      <c r="H137" s="56"/>
      <c r="I137" s="126"/>
      <c r="J137" s="56"/>
      <c r="K137" s="56"/>
      <c r="L137" s="40"/>
    </row>
  </sheetData>
  <autoFilter ref="C83:K136" xr:uid="{00000000-0009-0000-0000-00000400000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xr:uid="{00000000-0004-0000-0400-000000000000}"/>
    <hyperlink ref="G1:H1" location="C54" display="2) Rekapitulace" xr:uid="{00000000-0004-0000-0400-000001000000}"/>
    <hyperlink ref="J1" location="C83" display="3) Soupis prací" xr:uid="{00000000-0004-0000-0400-000002000000}"/>
    <hyperlink ref="L1:V1" location="'Rekapitulace stavby'!C2" display="Rekapitulace stavby" xr:uid="{00000000-0004-0000-04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92"/>
  <sheetViews>
    <sheetView showGridLines="0" workbookViewId="0">
      <pane ySplit="1" topLeftCell="A73" activePane="bottomLeft" state="frozen"/>
      <selection pane="bottomLeft" activeCell="K88" sqref="K88"/>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94</v>
      </c>
      <c r="G1" s="350" t="s">
        <v>95</v>
      </c>
      <c r="H1" s="350"/>
      <c r="I1" s="102"/>
      <c r="J1" s="101" t="s">
        <v>96</v>
      </c>
      <c r="K1" s="100" t="s">
        <v>97</v>
      </c>
      <c r="L1" s="101" t="s">
        <v>98</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09" t="s">
        <v>8</v>
      </c>
      <c r="M2" s="310"/>
      <c r="N2" s="310"/>
      <c r="O2" s="310"/>
      <c r="P2" s="310"/>
      <c r="Q2" s="310"/>
      <c r="R2" s="310"/>
      <c r="S2" s="310"/>
      <c r="T2" s="310"/>
      <c r="U2" s="310"/>
      <c r="V2" s="310"/>
      <c r="AT2" s="23" t="s">
        <v>93</v>
      </c>
    </row>
    <row r="3" spans="1:70" ht="6.95" customHeight="1">
      <c r="B3" s="24"/>
      <c r="C3" s="25"/>
      <c r="D3" s="25"/>
      <c r="E3" s="25"/>
      <c r="F3" s="25"/>
      <c r="G3" s="25"/>
      <c r="H3" s="25"/>
      <c r="I3" s="103"/>
      <c r="J3" s="25"/>
      <c r="K3" s="26"/>
      <c r="AT3" s="23" t="s">
        <v>81</v>
      </c>
    </row>
    <row r="4" spans="1:70" ht="36.950000000000003" customHeight="1">
      <c r="B4" s="27"/>
      <c r="C4" s="28"/>
      <c r="D4" s="29" t="s">
        <v>99</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18</v>
      </c>
      <c r="E6" s="28"/>
      <c r="F6" s="28"/>
      <c r="G6" s="28"/>
      <c r="H6" s="28"/>
      <c r="I6" s="104"/>
      <c r="J6" s="28"/>
      <c r="K6" s="30"/>
    </row>
    <row r="7" spans="1:70" ht="16.5" customHeight="1">
      <c r="B7" s="27"/>
      <c r="C7" s="28"/>
      <c r="D7" s="28"/>
      <c r="E7" s="351" t="str">
        <f>'Rekapitulace stavby'!K6</f>
        <v>Stavební úpravy bytů na lůžkové pokoje v pavilonu L1,Domov pro os.se zdrav.postižením,Horní Bříza</v>
      </c>
      <c r="F7" s="352"/>
      <c r="G7" s="352"/>
      <c r="H7" s="352"/>
      <c r="I7" s="104"/>
      <c r="J7" s="28"/>
      <c r="K7" s="30"/>
    </row>
    <row r="8" spans="1:70" s="1" customFormat="1" ht="15">
      <c r="B8" s="40"/>
      <c r="C8" s="41"/>
      <c r="D8" s="36" t="s">
        <v>100</v>
      </c>
      <c r="E8" s="41"/>
      <c r="F8" s="41"/>
      <c r="G8" s="41"/>
      <c r="H8" s="41"/>
      <c r="I8" s="105"/>
      <c r="J8" s="41"/>
      <c r="K8" s="44"/>
    </row>
    <row r="9" spans="1:70" s="1" customFormat="1" ht="36.950000000000003" customHeight="1">
      <c r="B9" s="40"/>
      <c r="C9" s="41"/>
      <c r="D9" s="41"/>
      <c r="E9" s="353" t="s">
        <v>1175</v>
      </c>
      <c r="F9" s="354"/>
      <c r="G9" s="354"/>
      <c r="H9" s="354"/>
      <c r="I9" s="105"/>
      <c r="J9" s="41"/>
      <c r="K9" s="44"/>
    </row>
    <row r="10" spans="1:70" s="1" customFormat="1">
      <c r="B10" s="40"/>
      <c r="C10" s="41"/>
      <c r="D10" s="41"/>
      <c r="E10" s="41"/>
      <c r="F10" s="41"/>
      <c r="G10" s="41"/>
      <c r="H10" s="41"/>
      <c r="I10" s="105"/>
      <c r="J10" s="41"/>
      <c r="K10" s="44"/>
    </row>
    <row r="11" spans="1:70" s="1" customFormat="1" ht="14.45" customHeight="1">
      <c r="B11" s="40"/>
      <c r="C11" s="41"/>
      <c r="D11" s="36" t="s">
        <v>20</v>
      </c>
      <c r="E11" s="41"/>
      <c r="F11" s="34" t="s">
        <v>5</v>
      </c>
      <c r="G11" s="41"/>
      <c r="H11" s="41"/>
      <c r="I11" s="106" t="s">
        <v>21</v>
      </c>
      <c r="J11" s="34" t="s">
        <v>5</v>
      </c>
      <c r="K11" s="44"/>
    </row>
    <row r="12" spans="1:70" s="1" customFormat="1" ht="14.45" customHeight="1">
      <c r="B12" s="40"/>
      <c r="C12" s="41"/>
      <c r="D12" s="36" t="s">
        <v>22</v>
      </c>
      <c r="E12" s="41"/>
      <c r="F12" s="34" t="s">
        <v>23</v>
      </c>
      <c r="G12" s="41"/>
      <c r="H12" s="41"/>
      <c r="I12" s="106" t="s">
        <v>24</v>
      </c>
      <c r="J12" s="107" t="str">
        <f>'Rekapitulace stavby'!AN8</f>
        <v>4. 3. 2018</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26</v>
      </c>
      <c r="E14" s="41"/>
      <c r="F14" s="41"/>
      <c r="G14" s="41"/>
      <c r="H14" s="41"/>
      <c r="I14" s="106" t="s">
        <v>27</v>
      </c>
      <c r="J14" s="34" t="s">
        <v>5</v>
      </c>
      <c r="K14" s="44"/>
    </row>
    <row r="15" spans="1:70" s="1" customFormat="1" ht="18" customHeight="1">
      <c r="B15" s="40"/>
      <c r="C15" s="41"/>
      <c r="D15" s="41"/>
      <c r="E15" s="34" t="s">
        <v>28</v>
      </c>
      <c r="F15" s="41"/>
      <c r="G15" s="41"/>
      <c r="H15" s="41"/>
      <c r="I15" s="106" t="s">
        <v>29</v>
      </c>
      <c r="J15" s="34" t="s">
        <v>5</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30</v>
      </c>
      <c r="E17" s="41"/>
      <c r="F17" s="41"/>
      <c r="G17" s="41"/>
      <c r="H17" s="41"/>
      <c r="I17" s="106" t="s">
        <v>27</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29</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32</v>
      </c>
      <c r="E20" s="41"/>
      <c r="F20" s="41"/>
      <c r="G20" s="41"/>
      <c r="H20" s="41"/>
      <c r="I20" s="106" t="s">
        <v>27</v>
      </c>
      <c r="J20" s="34" t="s">
        <v>5</v>
      </c>
      <c r="K20" s="44"/>
    </row>
    <row r="21" spans="2:11" s="1" customFormat="1" ht="18" customHeight="1">
      <c r="B21" s="40"/>
      <c r="C21" s="41"/>
      <c r="D21" s="41"/>
      <c r="E21" s="34" t="s">
        <v>33</v>
      </c>
      <c r="F21" s="41"/>
      <c r="G21" s="41"/>
      <c r="H21" s="41"/>
      <c r="I21" s="106" t="s">
        <v>29</v>
      </c>
      <c r="J21" s="34" t="s">
        <v>5</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35</v>
      </c>
      <c r="E23" s="41"/>
      <c r="F23" s="41"/>
      <c r="G23" s="41"/>
      <c r="H23" s="41"/>
      <c r="I23" s="105"/>
      <c r="J23" s="41"/>
      <c r="K23" s="44"/>
    </row>
    <row r="24" spans="2:11" s="6" customFormat="1" ht="16.5" customHeight="1">
      <c r="B24" s="108"/>
      <c r="C24" s="109"/>
      <c r="D24" s="109"/>
      <c r="E24" s="342" t="s">
        <v>5</v>
      </c>
      <c r="F24" s="342"/>
      <c r="G24" s="342"/>
      <c r="H24" s="342"/>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37</v>
      </c>
      <c r="E27" s="41"/>
      <c r="F27" s="41"/>
      <c r="G27" s="41"/>
      <c r="H27" s="41"/>
      <c r="I27" s="105"/>
      <c r="J27" s="115">
        <f>ROUND(J81,2)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39</v>
      </c>
      <c r="G29" s="41"/>
      <c r="H29" s="41"/>
      <c r="I29" s="116" t="s">
        <v>38</v>
      </c>
      <c r="J29" s="45" t="s">
        <v>40</v>
      </c>
      <c r="K29" s="44"/>
    </row>
    <row r="30" spans="2:11" s="1" customFormat="1" ht="14.45" customHeight="1">
      <c r="B30" s="40"/>
      <c r="C30" s="41"/>
      <c r="D30" s="48" t="s">
        <v>41</v>
      </c>
      <c r="E30" s="48" t="s">
        <v>1390</v>
      </c>
      <c r="F30" s="117">
        <f>ROUND(SUM(BE81:BE91), 2)</f>
        <v>0</v>
      </c>
      <c r="G30" s="41"/>
      <c r="H30" s="41"/>
      <c r="I30" s="118">
        <v>0.15</v>
      </c>
      <c r="J30" s="117">
        <f>ROUND(ROUND((SUM(BE81:BE91)), 2)*I30, 2)</f>
        <v>0</v>
      </c>
      <c r="K30" s="44"/>
    </row>
    <row r="31" spans="2:11" s="1" customFormat="1" ht="14.45" customHeight="1">
      <c r="B31" s="40"/>
      <c r="C31" s="41"/>
      <c r="D31" s="41"/>
      <c r="E31" s="48" t="s">
        <v>42</v>
      </c>
      <c r="F31" s="117">
        <f>ROUND(SUM(BF81:BF91), 2)</f>
        <v>0</v>
      </c>
      <c r="G31" s="41"/>
      <c r="H31" s="41"/>
      <c r="I31" s="118">
        <v>0.21</v>
      </c>
      <c r="J31" s="117">
        <f>ROUND(ROUND((SUM(BF81:BF91)), 2)*I31, 2)</f>
        <v>0</v>
      </c>
      <c r="K31" s="44"/>
    </row>
    <row r="32" spans="2:11" s="1" customFormat="1" ht="14.45" hidden="1" customHeight="1">
      <c r="B32" s="40"/>
      <c r="C32" s="41"/>
      <c r="D32" s="41"/>
      <c r="E32" s="48" t="s">
        <v>44</v>
      </c>
      <c r="F32" s="117">
        <f>ROUND(SUM(BG81:BG91), 2)</f>
        <v>0</v>
      </c>
      <c r="G32" s="41"/>
      <c r="H32" s="41"/>
      <c r="I32" s="118">
        <v>0.21</v>
      </c>
      <c r="J32" s="117">
        <v>0</v>
      </c>
      <c r="K32" s="44"/>
    </row>
    <row r="33" spans="2:11" s="1" customFormat="1" ht="14.45" hidden="1" customHeight="1">
      <c r="B33" s="40"/>
      <c r="C33" s="41"/>
      <c r="D33" s="41"/>
      <c r="E33" s="48" t="s">
        <v>45</v>
      </c>
      <c r="F33" s="117">
        <f>ROUND(SUM(BH81:BH91), 2)</f>
        <v>0</v>
      </c>
      <c r="G33" s="41"/>
      <c r="H33" s="41"/>
      <c r="I33" s="118">
        <v>0.15</v>
      </c>
      <c r="J33" s="117">
        <v>0</v>
      </c>
      <c r="K33" s="44"/>
    </row>
    <row r="34" spans="2:11" s="1" customFormat="1" ht="14.45" hidden="1" customHeight="1">
      <c r="B34" s="40"/>
      <c r="C34" s="41"/>
      <c r="D34" s="41"/>
      <c r="E34" s="48" t="s">
        <v>46</v>
      </c>
      <c r="F34" s="117">
        <f>ROUND(SUM(BI81:BI91),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47</v>
      </c>
      <c r="E36" s="70"/>
      <c r="F36" s="70"/>
      <c r="G36" s="121" t="s">
        <v>48</v>
      </c>
      <c r="H36" s="122" t="s">
        <v>49</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102</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18</v>
      </c>
      <c r="D44" s="41"/>
      <c r="E44" s="41"/>
      <c r="F44" s="41"/>
      <c r="G44" s="41"/>
      <c r="H44" s="41"/>
      <c r="I44" s="105"/>
      <c r="J44" s="41"/>
      <c r="K44" s="44"/>
    </row>
    <row r="45" spans="2:11" s="1" customFormat="1" ht="16.5" customHeight="1">
      <c r="B45" s="40"/>
      <c r="C45" s="41"/>
      <c r="D45" s="41"/>
      <c r="E45" s="351" t="str">
        <f>E7</f>
        <v>Stavební úpravy bytů na lůžkové pokoje v pavilonu L1,Domov pro os.se zdrav.postižením,Horní Bříza</v>
      </c>
      <c r="F45" s="352"/>
      <c r="G45" s="352"/>
      <c r="H45" s="352"/>
      <c r="I45" s="105"/>
      <c r="J45" s="41"/>
      <c r="K45" s="44"/>
    </row>
    <row r="46" spans="2:11" s="1" customFormat="1" ht="14.45" customHeight="1">
      <c r="B46" s="40"/>
      <c r="C46" s="36" t="s">
        <v>100</v>
      </c>
      <c r="D46" s="41"/>
      <c r="E46" s="41"/>
      <c r="F46" s="41"/>
      <c r="G46" s="41"/>
      <c r="H46" s="41"/>
      <c r="I46" s="105"/>
      <c r="J46" s="41"/>
      <c r="K46" s="44"/>
    </row>
    <row r="47" spans="2:11" s="1" customFormat="1" ht="17.25" customHeight="1">
      <c r="B47" s="40"/>
      <c r="C47" s="41"/>
      <c r="D47" s="41"/>
      <c r="E47" s="353" t="str">
        <f>E9</f>
        <v>HO1905 - VON</v>
      </c>
      <c r="F47" s="354"/>
      <c r="G47" s="354"/>
      <c r="H47" s="354"/>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22</v>
      </c>
      <c r="D49" s="41"/>
      <c r="E49" s="41"/>
      <c r="F49" s="34" t="str">
        <f>F12</f>
        <v xml:space="preserve"> </v>
      </c>
      <c r="G49" s="41"/>
      <c r="H49" s="41"/>
      <c r="I49" s="106" t="s">
        <v>24</v>
      </c>
      <c r="J49" s="107" t="str">
        <f>IF(J12="","",J12)</f>
        <v>4. 3. 2018</v>
      </c>
      <c r="K49" s="44"/>
    </row>
    <row r="50" spans="2:47" s="1" customFormat="1" ht="6.95" customHeight="1">
      <c r="B50" s="40"/>
      <c r="C50" s="41"/>
      <c r="D50" s="41"/>
      <c r="E50" s="41"/>
      <c r="F50" s="41"/>
      <c r="G50" s="41"/>
      <c r="H50" s="41"/>
      <c r="I50" s="105"/>
      <c r="J50" s="41"/>
      <c r="K50" s="44"/>
    </row>
    <row r="51" spans="2:47" s="1" customFormat="1" ht="15">
      <c r="B51" s="40"/>
      <c r="C51" s="36" t="s">
        <v>26</v>
      </c>
      <c r="D51" s="41"/>
      <c r="E51" s="41"/>
      <c r="F51" s="34" t="str">
        <f>E15</f>
        <v>Domov pro osoby se zdrav.post. ,Horní Bříza</v>
      </c>
      <c r="G51" s="41"/>
      <c r="H51" s="41"/>
      <c r="I51" s="106" t="s">
        <v>32</v>
      </c>
      <c r="J51" s="342" t="str">
        <f>E21</f>
        <v>Ing.J.Holá</v>
      </c>
      <c r="K51" s="44"/>
    </row>
    <row r="52" spans="2:47" s="1" customFormat="1" ht="14.45" customHeight="1">
      <c r="B52" s="40"/>
      <c r="C52" s="36" t="s">
        <v>30</v>
      </c>
      <c r="D52" s="41"/>
      <c r="E52" s="41"/>
      <c r="F52" s="34" t="str">
        <f>IF(E18="","",E18)</f>
        <v/>
      </c>
      <c r="G52" s="41"/>
      <c r="H52" s="41"/>
      <c r="I52" s="105"/>
      <c r="J52" s="346"/>
      <c r="K52" s="44"/>
    </row>
    <row r="53" spans="2:47" s="1" customFormat="1" ht="10.35" customHeight="1">
      <c r="B53" s="40"/>
      <c r="C53" s="41"/>
      <c r="D53" s="41"/>
      <c r="E53" s="41"/>
      <c r="F53" s="41"/>
      <c r="G53" s="41"/>
      <c r="H53" s="41"/>
      <c r="I53" s="105"/>
      <c r="J53" s="41"/>
      <c r="K53" s="44"/>
    </row>
    <row r="54" spans="2:47" s="1" customFormat="1" ht="29.25" customHeight="1">
      <c r="B54" s="40"/>
      <c r="C54" s="129" t="s">
        <v>103</v>
      </c>
      <c r="D54" s="119"/>
      <c r="E54" s="119"/>
      <c r="F54" s="119"/>
      <c r="G54" s="119"/>
      <c r="H54" s="119"/>
      <c r="I54" s="130"/>
      <c r="J54" s="131" t="s">
        <v>104</v>
      </c>
      <c r="K54" s="132"/>
    </row>
    <row r="55" spans="2:47" s="1" customFormat="1" ht="10.35" customHeight="1">
      <c r="B55" s="40"/>
      <c r="C55" s="41"/>
      <c r="D55" s="41"/>
      <c r="E55" s="41"/>
      <c r="F55" s="41"/>
      <c r="G55" s="41"/>
      <c r="H55" s="41"/>
      <c r="I55" s="105"/>
      <c r="J55" s="41"/>
      <c r="K55" s="44"/>
    </row>
    <row r="56" spans="2:47" s="1" customFormat="1" ht="29.25" customHeight="1">
      <c r="B56" s="40"/>
      <c r="C56" s="133" t="s">
        <v>105</v>
      </c>
      <c r="D56" s="41"/>
      <c r="E56" s="41"/>
      <c r="F56" s="41"/>
      <c r="G56" s="41"/>
      <c r="H56" s="41"/>
      <c r="I56" s="105"/>
      <c r="J56" s="115">
        <f>J81</f>
        <v>0</v>
      </c>
      <c r="K56" s="44"/>
      <c r="AU56" s="23" t="s">
        <v>106</v>
      </c>
    </row>
    <row r="57" spans="2:47" s="7" customFormat="1" ht="24.95" customHeight="1">
      <c r="B57" s="134"/>
      <c r="C57" s="135"/>
      <c r="D57" s="136" t="s">
        <v>1176</v>
      </c>
      <c r="E57" s="137"/>
      <c r="F57" s="137"/>
      <c r="G57" s="137"/>
      <c r="H57" s="137"/>
      <c r="I57" s="138"/>
      <c r="J57" s="139">
        <f>J82</f>
        <v>0</v>
      </c>
      <c r="K57" s="140"/>
    </row>
    <row r="58" spans="2:47" s="8" customFormat="1" ht="19.899999999999999" customHeight="1">
      <c r="B58" s="141"/>
      <c r="C58" s="142"/>
      <c r="D58" s="143" t="s">
        <v>1177</v>
      </c>
      <c r="E58" s="144"/>
      <c r="F58" s="144"/>
      <c r="G58" s="144"/>
      <c r="H58" s="144"/>
      <c r="I58" s="145"/>
      <c r="J58" s="146">
        <f>J83</f>
        <v>0</v>
      </c>
      <c r="K58" s="147"/>
    </row>
    <row r="59" spans="2:47" s="8" customFormat="1" ht="19.899999999999999" customHeight="1">
      <c r="B59" s="141"/>
      <c r="C59" s="142"/>
      <c r="D59" s="143" t="s">
        <v>1178</v>
      </c>
      <c r="E59" s="144"/>
      <c r="F59" s="144"/>
      <c r="G59" s="144"/>
      <c r="H59" s="144"/>
      <c r="I59" s="145"/>
      <c r="J59" s="146">
        <f>J85</f>
        <v>0</v>
      </c>
      <c r="K59" s="147"/>
    </row>
    <row r="60" spans="2:47" s="8" customFormat="1" ht="19.899999999999999" customHeight="1">
      <c r="B60" s="141"/>
      <c r="C60" s="142"/>
      <c r="D60" s="143" t="s">
        <v>1179</v>
      </c>
      <c r="E60" s="144"/>
      <c r="F60" s="144"/>
      <c r="G60" s="144"/>
      <c r="H60" s="144"/>
      <c r="I60" s="145"/>
      <c r="J60" s="146">
        <f>J88</f>
        <v>0</v>
      </c>
      <c r="K60" s="147"/>
    </row>
    <row r="61" spans="2:47" s="8" customFormat="1" ht="19.899999999999999" customHeight="1">
      <c r="B61" s="141"/>
      <c r="C61" s="142"/>
      <c r="D61" s="143" t="s">
        <v>1180</v>
      </c>
      <c r="E61" s="144"/>
      <c r="F61" s="144"/>
      <c r="G61" s="144"/>
      <c r="H61" s="144"/>
      <c r="I61" s="145"/>
      <c r="J61" s="146">
        <f>J90</f>
        <v>0</v>
      </c>
      <c r="K61" s="147"/>
    </row>
    <row r="62" spans="2:47" s="1" customFormat="1" ht="21.75" customHeight="1">
      <c r="B62" s="40"/>
      <c r="C62" s="41"/>
      <c r="D62" s="41"/>
      <c r="E62" s="41"/>
      <c r="F62" s="41"/>
      <c r="G62" s="41"/>
      <c r="H62" s="41"/>
      <c r="I62" s="105"/>
      <c r="J62" s="41"/>
      <c r="K62" s="44"/>
    </row>
    <row r="63" spans="2:47" s="1" customFormat="1" ht="6.95" customHeight="1">
      <c r="B63" s="55"/>
      <c r="C63" s="56"/>
      <c r="D63" s="56"/>
      <c r="E63" s="56"/>
      <c r="F63" s="56"/>
      <c r="G63" s="56"/>
      <c r="H63" s="56"/>
      <c r="I63" s="126"/>
      <c r="J63" s="56"/>
      <c r="K63" s="57"/>
    </row>
    <row r="67" spans="2:20" s="1" customFormat="1" ht="6.95" customHeight="1">
      <c r="B67" s="58"/>
      <c r="C67" s="59"/>
      <c r="D67" s="59"/>
      <c r="E67" s="59"/>
      <c r="F67" s="59"/>
      <c r="G67" s="59"/>
      <c r="H67" s="59"/>
      <c r="I67" s="127"/>
      <c r="J67" s="59"/>
      <c r="K67" s="59"/>
      <c r="L67" s="40"/>
    </row>
    <row r="68" spans="2:20" s="1" customFormat="1" ht="36.950000000000003" customHeight="1">
      <c r="B68" s="40"/>
      <c r="C68" s="60" t="s">
        <v>123</v>
      </c>
      <c r="L68" s="40"/>
    </row>
    <row r="69" spans="2:20" s="1" customFormat="1" ht="6.95" customHeight="1">
      <c r="B69" s="40"/>
      <c r="L69" s="40"/>
    </row>
    <row r="70" spans="2:20" s="1" customFormat="1" ht="14.45" customHeight="1">
      <c r="B70" s="40"/>
      <c r="C70" s="62" t="s">
        <v>18</v>
      </c>
      <c r="L70" s="40"/>
    </row>
    <row r="71" spans="2:20" s="1" customFormat="1" ht="16.5" customHeight="1">
      <c r="B71" s="40"/>
      <c r="E71" s="347" t="str">
        <f>E7</f>
        <v>Stavební úpravy bytů na lůžkové pokoje v pavilonu L1,Domov pro os.se zdrav.postižením,Horní Bříza</v>
      </c>
      <c r="F71" s="348"/>
      <c r="G71" s="348"/>
      <c r="H71" s="348"/>
      <c r="L71" s="40"/>
    </row>
    <row r="72" spans="2:20" s="1" customFormat="1" ht="14.45" customHeight="1">
      <c r="B72" s="40"/>
      <c r="C72" s="62" t="s">
        <v>100</v>
      </c>
      <c r="L72" s="40"/>
    </row>
    <row r="73" spans="2:20" s="1" customFormat="1" ht="17.25" customHeight="1">
      <c r="B73" s="40"/>
      <c r="E73" s="316" t="str">
        <f>E9</f>
        <v>HO1905 - VON</v>
      </c>
      <c r="F73" s="349"/>
      <c r="G73" s="349"/>
      <c r="H73" s="349"/>
      <c r="L73" s="40"/>
    </row>
    <row r="74" spans="2:20" s="1" customFormat="1" ht="6.95" customHeight="1">
      <c r="B74" s="40"/>
      <c r="L74" s="40"/>
    </row>
    <row r="75" spans="2:20" s="1" customFormat="1" ht="18" customHeight="1">
      <c r="B75" s="40"/>
      <c r="C75" s="62" t="s">
        <v>22</v>
      </c>
      <c r="F75" s="148" t="str">
        <f>F12</f>
        <v xml:space="preserve"> </v>
      </c>
      <c r="I75" s="149" t="s">
        <v>24</v>
      </c>
      <c r="J75" s="66" t="str">
        <f>IF(J12="","",J12)</f>
        <v>4. 3. 2018</v>
      </c>
      <c r="L75" s="40"/>
    </row>
    <row r="76" spans="2:20" s="1" customFormat="1" ht="6.95" customHeight="1">
      <c r="B76" s="40"/>
      <c r="L76" s="40"/>
    </row>
    <row r="77" spans="2:20" s="1" customFormat="1" ht="15">
      <c r="B77" s="40"/>
      <c r="C77" s="62" t="s">
        <v>26</v>
      </c>
      <c r="F77" s="148" t="str">
        <f>E15</f>
        <v>Domov pro osoby se zdrav.post. ,Horní Bříza</v>
      </c>
      <c r="I77" s="149" t="s">
        <v>32</v>
      </c>
      <c r="J77" s="148" t="str">
        <f>E21</f>
        <v>Ing.J.Holá</v>
      </c>
      <c r="L77" s="40"/>
    </row>
    <row r="78" spans="2:20" s="1" customFormat="1" ht="14.45" customHeight="1">
      <c r="B78" s="40"/>
      <c r="C78" s="62" t="s">
        <v>30</v>
      </c>
      <c r="F78" s="148" t="str">
        <f>IF(E18="","",E18)</f>
        <v/>
      </c>
      <c r="L78" s="40"/>
    </row>
    <row r="79" spans="2:20" s="1" customFormat="1" ht="10.35" customHeight="1">
      <c r="B79" s="40"/>
      <c r="L79" s="40"/>
    </row>
    <row r="80" spans="2:20" s="9" customFormat="1" ht="29.25" customHeight="1">
      <c r="B80" s="150"/>
      <c r="C80" s="151" t="s">
        <v>124</v>
      </c>
      <c r="D80" s="152" t="s">
        <v>56</v>
      </c>
      <c r="E80" s="152" t="s">
        <v>52</v>
      </c>
      <c r="F80" s="152" t="s">
        <v>125</v>
      </c>
      <c r="G80" s="152" t="s">
        <v>126</v>
      </c>
      <c r="H80" s="152" t="s">
        <v>127</v>
      </c>
      <c r="I80" s="153" t="s">
        <v>128</v>
      </c>
      <c r="J80" s="152" t="s">
        <v>104</v>
      </c>
      <c r="K80" s="154" t="s">
        <v>129</v>
      </c>
      <c r="L80" s="150"/>
      <c r="M80" s="72" t="s">
        <v>130</v>
      </c>
      <c r="N80" s="73" t="s">
        <v>41</v>
      </c>
      <c r="O80" s="73" t="s">
        <v>131</v>
      </c>
      <c r="P80" s="73" t="s">
        <v>132</v>
      </c>
      <c r="Q80" s="73" t="s">
        <v>133</v>
      </c>
      <c r="R80" s="73" t="s">
        <v>134</v>
      </c>
      <c r="S80" s="73" t="s">
        <v>135</v>
      </c>
      <c r="T80" s="74" t="s">
        <v>136</v>
      </c>
    </row>
    <row r="81" spans="2:65" s="1" customFormat="1" ht="29.25" customHeight="1">
      <c r="B81" s="40"/>
      <c r="C81" s="76" t="s">
        <v>105</v>
      </c>
      <c r="J81" s="155">
        <f>BK81</f>
        <v>0</v>
      </c>
      <c r="L81" s="40"/>
      <c r="M81" s="75"/>
      <c r="N81" s="67"/>
      <c r="O81" s="67"/>
      <c r="P81" s="156">
        <f>P82</f>
        <v>0</v>
      </c>
      <c r="Q81" s="67"/>
      <c r="R81" s="156">
        <f>R82</f>
        <v>0</v>
      </c>
      <c r="S81" s="67"/>
      <c r="T81" s="157">
        <f>T82</f>
        <v>0</v>
      </c>
      <c r="AT81" s="23" t="s">
        <v>70</v>
      </c>
      <c r="AU81" s="23" t="s">
        <v>106</v>
      </c>
      <c r="BK81" s="158">
        <f>BK82</f>
        <v>0</v>
      </c>
    </row>
    <row r="82" spans="2:65" s="10" customFormat="1" ht="37.35" customHeight="1">
      <c r="B82" s="159"/>
      <c r="D82" s="160" t="s">
        <v>70</v>
      </c>
      <c r="E82" s="161" t="s">
        <v>1181</v>
      </c>
      <c r="F82" s="161" t="s">
        <v>1182</v>
      </c>
      <c r="I82" s="162"/>
      <c r="J82" s="163">
        <f>BK82</f>
        <v>0</v>
      </c>
      <c r="L82" s="159"/>
      <c r="M82" s="164"/>
      <c r="N82" s="165"/>
      <c r="O82" s="165"/>
      <c r="P82" s="166">
        <f>P83+P85+P88+P90</f>
        <v>0</v>
      </c>
      <c r="Q82" s="165"/>
      <c r="R82" s="166">
        <f>R83+R85+R88+R90</f>
        <v>0</v>
      </c>
      <c r="S82" s="165"/>
      <c r="T82" s="167">
        <f>T83+T85+T88+T90</f>
        <v>0</v>
      </c>
      <c r="AR82" s="160" t="s">
        <v>170</v>
      </c>
      <c r="AT82" s="168" t="s">
        <v>70</v>
      </c>
      <c r="AU82" s="168" t="s">
        <v>71</v>
      </c>
      <c r="AY82" s="160" t="s">
        <v>139</v>
      </c>
      <c r="BK82" s="169">
        <f>BK83+BK85+BK88+BK90</f>
        <v>0</v>
      </c>
    </row>
    <row r="83" spans="2:65" s="10" customFormat="1" ht="19.899999999999999" customHeight="1">
      <c r="B83" s="159"/>
      <c r="D83" s="160" t="s">
        <v>70</v>
      </c>
      <c r="E83" s="170" t="s">
        <v>1183</v>
      </c>
      <c r="F83" s="170" t="s">
        <v>1184</v>
      </c>
      <c r="I83" s="162"/>
      <c r="J83" s="171">
        <f>BK83</f>
        <v>0</v>
      </c>
      <c r="L83" s="159"/>
      <c r="M83" s="164"/>
      <c r="N83" s="165"/>
      <c r="O83" s="165"/>
      <c r="P83" s="166">
        <f>P84</f>
        <v>0</v>
      </c>
      <c r="Q83" s="165"/>
      <c r="R83" s="166">
        <f>R84</f>
        <v>0</v>
      </c>
      <c r="S83" s="165"/>
      <c r="T83" s="167">
        <f>T84</f>
        <v>0</v>
      </c>
      <c r="AR83" s="160" t="s">
        <v>170</v>
      </c>
      <c r="AT83" s="168" t="s">
        <v>70</v>
      </c>
      <c r="AU83" s="168" t="s">
        <v>79</v>
      </c>
      <c r="AY83" s="160" t="s">
        <v>139</v>
      </c>
      <c r="BK83" s="169">
        <f>BK84</f>
        <v>0</v>
      </c>
    </row>
    <row r="84" spans="2:65" s="1" customFormat="1" ht="25.5" customHeight="1">
      <c r="B84" s="172"/>
      <c r="C84" s="173" t="s">
        <v>79</v>
      </c>
      <c r="D84" s="173" t="s">
        <v>142</v>
      </c>
      <c r="E84" s="174" t="s">
        <v>1185</v>
      </c>
      <c r="F84" s="175" t="s">
        <v>1186</v>
      </c>
      <c r="G84" s="176" t="s">
        <v>162</v>
      </c>
      <c r="H84" s="177">
        <v>1</v>
      </c>
      <c r="I84" s="178"/>
      <c r="J84" s="177">
        <f>ROUND(I84*H84,2)</f>
        <v>0</v>
      </c>
      <c r="K84" s="175" t="s">
        <v>146</v>
      </c>
      <c r="L84" s="40"/>
      <c r="M84" s="179" t="s">
        <v>5</v>
      </c>
      <c r="N84" s="180" t="s">
        <v>42</v>
      </c>
      <c r="O84" s="41"/>
      <c r="P84" s="181">
        <f>O84*H84</f>
        <v>0</v>
      </c>
      <c r="Q84" s="181">
        <v>0</v>
      </c>
      <c r="R84" s="181">
        <f>Q84*H84</f>
        <v>0</v>
      </c>
      <c r="S84" s="181">
        <v>0</v>
      </c>
      <c r="T84" s="182">
        <f>S84*H84</f>
        <v>0</v>
      </c>
      <c r="AR84" s="23" t="s">
        <v>1187</v>
      </c>
      <c r="AT84" s="23" t="s">
        <v>142</v>
      </c>
      <c r="AU84" s="23" t="s">
        <v>81</v>
      </c>
      <c r="AY84" s="23" t="s">
        <v>139</v>
      </c>
      <c r="BE84" s="183">
        <f>IF(N84="základní",J84,0)</f>
        <v>0</v>
      </c>
      <c r="BF84" s="183">
        <f>IF(N84="snížená",J84,0)</f>
        <v>0</v>
      </c>
      <c r="BG84" s="183">
        <f>IF(N84="zákl. přenesená",J84,0)</f>
        <v>0</v>
      </c>
      <c r="BH84" s="183">
        <f>IF(N84="sníž. přenesená",J84,0)</f>
        <v>0</v>
      </c>
      <c r="BI84" s="183">
        <f>IF(N84="nulová",J84,0)</f>
        <v>0</v>
      </c>
      <c r="BJ84" s="23" t="s">
        <v>79</v>
      </c>
      <c r="BK84" s="183">
        <f>ROUND(I84*H84,2)</f>
        <v>0</v>
      </c>
      <c r="BL84" s="23" t="s">
        <v>1187</v>
      </c>
      <c r="BM84" s="23" t="s">
        <v>1188</v>
      </c>
    </row>
    <row r="85" spans="2:65" s="10" customFormat="1" ht="29.85" customHeight="1">
      <c r="B85" s="159"/>
      <c r="D85" s="160" t="s">
        <v>70</v>
      </c>
      <c r="E85" s="170" t="s">
        <v>1189</v>
      </c>
      <c r="F85" s="170" t="s">
        <v>1190</v>
      </c>
      <c r="I85" s="162"/>
      <c r="J85" s="171">
        <f>BK85</f>
        <v>0</v>
      </c>
      <c r="L85" s="159"/>
      <c r="M85" s="164"/>
      <c r="N85" s="165"/>
      <c r="O85" s="165"/>
      <c r="P85" s="166">
        <f>SUM(P86:P87)</f>
        <v>0</v>
      </c>
      <c r="Q85" s="165"/>
      <c r="R85" s="166">
        <f>SUM(R86:R87)</f>
        <v>0</v>
      </c>
      <c r="S85" s="165"/>
      <c r="T85" s="167">
        <f>SUM(T86:T87)</f>
        <v>0</v>
      </c>
      <c r="AR85" s="160" t="s">
        <v>170</v>
      </c>
      <c r="AT85" s="168" t="s">
        <v>70</v>
      </c>
      <c r="AU85" s="168" t="s">
        <v>79</v>
      </c>
      <c r="AY85" s="160" t="s">
        <v>139</v>
      </c>
      <c r="BK85" s="169">
        <f>SUM(BK86:BK87)</f>
        <v>0</v>
      </c>
    </row>
    <row r="86" spans="2:65" s="1" customFormat="1" ht="25.5" customHeight="1">
      <c r="B86" s="172"/>
      <c r="C86" s="173" t="s">
        <v>81</v>
      </c>
      <c r="D86" s="173" t="s">
        <v>142</v>
      </c>
      <c r="E86" s="174" t="s">
        <v>1191</v>
      </c>
      <c r="F86" s="175" t="s">
        <v>1192</v>
      </c>
      <c r="G86" s="176" t="s">
        <v>162</v>
      </c>
      <c r="H86" s="177">
        <v>1</v>
      </c>
      <c r="I86" s="178"/>
      <c r="J86" s="177">
        <f>ROUND(I86*H86,2)</f>
        <v>0</v>
      </c>
      <c r="K86" s="175" t="s">
        <v>146</v>
      </c>
      <c r="L86" s="40"/>
      <c r="M86" s="179" t="s">
        <v>5</v>
      </c>
      <c r="N86" s="180" t="s">
        <v>42</v>
      </c>
      <c r="O86" s="41"/>
      <c r="P86" s="181">
        <f>O86*H86</f>
        <v>0</v>
      </c>
      <c r="Q86" s="181">
        <v>0</v>
      </c>
      <c r="R86" s="181">
        <f>Q86*H86</f>
        <v>0</v>
      </c>
      <c r="S86" s="181">
        <v>0</v>
      </c>
      <c r="T86" s="182">
        <f>S86*H86</f>
        <v>0</v>
      </c>
      <c r="AR86" s="23" t="s">
        <v>1187</v>
      </c>
      <c r="AT86" s="23" t="s">
        <v>142</v>
      </c>
      <c r="AU86" s="23" t="s">
        <v>81</v>
      </c>
      <c r="AY86" s="23" t="s">
        <v>139</v>
      </c>
      <c r="BE86" s="183">
        <f>IF(N86="základní",J86,0)</f>
        <v>0</v>
      </c>
      <c r="BF86" s="183">
        <f>IF(N86="snížená",J86,0)</f>
        <v>0</v>
      </c>
      <c r="BG86" s="183">
        <f>IF(N86="zákl. přenesená",J86,0)</f>
        <v>0</v>
      </c>
      <c r="BH86" s="183">
        <f>IF(N86="sníž. přenesená",J86,0)</f>
        <v>0</v>
      </c>
      <c r="BI86" s="183">
        <f>IF(N86="nulová",J86,0)</f>
        <v>0</v>
      </c>
      <c r="BJ86" s="23" t="s">
        <v>79</v>
      </c>
      <c r="BK86" s="183">
        <f>ROUND(I86*H86,2)</f>
        <v>0</v>
      </c>
      <c r="BL86" s="23" t="s">
        <v>1187</v>
      </c>
      <c r="BM86" s="23" t="s">
        <v>1193</v>
      </c>
    </row>
    <row r="87" spans="2:65" s="1" customFormat="1" ht="16.5" customHeight="1">
      <c r="B87" s="172"/>
      <c r="C87" s="173" t="s">
        <v>170</v>
      </c>
      <c r="D87" s="173" t="s">
        <v>142</v>
      </c>
      <c r="E87" s="174" t="s">
        <v>1194</v>
      </c>
      <c r="F87" s="175" t="s">
        <v>1195</v>
      </c>
      <c r="G87" s="176" t="s">
        <v>162</v>
      </c>
      <c r="H87" s="177">
        <v>1</v>
      </c>
      <c r="I87" s="178"/>
      <c r="J87" s="177">
        <f>ROUND(I87*H87,2)</f>
        <v>0</v>
      </c>
      <c r="K87" s="308" t="s">
        <v>146</v>
      </c>
      <c r="L87" s="40"/>
      <c r="M87" s="179" t="s">
        <v>5</v>
      </c>
      <c r="N87" s="180" t="s">
        <v>42</v>
      </c>
      <c r="O87" s="41"/>
      <c r="P87" s="181">
        <f>O87*H87</f>
        <v>0</v>
      </c>
      <c r="Q87" s="181">
        <v>0</v>
      </c>
      <c r="R87" s="181">
        <f>Q87*H87</f>
        <v>0</v>
      </c>
      <c r="S87" s="181">
        <v>0</v>
      </c>
      <c r="T87" s="182">
        <f>S87*H87</f>
        <v>0</v>
      </c>
      <c r="AR87" s="23" t="s">
        <v>1187</v>
      </c>
      <c r="AT87" s="23" t="s">
        <v>142</v>
      </c>
      <c r="AU87" s="23" t="s">
        <v>81</v>
      </c>
      <c r="AY87" s="23" t="s">
        <v>139</v>
      </c>
      <c r="BE87" s="183">
        <f>IF(N87="základní",J87,0)</f>
        <v>0</v>
      </c>
      <c r="BF87" s="183">
        <f>IF(N87="snížená",J87,0)</f>
        <v>0</v>
      </c>
      <c r="BG87" s="183">
        <f>IF(N87="zákl. přenesená",J87,0)</f>
        <v>0</v>
      </c>
      <c r="BH87" s="183">
        <f>IF(N87="sníž. přenesená",J87,0)</f>
        <v>0</v>
      </c>
      <c r="BI87" s="183">
        <f>IF(N87="nulová",J87,0)</f>
        <v>0</v>
      </c>
      <c r="BJ87" s="23" t="s">
        <v>79</v>
      </c>
      <c r="BK87" s="183">
        <f>ROUND(I87*H87,2)</f>
        <v>0</v>
      </c>
      <c r="BL87" s="23" t="s">
        <v>1187</v>
      </c>
      <c r="BM87" s="23" t="s">
        <v>1196</v>
      </c>
    </row>
    <row r="88" spans="2:65" s="10" customFormat="1" ht="29.85" customHeight="1">
      <c r="B88" s="159"/>
      <c r="D88" s="160" t="s">
        <v>70</v>
      </c>
      <c r="E88" s="170" t="s">
        <v>1197</v>
      </c>
      <c r="F88" s="170" t="s">
        <v>1198</v>
      </c>
      <c r="I88" s="162"/>
      <c r="J88" s="171">
        <f>BK88</f>
        <v>0</v>
      </c>
      <c r="L88" s="159"/>
      <c r="M88" s="164"/>
      <c r="N88" s="165"/>
      <c r="O88" s="165"/>
      <c r="P88" s="166">
        <f>P89</f>
        <v>0</v>
      </c>
      <c r="Q88" s="165"/>
      <c r="R88" s="166">
        <f>R89</f>
        <v>0</v>
      </c>
      <c r="S88" s="165"/>
      <c r="T88" s="167">
        <f>T89</f>
        <v>0</v>
      </c>
      <c r="AR88" s="160" t="s">
        <v>170</v>
      </c>
      <c r="AT88" s="168" t="s">
        <v>70</v>
      </c>
      <c r="AU88" s="168" t="s">
        <v>79</v>
      </c>
      <c r="AY88" s="160" t="s">
        <v>139</v>
      </c>
      <c r="BK88" s="169">
        <f>BK89</f>
        <v>0</v>
      </c>
    </row>
    <row r="89" spans="2:65" s="1" customFormat="1" ht="16.5" customHeight="1">
      <c r="B89" s="172"/>
      <c r="C89" s="173" t="s">
        <v>140</v>
      </c>
      <c r="D89" s="173" t="s">
        <v>142</v>
      </c>
      <c r="E89" s="174" t="s">
        <v>1199</v>
      </c>
      <c r="F89" s="175" t="s">
        <v>1200</v>
      </c>
      <c r="G89" s="176" t="s">
        <v>162</v>
      </c>
      <c r="H89" s="177">
        <v>1</v>
      </c>
      <c r="I89" s="178"/>
      <c r="J89" s="177">
        <f>ROUND(I89*H89,2)</f>
        <v>0</v>
      </c>
      <c r="K89" s="175" t="s">
        <v>146</v>
      </c>
      <c r="L89" s="40"/>
      <c r="M89" s="179" t="s">
        <v>5</v>
      </c>
      <c r="N89" s="180" t="s">
        <v>42</v>
      </c>
      <c r="O89" s="41"/>
      <c r="P89" s="181">
        <f>O89*H89</f>
        <v>0</v>
      </c>
      <c r="Q89" s="181">
        <v>0</v>
      </c>
      <c r="R89" s="181">
        <f>Q89*H89</f>
        <v>0</v>
      </c>
      <c r="S89" s="181">
        <v>0</v>
      </c>
      <c r="T89" s="182">
        <f>S89*H89</f>
        <v>0</v>
      </c>
      <c r="AR89" s="23" t="s">
        <v>1187</v>
      </c>
      <c r="AT89" s="23" t="s">
        <v>142</v>
      </c>
      <c r="AU89" s="23" t="s">
        <v>81</v>
      </c>
      <c r="AY89" s="23" t="s">
        <v>139</v>
      </c>
      <c r="BE89" s="183">
        <f>IF(N89="základní",J89,0)</f>
        <v>0</v>
      </c>
      <c r="BF89" s="183">
        <f>IF(N89="snížená",J89,0)</f>
        <v>0</v>
      </c>
      <c r="BG89" s="183">
        <f>IF(N89="zákl. přenesená",J89,0)</f>
        <v>0</v>
      </c>
      <c r="BH89" s="183">
        <f>IF(N89="sníž. přenesená",J89,0)</f>
        <v>0</v>
      </c>
      <c r="BI89" s="183">
        <f>IF(N89="nulová",J89,0)</f>
        <v>0</v>
      </c>
      <c r="BJ89" s="23" t="s">
        <v>79</v>
      </c>
      <c r="BK89" s="183">
        <f>ROUND(I89*H89,2)</f>
        <v>0</v>
      </c>
      <c r="BL89" s="23" t="s">
        <v>1187</v>
      </c>
      <c r="BM89" s="23" t="s">
        <v>1201</v>
      </c>
    </row>
    <row r="90" spans="2:65" s="10" customFormat="1" ht="29.85" customHeight="1">
      <c r="B90" s="159"/>
      <c r="D90" s="160" t="s">
        <v>70</v>
      </c>
      <c r="E90" s="170" t="s">
        <v>1202</v>
      </c>
      <c r="F90" s="170" t="s">
        <v>1203</v>
      </c>
      <c r="I90" s="162"/>
      <c r="J90" s="171">
        <f>BK90</f>
        <v>0</v>
      </c>
      <c r="L90" s="159"/>
      <c r="M90" s="164"/>
      <c r="N90" s="165"/>
      <c r="O90" s="165"/>
      <c r="P90" s="166">
        <f>P91</f>
        <v>0</v>
      </c>
      <c r="Q90" s="165"/>
      <c r="R90" s="166">
        <f>R91</f>
        <v>0</v>
      </c>
      <c r="S90" s="165"/>
      <c r="T90" s="167">
        <f>T91</f>
        <v>0</v>
      </c>
      <c r="AR90" s="160" t="s">
        <v>170</v>
      </c>
      <c r="AT90" s="168" t="s">
        <v>70</v>
      </c>
      <c r="AU90" s="168" t="s">
        <v>79</v>
      </c>
      <c r="AY90" s="160" t="s">
        <v>139</v>
      </c>
      <c r="BK90" s="169">
        <f>BK91</f>
        <v>0</v>
      </c>
    </row>
    <row r="91" spans="2:65" s="1" customFormat="1" ht="16.5" customHeight="1">
      <c r="B91" s="172"/>
      <c r="C91" s="173" t="s">
        <v>147</v>
      </c>
      <c r="D91" s="173" t="s">
        <v>142</v>
      </c>
      <c r="E91" s="174" t="s">
        <v>1204</v>
      </c>
      <c r="F91" s="175" t="s">
        <v>1205</v>
      </c>
      <c r="G91" s="176" t="s">
        <v>162</v>
      </c>
      <c r="H91" s="177">
        <v>1</v>
      </c>
      <c r="I91" s="178"/>
      <c r="J91" s="177">
        <f>ROUND(I91*H91,2)</f>
        <v>0</v>
      </c>
      <c r="K91" s="175" t="s">
        <v>146</v>
      </c>
      <c r="L91" s="40"/>
      <c r="M91" s="179" t="s">
        <v>5</v>
      </c>
      <c r="N91" s="227" t="s">
        <v>42</v>
      </c>
      <c r="O91" s="224"/>
      <c r="P91" s="225">
        <f>O91*H91</f>
        <v>0</v>
      </c>
      <c r="Q91" s="225">
        <v>0</v>
      </c>
      <c r="R91" s="225">
        <f>Q91*H91</f>
        <v>0</v>
      </c>
      <c r="S91" s="225">
        <v>0</v>
      </c>
      <c r="T91" s="226">
        <f>S91*H91</f>
        <v>0</v>
      </c>
      <c r="AR91" s="23" t="s">
        <v>1187</v>
      </c>
      <c r="AT91" s="23" t="s">
        <v>142</v>
      </c>
      <c r="AU91" s="23" t="s">
        <v>81</v>
      </c>
      <c r="AY91" s="23" t="s">
        <v>139</v>
      </c>
      <c r="BE91" s="183">
        <f>IF(N91="základní",J91,0)</f>
        <v>0</v>
      </c>
      <c r="BF91" s="183">
        <f>IF(N91="snížená",J91,0)</f>
        <v>0</v>
      </c>
      <c r="BG91" s="183">
        <f>IF(N91="zákl. přenesená",J91,0)</f>
        <v>0</v>
      </c>
      <c r="BH91" s="183">
        <f>IF(N91="sníž. přenesená",J91,0)</f>
        <v>0</v>
      </c>
      <c r="BI91" s="183">
        <f>IF(N91="nulová",J91,0)</f>
        <v>0</v>
      </c>
      <c r="BJ91" s="23" t="s">
        <v>79</v>
      </c>
      <c r="BK91" s="183">
        <f>ROUND(I91*H91,2)</f>
        <v>0</v>
      </c>
      <c r="BL91" s="23" t="s">
        <v>1187</v>
      </c>
      <c r="BM91" s="23" t="s">
        <v>1206</v>
      </c>
    </row>
    <row r="92" spans="2:65" s="1" customFormat="1" ht="6.95" customHeight="1">
      <c r="B92" s="55"/>
      <c r="C92" s="56"/>
      <c r="D92" s="56"/>
      <c r="E92" s="56"/>
      <c r="F92" s="56"/>
      <c r="G92" s="56"/>
      <c r="H92" s="56"/>
      <c r="I92" s="126"/>
      <c r="J92" s="56"/>
      <c r="K92" s="56"/>
      <c r="L92" s="40"/>
    </row>
  </sheetData>
  <autoFilter ref="C80:K91" xr:uid="{00000000-0009-0000-0000-000005000000}"/>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xr:uid="{00000000-0004-0000-0500-000000000000}"/>
    <hyperlink ref="G1:H1" location="C54" display="2) Rekapitulace" xr:uid="{00000000-0004-0000-0500-000001000000}"/>
    <hyperlink ref="J1" location="C80" display="3) Soupis prací" xr:uid="{00000000-0004-0000-0500-000002000000}"/>
    <hyperlink ref="L1:V1" location="'Rekapitulace stavby'!C2" display="Rekapitulace stavby" xr:uid="{00000000-0004-0000-05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16"/>
  <sheetViews>
    <sheetView showGridLines="0" workbookViewId="0"/>
  </sheetViews>
  <sheetFormatPr defaultRowHeight="13.5"/>
  <cols>
    <col min="1" max="1" width="8.33203125" style="230" customWidth="1"/>
    <col min="2" max="2" width="1.6640625" style="230" customWidth="1"/>
    <col min="3" max="4" width="5" style="230" customWidth="1"/>
    <col min="5" max="5" width="11.6640625" style="230" customWidth="1"/>
    <col min="6" max="6" width="9.1640625" style="230" customWidth="1"/>
    <col min="7" max="7" width="5" style="230" customWidth="1"/>
    <col min="8" max="8" width="77.83203125" style="230" customWidth="1"/>
    <col min="9" max="10" width="20" style="230" customWidth="1"/>
    <col min="11" max="11" width="1.6640625" style="230" customWidth="1"/>
  </cols>
  <sheetData>
    <row r="1" spans="2:11" ht="37.5" customHeight="1"/>
    <row r="2" spans="2:11" ht="7.5" customHeight="1">
      <c r="B2" s="231"/>
      <c r="C2" s="232"/>
      <c r="D2" s="232"/>
      <c r="E2" s="232"/>
      <c r="F2" s="232"/>
      <c r="G2" s="232"/>
      <c r="H2" s="232"/>
      <c r="I2" s="232"/>
      <c r="J2" s="232"/>
      <c r="K2" s="233"/>
    </row>
    <row r="3" spans="2:11" s="14" customFormat="1" ht="45" customHeight="1">
      <c r="B3" s="234"/>
      <c r="C3" s="356" t="s">
        <v>1207</v>
      </c>
      <c r="D3" s="356"/>
      <c r="E3" s="356"/>
      <c r="F3" s="356"/>
      <c r="G3" s="356"/>
      <c r="H3" s="356"/>
      <c r="I3" s="356"/>
      <c r="J3" s="356"/>
      <c r="K3" s="235"/>
    </row>
    <row r="4" spans="2:11" ht="25.5" customHeight="1">
      <c r="B4" s="236"/>
      <c r="C4" s="357" t="s">
        <v>1208</v>
      </c>
      <c r="D4" s="357"/>
      <c r="E4" s="357"/>
      <c r="F4" s="357"/>
      <c r="G4" s="357"/>
      <c r="H4" s="357"/>
      <c r="I4" s="357"/>
      <c r="J4" s="357"/>
      <c r="K4" s="237"/>
    </row>
    <row r="5" spans="2:11" ht="5.25" customHeight="1">
      <c r="B5" s="236"/>
      <c r="C5" s="238"/>
      <c r="D5" s="238"/>
      <c r="E5" s="238"/>
      <c r="F5" s="238"/>
      <c r="G5" s="238"/>
      <c r="H5" s="238"/>
      <c r="I5" s="238"/>
      <c r="J5" s="238"/>
      <c r="K5" s="237"/>
    </row>
    <row r="6" spans="2:11" ht="15" customHeight="1">
      <c r="B6" s="236"/>
      <c r="C6" s="355" t="s">
        <v>1209</v>
      </c>
      <c r="D6" s="355"/>
      <c r="E6" s="355"/>
      <c r="F6" s="355"/>
      <c r="G6" s="355"/>
      <c r="H6" s="355"/>
      <c r="I6" s="355"/>
      <c r="J6" s="355"/>
      <c r="K6" s="237"/>
    </row>
    <row r="7" spans="2:11" ht="15" customHeight="1">
      <c r="B7" s="240"/>
      <c r="C7" s="355" t="s">
        <v>1210</v>
      </c>
      <c r="D7" s="355"/>
      <c r="E7" s="355"/>
      <c r="F7" s="355"/>
      <c r="G7" s="355"/>
      <c r="H7" s="355"/>
      <c r="I7" s="355"/>
      <c r="J7" s="355"/>
      <c r="K7" s="237"/>
    </row>
    <row r="8" spans="2:11" ht="12.75" customHeight="1">
      <c r="B8" s="240"/>
      <c r="C8" s="239"/>
      <c r="D8" s="239"/>
      <c r="E8" s="239"/>
      <c r="F8" s="239"/>
      <c r="G8" s="239"/>
      <c r="H8" s="239"/>
      <c r="I8" s="239"/>
      <c r="J8" s="239"/>
      <c r="K8" s="237"/>
    </row>
    <row r="9" spans="2:11" ht="15" customHeight="1">
      <c r="B9" s="240"/>
      <c r="C9" s="355" t="s">
        <v>1211</v>
      </c>
      <c r="D9" s="355"/>
      <c r="E9" s="355"/>
      <c r="F9" s="355"/>
      <c r="G9" s="355"/>
      <c r="H9" s="355"/>
      <c r="I9" s="355"/>
      <c r="J9" s="355"/>
      <c r="K9" s="237"/>
    </row>
    <row r="10" spans="2:11" ht="15" customHeight="1">
      <c r="B10" s="240"/>
      <c r="C10" s="239"/>
      <c r="D10" s="355" t="s">
        <v>1212</v>
      </c>
      <c r="E10" s="355"/>
      <c r="F10" s="355"/>
      <c r="G10" s="355"/>
      <c r="H10" s="355"/>
      <c r="I10" s="355"/>
      <c r="J10" s="355"/>
      <c r="K10" s="237"/>
    </row>
    <row r="11" spans="2:11" ht="15" customHeight="1">
      <c r="B11" s="240"/>
      <c r="C11" s="241"/>
      <c r="D11" s="355" t="s">
        <v>1213</v>
      </c>
      <c r="E11" s="355"/>
      <c r="F11" s="355"/>
      <c r="G11" s="355"/>
      <c r="H11" s="355"/>
      <c r="I11" s="355"/>
      <c r="J11" s="355"/>
      <c r="K11" s="237"/>
    </row>
    <row r="12" spans="2:11" ht="12.75" customHeight="1">
      <c r="B12" s="240"/>
      <c r="C12" s="241"/>
      <c r="D12" s="241"/>
      <c r="E12" s="241"/>
      <c r="F12" s="241"/>
      <c r="G12" s="241"/>
      <c r="H12" s="241"/>
      <c r="I12" s="241"/>
      <c r="J12" s="241"/>
      <c r="K12" s="237"/>
    </row>
    <row r="13" spans="2:11" ht="15" customHeight="1">
      <c r="B13" s="240"/>
      <c r="C13" s="241"/>
      <c r="D13" s="355" t="s">
        <v>1214</v>
      </c>
      <c r="E13" s="355"/>
      <c r="F13" s="355"/>
      <c r="G13" s="355"/>
      <c r="H13" s="355"/>
      <c r="I13" s="355"/>
      <c r="J13" s="355"/>
      <c r="K13" s="237"/>
    </row>
    <row r="14" spans="2:11" ht="15" customHeight="1">
      <c r="B14" s="240"/>
      <c r="C14" s="241"/>
      <c r="D14" s="355" t="s">
        <v>1215</v>
      </c>
      <c r="E14" s="355"/>
      <c r="F14" s="355"/>
      <c r="G14" s="355"/>
      <c r="H14" s="355"/>
      <c r="I14" s="355"/>
      <c r="J14" s="355"/>
      <c r="K14" s="237"/>
    </row>
    <row r="15" spans="2:11" ht="15" customHeight="1">
      <c r="B15" s="240"/>
      <c r="C15" s="241"/>
      <c r="D15" s="355" t="s">
        <v>1216</v>
      </c>
      <c r="E15" s="355"/>
      <c r="F15" s="355"/>
      <c r="G15" s="355"/>
      <c r="H15" s="355"/>
      <c r="I15" s="355"/>
      <c r="J15" s="355"/>
      <c r="K15" s="237"/>
    </row>
    <row r="16" spans="2:11" ht="15" customHeight="1">
      <c r="B16" s="240"/>
      <c r="C16" s="241"/>
      <c r="D16" s="241"/>
      <c r="E16" s="242" t="s">
        <v>78</v>
      </c>
      <c r="F16" s="355" t="s">
        <v>1217</v>
      </c>
      <c r="G16" s="355"/>
      <c r="H16" s="355"/>
      <c r="I16" s="355"/>
      <c r="J16" s="355"/>
      <c r="K16" s="237"/>
    </row>
    <row r="17" spans="2:11" ht="15" customHeight="1">
      <c r="B17" s="240"/>
      <c r="C17" s="241"/>
      <c r="D17" s="241"/>
      <c r="E17" s="242" t="s">
        <v>1218</v>
      </c>
      <c r="F17" s="355" t="s">
        <v>1219</v>
      </c>
      <c r="G17" s="355"/>
      <c r="H17" s="355"/>
      <c r="I17" s="355"/>
      <c r="J17" s="355"/>
      <c r="K17" s="237"/>
    </row>
    <row r="18" spans="2:11" ht="15" customHeight="1">
      <c r="B18" s="240"/>
      <c r="C18" s="241"/>
      <c r="D18" s="241"/>
      <c r="E18" s="242" t="s">
        <v>1220</v>
      </c>
      <c r="F18" s="355" t="s">
        <v>1221</v>
      </c>
      <c r="G18" s="355"/>
      <c r="H18" s="355"/>
      <c r="I18" s="355"/>
      <c r="J18" s="355"/>
      <c r="K18" s="237"/>
    </row>
    <row r="19" spans="2:11" ht="15" customHeight="1">
      <c r="B19" s="240"/>
      <c r="C19" s="241"/>
      <c r="D19" s="241"/>
      <c r="E19" s="242" t="s">
        <v>92</v>
      </c>
      <c r="F19" s="355" t="s">
        <v>1222</v>
      </c>
      <c r="G19" s="355"/>
      <c r="H19" s="355"/>
      <c r="I19" s="355"/>
      <c r="J19" s="355"/>
      <c r="K19" s="237"/>
    </row>
    <row r="20" spans="2:11" ht="15" customHeight="1">
      <c r="B20" s="240"/>
      <c r="C20" s="241"/>
      <c r="D20" s="241"/>
      <c r="E20" s="242" t="s">
        <v>1223</v>
      </c>
      <c r="F20" s="355" t="s">
        <v>1224</v>
      </c>
      <c r="G20" s="355"/>
      <c r="H20" s="355"/>
      <c r="I20" s="355"/>
      <c r="J20" s="355"/>
      <c r="K20" s="237"/>
    </row>
    <row r="21" spans="2:11" ht="15" customHeight="1">
      <c r="B21" s="240"/>
      <c r="C21" s="241"/>
      <c r="D21" s="241"/>
      <c r="E21" s="242" t="s">
        <v>1225</v>
      </c>
      <c r="F21" s="355" t="s">
        <v>1226</v>
      </c>
      <c r="G21" s="355"/>
      <c r="H21" s="355"/>
      <c r="I21" s="355"/>
      <c r="J21" s="355"/>
      <c r="K21" s="237"/>
    </row>
    <row r="22" spans="2:11" ht="12.75" customHeight="1">
      <c r="B22" s="240"/>
      <c r="C22" s="241"/>
      <c r="D22" s="241"/>
      <c r="E22" s="241"/>
      <c r="F22" s="241"/>
      <c r="G22" s="241"/>
      <c r="H22" s="241"/>
      <c r="I22" s="241"/>
      <c r="J22" s="241"/>
      <c r="K22" s="237"/>
    </row>
    <row r="23" spans="2:11" ht="15" customHeight="1">
      <c r="B23" s="240"/>
      <c r="C23" s="355" t="s">
        <v>1227</v>
      </c>
      <c r="D23" s="355"/>
      <c r="E23" s="355"/>
      <c r="F23" s="355"/>
      <c r="G23" s="355"/>
      <c r="H23" s="355"/>
      <c r="I23" s="355"/>
      <c r="J23" s="355"/>
      <c r="K23" s="237"/>
    </row>
    <row r="24" spans="2:11" ht="15" customHeight="1">
      <c r="B24" s="240"/>
      <c r="C24" s="355" t="s">
        <v>1228</v>
      </c>
      <c r="D24" s="355"/>
      <c r="E24" s="355"/>
      <c r="F24" s="355"/>
      <c r="G24" s="355"/>
      <c r="H24" s="355"/>
      <c r="I24" s="355"/>
      <c r="J24" s="355"/>
      <c r="K24" s="237"/>
    </row>
    <row r="25" spans="2:11" ht="15" customHeight="1">
      <c r="B25" s="240"/>
      <c r="C25" s="239"/>
      <c r="D25" s="355" t="s">
        <v>1229</v>
      </c>
      <c r="E25" s="355"/>
      <c r="F25" s="355"/>
      <c r="G25" s="355"/>
      <c r="H25" s="355"/>
      <c r="I25" s="355"/>
      <c r="J25" s="355"/>
      <c r="K25" s="237"/>
    </row>
    <row r="26" spans="2:11" ht="15" customHeight="1">
      <c r="B26" s="240"/>
      <c r="C26" s="241"/>
      <c r="D26" s="355" t="s">
        <v>1230</v>
      </c>
      <c r="E26" s="355"/>
      <c r="F26" s="355"/>
      <c r="G26" s="355"/>
      <c r="H26" s="355"/>
      <c r="I26" s="355"/>
      <c r="J26" s="355"/>
      <c r="K26" s="237"/>
    </row>
    <row r="27" spans="2:11" ht="12.75" customHeight="1">
      <c r="B27" s="240"/>
      <c r="C27" s="241"/>
      <c r="D27" s="241"/>
      <c r="E27" s="241"/>
      <c r="F27" s="241"/>
      <c r="G27" s="241"/>
      <c r="H27" s="241"/>
      <c r="I27" s="241"/>
      <c r="J27" s="241"/>
      <c r="K27" s="237"/>
    </row>
    <row r="28" spans="2:11" ht="15" customHeight="1">
      <c r="B28" s="240"/>
      <c r="C28" s="241"/>
      <c r="D28" s="355" t="s">
        <v>1231</v>
      </c>
      <c r="E28" s="355"/>
      <c r="F28" s="355"/>
      <c r="G28" s="355"/>
      <c r="H28" s="355"/>
      <c r="I28" s="355"/>
      <c r="J28" s="355"/>
      <c r="K28" s="237"/>
    </row>
    <row r="29" spans="2:11" ht="15" customHeight="1">
      <c r="B29" s="240"/>
      <c r="C29" s="241"/>
      <c r="D29" s="355" t="s">
        <v>1232</v>
      </c>
      <c r="E29" s="355"/>
      <c r="F29" s="355"/>
      <c r="G29" s="355"/>
      <c r="H29" s="355"/>
      <c r="I29" s="355"/>
      <c r="J29" s="355"/>
      <c r="K29" s="237"/>
    </row>
    <row r="30" spans="2:11" ht="12.75" customHeight="1">
      <c r="B30" s="240"/>
      <c r="C30" s="241"/>
      <c r="D30" s="241"/>
      <c r="E30" s="241"/>
      <c r="F30" s="241"/>
      <c r="G30" s="241"/>
      <c r="H30" s="241"/>
      <c r="I30" s="241"/>
      <c r="J30" s="241"/>
      <c r="K30" s="237"/>
    </row>
    <row r="31" spans="2:11" ht="15" customHeight="1">
      <c r="B31" s="240"/>
      <c r="C31" s="241"/>
      <c r="D31" s="355" t="s">
        <v>1233</v>
      </c>
      <c r="E31" s="355"/>
      <c r="F31" s="355"/>
      <c r="G31" s="355"/>
      <c r="H31" s="355"/>
      <c r="I31" s="355"/>
      <c r="J31" s="355"/>
      <c r="K31" s="237"/>
    </row>
    <row r="32" spans="2:11" ht="15" customHeight="1">
      <c r="B32" s="240"/>
      <c r="C32" s="241"/>
      <c r="D32" s="355" t="s">
        <v>1234</v>
      </c>
      <c r="E32" s="355"/>
      <c r="F32" s="355"/>
      <c r="G32" s="355"/>
      <c r="H32" s="355"/>
      <c r="I32" s="355"/>
      <c r="J32" s="355"/>
      <c r="K32" s="237"/>
    </row>
    <row r="33" spans="2:11" ht="15" customHeight="1">
      <c r="B33" s="240"/>
      <c r="C33" s="241"/>
      <c r="D33" s="355" t="s">
        <v>1235</v>
      </c>
      <c r="E33" s="355"/>
      <c r="F33" s="355"/>
      <c r="G33" s="355"/>
      <c r="H33" s="355"/>
      <c r="I33" s="355"/>
      <c r="J33" s="355"/>
      <c r="K33" s="237"/>
    </row>
    <row r="34" spans="2:11" ht="15" customHeight="1">
      <c r="B34" s="240"/>
      <c r="C34" s="241"/>
      <c r="D34" s="239"/>
      <c r="E34" s="243" t="s">
        <v>124</v>
      </c>
      <c r="F34" s="239"/>
      <c r="G34" s="355" t="s">
        <v>1236</v>
      </c>
      <c r="H34" s="355"/>
      <c r="I34" s="355"/>
      <c r="J34" s="355"/>
      <c r="K34" s="237"/>
    </row>
    <row r="35" spans="2:11" ht="30.75" customHeight="1">
      <c r="B35" s="240"/>
      <c r="C35" s="241"/>
      <c r="D35" s="239"/>
      <c r="E35" s="243" t="s">
        <v>1237</v>
      </c>
      <c r="F35" s="239"/>
      <c r="G35" s="355" t="s">
        <v>1238</v>
      </c>
      <c r="H35" s="355"/>
      <c r="I35" s="355"/>
      <c r="J35" s="355"/>
      <c r="K35" s="237"/>
    </row>
    <row r="36" spans="2:11" ht="15" customHeight="1">
      <c r="B36" s="240"/>
      <c r="C36" s="241"/>
      <c r="D36" s="239"/>
      <c r="E36" s="243" t="s">
        <v>52</v>
      </c>
      <c r="F36" s="239"/>
      <c r="G36" s="355" t="s">
        <v>1239</v>
      </c>
      <c r="H36" s="355"/>
      <c r="I36" s="355"/>
      <c r="J36" s="355"/>
      <c r="K36" s="237"/>
    </row>
    <row r="37" spans="2:11" ht="15" customHeight="1">
      <c r="B37" s="240"/>
      <c r="C37" s="241"/>
      <c r="D37" s="239"/>
      <c r="E37" s="243" t="s">
        <v>125</v>
      </c>
      <c r="F37" s="239"/>
      <c r="G37" s="355" t="s">
        <v>1240</v>
      </c>
      <c r="H37" s="355"/>
      <c r="I37" s="355"/>
      <c r="J37" s="355"/>
      <c r="K37" s="237"/>
    </row>
    <row r="38" spans="2:11" ht="15" customHeight="1">
      <c r="B38" s="240"/>
      <c r="C38" s="241"/>
      <c r="D38" s="239"/>
      <c r="E38" s="243" t="s">
        <v>126</v>
      </c>
      <c r="F38" s="239"/>
      <c r="G38" s="355" t="s">
        <v>1241</v>
      </c>
      <c r="H38" s="355"/>
      <c r="I38" s="355"/>
      <c r="J38" s="355"/>
      <c r="K38" s="237"/>
    </row>
    <row r="39" spans="2:11" ht="15" customHeight="1">
      <c r="B39" s="240"/>
      <c r="C39" s="241"/>
      <c r="D39" s="239"/>
      <c r="E39" s="243" t="s">
        <v>127</v>
      </c>
      <c r="F39" s="239"/>
      <c r="G39" s="355" t="s">
        <v>1242</v>
      </c>
      <c r="H39" s="355"/>
      <c r="I39" s="355"/>
      <c r="J39" s="355"/>
      <c r="K39" s="237"/>
    </row>
    <row r="40" spans="2:11" ht="15" customHeight="1">
      <c r="B40" s="240"/>
      <c r="C40" s="241"/>
      <c r="D40" s="239"/>
      <c r="E40" s="243" t="s">
        <v>1243</v>
      </c>
      <c r="F40" s="239"/>
      <c r="G40" s="355" t="s">
        <v>1244</v>
      </c>
      <c r="H40" s="355"/>
      <c r="I40" s="355"/>
      <c r="J40" s="355"/>
      <c r="K40" s="237"/>
    </row>
    <row r="41" spans="2:11" ht="15" customHeight="1">
      <c r="B41" s="240"/>
      <c r="C41" s="241"/>
      <c r="D41" s="239"/>
      <c r="E41" s="243"/>
      <c r="F41" s="239"/>
      <c r="G41" s="355" t="s">
        <v>1245</v>
      </c>
      <c r="H41" s="355"/>
      <c r="I41" s="355"/>
      <c r="J41" s="355"/>
      <c r="K41" s="237"/>
    </row>
    <row r="42" spans="2:11" ht="15" customHeight="1">
      <c r="B42" s="240"/>
      <c r="C42" s="241"/>
      <c r="D42" s="239"/>
      <c r="E42" s="243" t="s">
        <v>1246</v>
      </c>
      <c r="F42" s="239"/>
      <c r="G42" s="355" t="s">
        <v>1247</v>
      </c>
      <c r="H42" s="355"/>
      <c r="I42" s="355"/>
      <c r="J42" s="355"/>
      <c r="K42" s="237"/>
    </row>
    <row r="43" spans="2:11" ht="15" customHeight="1">
      <c r="B43" s="240"/>
      <c r="C43" s="241"/>
      <c r="D43" s="239"/>
      <c r="E43" s="243" t="s">
        <v>129</v>
      </c>
      <c r="F43" s="239"/>
      <c r="G43" s="355" t="s">
        <v>1248</v>
      </c>
      <c r="H43" s="355"/>
      <c r="I43" s="355"/>
      <c r="J43" s="355"/>
      <c r="K43" s="237"/>
    </row>
    <row r="44" spans="2:11" ht="12.75" customHeight="1">
      <c r="B44" s="240"/>
      <c r="C44" s="241"/>
      <c r="D44" s="239"/>
      <c r="E44" s="239"/>
      <c r="F44" s="239"/>
      <c r="G44" s="239"/>
      <c r="H44" s="239"/>
      <c r="I44" s="239"/>
      <c r="J44" s="239"/>
      <c r="K44" s="237"/>
    </row>
    <row r="45" spans="2:11" ht="15" customHeight="1">
      <c r="B45" s="240"/>
      <c r="C45" s="241"/>
      <c r="D45" s="355" t="s">
        <v>1249</v>
      </c>
      <c r="E45" s="355"/>
      <c r="F45" s="355"/>
      <c r="G45" s="355"/>
      <c r="H45" s="355"/>
      <c r="I45" s="355"/>
      <c r="J45" s="355"/>
      <c r="K45" s="237"/>
    </row>
    <row r="46" spans="2:11" ht="15" customHeight="1">
      <c r="B46" s="240"/>
      <c r="C46" s="241"/>
      <c r="D46" s="241"/>
      <c r="E46" s="355" t="s">
        <v>1250</v>
      </c>
      <c r="F46" s="355"/>
      <c r="G46" s="355"/>
      <c r="H46" s="355"/>
      <c r="I46" s="355"/>
      <c r="J46" s="355"/>
      <c r="K46" s="237"/>
    </row>
    <row r="47" spans="2:11" ht="15" customHeight="1">
      <c r="B47" s="240"/>
      <c r="C47" s="241"/>
      <c r="D47" s="241"/>
      <c r="E47" s="355" t="s">
        <v>1251</v>
      </c>
      <c r="F47" s="355"/>
      <c r="G47" s="355"/>
      <c r="H47" s="355"/>
      <c r="I47" s="355"/>
      <c r="J47" s="355"/>
      <c r="K47" s="237"/>
    </row>
    <row r="48" spans="2:11" ht="15" customHeight="1">
      <c r="B48" s="240"/>
      <c r="C48" s="241"/>
      <c r="D48" s="241"/>
      <c r="E48" s="355" t="s">
        <v>1252</v>
      </c>
      <c r="F48" s="355"/>
      <c r="G48" s="355"/>
      <c r="H48" s="355"/>
      <c r="I48" s="355"/>
      <c r="J48" s="355"/>
      <c r="K48" s="237"/>
    </row>
    <row r="49" spans="2:11" ht="15" customHeight="1">
      <c r="B49" s="240"/>
      <c r="C49" s="241"/>
      <c r="D49" s="355" t="s">
        <v>1253</v>
      </c>
      <c r="E49" s="355"/>
      <c r="F49" s="355"/>
      <c r="G49" s="355"/>
      <c r="H49" s="355"/>
      <c r="I49" s="355"/>
      <c r="J49" s="355"/>
      <c r="K49" s="237"/>
    </row>
    <row r="50" spans="2:11" ht="25.5" customHeight="1">
      <c r="B50" s="236"/>
      <c r="C50" s="357" t="s">
        <v>1254</v>
      </c>
      <c r="D50" s="357"/>
      <c r="E50" s="357"/>
      <c r="F50" s="357"/>
      <c r="G50" s="357"/>
      <c r="H50" s="357"/>
      <c r="I50" s="357"/>
      <c r="J50" s="357"/>
      <c r="K50" s="237"/>
    </row>
    <row r="51" spans="2:11" ht="5.25" customHeight="1">
      <c r="B51" s="236"/>
      <c r="C51" s="238"/>
      <c r="D51" s="238"/>
      <c r="E51" s="238"/>
      <c r="F51" s="238"/>
      <c r="G51" s="238"/>
      <c r="H51" s="238"/>
      <c r="I51" s="238"/>
      <c r="J51" s="238"/>
      <c r="K51" s="237"/>
    </row>
    <row r="52" spans="2:11" ht="15" customHeight="1">
      <c r="B52" s="236"/>
      <c r="C52" s="355" t="s">
        <v>1255</v>
      </c>
      <c r="D52" s="355"/>
      <c r="E52" s="355"/>
      <c r="F52" s="355"/>
      <c r="G52" s="355"/>
      <c r="H52" s="355"/>
      <c r="I52" s="355"/>
      <c r="J52" s="355"/>
      <c r="K52" s="237"/>
    </row>
    <row r="53" spans="2:11" ht="15" customHeight="1">
      <c r="B53" s="236"/>
      <c r="C53" s="355" t="s">
        <v>1256</v>
      </c>
      <c r="D53" s="355"/>
      <c r="E53" s="355"/>
      <c r="F53" s="355"/>
      <c r="G53" s="355"/>
      <c r="H53" s="355"/>
      <c r="I53" s="355"/>
      <c r="J53" s="355"/>
      <c r="K53" s="237"/>
    </row>
    <row r="54" spans="2:11" ht="12.75" customHeight="1">
      <c r="B54" s="236"/>
      <c r="C54" s="239"/>
      <c r="D54" s="239"/>
      <c r="E54" s="239"/>
      <c r="F54" s="239"/>
      <c r="G54" s="239"/>
      <c r="H54" s="239"/>
      <c r="I54" s="239"/>
      <c r="J54" s="239"/>
      <c r="K54" s="237"/>
    </row>
    <row r="55" spans="2:11" ht="15" customHeight="1">
      <c r="B55" s="236"/>
      <c r="C55" s="355" t="s">
        <v>1257</v>
      </c>
      <c r="D55" s="355"/>
      <c r="E55" s="355"/>
      <c r="F55" s="355"/>
      <c r="G55" s="355"/>
      <c r="H55" s="355"/>
      <c r="I55" s="355"/>
      <c r="J55" s="355"/>
      <c r="K55" s="237"/>
    </row>
    <row r="56" spans="2:11" ht="15" customHeight="1">
      <c r="B56" s="236"/>
      <c r="C56" s="241"/>
      <c r="D56" s="355" t="s">
        <v>1258</v>
      </c>
      <c r="E56" s="355"/>
      <c r="F56" s="355"/>
      <c r="G56" s="355"/>
      <c r="H56" s="355"/>
      <c r="I56" s="355"/>
      <c r="J56" s="355"/>
      <c r="K56" s="237"/>
    </row>
    <row r="57" spans="2:11" ht="15" customHeight="1">
      <c r="B57" s="236"/>
      <c r="C57" s="241"/>
      <c r="D57" s="355" t="s">
        <v>1259</v>
      </c>
      <c r="E57" s="355"/>
      <c r="F57" s="355"/>
      <c r="G57" s="355"/>
      <c r="H57" s="355"/>
      <c r="I57" s="355"/>
      <c r="J57" s="355"/>
      <c r="K57" s="237"/>
    </row>
    <row r="58" spans="2:11" ht="15" customHeight="1">
      <c r="B58" s="236"/>
      <c r="C58" s="241"/>
      <c r="D58" s="355" t="s">
        <v>1260</v>
      </c>
      <c r="E58" s="355"/>
      <c r="F58" s="355"/>
      <c r="G58" s="355"/>
      <c r="H58" s="355"/>
      <c r="I58" s="355"/>
      <c r="J58" s="355"/>
      <c r="K58" s="237"/>
    </row>
    <row r="59" spans="2:11" ht="15" customHeight="1">
      <c r="B59" s="236"/>
      <c r="C59" s="241"/>
      <c r="D59" s="355" t="s">
        <v>1261</v>
      </c>
      <c r="E59" s="355"/>
      <c r="F59" s="355"/>
      <c r="G59" s="355"/>
      <c r="H59" s="355"/>
      <c r="I59" s="355"/>
      <c r="J59" s="355"/>
      <c r="K59" s="237"/>
    </row>
    <row r="60" spans="2:11" ht="15" customHeight="1">
      <c r="B60" s="236"/>
      <c r="C60" s="241"/>
      <c r="D60" s="359" t="s">
        <v>1262</v>
      </c>
      <c r="E60" s="359"/>
      <c r="F60" s="359"/>
      <c r="G60" s="359"/>
      <c r="H60" s="359"/>
      <c r="I60" s="359"/>
      <c r="J60" s="359"/>
      <c r="K60" s="237"/>
    </row>
    <row r="61" spans="2:11" ht="15" customHeight="1">
      <c r="B61" s="236"/>
      <c r="C61" s="241"/>
      <c r="D61" s="355" t="s">
        <v>1263</v>
      </c>
      <c r="E61" s="355"/>
      <c r="F61" s="355"/>
      <c r="G61" s="355"/>
      <c r="H61" s="355"/>
      <c r="I61" s="355"/>
      <c r="J61" s="355"/>
      <c r="K61" s="237"/>
    </row>
    <row r="62" spans="2:11" ht="12.75" customHeight="1">
      <c r="B62" s="236"/>
      <c r="C62" s="241"/>
      <c r="D62" s="241"/>
      <c r="E62" s="244"/>
      <c r="F62" s="241"/>
      <c r="G62" s="241"/>
      <c r="H62" s="241"/>
      <c r="I62" s="241"/>
      <c r="J62" s="241"/>
      <c r="K62" s="237"/>
    </row>
    <row r="63" spans="2:11" ht="15" customHeight="1">
      <c r="B63" s="236"/>
      <c r="C63" s="241"/>
      <c r="D63" s="355" t="s">
        <v>1264</v>
      </c>
      <c r="E63" s="355"/>
      <c r="F63" s="355"/>
      <c r="G63" s="355"/>
      <c r="H63" s="355"/>
      <c r="I63" s="355"/>
      <c r="J63" s="355"/>
      <c r="K63" s="237"/>
    </row>
    <row r="64" spans="2:11" ht="15" customHeight="1">
      <c r="B64" s="236"/>
      <c r="C64" s="241"/>
      <c r="D64" s="359" t="s">
        <v>1265</v>
      </c>
      <c r="E64" s="359"/>
      <c r="F64" s="359"/>
      <c r="G64" s="359"/>
      <c r="H64" s="359"/>
      <c r="I64" s="359"/>
      <c r="J64" s="359"/>
      <c r="K64" s="237"/>
    </row>
    <row r="65" spans="2:11" ht="15" customHeight="1">
      <c r="B65" s="236"/>
      <c r="C65" s="241"/>
      <c r="D65" s="355" t="s">
        <v>1266</v>
      </c>
      <c r="E65" s="355"/>
      <c r="F65" s="355"/>
      <c r="G65" s="355"/>
      <c r="H65" s="355"/>
      <c r="I65" s="355"/>
      <c r="J65" s="355"/>
      <c r="K65" s="237"/>
    </row>
    <row r="66" spans="2:11" ht="15" customHeight="1">
      <c r="B66" s="236"/>
      <c r="C66" s="241"/>
      <c r="D66" s="355" t="s">
        <v>1267</v>
      </c>
      <c r="E66" s="355"/>
      <c r="F66" s="355"/>
      <c r="G66" s="355"/>
      <c r="H66" s="355"/>
      <c r="I66" s="355"/>
      <c r="J66" s="355"/>
      <c r="K66" s="237"/>
    </row>
    <row r="67" spans="2:11" ht="15" customHeight="1">
      <c r="B67" s="236"/>
      <c r="C67" s="241"/>
      <c r="D67" s="355" t="s">
        <v>1268</v>
      </c>
      <c r="E67" s="355"/>
      <c r="F67" s="355"/>
      <c r="G67" s="355"/>
      <c r="H67" s="355"/>
      <c r="I67" s="355"/>
      <c r="J67" s="355"/>
      <c r="K67" s="237"/>
    </row>
    <row r="68" spans="2:11" ht="15" customHeight="1">
      <c r="B68" s="236"/>
      <c r="C68" s="241"/>
      <c r="D68" s="355" t="s">
        <v>1269</v>
      </c>
      <c r="E68" s="355"/>
      <c r="F68" s="355"/>
      <c r="G68" s="355"/>
      <c r="H68" s="355"/>
      <c r="I68" s="355"/>
      <c r="J68" s="355"/>
      <c r="K68" s="237"/>
    </row>
    <row r="69" spans="2:11" ht="12.75" customHeight="1">
      <c r="B69" s="245"/>
      <c r="C69" s="246"/>
      <c r="D69" s="246"/>
      <c r="E69" s="246"/>
      <c r="F69" s="246"/>
      <c r="G69" s="246"/>
      <c r="H69" s="246"/>
      <c r="I69" s="246"/>
      <c r="J69" s="246"/>
      <c r="K69" s="247"/>
    </row>
    <row r="70" spans="2:11" ht="18.75" customHeight="1">
      <c r="B70" s="248"/>
      <c r="C70" s="248"/>
      <c r="D70" s="248"/>
      <c r="E70" s="248"/>
      <c r="F70" s="248"/>
      <c r="G70" s="248"/>
      <c r="H70" s="248"/>
      <c r="I70" s="248"/>
      <c r="J70" s="248"/>
      <c r="K70" s="249"/>
    </row>
    <row r="71" spans="2:11" ht="18.75" customHeight="1">
      <c r="B71" s="249"/>
      <c r="C71" s="249"/>
      <c r="D71" s="249"/>
      <c r="E71" s="249"/>
      <c r="F71" s="249"/>
      <c r="G71" s="249"/>
      <c r="H71" s="249"/>
      <c r="I71" s="249"/>
      <c r="J71" s="249"/>
      <c r="K71" s="249"/>
    </row>
    <row r="72" spans="2:11" ht="7.5" customHeight="1">
      <c r="B72" s="250"/>
      <c r="C72" s="251"/>
      <c r="D72" s="251"/>
      <c r="E72" s="251"/>
      <c r="F72" s="251"/>
      <c r="G72" s="251"/>
      <c r="H72" s="251"/>
      <c r="I72" s="251"/>
      <c r="J72" s="251"/>
      <c r="K72" s="252"/>
    </row>
    <row r="73" spans="2:11" ht="45" customHeight="1">
      <c r="B73" s="253"/>
      <c r="C73" s="360" t="s">
        <v>98</v>
      </c>
      <c r="D73" s="360"/>
      <c r="E73" s="360"/>
      <c r="F73" s="360"/>
      <c r="G73" s="360"/>
      <c r="H73" s="360"/>
      <c r="I73" s="360"/>
      <c r="J73" s="360"/>
      <c r="K73" s="254"/>
    </row>
    <row r="74" spans="2:11" ht="17.25" customHeight="1">
      <c r="B74" s="253"/>
      <c r="C74" s="255" t="s">
        <v>1270</v>
      </c>
      <c r="D74" s="255"/>
      <c r="E74" s="255"/>
      <c r="F74" s="255" t="s">
        <v>1271</v>
      </c>
      <c r="G74" s="256"/>
      <c r="H74" s="255" t="s">
        <v>125</v>
      </c>
      <c r="I74" s="255" t="s">
        <v>56</v>
      </c>
      <c r="J74" s="255" t="s">
        <v>1272</v>
      </c>
      <c r="K74" s="254"/>
    </row>
    <row r="75" spans="2:11" ht="17.25" customHeight="1">
      <c r="B75" s="253"/>
      <c r="C75" s="257" t="s">
        <v>1273</v>
      </c>
      <c r="D75" s="257"/>
      <c r="E75" s="257"/>
      <c r="F75" s="258" t="s">
        <v>1274</v>
      </c>
      <c r="G75" s="259"/>
      <c r="H75" s="257"/>
      <c r="I75" s="257"/>
      <c r="J75" s="257" t="s">
        <v>1275</v>
      </c>
      <c r="K75" s="254"/>
    </row>
    <row r="76" spans="2:11" ht="5.25" customHeight="1">
      <c r="B76" s="253"/>
      <c r="C76" s="260"/>
      <c r="D76" s="260"/>
      <c r="E76" s="260"/>
      <c r="F76" s="260"/>
      <c r="G76" s="261"/>
      <c r="H76" s="260"/>
      <c r="I76" s="260"/>
      <c r="J76" s="260"/>
      <c r="K76" s="254"/>
    </row>
    <row r="77" spans="2:11" ht="15" customHeight="1">
      <c r="B77" s="253"/>
      <c r="C77" s="243" t="s">
        <v>52</v>
      </c>
      <c r="D77" s="260"/>
      <c r="E77" s="260"/>
      <c r="F77" s="262" t="s">
        <v>1276</v>
      </c>
      <c r="G77" s="261"/>
      <c r="H77" s="243" t="s">
        <v>1277</v>
      </c>
      <c r="I77" s="243" t="s">
        <v>1278</v>
      </c>
      <c r="J77" s="243">
        <v>20</v>
      </c>
      <c r="K77" s="254"/>
    </row>
    <row r="78" spans="2:11" ht="15" customHeight="1">
      <c r="B78" s="253"/>
      <c r="C78" s="243" t="s">
        <v>1279</v>
      </c>
      <c r="D78" s="243"/>
      <c r="E78" s="243"/>
      <c r="F78" s="262" t="s">
        <v>1276</v>
      </c>
      <c r="G78" s="261"/>
      <c r="H78" s="243" t="s">
        <v>1280</v>
      </c>
      <c r="I78" s="243" t="s">
        <v>1278</v>
      </c>
      <c r="J78" s="243">
        <v>120</v>
      </c>
      <c r="K78" s="254"/>
    </row>
    <row r="79" spans="2:11" ht="15" customHeight="1">
      <c r="B79" s="263"/>
      <c r="C79" s="243" t="s">
        <v>1281</v>
      </c>
      <c r="D79" s="243"/>
      <c r="E79" s="243"/>
      <c r="F79" s="262" t="s">
        <v>1282</v>
      </c>
      <c r="G79" s="261"/>
      <c r="H79" s="243" t="s">
        <v>1283</v>
      </c>
      <c r="I79" s="243" t="s">
        <v>1278</v>
      </c>
      <c r="J79" s="243">
        <v>50</v>
      </c>
      <c r="K79" s="254"/>
    </row>
    <row r="80" spans="2:11" ht="15" customHeight="1">
      <c r="B80" s="263"/>
      <c r="C80" s="243" t="s">
        <v>1284</v>
      </c>
      <c r="D80" s="243"/>
      <c r="E80" s="243"/>
      <c r="F80" s="262" t="s">
        <v>1276</v>
      </c>
      <c r="G80" s="261"/>
      <c r="H80" s="243" t="s">
        <v>1285</v>
      </c>
      <c r="I80" s="243" t="s">
        <v>1286</v>
      </c>
      <c r="J80" s="243"/>
      <c r="K80" s="254"/>
    </row>
    <row r="81" spans="2:11" ht="15" customHeight="1">
      <c r="B81" s="263"/>
      <c r="C81" s="264" t="s">
        <v>1287</v>
      </c>
      <c r="D81" s="264"/>
      <c r="E81" s="264"/>
      <c r="F81" s="265" t="s">
        <v>1282</v>
      </c>
      <c r="G81" s="264"/>
      <c r="H81" s="264" t="s">
        <v>1288</v>
      </c>
      <c r="I81" s="264" t="s">
        <v>1278</v>
      </c>
      <c r="J81" s="264">
        <v>15</v>
      </c>
      <c r="K81" s="254"/>
    </row>
    <row r="82" spans="2:11" ht="15" customHeight="1">
      <c r="B82" s="263"/>
      <c r="C82" s="264" t="s">
        <v>1289</v>
      </c>
      <c r="D82" s="264"/>
      <c r="E82" s="264"/>
      <c r="F82" s="265" t="s">
        <v>1282</v>
      </c>
      <c r="G82" s="264"/>
      <c r="H82" s="264" t="s">
        <v>1290</v>
      </c>
      <c r="I82" s="264" t="s">
        <v>1278</v>
      </c>
      <c r="J82" s="264">
        <v>15</v>
      </c>
      <c r="K82" s="254"/>
    </row>
    <row r="83" spans="2:11" ht="15" customHeight="1">
      <c r="B83" s="263"/>
      <c r="C83" s="264" t="s">
        <v>1291</v>
      </c>
      <c r="D83" s="264"/>
      <c r="E83" s="264"/>
      <c r="F83" s="265" t="s">
        <v>1282</v>
      </c>
      <c r="G83" s="264"/>
      <c r="H83" s="264" t="s">
        <v>1292</v>
      </c>
      <c r="I83" s="264" t="s">
        <v>1278</v>
      </c>
      <c r="J83" s="264">
        <v>20</v>
      </c>
      <c r="K83" s="254"/>
    </row>
    <row r="84" spans="2:11" ht="15" customHeight="1">
      <c r="B84" s="263"/>
      <c r="C84" s="264" t="s">
        <v>1293</v>
      </c>
      <c r="D84" s="264"/>
      <c r="E84" s="264"/>
      <c r="F84" s="265" t="s">
        <v>1282</v>
      </c>
      <c r="G84" s="264"/>
      <c r="H84" s="264" t="s">
        <v>1294</v>
      </c>
      <c r="I84" s="264" t="s">
        <v>1278</v>
      </c>
      <c r="J84" s="264">
        <v>20</v>
      </c>
      <c r="K84" s="254"/>
    </row>
    <row r="85" spans="2:11" ht="15" customHeight="1">
      <c r="B85" s="263"/>
      <c r="C85" s="243" t="s">
        <v>1295</v>
      </c>
      <c r="D85" s="243"/>
      <c r="E85" s="243"/>
      <c r="F85" s="262" t="s">
        <v>1282</v>
      </c>
      <c r="G85" s="261"/>
      <c r="H85" s="243" t="s">
        <v>1296</v>
      </c>
      <c r="I85" s="243" t="s">
        <v>1278</v>
      </c>
      <c r="J85" s="243">
        <v>50</v>
      </c>
      <c r="K85" s="254"/>
    </row>
    <row r="86" spans="2:11" ht="15" customHeight="1">
      <c r="B86" s="263"/>
      <c r="C86" s="243" t="s">
        <v>1297</v>
      </c>
      <c r="D86" s="243"/>
      <c r="E86" s="243"/>
      <c r="F86" s="262" t="s">
        <v>1282</v>
      </c>
      <c r="G86" s="261"/>
      <c r="H86" s="243" t="s">
        <v>1298</v>
      </c>
      <c r="I86" s="243" t="s">
        <v>1278</v>
      </c>
      <c r="J86" s="243">
        <v>20</v>
      </c>
      <c r="K86" s="254"/>
    </row>
    <row r="87" spans="2:11" ht="15" customHeight="1">
      <c r="B87" s="263"/>
      <c r="C87" s="243" t="s">
        <v>1299</v>
      </c>
      <c r="D87" s="243"/>
      <c r="E87" s="243"/>
      <c r="F87" s="262" t="s">
        <v>1282</v>
      </c>
      <c r="G87" s="261"/>
      <c r="H87" s="243" t="s">
        <v>1300</v>
      </c>
      <c r="I87" s="243" t="s">
        <v>1278</v>
      </c>
      <c r="J87" s="243">
        <v>20</v>
      </c>
      <c r="K87" s="254"/>
    </row>
    <row r="88" spans="2:11" ht="15" customHeight="1">
      <c r="B88" s="263"/>
      <c r="C88" s="243" t="s">
        <v>1301</v>
      </c>
      <c r="D88" s="243"/>
      <c r="E88" s="243"/>
      <c r="F88" s="262" t="s">
        <v>1282</v>
      </c>
      <c r="G88" s="261"/>
      <c r="H88" s="243" t="s">
        <v>1302</v>
      </c>
      <c r="I88" s="243" t="s">
        <v>1278</v>
      </c>
      <c r="J88" s="243">
        <v>50</v>
      </c>
      <c r="K88" s="254"/>
    </row>
    <row r="89" spans="2:11" ht="15" customHeight="1">
      <c r="B89" s="263"/>
      <c r="C89" s="243" t="s">
        <v>1303</v>
      </c>
      <c r="D89" s="243"/>
      <c r="E89" s="243"/>
      <c r="F89" s="262" t="s">
        <v>1282</v>
      </c>
      <c r="G89" s="261"/>
      <c r="H89" s="243" t="s">
        <v>1303</v>
      </c>
      <c r="I89" s="243" t="s">
        <v>1278</v>
      </c>
      <c r="J89" s="243">
        <v>50</v>
      </c>
      <c r="K89" s="254"/>
    </row>
    <row r="90" spans="2:11" ht="15" customHeight="1">
      <c r="B90" s="263"/>
      <c r="C90" s="243" t="s">
        <v>130</v>
      </c>
      <c r="D90" s="243"/>
      <c r="E90" s="243"/>
      <c r="F90" s="262" t="s">
        <v>1282</v>
      </c>
      <c r="G90" s="261"/>
      <c r="H90" s="243" t="s">
        <v>1304</v>
      </c>
      <c r="I90" s="243" t="s">
        <v>1278</v>
      </c>
      <c r="J90" s="243">
        <v>255</v>
      </c>
      <c r="K90" s="254"/>
    </row>
    <row r="91" spans="2:11" ht="15" customHeight="1">
      <c r="B91" s="263"/>
      <c r="C91" s="243" t="s">
        <v>1305</v>
      </c>
      <c r="D91" s="243"/>
      <c r="E91" s="243"/>
      <c r="F91" s="262" t="s">
        <v>1276</v>
      </c>
      <c r="G91" s="261"/>
      <c r="H91" s="243" t="s">
        <v>1306</v>
      </c>
      <c r="I91" s="243" t="s">
        <v>1307</v>
      </c>
      <c r="J91" s="243"/>
      <c r="K91" s="254"/>
    </row>
    <row r="92" spans="2:11" ht="15" customHeight="1">
      <c r="B92" s="263"/>
      <c r="C92" s="243" t="s">
        <v>1308</v>
      </c>
      <c r="D92" s="243"/>
      <c r="E92" s="243"/>
      <c r="F92" s="262" t="s">
        <v>1276</v>
      </c>
      <c r="G92" s="261"/>
      <c r="H92" s="243" t="s">
        <v>1309</v>
      </c>
      <c r="I92" s="243" t="s">
        <v>1310</v>
      </c>
      <c r="J92" s="243"/>
      <c r="K92" s="254"/>
    </row>
    <row r="93" spans="2:11" ht="15" customHeight="1">
      <c r="B93" s="263"/>
      <c r="C93" s="243" t="s">
        <v>1311</v>
      </c>
      <c r="D93" s="243"/>
      <c r="E93" s="243"/>
      <c r="F93" s="262" t="s">
        <v>1276</v>
      </c>
      <c r="G93" s="261"/>
      <c r="H93" s="243" t="s">
        <v>1311</v>
      </c>
      <c r="I93" s="243" t="s">
        <v>1310</v>
      </c>
      <c r="J93" s="243"/>
      <c r="K93" s="254"/>
    </row>
    <row r="94" spans="2:11" ht="15" customHeight="1">
      <c r="B94" s="263"/>
      <c r="C94" s="243" t="s">
        <v>37</v>
      </c>
      <c r="D94" s="243"/>
      <c r="E94" s="243"/>
      <c r="F94" s="262" t="s">
        <v>1276</v>
      </c>
      <c r="G94" s="261"/>
      <c r="H94" s="243" t="s">
        <v>1312</v>
      </c>
      <c r="I94" s="243" t="s">
        <v>1310</v>
      </c>
      <c r="J94" s="243"/>
      <c r="K94" s="254"/>
    </row>
    <row r="95" spans="2:11" ht="15" customHeight="1">
      <c r="B95" s="263"/>
      <c r="C95" s="243" t="s">
        <v>47</v>
      </c>
      <c r="D95" s="243"/>
      <c r="E95" s="243"/>
      <c r="F95" s="262" t="s">
        <v>1276</v>
      </c>
      <c r="G95" s="261"/>
      <c r="H95" s="243" t="s">
        <v>1313</v>
      </c>
      <c r="I95" s="243" t="s">
        <v>1310</v>
      </c>
      <c r="J95" s="243"/>
      <c r="K95" s="254"/>
    </row>
    <row r="96" spans="2:11" ht="15" customHeight="1">
      <c r="B96" s="266"/>
      <c r="C96" s="267"/>
      <c r="D96" s="267"/>
      <c r="E96" s="267"/>
      <c r="F96" s="267"/>
      <c r="G96" s="267"/>
      <c r="H96" s="267"/>
      <c r="I96" s="267"/>
      <c r="J96" s="267"/>
      <c r="K96" s="268"/>
    </row>
    <row r="97" spans="2:11" ht="18.75" customHeight="1">
      <c r="B97" s="269"/>
      <c r="C97" s="270"/>
      <c r="D97" s="270"/>
      <c r="E97" s="270"/>
      <c r="F97" s="270"/>
      <c r="G97" s="270"/>
      <c r="H97" s="270"/>
      <c r="I97" s="270"/>
      <c r="J97" s="270"/>
      <c r="K97" s="269"/>
    </row>
    <row r="98" spans="2:11" ht="18.75" customHeight="1">
      <c r="B98" s="249"/>
      <c r="C98" s="249"/>
      <c r="D98" s="249"/>
      <c r="E98" s="249"/>
      <c r="F98" s="249"/>
      <c r="G98" s="249"/>
      <c r="H98" s="249"/>
      <c r="I98" s="249"/>
      <c r="J98" s="249"/>
      <c r="K98" s="249"/>
    </row>
    <row r="99" spans="2:11" ht="7.5" customHeight="1">
      <c r="B99" s="250"/>
      <c r="C99" s="251"/>
      <c r="D99" s="251"/>
      <c r="E99" s="251"/>
      <c r="F99" s="251"/>
      <c r="G99" s="251"/>
      <c r="H99" s="251"/>
      <c r="I99" s="251"/>
      <c r="J99" s="251"/>
      <c r="K99" s="252"/>
    </row>
    <row r="100" spans="2:11" ht="45" customHeight="1">
      <c r="B100" s="253"/>
      <c r="C100" s="360" t="s">
        <v>1314</v>
      </c>
      <c r="D100" s="360"/>
      <c r="E100" s="360"/>
      <c r="F100" s="360"/>
      <c r="G100" s="360"/>
      <c r="H100" s="360"/>
      <c r="I100" s="360"/>
      <c r="J100" s="360"/>
      <c r="K100" s="254"/>
    </row>
    <row r="101" spans="2:11" ht="17.25" customHeight="1">
      <c r="B101" s="253"/>
      <c r="C101" s="255" t="s">
        <v>1270</v>
      </c>
      <c r="D101" s="255"/>
      <c r="E101" s="255"/>
      <c r="F101" s="255" t="s">
        <v>1271</v>
      </c>
      <c r="G101" s="256"/>
      <c r="H101" s="255" t="s">
        <v>125</v>
      </c>
      <c r="I101" s="255" t="s">
        <v>56</v>
      </c>
      <c r="J101" s="255" t="s">
        <v>1272</v>
      </c>
      <c r="K101" s="254"/>
    </row>
    <row r="102" spans="2:11" ht="17.25" customHeight="1">
      <c r="B102" s="253"/>
      <c r="C102" s="257" t="s">
        <v>1273</v>
      </c>
      <c r="D102" s="257"/>
      <c r="E102" s="257"/>
      <c r="F102" s="258" t="s">
        <v>1274</v>
      </c>
      <c r="G102" s="259"/>
      <c r="H102" s="257"/>
      <c r="I102" s="257"/>
      <c r="J102" s="257" t="s">
        <v>1275</v>
      </c>
      <c r="K102" s="254"/>
    </row>
    <row r="103" spans="2:11" ht="5.25" customHeight="1">
      <c r="B103" s="253"/>
      <c r="C103" s="255"/>
      <c r="D103" s="255"/>
      <c r="E103" s="255"/>
      <c r="F103" s="255"/>
      <c r="G103" s="271"/>
      <c r="H103" s="255"/>
      <c r="I103" s="255"/>
      <c r="J103" s="255"/>
      <c r="K103" s="254"/>
    </row>
    <row r="104" spans="2:11" ht="15" customHeight="1">
      <c r="B104" s="253"/>
      <c r="C104" s="243" t="s">
        <v>52</v>
      </c>
      <c r="D104" s="260"/>
      <c r="E104" s="260"/>
      <c r="F104" s="262" t="s">
        <v>1276</v>
      </c>
      <c r="G104" s="271"/>
      <c r="H104" s="243" t="s">
        <v>1315</v>
      </c>
      <c r="I104" s="243" t="s">
        <v>1278</v>
      </c>
      <c r="J104" s="243">
        <v>20</v>
      </c>
      <c r="K104" s="254"/>
    </row>
    <row r="105" spans="2:11" ht="15" customHeight="1">
      <c r="B105" s="253"/>
      <c r="C105" s="243" t="s">
        <v>1279</v>
      </c>
      <c r="D105" s="243"/>
      <c r="E105" s="243"/>
      <c r="F105" s="262" t="s">
        <v>1276</v>
      </c>
      <c r="G105" s="243"/>
      <c r="H105" s="243" t="s">
        <v>1315</v>
      </c>
      <c r="I105" s="243" t="s">
        <v>1278</v>
      </c>
      <c r="J105" s="243">
        <v>120</v>
      </c>
      <c r="K105" s="254"/>
    </row>
    <row r="106" spans="2:11" ht="15" customHeight="1">
      <c r="B106" s="263"/>
      <c r="C106" s="243" t="s">
        <v>1281</v>
      </c>
      <c r="D106" s="243"/>
      <c r="E106" s="243"/>
      <c r="F106" s="262" t="s">
        <v>1282</v>
      </c>
      <c r="G106" s="243"/>
      <c r="H106" s="243" t="s">
        <v>1315</v>
      </c>
      <c r="I106" s="243" t="s">
        <v>1278</v>
      </c>
      <c r="J106" s="243">
        <v>50</v>
      </c>
      <c r="K106" s="254"/>
    </row>
    <row r="107" spans="2:11" ht="15" customHeight="1">
      <c r="B107" s="263"/>
      <c r="C107" s="243" t="s">
        <v>1284</v>
      </c>
      <c r="D107" s="243"/>
      <c r="E107" s="243"/>
      <c r="F107" s="262" t="s">
        <v>1276</v>
      </c>
      <c r="G107" s="243"/>
      <c r="H107" s="243" t="s">
        <v>1315</v>
      </c>
      <c r="I107" s="243" t="s">
        <v>1286</v>
      </c>
      <c r="J107" s="243"/>
      <c r="K107" s="254"/>
    </row>
    <row r="108" spans="2:11" ht="15" customHeight="1">
      <c r="B108" s="263"/>
      <c r="C108" s="243" t="s">
        <v>1295</v>
      </c>
      <c r="D108" s="243"/>
      <c r="E108" s="243"/>
      <c r="F108" s="262" t="s">
        <v>1282</v>
      </c>
      <c r="G108" s="243"/>
      <c r="H108" s="243" t="s">
        <v>1315</v>
      </c>
      <c r="I108" s="243" t="s">
        <v>1278</v>
      </c>
      <c r="J108" s="243">
        <v>50</v>
      </c>
      <c r="K108" s="254"/>
    </row>
    <row r="109" spans="2:11" ht="15" customHeight="1">
      <c r="B109" s="263"/>
      <c r="C109" s="243" t="s">
        <v>1303</v>
      </c>
      <c r="D109" s="243"/>
      <c r="E109" s="243"/>
      <c r="F109" s="262" t="s">
        <v>1282</v>
      </c>
      <c r="G109" s="243"/>
      <c r="H109" s="243" t="s">
        <v>1315</v>
      </c>
      <c r="I109" s="243" t="s">
        <v>1278</v>
      </c>
      <c r="J109" s="243">
        <v>50</v>
      </c>
      <c r="K109" s="254"/>
    </row>
    <row r="110" spans="2:11" ht="15" customHeight="1">
      <c r="B110" s="263"/>
      <c r="C110" s="243" t="s">
        <v>1301</v>
      </c>
      <c r="D110" s="243"/>
      <c r="E110" s="243"/>
      <c r="F110" s="262" t="s">
        <v>1282</v>
      </c>
      <c r="G110" s="243"/>
      <c r="H110" s="243" t="s">
        <v>1315</v>
      </c>
      <c r="I110" s="243" t="s">
        <v>1278</v>
      </c>
      <c r="J110" s="243">
        <v>50</v>
      </c>
      <c r="K110" s="254"/>
    </row>
    <row r="111" spans="2:11" ht="15" customHeight="1">
      <c r="B111" s="263"/>
      <c r="C111" s="243" t="s">
        <v>52</v>
      </c>
      <c r="D111" s="243"/>
      <c r="E111" s="243"/>
      <c r="F111" s="262" t="s">
        <v>1276</v>
      </c>
      <c r="G111" s="243"/>
      <c r="H111" s="243" t="s">
        <v>1316</v>
      </c>
      <c r="I111" s="243" t="s">
        <v>1278</v>
      </c>
      <c r="J111" s="243">
        <v>20</v>
      </c>
      <c r="K111" s="254"/>
    </row>
    <row r="112" spans="2:11" ht="15" customHeight="1">
      <c r="B112" s="263"/>
      <c r="C112" s="243" t="s">
        <v>1317</v>
      </c>
      <c r="D112" s="243"/>
      <c r="E112" s="243"/>
      <c r="F112" s="262" t="s">
        <v>1276</v>
      </c>
      <c r="G112" s="243"/>
      <c r="H112" s="243" t="s">
        <v>1318</v>
      </c>
      <c r="I112" s="243" t="s">
        <v>1278</v>
      </c>
      <c r="J112" s="243">
        <v>120</v>
      </c>
      <c r="K112" s="254"/>
    </row>
    <row r="113" spans="2:11" ht="15" customHeight="1">
      <c r="B113" s="263"/>
      <c r="C113" s="243" t="s">
        <v>37</v>
      </c>
      <c r="D113" s="243"/>
      <c r="E113" s="243"/>
      <c r="F113" s="262" t="s">
        <v>1276</v>
      </c>
      <c r="G113" s="243"/>
      <c r="H113" s="243" t="s">
        <v>1319</v>
      </c>
      <c r="I113" s="243" t="s">
        <v>1310</v>
      </c>
      <c r="J113" s="243"/>
      <c r="K113" s="254"/>
    </row>
    <row r="114" spans="2:11" ht="15" customHeight="1">
      <c r="B114" s="263"/>
      <c r="C114" s="243" t="s">
        <v>47</v>
      </c>
      <c r="D114" s="243"/>
      <c r="E114" s="243"/>
      <c r="F114" s="262" t="s">
        <v>1276</v>
      </c>
      <c r="G114" s="243"/>
      <c r="H114" s="243" t="s">
        <v>1320</v>
      </c>
      <c r="I114" s="243" t="s">
        <v>1310</v>
      </c>
      <c r="J114" s="243"/>
      <c r="K114" s="254"/>
    </row>
    <row r="115" spans="2:11" ht="15" customHeight="1">
      <c r="B115" s="263"/>
      <c r="C115" s="243" t="s">
        <v>56</v>
      </c>
      <c r="D115" s="243"/>
      <c r="E115" s="243"/>
      <c r="F115" s="262" t="s">
        <v>1276</v>
      </c>
      <c r="G115" s="243"/>
      <c r="H115" s="243" t="s">
        <v>1321</v>
      </c>
      <c r="I115" s="243" t="s">
        <v>1322</v>
      </c>
      <c r="J115" s="243"/>
      <c r="K115" s="254"/>
    </row>
    <row r="116" spans="2:11" ht="15" customHeight="1">
      <c r="B116" s="266"/>
      <c r="C116" s="272"/>
      <c r="D116" s="272"/>
      <c r="E116" s="272"/>
      <c r="F116" s="272"/>
      <c r="G116" s="272"/>
      <c r="H116" s="272"/>
      <c r="I116" s="272"/>
      <c r="J116" s="272"/>
      <c r="K116" s="268"/>
    </row>
    <row r="117" spans="2:11" ht="18.75" customHeight="1">
      <c r="B117" s="273"/>
      <c r="C117" s="239"/>
      <c r="D117" s="239"/>
      <c r="E117" s="239"/>
      <c r="F117" s="274"/>
      <c r="G117" s="239"/>
      <c r="H117" s="239"/>
      <c r="I117" s="239"/>
      <c r="J117" s="239"/>
      <c r="K117" s="273"/>
    </row>
    <row r="118" spans="2:11" ht="18.75" customHeight="1">
      <c r="B118" s="249"/>
      <c r="C118" s="249"/>
      <c r="D118" s="249"/>
      <c r="E118" s="249"/>
      <c r="F118" s="249"/>
      <c r="G118" s="249"/>
      <c r="H118" s="249"/>
      <c r="I118" s="249"/>
      <c r="J118" s="249"/>
      <c r="K118" s="249"/>
    </row>
    <row r="119" spans="2:11" ht="7.5" customHeight="1">
      <c r="B119" s="275"/>
      <c r="C119" s="276"/>
      <c r="D119" s="276"/>
      <c r="E119" s="276"/>
      <c r="F119" s="276"/>
      <c r="G119" s="276"/>
      <c r="H119" s="276"/>
      <c r="I119" s="276"/>
      <c r="J119" s="276"/>
      <c r="K119" s="277"/>
    </row>
    <row r="120" spans="2:11" ht="45" customHeight="1">
      <c r="B120" s="278"/>
      <c r="C120" s="356" t="s">
        <v>1323</v>
      </c>
      <c r="D120" s="356"/>
      <c r="E120" s="356"/>
      <c r="F120" s="356"/>
      <c r="G120" s="356"/>
      <c r="H120" s="356"/>
      <c r="I120" s="356"/>
      <c r="J120" s="356"/>
      <c r="K120" s="279"/>
    </row>
    <row r="121" spans="2:11" ht="17.25" customHeight="1">
      <c r="B121" s="280"/>
      <c r="C121" s="255" t="s">
        <v>1270</v>
      </c>
      <c r="D121" s="255"/>
      <c r="E121" s="255"/>
      <c r="F121" s="255" t="s">
        <v>1271</v>
      </c>
      <c r="G121" s="256"/>
      <c r="H121" s="255" t="s">
        <v>125</v>
      </c>
      <c r="I121" s="255" t="s">
        <v>56</v>
      </c>
      <c r="J121" s="255" t="s">
        <v>1272</v>
      </c>
      <c r="K121" s="281"/>
    </row>
    <row r="122" spans="2:11" ht="17.25" customHeight="1">
      <c r="B122" s="280"/>
      <c r="C122" s="257" t="s">
        <v>1273</v>
      </c>
      <c r="D122" s="257"/>
      <c r="E122" s="257"/>
      <c r="F122" s="258" t="s">
        <v>1274</v>
      </c>
      <c r="G122" s="259"/>
      <c r="H122" s="257"/>
      <c r="I122" s="257"/>
      <c r="J122" s="257" t="s">
        <v>1275</v>
      </c>
      <c r="K122" s="281"/>
    </row>
    <row r="123" spans="2:11" ht="5.25" customHeight="1">
      <c r="B123" s="282"/>
      <c r="C123" s="260"/>
      <c r="D123" s="260"/>
      <c r="E123" s="260"/>
      <c r="F123" s="260"/>
      <c r="G123" s="243"/>
      <c r="H123" s="260"/>
      <c r="I123" s="260"/>
      <c r="J123" s="260"/>
      <c r="K123" s="283"/>
    </row>
    <row r="124" spans="2:11" ht="15" customHeight="1">
      <c r="B124" s="282"/>
      <c r="C124" s="243" t="s">
        <v>1279</v>
      </c>
      <c r="D124" s="260"/>
      <c r="E124" s="260"/>
      <c r="F124" s="262" t="s">
        <v>1276</v>
      </c>
      <c r="G124" s="243"/>
      <c r="H124" s="243" t="s">
        <v>1315</v>
      </c>
      <c r="I124" s="243" t="s">
        <v>1278</v>
      </c>
      <c r="J124" s="243">
        <v>120</v>
      </c>
      <c r="K124" s="284"/>
    </row>
    <row r="125" spans="2:11" ht="15" customHeight="1">
      <c r="B125" s="282"/>
      <c r="C125" s="243" t="s">
        <v>1324</v>
      </c>
      <c r="D125" s="243"/>
      <c r="E125" s="243"/>
      <c r="F125" s="262" t="s">
        <v>1276</v>
      </c>
      <c r="G125" s="243"/>
      <c r="H125" s="243" t="s">
        <v>1325</v>
      </c>
      <c r="I125" s="243" t="s">
        <v>1278</v>
      </c>
      <c r="J125" s="243" t="s">
        <v>1326</v>
      </c>
      <c r="K125" s="284"/>
    </row>
    <row r="126" spans="2:11" ht="15" customHeight="1">
      <c r="B126" s="282"/>
      <c r="C126" s="243" t="s">
        <v>1225</v>
      </c>
      <c r="D126" s="243"/>
      <c r="E126" s="243"/>
      <c r="F126" s="262" t="s">
        <v>1276</v>
      </c>
      <c r="G126" s="243"/>
      <c r="H126" s="243" t="s">
        <v>1327</v>
      </c>
      <c r="I126" s="243" t="s">
        <v>1278</v>
      </c>
      <c r="J126" s="243" t="s">
        <v>1326</v>
      </c>
      <c r="K126" s="284"/>
    </row>
    <row r="127" spans="2:11" ht="15" customHeight="1">
      <c r="B127" s="282"/>
      <c r="C127" s="243" t="s">
        <v>1287</v>
      </c>
      <c r="D127" s="243"/>
      <c r="E127" s="243"/>
      <c r="F127" s="262" t="s">
        <v>1282</v>
      </c>
      <c r="G127" s="243"/>
      <c r="H127" s="243" t="s">
        <v>1288</v>
      </c>
      <c r="I127" s="243" t="s">
        <v>1278</v>
      </c>
      <c r="J127" s="243">
        <v>15</v>
      </c>
      <c r="K127" s="284"/>
    </row>
    <row r="128" spans="2:11" ht="15" customHeight="1">
      <c r="B128" s="282"/>
      <c r="C128" s="264" t="s">
        <v>1289</v>
      </c>
      <c r="D128" s="264"/>
      <c r="E128" s="264"/>
      <c r="F128" s="265" t="s">
        <v>1282</v>
      </c>
      <c r="G128" s="264"/>
      <c r="H128" s="264" t="s">
        <v>1290</v>
      </c>
      <c r="I128" s="264" t="s">
        <v>1278</v>
      </c>
      <c r="J128" s="264">
        <v>15</v>
      </c>
      <c r="K128" s="284"/>
    </row>
    <row r="129" spans="2:11" ht="15" customHeight="1">
      <c r="B129" s="282"/>
      <c r="C129" s="264" t="s">
        <v>1291</v>
      </c>
      <c r="D129" s="264"/>
      <c r="E129" s="264"/>
      <c r="F129" s="265" t="s">
        <v>1282</v>
      </c>
      <c r="G129" s="264"/>
      <c r="H129" s="264" t="s">
        <v>1292</v>
      </c>
      <c r="I129" s="264" t="s">
        <v>1278</v>
      </c>
      <c r="J129" s="264">
        <v>20</v>
      </c>
      <c r="K129" s="284"/>
    </row>
    <row r="130" spans="2:11" ht="15" customHeight="1">
      <c r="B130" s="282"/>
      <c r="C130" s="264" t="s">
        <v>1293</v>
      </c>
      <c r="D130" s="264"/>
      <c r="E130" s="264"/>
      <c r="F130" s="265" t="s">
        <v>1282</v>
      </c>
      <c r="G130" s="264"/>
      <c r="H130" s="264" t="s">
        <v>1294</v>
      </c>
      <c r="I130" s="264" t="s">
        <v>1278</v>
      </c>
      <c r="J130" s="264">
        <v>20</v>
      </c>
      <c r="K130" s="284"/>
    </row>
    <row r="131" spans="2:11" ht="15" customHeight="1">
      <c r="B131" s="282"/>
      <c r="C131" s="243" t="s">
        <v>1281</v>
      </c>
      <c r="D131" s="243"/>
      <c r="E131" s="243"/>
      <c r="F131" s="262" t="s">
        <v>1282</v>
      </c>
      <c r="G131" s="243"/>
      <c r="H131" s="243" t="s">
        <v>1315</v>
      </c>
      <c r="I131" s="243" t="s">
        <v>1278</v>
      </c>
      <c r="J131" s="243">
        <v>50</v>
      </c>
      <c r="K131" s="284"/>
    </row>
    <row r="132" spans="2:11" ht="15" customHeight="1">
      <c r="B132" s="282"/>
      <c r="C132" s="243" t="s">
        <v>1295</v>
      </c>
      <c r="D132" s="243"/>
      <c r="E132" s="243"/>
      <c r="F132" s="262" t="s">
        <v>1282</v>
      </c>
      <c r="G132" s="243"/>
      <c r="H132" s="243" t="s">
        <v>1315</v>
      </c>
      <c r="I132" s="243" t="s">
        <v>1278</v>
      </c>
      <c r="J132" s="243">
        <v>50</v>
      </c>
      <c r="K132" s="284"/>
    </row>
    <row r="133" spans="2:11" ht="15" customHeight="1">
      <c r="B133" s="282"/>
      <c r="C133" s="243" t="s">
        <v>1301</v>
      </c>
      <c r="D133" s="243"/>
      <c r="E133" s="243"/>
      <c r="F133" s="262" t="s">
        <v>1282</v>
      </c>
      <c r="G133" s="243"/>
      <c r="H133" s="243" t="s">
        <v>1315</v>
      </c>
      <c r="I133" s="243" t="s">
        <v>1278</v>
      </c>
      <c r="J133" s="243">
        <v>50</v>
      </c>
      <c r="K133" s="284"/>
    </row>
    <row r="134" spans="2:11" ht="15" customHeight="1">
      <c r="B134" s="282"/>
      <c r="C134" s="243" t="s">
        <v>1303</v>
      </c>
      <c r="D134" s="243"/>
      <c r="E134" s="243"/>
      <c r="F134" s="262" t="s">
        <v>1282</v>
      </c>
      <c r="G134" s="243"/>
      <c r="H134" s="243" t="s">
        <v>1315</v>
      </c>
      <c r="I134" s="243" t="s">
        <v>1278</v>
      </c>
      <c r="J134" s="243">
        <v>50</v>
      </c>
      <c r="K134" s="284"/>
    </row>
    <row r="135" spans="2:11" ht="15" customHeight="1">
      <c r="B135" s="282"/>
      <c r="C135" s="243" t="s">
        <v>130</v>
      </c>
      <c r="D135" s="243"/>
      <c r="E135" s="243"/>
      <c r="F135" s="262" t="s">
        <v>1282</v>
      </c>
      <c r="G135" s="243"/>
      <c r="H135" s="243" t="s">
        <v>1328</v>
      </c>
      <c r="I135" s="243" t="s">
        <v>1278</v>
      </c>
      <c r="J135" s="243">
        <v>255</v>
      </c>
      <c r="K135" s="284"/>
    </row>
    <row r="136" spans="2:11" ht="15" customHeight="1">
      <c r="B136" s="282"/>
      <c r="C136" s="243" t="s">
        <v>1305</v>
      </c>
      <c r="D136" s="243"/>
      <c r="E136" s="243"/>
      <c r="F136" s="262" t="s">
        <v>1276</v>
      </c>
      <c r="G136" s="243"/>
      <c r="H136" s="243" t="s">
        <v>1329</v>
      </c>
      <c r="I136" s="243" t="s">
        <v>1307</v>
      </c>
      <c r="J136" s="243"/>
      <c r="K136" s="284"/>
    </row>
    <row r="137" spans="2:11" ht="15" customHeight="1">
      <c r="B137" s="282"/>
      <c r="C137" s="243" t="s">
        <v>1308</v>
      </c>
      <c r="D137" s="243"/>
      <c r="E137" s="243"/>
      <c r="F137" s="262" t="s">
        <v>1276</v>
      </c>
      <c r="G137" s="243"/>
      <c r="H137" s="243" t="s">
        <v>1330</v>
      </c>
      <c r="I137" s="243" t="s">
        <v>1310</v>
      </c>
      <c r="J137" s="243"/>
      <c r="K137" s="284"/>
    </row>
    <row r="138" spans="2:11" ht="15" customHeight="1">
      <c r="B138" s="282"/>
      <c r="C138" s="243" t="s">
        <v>1311</v>
      </c>
      <c r="D138" s="243"/>
      <c r="E138" s="243"/>
      <c r="F138" s="262" t="s">
        <v>1276</v>
      </c>
      <c r="G138" s="243"/>
      <c r="H138" s="243" t="s">
        <v>1311</v>
      </c>
      <c r="I138" s="243" t="s">
        <v>1310</v>
      </c>
      <c r="J138" s="243"/>
      <c r="K138" s="284"/>
    </row>
    <row r="139" spans="2:11" ht="15" customHeight="1">
      <c r="B139" s="282"/>
      <c r="C139" s="243" t="s">
        <v>37</v>
      </c>
      <c r="D139" s="243"/>
      <c r="E139" s="243"/>
      <c r="F139" s="262" t="s">
        <v>1276</v>
      </c>
      <c r="G139" s="243"/>
      <c r="H139" s="243" t="s">
        <v>1331</v>
      </c>
      <c r="I139" s="243" t="s">
        <v>1310</v>
      </c>
      <c r="J139" s="243"/>
      <c r="K139" s="284"/>
    </row>
    <row r="140" spans="2:11" ht="15" customHeight="1">
      <c r="B140" s="282"/>
      <c r="C140" s="243" t="s">
        <v>1332</v>
      </c>
      <c r="D140" s="243"/>
      <c r="E140" s="243"/>
      <c r="F140" s="262" t="s">
        <v>1276</v>
      </c>
      <c r="G140" s="243"/>
      <c r="H140" s="243" t="s">
        <v>1333</v>
      </c>
      <c r="I140" s="243" t="s">
        <v>1310</v>
      </c>
      <c r="J140" s="243"/>
      <c r="K140" s="284"/>
    </row>
    <row r="141" spans="2:11" ht="15" customHeight="1">
      <c r="B141" s="285"/>
      <c r="C141" s="286"/>
      <c r="D141" s="286"/>
      <c r="E141" s="286"/>
      <c r="F141" s="286"/>
      <c r="G141" s="286"/>
      <c r="H141" s="286"/>
      <c r="I141" s="286"/>
      <c r="J141" s="286"/>
      <c r="K141" s="287"/>
    </row>
    <row r="142" spans="2:11" ht="18.75" customHeight="1">
      <c r="B142" s="239"/>
      <c r="C142" s="239"/>
      <c r="D142" s="239"/>
      <c r="E142" s="239"/>
      <c r="F142" s="274"/>
      <c r="G142" s="239"/>
      <c r="H142" s="239"/>
      <c r="I142" s="239"/>
      <c r="J142" s="239"/>
      <c r="K142" s="239"/>
    </row>
    <row r="143" spans="2:11" ht="18.75" customHeight="1">
      <c r="B143" s="249"/>
      <c r="C143" s="249"/>
      <c r="D143" s="249"/>
      <c r="E143" s="249"/>
      <c r="F143" s="249"/>
      <c r="G143" s="249"/>
      <c r="H143" s="249"/>
      <c r="I143" s="249"/>
      <c r="J143" s="249"/>
      <c r="K143" s="249"/>
    </row>
    <row r="144" spans="2:11" ht="7.5" customHeight="1">
      <c r="B144" s="250"/>
      <c r="C144" s="251"/>
      <c r="D144" s="251"/>
      <c r="E144" s="251"/>
      <c r="F144" s="251"/>
      <c r="G144" s="251"/>
      <c r="H144" s="251"/>
      <c r="I144" s="251"/>
      <c r="J144" s="251"/>
      <c r="K144" s="252"/>
    </row>
    <row r="145" spans="2:11" ht="45" customHeight="1">
      <c r="B145" s="253"/>
      <c r="C145" s="360" t="s">
        <v>1334</v>
      </c>
      <c r="D145" s="360"/>
      <c r="E145" s="360"/>
      <c r="F145" s="360"/>
      <c r="G145" s="360"/>
      <c r="H145" s="360"/>
      <c r="I145" s="360"/>
      <c r="J145" s="360"/>
      <c r="K145" s="254"/>
    </row>
    <row r="146" spans="2:11" ht="17.25" customHeight="1">
      <c r="B146" s="253"/>
      <c r="C146" s="255" t="s">
        <v>1270</v>
      </c>
      <c r="D146" s="255"/>
      <c r="E146" s="255"/>
      <c r="F146" s="255" t="s">
        <v>1271</v>
      </c>
      <c r="G146" s="256"/>
      <c r="H146" s="255" t="s">
        <v>125</v>
      </c>
      <c r="I146" s="255" t="s">
        <v>56</v>
      </c>
      <c r="J146" s="255" t="s">
        <v>1272</v>
      </c>
      <c r="K146" s="254"/>
    </row>
    <row r="147" spans="2:11" ht="17.25" customHeight="1">
      <c r="B147" s="253"/>
      <c r="C147" s="257" t="s">
        <v>1273</v>
      </c>
      <c r="D147" s="257"/>
      <c r="E147" s="257"/>
      <c r="F147" s="258" t="s">
        <v>1274</v>
      </c>
      <c r="G147" s="259"/>
      <c r="H147" s="257"/>
      <c r="I147" s="257"/>
      <c r="J147" s="257" t="s">
        <v>1275</v>
      </c>
      <c r="K147" s="254"/>
    </row>
    <row r="148" spans="2:11" ht="5.25" customHeight="1">
      <c r="B148" s="263"/>
      <c r="C148" s="260"/>
      <c r="D148" s="260"/>
      <c r="E148" s="260"/>
      <c r="F148" s="260"/>
      <c r="G148" s="261"/>
      <c r="H148" s="260"/>
      <c r="I148" s="260"/>
      <c r="J148" s="260"/>
      <c r="K148" s="284"/>
    </row>
    <row r="149" spans="2:11" ht="15" customHeight="1">
      <c r="B149" s="263"/>
      <c r="C149" s="288" t="s">
        <v>1279</v>
      </c>
      <c r="D149" s="243"/>
      <c r="E149" s="243"/>
      <c r="F149" s="289" t="s">
        <v>1276</v>
      </c>
      <c r="G149" s="243"/>
      <c r="H149" s="288" t="s">
        <v>1315</v>
      </c>
      <c r="I149" s="288" t="s">
        <v>1278</v>
      </c>
      <c r="J149" s="288">
        <v>120</v>
      </c>
      <c r="K149" s="284"/>
    </row>
    <row r="150" spans="2:11" ht="15" customHeight="1">
      <c r="B150" s="263"/>
      <c r="C150" s="288" t="s">
        <v>1324</v>
      </c>
      <c r="D150" s="243"/>
      <c r="E150" s="243"/>
      <c r="F150" s="289" t="s">
        <v>1276</v>
      </c>
      <c r="G150" s="243"/>
      <c r="H150" s="288" t="s">
        <v>1335</v>
      </c>
      <c r="I150" s="288" t="s">
        <v>1278</v>
      </c>
      <c r="J150" s="288" t="s">
        <v>1326</v>
      </c>
      <c r="K150" s="284"/>
    </row>
    <row r="151" spans="2:11" ht="15" customHeight="1">
      <c r="B151" s="263"/>
      <c r="C151" s="288" t="s">
        <v>1225</v>
      </c>
      <c r="D151" s="243"/>
      <c r="E151" s="243"/>
      <c r="F151" s="289" t="s">
        <v>1276</v>
      </c>
      <c r="G151" s="243"/>
      <c r="H151" s="288" t="s">
        <v>1336</v>
      </c>
      <c r="I151" s="288" t="s">
        <v>1278</v>
      </c>
      <c r="J151" s="288" t="s">
        <v>1326</v>
      </c>
      <c r="K151" s="284"/>
    </row>
    <row r="152" spans="2:11" ht="15" customHeight="1">
      <c r="B152" s="263"/>
      <c r="C152" s="288" t="s">
        <v>1281</v>
      </c>
      <c r="D152" s="243"/>
      <c r="E152" s="243"/>
      <c r="F152" s="289" t="s">
        <v>1282</v>
      </c>
      <c r="G152" s="243"/>
      <c r="H152" s="288" t="s">
        <v>1315</v>
      </c>
      <c r="I152" s="288" t="s">
        <v>1278</v>
      </c>
      <c r="J152" s="288">
        <v>50</v>
      </c>
      <c r="K152" s="284"/>
    </row>
    <row r="153" spans="2:11" ht="15" customHeight="1">
      <c r="B153" s="263"/>
      <c r="C153" s="288" t="s">
        <v>1284</v>
      </c>
      <c r="D153" s="243"/>
      <c r="E153" s="243"/>
      <c r="F153" s="289" t="s">
        <v>1276</v>
      </c>
      <c r="G153" s="243"/>
      <c r="H153" s="288" t="s">
        <v>1315</v>
      </c>
      <c r="I153" s="288" t="s">
        <v>1286</v>
      </c>
      <c r="J153" s="288"/>
      <c r="K153" s="284"/>
    </row>
    <row r="154" spans="2:11" ht="15" customHeight="1">
      <c r="B154" s="263"/>
      <c r="C154" s="288" t="s">
        <v>1295</v>
      </c>
      <c r="D154" s="243"/>
      <c r="E154" s="243"/>
      <c r="F154" s="289" t="s">
        <v>1282</v>
      </c>
      <c r="G154" s="243"/>
      <c r="H154" s="288" t="s">
        <v>1315</v>
      </c>
      <c r="I154" s="288" t="s">
        <v>1278</v>
      </c>
      <c r="J154" s="288">
        <v>50</v>
      </c>
      <c r="K154" s="284"/>
    </row>
    <row r="155" spans="2:11" ht="15" customHeight="1">
      <c r="B155" s="263"/>
      <c r="C155" s="288" t="s">
        <v>1303</v>
      </c>
      <c r="D155" s="243"/>
      <c r="E155" s="243"/>
      <c r="F155" s="289" t="s">
        <v>1282</v>
      </c>
      <c r="G155" s="243"/>
      <c r="H155" s="288" t="s">
        <v>1315</v>
      </c>
      <c r="I155" s="288" t="s">
        <v>1278</v>
      </c>
      <c r="J155" s="288">
        <v>50</v>
      </c>
      <c r="K155" s="284"/>
    </row>
    <row r="156" spans="2:11" ht="15" customHeight="1">
      <c r="B156" s="263"/>
      <c r="C156" s="288" t="s">
        <v>1301</v>
      </c>
      <c r="D156" s="243"/>
      <c r="E156" s="243"/>
      <c r="F156" s="289" t="s">
        <v>1282</v>
      </c>
      <c r="G156" s="243"/>
      <c r="H156" s="288" t="s">
        <v>1315</v>
      </c>
      <c r="I156" s="288" t="s">
        <v>1278</v>
      </c>
      <c r="J156" s="288">
        <v>50</v>
      </c>
      <c r="K156" s="284"/>
    </row>
    <row r="157" spans="2:11" ht="15" customHeight="1">
      <c r="B157" s="263"/>
      <c r="C157" s="288" t="s">
        <v>103</v>
      </c>
      <c r="D157" s="243"/>
      <c r="E157" s="243"/>
      <c r="F157" s="289" t="s">
        <v>1276</v>
      </c>
      <c r="G157" s="243"/>
      <c r="H157" s="288" t="s">
        <v>1337</v>
      </c>
      <c r="I157" s="288" t="s">
        <v>1278</v>
      </c>
      <c r="J157" s="288" t="s">
        <v>1338</v>
      </c>
      <c r="K157" s="284"/>
    </row>
    <row r="158" spans="2:11" ht="15" customHeight="1">
      <c r="B158" s="263"/>
      <c r="C158" s="288" t="s">
        <v>1339</v>
      </c>
      <c r="D158" s="243"/>
      <c r="E158" s="243"/>
      <c r="F158" s="289" t="s">
        <v>1276</v>
      </c>
      <c r="G158" s="243"/>
      <c r="H158" s="288" t="s">
        <v>1340</v>
      </c>
      <c r="I158" s="288" t="s">
        <v>1310</v>
      </c>
      <c r="J158" s="288"/>
      <c r="K158" s="284"/>
    </row>
    <row r="159" spans="2:11" ht="15" customHeight="1">
      <c r="B159" s="290"/>
      <c r="C159" s="272"/>
      <c r="D159" s="272"/>
      <c r="E159" s="272"/>
      <c r="F159" s="272"/>
      <c r="G159" s="272"/>
      <c r="H159" s="272"/>
      <c r="I159" s="272"/>
      <c r="J159" s="272"/>
      <c r="K159" s="291"/>
    </row>
    <row r="160" spans="2:11" ht="18.75" customHeight="1">
      <c r="B160" s="239"/>
      <c r="C160" s="243"/>
      <c r="D160" s="243"/>
      <c r="E160" s="243"/>
      <c r="F160" s="262"/>
      <c r="G160" s="243"/>
      <c r="H160" s="243"/>
      <c r="I160" s="243"/>
      <c r="J160" s="243"/>
      <c r="K160" s="239"/>
    </row>
    <row r="161" spans="2:11" ht="18.75" customHeight="1">
      <c r="B161" s="249"/>
      <c r="C161" s="249"/>
      <c r="D161" s="249"/>
      <c r="E161" s="249"/>
      <c r="F161" s="249"/>
      <c r="G161" s="249"/>
      <c r="H161" s="249"/>
      <c r="I161" s="249"/>
      <c r="J161" s="249"/>
      <c r="K161" s="249"/>
    </row>
    <row r="162" spans="2:11" ht="7.5" customHeight="1">
      <c r="B162" s="231"/>
      <c r="C162" s="232"/>
      <c r="D162" s="232"/>
      <c r="E162" s="232"/>
      <c r="F162" s="232"/>
      <c r="G162" s="232"/>
      <c r="H162" s="232"/>
      <c r="I162" s="232"/>
      <c r="J162" s="232"/>
      <c r="K162" s="233"/>
    </row>
    <row r="163" spans="2:11" ht="45" customHeight="1">
      <c r="B163" s="234"/>
      <c r="C163" s="356" t="s">
        <v>1341</v>
      </c>
      <c r="D163" s="356"/>
      <c r="E163" s="356"/>
      <c r="F163" s="356"/>
      <c r="G163" s="356"/>
      <c r="H163" s="356"/>
      <c r="I163" s="356"/>
      <c r="J163" s="356"/>
      <c r="K163" s="235"/>
    </row>
    <row r="164" spans="2:11" ht="17.25" customHeight="1">
      <c r="B164" s="234"/>
      <c r="C164" s="255" t="s">
        <v>1270</v>
      </c>
      <c r="D164" s="255"/>
      <c r="E164" s="255"/>
      <c r="F164" s="255" t="s">
        <v>1271</v>
      </c>
      <c r="G164" s="292"/>
      <c r="H164" s="293" t="s">
        <v>125</v>
      </c>
      <c r="I164" s="293" t="s">
        <v>56</v>
      </c>
      <c r="J164" s="255" t="s">
        <v>1272</v>
      </c>
      <c r="K164" s="235"/>
    </row>
    <row r="165" spans="2:11" ht="17.25" customHeight="1">
      <c r="B165" s="236"/>
      <c r="C165" s="257" t="s">
        <v>1273</v>
      </c>
      <c r="D165" s="257"/>
      <c r="E165" s="257"/>
      <c r="F165" s="258" t="s">
        <v>1274</v>
      </c>
      <c r="G165" s="294"/>
      <c r="H165" s="295"/>
      <c r="I165" s="295"/>
      <c r="J165" s="257" t="s">
        <v>1275</v>
      </c>
      <c r="K165" s="237"/>
    </row>
    <row r="166" spans="2:11" ht="5.25" customHeight="1">
      <c r="B166" s="263"/>
      <c r="C166" s="260"/>
      <c r="D166" s="260"/>
      <c r="E166" s="260"/>
      <c r="F166" s="260"/>
      <c r="G166" s="261"/>
      <c r="H166" s="260"/>
      <c r="I166" s="260"/>
      <c r="J166" s="260"/>
      <c r="K166" s="284"/>
    </row>
    <row r="167" spans="2:11" ht="15" customHeight="1">
      <c r="B167" s="263"/>
      <c r="C167" s="243" t="s">
        <v>1279</v>
      </c>
      <c r="D167" s="243"/>
      <c r="E167" s="243"/>
      <c r="F167" s="262" t="s">
        <v>1276</v>
      </c>
      <c r="G167" s="243"/>
      <c r="H167" s="243" t="s">
        <v>1315</v>
      </c>
      <c r="I167" s="243" t="s">
        <v>1278</v>
      </c>
      <c r="J167" s="243">
        <v>120</v>
      </c>
      <c r="K167" s="284"/>
    </row>
    <row r="168" spans="2:11" ht="15" customHeight="1">
      <c r="B168" s="263"/>
      <c r="C168" s="243" t="s">
        <v>1324</v>
      </c>
      <c r="D168" s="243"/>
      <c r="E168" s="243"/>
      <c r="F168" s="262" t="s">
        <v>1276</v>
      </c>
      <c r="G168" s="243"/>
      <c r="H168" s="243" t="s">
        <v>1325</v>
      </c>
      <c r="I168" s="243" t="s">
        <v>1278</v>
      </c>
      <c r="J168" s="243" t="s">
        <v>1326</v>
      </c>
      <c r="K168" s="284"/>
    </row>
    <row r="169" spans="2:11" ht="15" customHeight="1">
      <c r="B169" s="263"/>
      <c r="C169" s="243" t="s">
        <v>1225</v>
      </c>
      <c r="D169" s="243"/>
      <c r="E169" s="243"/>
      <c r="F169" s="262" t="s">
        <v>1276</v>
      </c>
      <c r="G169" s="243"/>
      <c r="H169" s="243" t="s">
        <v>1342</v>
      </c>
      <c r="I169" s="243" t="s">
        <v>1278</v>
      </c>
      <c r="J169" s="243" t="s">
        <v>1326</v>
      </c>
      <c r="K169" s="284"/>
    </row>
    <row r="170" spans="2:11" ht="15" customHeight="1">
      <c r="B170" s="263"/>
      <c r="C170" s="243" t="s">
        <v>1281</v>
      </c>
      <c r="D170" s="243"/>
      <c r="E170" s="243"/>
      <c r="F170" s="262" t="s">
        <v>1282</v>
      </c>
      <c r="G170" s="243"/>
      <c r="H170" s="243" t="s">
        <v>1342</v>
      </c>
      <c r="I170" s="243" t="s">
        <v>1278</v>
      </c>
      <c r="J170" s="243">
        <v>50</v>
      </c>
      <c r="K170" s="284"/>
    </row>
    <row r="171" spans="2:11" ht="15" customHeight="1">
      <c r="B171" s="263"/>
      <c r="C171" s="243" t="s">
        <v>1284</v>
      </c>
      <c r="D171" s="243"/>
      <c r="E171" s="243"/>
      <c r="F171" s="262" t="s">
        <v>1276</v>
      </c>
      <c r="G171" s="243"/>
      <c r="H171" s="243" t="s">
        <v>1342</v>
      </c>
      <c r="I171" s="243" t="s">
        <v>1286</v>
      </c>
      <c r="J171" s="243"/>
      <c r="K171" s="284"/>
    </row>
    <row r="172" spans="2:11" ht="15" customHeight="1">
      <c r="B172" s="263"/>
      <c r="C172" s="243" t="s">
        <v>1295</v>
      </c>
      <c r="D172" s="243"/>
      <c r="E172" s="243"/>
      <c r="F172" s="262" t="s">
        <v>1282</v>
      </c>
      <c r="G172" s="243"/>
      <c r="H172" s="243" t="s">
        <v>1342</v>
      </c>
      <c r="I172" s="243" t="s">
        <v>1278</v>
      </c>
      <c r="J172" s="243">
        <v>50</v>
      </c>
      <c r="K172" s="284"/>
    </row>
    <row r="173" spans="2:11" ht="15" customHeight="1">
      <c r="B173" s="263"/>
      <c r="C173" s="243" t="s">
        <v>1303</v>
      </c>
      <c r="D173" s="243"/>
      <c r="E173" s="243"/>
      <c r="F173" s="262" t="s">
        <v>1282</v>
      </c>
      <c r="G173" s="243"/>
      <c r="H173" s="243" t="s">
        <v>1342</v>
      </c>
      <c r="I173" s="243" t="s">
        <v>1278</v>
      </c>
      <c r="J173" s="243">
        <v>50</v>
      </c>
      <c r="K173" s="284"/>
    </row>
    <row r="174" spans="2:11" ht="15" customHeight="1">
      <c r="B174" s="263"/>
      <c r="C174" s="243" t="s">
        <v>1301</v>
      </c>
      <c r="D174" s="243"/>
      <c r="E174" s="243"/>
      <c r="F174" s="262" t="s">
        <v>1282</v>
      </c>
      <c r="G174" s="243"/>
      <c r="H174" s="243" t="s">
        <v>1342</v>
      </c>
      <c r="I174" s="243" t="s">
        <v>1278</v>
      </c>
      <c r="J174" s="243">
        <v>50</v>
      </c>
      <c r="K174" s="284"/>
    </row>
    <row r="175" spans="2:11" ht="15" customHeight="1">
      <c r="B175" s="263"/>
      <c r="C175" s="243" t="s">
        <v>124</v>
      </c>
      <c r="D175" s="243"/>
      <c r="E175" s="243"/>
      <c r="F175" s="262" t="s">
        <v>1276</v>
      </c>
      <c r="G175" s="243"/>
      <c r="H175" s="243" t="s">
        <v>1343</v>
      </c>
      <c r="I175" s="243" t="s">
        <v>1344</v>
      </c>
      <c r="J175" s="243"/>
      <c r="K175" s="284"/>
    </row>
    <row r="176" spans="2:11" ht="15" customHeight="1">
      <c r="B176" s="263"/>
      <c r="C176" s="243" t="s">
        <v>56</v>
      </c>
      <c r="D176" s="243"/>
      <c r="E176" s="243"/>
      <c r="F176" s="262" t="s">
        <v>1276</v>
      </c>
      <c r="G176" s="243"/>
      <c r="H176" s="243" t="s">
        <v>1345</v>
      </c>
      <c r="I176" s="243" t="s">
        <v>1346</v>
      </c>
      <c r="J176" s="243">
        <v>1</v>
      </c>
      <c r="K176" s="284"/>
    </row>
    <row r="177" spans="2:11" ht="15" customHeight="1">
      <c r="B177" s="263"/>
      <c r="C177" s="243" t="s">
        <v>52</v>
      </c>
      <c r="D177" s="243"/>
      <c r="E177" s="243"/>
      <c r="F177" s="262" t="s">
        <v>1276</v>
      </c>
      <c r="G177" s="243"/>
      <c r="H177" s="243" t="s">
        <v>1347</v>
      </c>
      <c r="I177" s="243" t="s">
        <v>1278</v>
      </c>
      <c r="J177" s="243">
        <v>20</v>
      </c>
      <c r="K177" s="284"/>
    </row>
    <row r="178" spans="2:11" ht="15" customHeight="1">
      <c r="B178" s="263"/>
      <c r="C178" s="243" t="s">
        <v>125</v>
      </c>
      <c r="D178" s="243"/>
      <c r="E178" s="243"/>
      <c r="F178" s="262" t="s">
        <v>1276</v>
      </c>
      <c r="G178" s="243"/>
      <c r="H178" s="243" t="s">
        <v>1348</v>
      </c>
      <c r="I178" s="243" t="s">
        <v>1278</v>
      </c>
      <c r="J178" s="243">
        <v>255</v>
      </c>
      <c r="K178" s="284"/>
    </row>
    <row r="179" spans="2:11" ht="15" customHeight="1">
      <c r="B179" s="263"/>
      <c r="C179" s="243" t="s">
        <v>126</v>
      </c>
      <c r="D179" s="243"/>
      <c r="E179" s="243"/>
      <c r="F179" s="262" t="s">
        <v>1276</v>
      </c>
      <c r="G179" s="243"/>
      <c r="H179" s="243" t="s">
        <v>1241</v>
      </c>
      <c r="I179" s="243" t="s">
        <v>1278</v>
      </c>
      <c r="J179" s="243">
        <v>10</v>
      </c>
      <c r="K179" s="284"/>
    </row>
    <row r="180" spans="2:11" ht="15" customHeight="1">
      <c r="B180" s="263"/>
      <c r="C180" s="243" t="s">
        <v>127</v>
      </c>
      <c r="D180" s="243"/>
      <c r="E180" s="243"/>
      <c r="F180" s="262" t="s">
        <v>1276</v>
      </c>
      <c r="G180" s="243"/>
      <c r="H180" s="243" t="s">
        <v>1349</v>
      </c>
      <c r="I180" s="243" t="s">
        <v>1310</v>
      </c>
      <c r="J180" s="243"/>
      <c r="K180" s="284"/>
    </row>
    <row r="181" spans="2:11" ht="15" customHeight="1">
      <c r="B181" s="263"/>
      <c r="C181" s="243" t="s">
        <v>1350</v>
      </c>
      <c r="D181" s="243"/>
      <c r="E181" s="243"/>
      <c r="F181" s="262" t="s">
        <v>1276</v>
      </c>
      <c r="G181" s="243"/>
      <c r="H181" s="243" t="s">
        <v>1351</v>
      </c>
      <c r="I181" s="243" t="s">
        <v>1310</v>
      </c>
      <c r="J181" s="243"/>
      <c r="K181" s="284"/>
    </row>
    <row r="182" spans="2:11" ht="15" customHeight="1">
      <c r="B182" s="263"/>
      <c r="C182" s="243" t="s">
        <v>1339</v>
      </c>
      <c r="D182" s="243"/>
      <c r="E182" s="243"/>
      <c r="F182" s="262" t="s">
        <v>1276</v>
      </c>
      <c r="G182" s="243"/>
      <c r="H182" s="243" t="s">
        <v>1352</v>
      </c>
      <c r="I182" s="243" t="s">
        <v>1310</v>
      </c>
      <c r="J182" s="243"/>
      <c r="K182" s="284"/>
    </row>
    <row r="183" spans="2:11" ht="15" customHeight="1">
      <c r="B183" s="263"/>
      <c r="C183" s="243" t="s">
        <v>129</v>
      </c>
      <c r="D183" s="243"/>
      <c r="E183" s="243"/>
      <c r="F183" s="262" t="s">
        <v>1282</v>
      </c>
      <c r="G183" s="243"/>
      <c r="H183" s="243" t="s">
        <v>1353</v>
      </c>
      <c r="I183" s="243" t="s">
        <v>1278</v>
      </c>
      <c r="J183" s="243">
        <v>50</v>
      </c>
      <c r="K183" s="284"/>
    </row>
    <row r="184" spans="2:11" ht="15" customHeight="1">
      <c r="B184" s="263"/>
      <c r="C184" s="243" t="s">
        <v>1354</v>
      </c>
      <c r="D184" s="243"/>
      <c r="E184" s="243"/>
      <c r="F184" s="262" t="s">
        <v>1282</v>
      </c>
      <c r="G184" s="243"/>
      <c r="H184" s="243" t="s">
        <v>1355</v>
      </c>
      <c r="I184" s="243" t="s">
        <v>1356</v>
      </c>
      <c r="J184" s="243"/>
      <c r="K184" s="284"/>
    </row>
    <row r="185" spans="2:11" ht="15" customHeight="1">
      <c r="B185" s="263"/>
      <c r="C185" s="243" t="s">
        <v>1357</v>
      </c>
      <c r="D185" s="243"/>
      <c r="E185" s="243"/>
      <c r="F185" s="262" t="s">
        <v>1282</v>
      </c>
      <c r="G185" s="243"/>
      <c r="H185" s="243" t="s">
        <v>1358</v>
      </c>
      <c r="I185" s="243" t="s">
        <v>1356</v>
      </c>
      <c r="J185" s="243"/>
      <c r="K185" s="284"/>
    </row>
    <row r="186" spans="2:11" ht="15" customHeight="1">
      <c r="B186" s="263"/>
      <c r="C186" s="243" t="s">
        <v>1359</v>
      </c>
      <c r="D186" s="243"/>
      <c r="E186" s="243"/>
      <c r="F186" s="262" t="s">
        <v>1282</v>
      </c>
      <c r="G186" s="243"/>
      <c r="H186" s="243" t="s">
        <v>1360</v>
      </c>
      <c r="I186" s="243" t="s">
        <v>1356</v>
      </c>
      <c r="J186" s="243"/>
      <c r="K186" s="284"/>
    </row>
    <row r="187" spans="2:11" ht="15" customHeight="1">
      <c r="B187" s="263"/>
      <c r="C187" s="296" t="s">
        <v>1361</v>
      </c>
      <c r="D187" s="243"/>
      <c r="E187" s="243"/>
      <c r="F187" s="262" t="s">
        <v>1282</v>
      </c>
      <c r="G187" s="243"/>
      <c r="H187" s="243" t="s">
        <v>1362</v>
      </c>
      <c r="I187" s="243" t="s">
        <v>1363</v>
      </c>
      <c r="J187" s="297" t="s">
        <v>1364</v>
      </c>
      <c r="K187" s="284"/>
    </row>
    <row r="188" spans="2:11" ht="15" customHeight="1">
      <c r="B188" s="263"/>
      <c r="C188" s="248" t="s">
        <v>41</v>
      </c>
      <c r="D188" s="243"/>
      <c r="E188" s="243"/>
      <c r="F188" s="262" t="s">
        <v>1276</v>
      </c>
      <c r="G188" s="243"/>
      <c r="H188" s="239" t="s">
        <v>1365</v>
      </c>
      <c r="I188" s="243" t="s">
        <v>1366</v>
      </c>
      <c r="J188" s="243"/>
      <c r="K188" s="284"/>
    </row>
    <row r="189" spans="2:11" ht="15" customHeight="1">
      <c r="B189" s="263"/>
      <c r="C189" s="248" t="s">
        <v>1367</v>
      </c>
      <c r="D189" s="243"/>
      <c r="E189" s="243"/>
      <c r="F189" s="262" t="s">
        <v>1276</v>
      </c>
      <c r="G189" s="243"/>
      <c r="H189" s="243" t="s">
        <v>1368</v>
      </c>
      <c r="I189" s="243" t="s">
        <v>1310</v>
      </c>
      <c r="J189" s="243"/>
      <c r="K189" s="284"/>
    </row>
    <row r="190" spans="2:11" ht="15" customHeight="1">
      <c r="B190" s="263"/>
      <c r="C190" s="248" t="s">
        <v>1369</v>
      </c>
      <c r="D190" s="243"/>
      <c r="E190" s="243"/>
      <c r="F190" s="262" t="s">
        <v>1276</v>
      </c>
      <c r="G190" s="243"/>
      <c r="H190" s="243" t="s">
        <v>1370</v>
      </c>
      <c r="I190" s="243" t="s">
        <v>1310</v>
      </c>
      <c r="J190" s="243"/>
      <c r="K190" s="284"/>
    </row>
    <row r="191" spans="2:11" ht="15" customHeight="1">
      <c r="B191" s="263"/>
      <c r="C191" s="248" t="s">
        <v>1371</v>
      </c>
      <c r="D191" s="243"/>
      <c r="E191" s="243"/>
      <c r="F191" s="262" t="s">
        <v>1282</v>
      </c>
      <c r="G191" s="243"/>
      <c r="H191" s="243" t="s">
        <v>1372</v>
      </c>
      <c r="I191" s="243" t="s">
        <v>1310</v>
      </c>
      <c r="J191" s="243"/>
      <c r="K191" s="284"/>
    </row>
    <row r="192" spans="2:11" ht="15" customHeight="1">
      <c r="B192" s="290"/>
      <c r="C192" s="298"/>
      <c r="D192" s="272"/>
      <c r="E192" s="272"/>
      <c r="F192" s="272"/>
      <c r="G192" s="272"/>
      <c r="H192" s="272"/>
      <c r="I192" s="272"/>
      <c r="J192" s="272"/>
      <c r="K192" s="291"/>
    </row>
    <row r="193" spans="2:11" ht="18.75" customHeight="1">
      <c r="B193" s="239"/>
      <c r="C193" s="243"/>
      <c r="D193" s="243"/>
      <c r="E193" s="243"/>
      <c r="F193" s="262"/>
      <c r="G193" s="243"/>
      <c r="H193" s="243"/>
      <c r="I193" s="243"/>
      <c r="J193" s="243"/>
      <c r="K193" s="239"/>
    </row>
    <row r="194" spans="2:11" ht="18.75" customHeight="1">
      <c r="B194" s="239"/>
      <c r="C194" s="243"/>
      <c r="D194" s="243"/>
      <c r="E194" s="243"/>
      <c r="F194" s="262"/>
      <c r="G194" s="243"/>
      <c r="H194" s="243"/>
      <c r="I194" s="243"/>
      <c r="J194" s="243"/>
      <c r="K194" s="239"/>
    </row>
    <row r="195" spans="2:11" ht="18.75" customHeight="1">
      <c r="B195" s="249"/>
      <c r="C195" s="249"/>
      <c r="D195" s="249"/>
      <c r="E195" s="249"/>
      <c r="F195" s="249"/>
      <c r="G195" s="249"/>
      <c r="H195" s="249"/>
      <c r="I195" s="249"/>
      <c r="J195" s="249"/>
      <c r="K195" s="249"/>
    </row>
    <row r="196" spans="2:11">
      <c r="B196" s="231"/>
      <c r="C196" s="232"/>
      <c r="D196" s="232"/>
      <c r="E196" s="232"/>
      <c r="F196" s="232"/>
      <c r="G196" s="232"/>
      <c r="H196" s="232"/>
      <c r="I196" s="232"/>
      <c r="J196" s="232"/>
      <c r="K196" s="233"/>
    </row>
    <row r="197" spans="2:11" ht="21">
      <c r="B197" s="234"/>
      <c r="C197" s="356" t="s">
        <v>1373</v>
      </c>
      <c r="D197" s="356"/>
      <c r="E197" s="356"/>
      <c r="F197" s="356"/>
      <c r="G197" s="356"/>
      <c r="H197" s="356"/>
      <c r="I197" s="356"/>
      <c r="J197" s="356"/>
      <c r="K197" s="235"/>
    </row>
    <row r="198" spans="2:11" ht="25.5" customHeight="1">
      <c r="B198" s="234"/>
      <c r="C198" s="299" t="s">
        <v>1374</v>
      </c>
      <c r="D198" s="299"/>
      <c r="E198" s="299"/>
      <c r="F198" s="299" t="s">
        <v>1375</v>
      </c>
      <c r="G198" s="300"/>
      <c r="H198" s="361" t="s">
        <v>1376</v>
      </c>
      <c r="I198" s="361"/>
      <c r="J198" s="361"/>
      <c r="K198" s="235"/>
    </row>
    <row r="199" spans="2:11" ht="5.25" customHeight="1">
      <c r="B199" s="263"/>
      <c r="C199" s="260"/>
      <c r="D199" s="260"/>
      <c r="E199" s="260"/>
      <c r="F199" s="260"/>
      <c r="G199" s="243"/>
      <c r="H199" s="260"/>
      <c r="I199" s="260"/>
      <c r="J199" s="260"/>
      <c r="K199" s="284"/>
    </row>
    <row r="200" spans="2:11" ht="15" customHeight="1">
      <c r="B200" s="263"/>
      <c r="C200" s="243" t="s">
        <v>1366</v>
      </c>
      <c r="D200" s="243"/>
      <c r="E200" s="243"/>
      <c r="F200" s="262" t="s">
        <v>42</v>
      </c>
      <c r="G200" s="243"/>
      <c r="H200" s="358" t="s">
        <v>1377</v>
      </c>
      <c r="I200" s="358"/>
      <c r="J200" s="358"/>
      <c r="K200" s="284"/>
    </row>
    <row r="201" spans="2:11" ht="15" customHeight="1">
      <c r="B201" s="263"/>
      <c r="C201" s="269"/>
      <c r="D201" s="243"/>
      <c r="E201" s="243"/>
      <c r="F201" s="262" t="s">
        <v>43</v>
      </c>
      <c r="G201" s="243"/>
      <c r="H201" s="358" t="s">
        <v>1378</v>
      </c>
      <c r="I201" s="358"/>
      <c r="J201" s="358"/>
      <c r="K201" s="284"/>
    </row>
    <row r="202" spans="2:11" ht="15" customHeight="1">
      <c r="B202" s="263"/>
      <c r="C202" s="269"/>
      <c r="D202" s="243"/>
      <c r="E202" s="243"/>
      <c r="F202" s="262" t="s">
        <v>46</v>
      </c>
      <c r="G202" s="243"/>
      <c r="H202" s="358" t="s">
        <v>1379</v>
      </c>
      <c r="I202" s="358"/>
      <c r="J202" s="358"/>
      <c r="K202" s="284"/>
    </row>
    <row r="203" spans="2:11" ht="15" customHeight="1">
      <c r="B203" s="263"/>
      <c r="C203" s="243"/>
      <c r="D203" s="243"/>
      <c r="E203" s="243"/>
      <c r="F203" s="262" t="s">
        <v>44</v>
      </c>
      <c r="G203" s="243"/>
      <c r="H203" s="358" t="s">
        <v>1380</v>
      </c>
      <c r="I203" s="358"/>
      <c r="J203" s="358"/>
      <c r="K203" s="284"/>
    </row>
    <row r="204" spans="2:11" ht="15" customHeight="1">
      <c r="B204" s="263"/>
      <c r="C204" s="243"/>
      <c r="D204" s="243"/>
      <c r="E204" s="243"/>
      <c r="F204" s="262" t="s">
        <v>45</v>
      </c>
      <c r="G204" s="243"/>
      <c r="H204" s="358" t="s">
        <v>1381</v>
      </c>
      <c r="I204" s="358"/>
      <c r="J204" s="358"/>
      <c r="K204" s="284"/>
    </row>
    <row r="205" spans="2:11" ht="15" customHeight="1">
      <c r="B205" s="263"/>
      <c r="C205" s="243"/>
      <c r="D205" s="243"/>
      <c r="E205" s="243"/>
      <c r="F205" s="262"/>
      <c r="G205" s="243"/>
      <c r="H205" s="243"/>
      <c r="I205" s="243"/>
      <c r="J205" s="243"/>
      <c r="K205" s="284"/>
    </row>
    <row r="206" spans="2:11" ht="15" customHeight="1">
      <c r="B206" s="263"/>
      <c r="C206" s="243" t="s">
        <v>1322</v>
      </c>
      <c r="D206" s="243"/>
      <c r="E206" s="243"/>
      <c r="F206" s="262" t="s">
        <v>78</v>
      </c>
      <c r="G206" s="243"/>
      <c r="H206" s="358" t="s">
        <v>1382</v>
      </c>
      <c r="I206" s="358"/>
      <c r="J206" s="358"/>
      <c r="K206" s="284"/>
    </row>
    <row r="207" spans="2:11" ht="15" customHeight="1">
      <c r="B207" s="263"/>
      <c r="C207" s="269"/>
      <c r="D207" s="243"/>
      <c r="E207" s="243"/>
      <c r="F207" s="262" t="s">
        <v>1220</v>
      </c>
      <c r="G207" s="243"/>
      <c r="H207" s="358" t="s">
        <v>1221</v>
      </c>
      <c r="I207" s="358"/>
      <c r="J207" s="358"/>
      <c r="K207" s="284"/>
    </row>
    <row r="208" spans="2:11" ht="15" customHeight="1">
      <c r="B208" s="263"/>
      <c r="C208" s="243"/>
      <c r="D208" s="243"/>
      <c r="E208" s="243"/>
      <c r="F208" s="262" t="s">
        <v>1218</v>
      </c>
      <c r="G208" s="243"/>
      <c r="H208" s="358" t="s">
        <v>1383</v>
      </c>
      <c r="I208" s="358"/>
      <c r="J208" s="358"/>
      <c r="K208" s="284"/>
    </row>
    <row r="209" spans="2:11" ht="15" customHeight="1">
      <c r="B209" s="301"/>
      <c r="C209" s="269"/>
      <c r="D209" s="269"/>
      <c r="E209" s="269"/>
      <c r="F209" s="262" t="s">
        <v>92</v>
      </c>
      <c r="G209" s="248"/>
      <c r="H209" s="362" t="s">
        <v>1222</v>
      </c>
      <c r="I209" s="362"/>
      <c r="J209" s="362"/>
      <c r="K209" s="302"/>
    </row>
    <row r="210" spans="2:11" ht="15" customHeight="1">
      <c r="B210" s="301"/>
      <c r="C210" s="269"/>
      <c r="D210" s="269"/>
      <c r="E210" s="269"/>
      <c r="F210" s="262" t="s">
        <v>1223</v>
      </c>
      <c r="G210" s="248"/>
      <c r="H210" s="362" t="s">
        <v>1384</v>
      </c>
      <c r="I210" s="362"/>
      <c r="J210" s="362"/>
      <c r="K210" s="302"/>
    </row>
    <row r="211" spans="2:11" ht="15" customHeight="1">
      <c r="B211" s="301"/>
      <c r="C211" s="269"/>
      <c r="D211" s="269"/>
      <c r="E211" s="269"/>
      <c r="F211" s="303"/>
      <c r="G211" s="248"/>
      <c r="H211" s="304"/>
      <c r="I211" s="304"/>
      <c r="J211" s="304"/>
      <c r="K211" s="302"/>
    </row>
    <row r="212" spans="2:11" ht="15" customHeight="1">
      <c r="B212" s="301"/>
      <c r="C212" s="243" t="s">
        <v>1346</v>
      </c>
      <c r="D212" s="269"/>
      <c r="E212" s="269"/>
      <c r="F212" s="262">
        <v>1</v>
      </c>
      <c r="G212" s="248"/>
      <c r="H212" s="362" t="s">
        <v>1385</v>
      </c>
      <c r="I212" s="362"/>
      <c r="J212" s="362"/>
      <c r="K212" s="302"/>
    </row>
    <row r="213" spans="2:11" ht="15" customHeight="1">
      <c r="B213" s="301"/>
      <c r="C213" s="269"/>
      <c r="D213" s="269"/>
      <c r="E213" s="269"/>
      <c r="F213" s="262">
        <v>2</v>
      </c>
      <c r="G213" s="248"/>
      <c r="H213" s="362" t="s">
        <v>1386</v>
      </c>
      <c r="I213" s="362"/>
      <c r="J213" s="362"/>
      <c r="K213" s="302"/>
    </row>
    <row r="214" spans="2:11" ht="15" customHeight="1">
      <c r="B214" s="301"/>
      <c r="C214" s="269"/>
      <c r="D214" s="269"/>
      <c r="E214" s="269"/>
      <c r="F214" s="262">
        <v>3</v>
      </c>
      <c r="G214" s="248"/>
      <c r="H214" s="362" t="s">
        <v>1387</v>
      </c>
      <c r="I214" s="362"/>
      <c r="J214" s="362"/>
      <c r="K214" s="302"/>
    </row>
    <row r="215" spans="2:11" ht="15" customHeight="1">
      <c r="B215" s="301"/>
      <c r="C215" s="269"/>
      <c r="D215" s="269"/>
      <c r="E215" s="269"/>
      <c r="F215" s="262">
        <v>4</v>
      </c>
      <c r="G215" s="248"/>
      <c r="H215" s="362" t="s">
        <v>1388</v>
      </c>
      <c r="I215" s="362"/>
      <c r="J215" s="362"/>
      <c r="K215" s="302"/>
    </row>
    <row r="216" spans="2:11" ht="12.75" customHeight="1">
      <c r="B216" s="305"/>
      <c r="C216" s="306"/>
      <c r="D216" s="306"/>
      <c r="E216" s="306"/>
      <c r="F216" s="306"/>
      <c r="G216" s="306"/>
      <c r="H216" s="306"/>
      <c r="I216" s="306"/>
      <c r="J216" s="306"/>
      <c r="K216" s="307"/>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HO1901 - Stavební úpravy ...</vt:lpstr>
      <vt:lpstr>HO1902 - Zařízení silnopr...</vt:lpstr>
      <vt:lpstr>HO1903 - Elektrická požár...</vt:lpstr>
      <vt:lpstr>HO1904 - Zdravotní technika</vt:lpstr>
      <vt:lpstr>HO1905 - VON</vt:lpstr>
      <vt:lpstr>Pokyny pro vyplnění</vt:lpstr>
      <vt:lpstr>'HO1901 - Stavební úpravy ...'!Názvy_tisku</vt:lpstr>
      <vt:lpstr>'HO1902 - Zařízení silnopr...'!Názvy_tisku</vt:lpstr>
      <vt:lpstr>'HO1903 - Elektrická požár...'!Názvy_tisku</vt:lpstr>
      <vt:lpstr>'HO1904 - Zdravotní technika'!Názvy_tisku</vt:lpstr>
      <vt:lpstr>'HO1905 - VON'!Názvy_tisku</vt:lpstr>
      <vt:lpstr>'Rekapitulace stavby'!Názvy_tisku</vt:lpstr>
      <vt:lpstr>'HO1901 - Stavební úpravy ...'!Oblast_tisku</vt:lpstr>
      <vt:lpstr>'HO1902 - Zařízení silnopr...'!Oblast_tisku</vt:lpstr>
      <vt:lpstr>'HO1903 - Elektrická požár...'!Oblast_tisku</vt:lpstr>
      <vt:lpstr>'HO1904 - Zdravotní technika'!Oblast_tisku</vt:lpstr>
      <vt:lpstr>'HO1905 - VON'!Oblast_tisku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magpieHP\vlada</dc:creator>
  <cp:lastModifiedBy>Jana Šejbová</cp:lastModifiedBy>
  <dcterms:created xsi:type="dcterms:W3CDTF">2018-03-27T06:34:00Z</dcterms:created>
  <dcterms:modified xsi:type="dcterms:W3CDTF">2018-07-23T07:02:00Z</dcterms:modified>
</cp:coreProperties>
</file>