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bookViews>
    <workbookView xWindow="636" yWindow="600" windowWidth="23256" windowHeight="11952" activeTab="0"/>
  </bookViews>
  <sheets>
    <sheet name="Rekapitulace stavby" sheetId="1" r:id="rId1"/>
    <sheet name="00 - VEDLEJŠÍ A OSTATNÍ N..." sheetId="2" r:id="rId2"/>
    <sheet name="01 - STAVEBNÍ ČÁST" sheetId="3" r:id="rId3"/>
    <sheet name="Pokyny pro vyplnění" sheetId="4" r:id="rId4"/>
  </sheets>
  <definedNames>
    <definedName name="_xlnm._FilterDatabase" localSheetId="1" hidden="1">'00 - VEDLEJŠÍ A OSTATNÍ N...'!$C$83:$K$101</definedName>
    <definedName name="_xlnm._FilterDatabase" localSheetId="2" hidden="1">'01 - STAVEBNÍ ČÁST'!$C$88:$K$257</definedName>
    <definedName name="_xlnm.Print_Area" localSheetId="1">'00 - VEDLEJŠÍ A OSTATNÍ N...'!$C$4:$J$38,'00 - VEDLEJŠÍ A OSTATNÍ N...'!$C$44:$J$63,'00 - VEDLEJŠÍ A OSTATNÍ N...'!$C$69:$K$101</definedName>
    <definedName name="_xlnm.Print_Area" localSheetId="2">'01 - STAVEBNÍ ČÁST'!$C$4:$J$38,'01 - STAVEBNÍ ČÁST'!$C$44:$J$68,'01 - STAVEBNÍ ČÁST'!$C$74:$K$257</definedName>
    <definedName name="_xlnm.Print_Area" localSheetId="3">'Pokyny pro vyplnění'!$B$2:$K$69,'Pokyny pro vyplnění'!$B$72:$K$116,'Pokyny pro vyplnění'!$B$119:$K$188,'Pokyny pro vyplnění'!$B$196:$K$216</definedName>
    <definedName name="_xlnm.Print_Area" localSheetId="0">'Rekapitulace stavby'!$D$4:$AO$33,'Rekapitulace stavby'!$C$39:$AQ$55</definedName>
    <definedName name="_xlnm.Print_Titles" localSheetId="0">'Rekapitulace stavby'!$49:$49</definedName>
    <definedName name="_xlnm.Print_Titles" localSheetId="1">'00 - VEDLEJŠÍ A OSTATNÍ N...'!$83:$83</definedName>
    <definedName name="_xlnm.Print_Titles" localSheetId="2">'01 - STAVEBNÍ ČÁST'!$88:$88</definedName>
  </definedNames>
  <calcPr calcId="125725"/>
</workbook>
</file>

<file path=xl/sharedStrings.xml><?xml version="1.0" encoding="utf-8"?>
<sst xmlns="http://schemas.openxmlformats.org/spreadsheetml/2006/main" count="2645" uniqueCount="653">
  <si>
    <t>Export VZ</t>
  </si>
  <si>
    <t>List obsahuje:</t>
  </si>
  <si>
    <t>1) Rekapitulace stavby</t>
  </si>
  <si>
    <t>2) Rekapitulace objektů stavby a soupisů prací</t>
  </si>
  <si>
    <t>3.0</t>
  </si>
  <si>
    <t>ZAMOK</t>
  </si>
  <si>
    <t>False</t>
  </si>
  <si>
    <t>{48170c90-66eb-434d-a5b1-41158cbc00de}</t>
  </si>
  <si>
    <t>0,01</t>
  </si>
  <si>
    <t>21</t>
  </si>
  <si>
    <t>15</t>
  </si>
  <si>
    <t>REKAPITULACE STAVBY</t>
  </si>
  <si>
    <t>v ---  níže se nacházejí doplnkové a pomocné údaje k sestavám  --- v</t>
  </si>
  <si>
    <t>Návod na vyplnění</t>
  </si>
  <si>
    <t>0,001</t>
  </si>
  <si>
    <t>Kód:</t>
  </si>
  <si>
    <t>02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</si>
  <si>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</si>
  <si>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</si>
  <si>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III/11742 Hradišťský Újezd - Přešín</t>
  </si>
  <si>
    <t>0,1</t>
  </si>
  <si>
    <t>KSO:</t>
  </si>
  <si>
    <t/>
  </si>
  <si>
    <t>CC-CZ:</t>
  </si>
  <si>
    <t>1</t>
  </si>
  <si>
    <t>Místo:</t>
  </si>
  <si>
    <t xml:space="preserve"> </t>
  </si>
  <si>
    <t>Datum:</t>
  </si>
  <si>
    <t>15.3.2018</t>
  </si>
  <si>
    <t>10</t>
  </si>
  <si>
    <t>100</t>
  </si>
  <si>
    <t>Zadavatel:</t>
  </si>
  <si>
    <t>IČ:</t>
  </si>
  <si>
    <t>Správa a údržba silnic Plzeňského kraje</t>
  </si>
  <si>
    <t>DIČ:</t>
  </si>
  <si>
    <t>Uchazeč:</t>
  </si>
  <si>
    <t>Vyplň údaj</t>
  </si>
  <si>
    <t>Projektant:</t>
  </si>
  <si>
    <t>SG Geotechnika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</si>
  <si>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</si>
  <si>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Položky neoznačené popisem  'CS ÚRS' pocházejí z vlastní databáze zpracovatele rozpočtu.
Součástí jednotlivých položek soupisu prací jsou i veškeré údaje a souvislosti uvedené v přiložené projektové (zadávací) dokumentaci vč. výkresů - bez nich nelze stanovit cenu prací!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</si>
  <si>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</si>
  <si>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</si>
  <si>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</si>
  <si>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</si>
  <si>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</si>
  <si>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</si>
  <si>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</si>
  <si>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</si>
  <si>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</si>
  <si>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</si>
  <si>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</si>
  <si>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</si>
  <si>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</si>
  <si>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</si>
  <si>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</si>
  <si>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</si>
  <si>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</si>
  <si>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</si>
  <si>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</si>
  <si>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</si>
  <si>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</si>
  <si>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</si>
  <si>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</si>
  <si>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</si>
  <si>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</si>
  <si>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</si>
  <si>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</si>
  <si>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</si>
  <si>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</si>
  <si>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</si>
  <si>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</si>
  <si>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</si>
  <si>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</si>
  <si>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</si>
  <si>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</si>
  <si>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</si>
  <si>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</si>
  <si>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</si>
  <si>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1.ÚSEK</t>
  </si>
  <si>
    <t>STA</t>
  </si>
  <si>
    <t>{e93807cc-3079-4d4d-a710-6029d8b72228}</t>
  </si>
  <si>
    <t>2</t>
  </si>
  <si>
    <t>/</t>
  </si>
  <si>
    <t>00</t>
  </si>
  <si>
    <t>VEDLEJŠÍ A OSTATNÍ NÁKLADY</t>
  </si>
  <si>
    <t>Soupis</t>
  </si>
  <si>
    <t>{a064f977-c8f1-412b-bcd8-330a679acce9}</t>
  </si>
  <si>
    <t>01</t>
  </si>
  <si>
    <t>STAVEBNÍ ČÁST</t>
  </si>
  <si>
    <t>{0802f3bd-d1da-44e3-a423-388665da8f11}</t>
  </si>
  <si>
    <t>1) Krycí list soupisu</t>
  </si>
  <si>
    <t>2) Rekapitulace</t>
  </si>
  <si>
    <t>3) Soupis prací</t>
  </si>
  <si>
    <t>Zpět na list:</t>
  </si>
  <si>
    <t>Rekapitulace stavby</t>
  </si>
  <si>
    <t>KRYCÍ LIST SOUPISU</t>
  </si>
  <si>
    <t>Objekt:</t>
  </si>
  <si>
    <t>1 - 1.ÚSEK</t>
  </si>
  <si>
    <t>Soupis:</t>
  </si>
  <si>
    <t>00 - VEDLEJŠÍ A OSTATNÍ NÁKLADY</t>
  </si>
  <si>
    <t>REKAPITULACE ČLENĚNÍ SOUPISU PRACÍ</t>
  </si>
  <si>
    <t>Kód dílu - Popis</t>
  </si>
  <si>
    <t>Cena celkem [CZK]</t>
  </si>
  <si>
    <t>Náklady soupisu celkem</t>
  </si>
  <si>
    <t>-1</t>
  </si>
  <si>
    <t>VN - VEDLEJŠÍ NÁKLADY</t>
  </si>
  <si>
    <t>ON - OSTATNÍ NÁKLADY</t>
  </si>
  <si>
    <t>SOUPIS PRACÍ</t>
  </si>
  <si>
    <t>PČ</t>
  </si>
  <si>
    <t>Popis</t>
  </si>
  <si>
    <t>MJ</t>
  </si>
  <si>
    <t>Množství</t>
  </si>
  <si>
    <t>J.cena [CZK]</t>
  </si>
  <si>
    <t>Cenová soustava</t>
  </si>
  <si>
    <t>Poznámka</t>
  </si>
  <si>
    <t>J. Nh [h]</t>
  </si>
  <si>
    <t>Nh celkem [h]</t>
  </si>
  <si>
    <t>J. hmotnost
[t]</t>
  </si>
  <si>
    <t>Hmotnost
celkem [t]</t>
  </si>
  <si>
    <t>J. suť [t]</t>
  </si>
  <si>
    <t>Suť Celkem [t]</t>
  </si>
  <si>
    <t>VN</t>
  </si>
  <si>
    <t>VEDLEJŠÍ NÁKLADY</t>
  </si>
  <si>
    <t>ROZPOCET</t>
  </si>
  <si>
    <t>K</t>
  </si>
  <si>
    <t>030001000</t>
  </si>
  <si>
    <t>Zařízení staveniště</t>
  </si>
  <si>
    <t>Kč</t>
  </si>
  <si>
    <t>CS ÚRS 2017 02</t>
  </si>
  <si>
    <t>1024</t>
  </si>
  <si>
    <t>1966780954</t>
  </si>
  <si>
    <t>P</t>
  </si>
  <si>
    <t xml:space="preserve">Poznámka k položce:
Do ceny položky "Zařízení staveniště" zhotovitel zahrne:
- náklady na objekty zařízení staveniště nutné k provozování po celou dobu výstavby;
- náklady na kanalizaci pro zařízení staveniště řešenou svodem do bezodtokové jímky na vyvážení;
- náklady na staveništní rozvody vody s napojením na stávající vodovod, kde veškerá napojení budou mít samostatné měření vodoměrem (pitná voda);
- náklady na přípojku elektrické energie potřebné k provozu staveniště a pro vlastní stavbu se staveništním rozvodem (rozvody), kde na tyto rozvody budou napojeny veškeré mechanizmy, stroje, osvětlení staveniště a objektu zařízení staveniště, včetně potřebného příslušenství (například sklad, dílna).
Objekty zařízení staveniště budou zřízeny a provozovány v souladu s platnými hygienickými, bezpečnostními a protipožárními předpisy, platnými v ČR. Objekty zařízení staveniště budou umístěny tak, aby zabezpečily volný průchod po stávajících komunikacích. Vlastní rozvody budou splňovat příslušné technické normy a nařízení, s důrazem na bezpečnostní a požární předpisy, platné v ČR. U rozvodů el. energie je nutno dbát na správnou pokládku a umístění kabelů, křížení s komunikacemi, napojování jednotlivých zařízení, příslušné ochrany proti klimatickým podmínkám apod.. V příslušných místech stavby bude rozvod zakončen staveništním rozvaděčem. Tyto rozvaděče musí umožnit osazení podružného měření v případě využití těchto rozvodů pro jiného přímého dodavatele stavby. Zařízení staveniště bude řádně ohraničeno neprůhledným oplocením výšky min. 2 m a osvětleno. Staveniště bude řádně ohraničeno neprůhledným oplocením výšky min. 2 m a osvětleno. Staveniště u liniových SO bude řádně ohraničeno a osvětleno dle příslušných nařízení s důrazem na bezpečnostní a požární předpisy platné v ČR. Venkovní osvětlení a vnitřní osvětlení stavby se provede napojením ze staveništních rozvaděčů halogenovými výbojkami za těchto podmínek (střední osvětlení v luxech):
- osvětlení hlavní cesty  3 luxy 
- osvětlení podružných cest  1 lux 
- osvětlení pracoviště  10 luxů 
- osvětlení bezpečnostní  0,5 luxu 
- osvětlení skladů   20 luxů 
- osvětlení dílen   100 luxů
Zhotovitel po převzetí staveniště předloží dokumentaci instalace, provozování a odstranění staveništních rozvodů ke schválení TDI/správci stavby. 
Veškerá zeleň (stromy, keře, zatravněné plochy) přímo na staveništi a v okolí stavby, která není v kolizi s novou výstavbou, nesmí být narušena a je nutno ji chránit (např. dřevěným bedněním, sejmutím ornice apod.) v souladu s vyhláškou ČSN/DIN18920 Ochrana stromů, porostů a ploch pro vegetaci při stavebních činnostech. 
Při dokončení výstavby musí být staveniště a jeho okolí vráceno do stavu stejného nebo lepšího než byl ten, který existoval při předání staveniště zhotoviteli. 
Položka "Zařízení staveniště" bude fakturována průběžně na základě dílčích faktur vztahujícím se ke konkrétním dílčím dodávkám zařízení staveniště.
</t>
  </si>
  <si>
    <t>034503000</t>
  </si>
  <si>
    <t>Informační tabule</t>
  </si>
  <si>
    <t>kus</t>
  </si>
  <si>
    <t>-1169767145</t>
  </si>
  <si>
    <t>Poznámka k položce:
SFDI a SÚS PK</t>
  </si>
  <si>
    <t>3</t>
  </si>
  <si>
    <t>034503000.1</t>
  </si>
  <si>
    <t>Pamětní deska dle gafického návrhu</t>
  </si>
  <si>
    <t>-599415348</t>
  </si>
  <si>
    <t>ON</t>
  </si>
  <si>
    <t>OSTATNÍ NÁKLADY</t>
  </si>
  <si>
    <t>4</t>
  </si>
  <si>
    <t>012103000</t>
  </si>
  <si>
    <t>Geodetické práce před výstavbou</t>
  </si>
  <si>
    <t>-351885263</t>
  </si>
  <si>
    <t>5</t>
  </si>
  <si>
    <t>012203000</t>
  </si>
  <si>
    <t>Geodetické práce při provádění stavby</t>
  </si>
  <si>
    <t>-8622557</t>
  </si>
  <si>
    <t>6</t>
  </si>
  <si>
    <t>012303000</t>
  </si>
  <si>
    <t>Geodetické práce po výstavbě</t>
  </si>
  <si>
    <t>1604254712</t>
  </si>
  <si>
    <t>7</t>
  </si>
  <si>
    <t>013254000</t>
  </si>
  <si>
    <t>Dokumentace skutečného provedení stavby</t>
  </si>
  <si>
    <t>-344873145</t>
  </si>
  <si>
    <t>8</t>
  </si>
  <si>
    <t>043002000</t>
  </si>
  <si>
    <t>Zkoušky a ostatní měření</t>
  </si>
  <si>
    <t>1739094733</t>
  </si>
  <si>
    <t>9</t>
  </si>
  <si>
    <t>900901012</t>
  </si>
  <si>
    <t>Oprava povrchu silnice objízdných tras</t>
  </si>
  <si>
    <t>811098235</t>
  </si>
  <si>
    <t>Poznámka k položce:
3600 m2
frézování 5 cm
očištění, 
spojovací postřik 
5 cm nový ACO 11+ (50/70). 
vyrovnávka ACL 16 (216m3)
vč. přesunů sutí a hmot</t>
  </si>
  <si>
    <t>900901014</t>
  </si>
  <si>
    <t>Dopravní vlivy</t>
  </si>
  <si>
    <t>-1246185213</t>
  </si>
  <si>
    <t>Poznámka k položce:
Zajištění přepravy osob mezi zastávkami Hradišťský Újezd a Blovice během technologické přestávky po provedení recyklace za studena.
V délce ca 5 dní.  V počtu  12x za den v počtu do deseti osob.</t>
  </si>
  <si>
    <t>11</t>
  </si>
  <si>
    <t>900901016</t>
  </si>
  <si>
    <t>Dopravně inženýrské opatření vč. projednání</t>
  </si>
  <si>
    <t>1872972973</t>
  </si>
  <si>
    <t>01 - STAVEBNÍ ČÁST</t>
  </si>
  <si>
    <t>HSV - Práce a dodávky HSV</t>
  </si>
  <si>
    <t xml:space="preserve">    1 - Zemní práce</t>
  </si>
  <si>
    <t xml:space="preserve">    4 - Vodorovné konstrukce</t>
  </si>
  <si>
    <t xml:space="preserve">    5 - Komunikace pozemní</t>
  </si>
  <si>
    <t xml:space="preserve">    9 - Ostatní konstrukce a práce, bourání</t>
  </si>
  <si>
    <t xml:space="preserve">      99 - Přesun hmot</t>
  </si>
  <si>
    <t xml:space="preserve">    997 - Přesun sutě</t>
  </si>
  <si>
    <t>HSV</t>
  </si>
  <si>
    <t>Práce a dodávky HSV</t>
  </si>
  <si>
    <t>Zemní práce</t>
  </si>
  <si>
    <t>113107152</t>
  </si>
  <si>
    <t>Odstranění podkladů nebo krytů s přemístěním hmot na skládku na vzdálenost do 20 m nebo s naložením na dopravní prostředek v ploše jednotlivě přes 50 m2 do 200 m2 z kameniva těženého, o tl. vrstvy přes 100 do 200 mm</t>
  </si>
  <si>
    <t>m2</t>
  </si>
  <si>
    <t>91480572</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</si>
  <si>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</si>
  <si>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</si>
  <si>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VV</t>
  </si>
  <si>
    <t>vjezdy  a sjezdy</t>
  </si>
  <si>
    <t>True</t>
  </si>
  <si>
    <t>230</t>
  </si>
  <si>
    <t>113107164</t>
  </si>
  <si>
    <t>Odstranění podkladů nebo krytů s přemístěním hmot na skládku na vzdálenost do 20 m nebo s naložením na dopravní prostředek v ploše jednotlivě přes 50 m2 do 200 m2 z kameniva hrubého drceného, o tl. vrstvy přes 300 do 400 mm</t>
  </si>
  <si>
    <t>1914166724</t>
  </si>
  <si>
    <t>sanace</t>
  </si>
  <si>
    <t>2200</t>
  </si>
  <si>
    <t>113154123.1</t>
  </si>
  <si>
    <t>Frézování živičného podkladu nebo krytu s naložením na dopravní prostředek plochy do 500 m2 bez překážek v trase pruhu šířky přes 0,5 m do 1 m, tloušťky vrstvy 50 mm</t>
  </si>
  <si>
    <t>-163182001</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</si>
  <si>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</si>
  <si>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 xml:space="preserve">Poznámka k položce:
požadavek zadavatele:
přebytečný materiál odkoupí zhotovitel za cenu stanovenou dle zadávacích podmínek
pozn. zpracovatele soupisu prací:
je v rozporu s metodikou zpracování, jedná se o netransparentní řešení </t>
  </si>
  <si>
    <t>vjezdy a sjezdy</t>
  </si>
  <si>
    <t>122202202</t>
  </si>
  <si>
    <t>Odkopávky a prokopávky nezapažené pro silnice objemu do 1000 m3 v hornině tř. 3</t>
  </si>
  <si>
    <t>m3</t>
  </si>
  <si>
    <t>-1697543430</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</si>
  <si>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</si>
  <si>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2200*0,5*0,4</t>
  </si>
  <si>
    <t>12570330</t>
  </si>
  <si>
    <t>Čištění příkopů se dnem nezpevněným s úpravou svahů</t>
  </si>
  <si>
    <t>-52740192</t>
  </si>
  <si>
    <t>3300*2*0,15</t>
  </si>
  <si>
    <t>131201103</t>
  </si>
  <si>
    <t>Hloubení nezapažených jam a zářezů s urovnáním dna do předepsaného profilu a spádu v hornině tř. 3 přes 1 000 do 5 000 m3</t>
  </si>
  <si>
    <t>719177928</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</si>
  <si>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</si>
  <si>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výkop pro opevněný odvodňovací příkop</t>
  </si>
  <si>
    <t>2835*1,5*2*0,4</t>
  </si>
  <si>
    <t>132201101</t>
  </si>
  <si>
    <t>Hloubení zapažených i nezapažených rýh šířky do 600 mm s urovnáním dna do předepsaného profilu a spádu v hornině tř. 3 do 100 m3</t>
  </si>
  <si>
    <t>1716149084</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</si>
  <si>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</si>
  <si>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seříznutí krajnice</t>
  </si>
  <si>
    <t>3300*2*0,5*0,05</t>
  </si>
  <si>
    <t>162701106.1</t>
  </si>
  <si>
    <t>Vodorovné přemístění výkopku nebo sypaniny po suchu na obvyklém dopravním prostředku, bez naložení výkopku, avšak se složením bez rozhrnutí z horniny tř. 1 až 4 na vzdálenost přes 9 000 do 10 000 m</t>
  </si>
  <si>
    <t>1263500351</t>
  </si>
  <si>
    <t>440</t>
  </si>
  <si>
    <t>příkopy</t>
  </si>
  <si>
    <t>990</t>
  </si>
  <si>
    <t>krajnice</t>
  </si>
  <si>
    <t>165</t>
  </si>
  <si>
    <t>3402</t>
  </si>
  <si>
    <t>171201211</t>
  </si>
  <si>
    <t>Uložení sypaniny poplatek za uložení sypaniny na skládce (skládkovné)</t>
  </si>
  <si>
    <t>t</t>
  </si>
  <si>
    <t>-1415254160</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</si>
  <si>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</si>
  <si>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2200*0,5*0,4*1,9</t>
  </si>
  <si>
    <t>2835*1,5*2*0,4*1,9</t>
  </si>
  <si>
    <t>171201211.2</t>
  </si>
  <si>
    <t>Poplatek za uložení odpadu ze sypaniny na skládce /skládkovné - nános z příkopu /</t>
  </si>
  <si>
    <t>1961205744</t>
  </si>
  <si>
    <t>990*1,9</t>
  </si>
  <si>
    <t>171201211.1</t>
  </si>
  <si>
    <t>Poplatek za uložení odpadu ze sypaniny na skládce /skládkovné - kontamin.uliční odpad z krajnice /</t>
  </si>
  <si>
    <t>439507171</t>
  </si>
  <si>
    <t>3300*2*0,5*0,05*1,9</t>
  </si>
  <si>
    <t>12</t>
  </si>
  <si>
    <t>174101101</t>
  </si>
  <si>
    <t>Zásyp sypaninou z jakékoliv horniny s uložením výkopku ve vrstvách se zhutněním jam, šachet, rýh nebo kolem objektů v těchto vykopávkách</t>
  </si>
  <si>
    <t>1689601514</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</si>
  <si>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</si>
  <si>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13</t>
  </si>
  <si>
    <t>M</t>
  </si>
  <si>
    <t>583806520</t>
  </si>
  <si>
    <t>kámen lomový neupravený třída I tříděný materiálová skupina I/2</t>
  </si>
  <si>
    <t>979673433</t>
  </si>
  <si>
    <t>440*1,8</t>
  </si>
  <si>
    <t>14</t>
  </si>
  <si>
    <t>181102302</t>
  </si>
  <si>
    <t>Úprava pláně v zářezech se zhutněním</t>
  </si>
  <si>
    <t>642976240</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</si>
  <si>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</si>
  <si>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1100</t>
  </si>
  <si>
    <t>dlažby</t>
  </si>
  <si>
    <t>135</t>
  </si>
  <si>
    <t>2835*1,5*2</t>
  </si>
  <si>
    <t>182101101</t>
  </si>
  <si>
    <t>Svahování trvalých svahů do projektovaných profilů s potřebným přemístěním výkopku při svahování v zářezech v hornině tř. 1 až 4</t>
  </si>
  <si>
    <t>-827341692</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</si>
  <si>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</si>
  <si>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Vodorovné konstrukce</t>
  </si>
  <si>
    <t>16</t>
  </si>
  <si>
    <t>451311511</t>
  </si>
  <si>
    <t>Podklad pro dlažbu z betonu prostého mrazuvzdorného tř. C 25/30 vrstva tl do 100 mm</t>
  </si>
  <si>
    <t>-810898404</t>
  </si>
  <si>
    <t xml:space="preserve">Poznámka k souboru cen: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</si>
  <si>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propustek - nový nátok/výtok</t>
  </si>
  <si>
    <t>2,5*3*2*9</t>
  </si>
  <si>
    <t>17</t>
  </si>
  <si>
    <t>463211152</t>
  </si>
  <si>
    <t>Rovnanina z lomového kamene neupraveného pro podélné i příčné objekty objemu přes 3 m3 z kamene tříděného, s urovnáním líce a vyklínováním spár úlomky kamene hmotnost jednotlivých kamenů přes 80 do 200 kg</t>
  </si>
  <si>
    <t>1139259898</t>
  </si>
  <si>
    <t xml:space="preserve">Poznámka k souboru cen:
1. V cenách -1144, -1145, -1146, -1154, -1155, -1156 a - 1157 jsou započteny i náklady na uložení klestu a na vykopávku hlíny a její přemístění ze vzdálenosti do 20 m. </t>
  </si>
  <si>
    <t xml:space="preserve">Poznámka k položce:
ruční vyskládání a usazení jednotlivých kamenů na sraz </t>
  </si>
  <si>
    <t>opevněný odvodňovací příkop</t>
  </si>
  <si>
    <t>18</t>
  </si>
  <si>
    <t>465513127</t>
  </si>
  <si>
    <t>Dlažba z lomového kamene lomařsky upraveného na cementovou maltu, s vyspárováním cementovou maltou, tl. kamene 200 mm</t>
  </si>
  <si>
    <t>1990922835</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</si>
  <si>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</si>
  <si>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Komunikace pozemní</t>
  </si>
  <si>
    <t>19</t>
  </si>
  <si>
    <t>564861111</t>
  </si>
  <si>
    <t>Podklad ze štěrkodrti ŠD s rozprostřením a zhutněním, po zhutnění tl. 200 mm</t>
  </si>
  <si>
    <t>867867009</t>
  </si>
  <si>
    <t>v části sanace se doplní celková tl. 450mm (50mm frézovaná + 400mm odstraněné kamenivo) na úroveň stávající nivelety</t>
  </si>
  <si>
    <t>až následně se provede plošná recyklace v tl. 200mm, tzn., že částečně bude recyklován i nový podklad</t>
  </si>
  <si>
    <t>20</t>
  </si>
  <si>
    <t>564871111</t>
  </si>
  <si>
    <t>Podklad ze štěrkodrti ŠD s rozprostřením a zhutněním, po zhutnění tl. 250 mm</t>
  </si>
  <si>
    <t>-788545722</t>
  </si>
  <si>
    <t>Poznámka k položce:
ŠD FR, 0-32 a 0-63 VE VRSTVÁCH á 20 cm</t>
  </si>
  <si>
    <t>567521151</t>
  </si>
  <si>
    <t>Recyklace podkladní vrstvy za studena na místě rozpojení a reprofilace podkladu s hutněním plochy přes 10 000 m2, tloušťky přes 150 do 200 mm</t>
  </si>
  <si>
    <t>-972577644</t>
  </si>
  <si>
    <t xml:space="preserve">Poznámka k souboru cen:
1. V cenách rozpojení a reprofilace 567 5.-1 jsou započteny i náklady na rozpojení původních vrstev konstrukce vozovky a úpravu povrchu grejdrem se zhutněním. 2. V cenách rozpojení a reprofilace 567 5.-1 nejsou započteny náklady na případné odebrání přebytečné suti, které se ocení cenou 997 22-1611 Nakládání na dopravní prostředky a cenami souboru cen 997 22-15 Vodorovná doprava suti. 3. V cenách promísení 567 5.-2 a 567 5.-3 jsou započteny i náklady na: a) úpravu zrnitosti rozpojené směsi přidáním drobného drceného kameniva (materiál ve specifikaci), b) dávkování pojiva, jeho promísení s recyklovanou směsí, její rovnoměrné rozhrnutí, zhutnění a vlhčení (materiál ve specifikaci). Jako pojivo lze použít: - u cen 567 5.-2 kombinaci cementu a asfaltové emulze nebo cementu a zpěněného asfaltu, příp. pouze cement nebo pouze hydraulické pojivo, - u cen 567 5.-3 cement a přísadu na bázi zeolitů a minerálů. 4. Doporučené množství přidaného kameniva je 10 až 20 % objemové hmotnosti vrstvy, tj. 230 – 460 kg/m3. 5. Doporučené množství pojiva v % objemové hmotnosti zhutněné vrstvy u cen 567 5.-2: a) kombinace cementu a asfaltové emulze: - cement (obor 585 2)…………… 2,0-5,0 %, obvykle 4,0 % - asfaltová emulze (obor 111 6) … 2,5-4,0 %, obvykle 2,0 % b) kombinace cementu a zpěněného asfaltu: - cement (obor 585 2)…………… 2,0-5,0 %, obvykle 4,0 % - asfalt (obor 111 6)………………1,5-3,0 %, obvykle 2,5 % 6. Doporučené množství pojiva v % objemové hmotnosti zhutněné vrstvy u cen 567 5.-3: a) kombinace cementu a přísady na bázi zeolitů a minerálů: - cement (obor 585 2)…………… 7 - 10 %, - přísada (obor ) …....................0,07 -0,1 %, 7. Předpokládaná objemová hmotnost zhutněné vrstvy je 2 300 kg/m3 . 8. Přesné množství přidávaného kameniva a pojiva se stanoví silniční laboratoří na základě průkazní zkoušky - analýzy vzorků odebraných z původní konstrukce. 9. Orientační hmotnosti pojiva na 1 m3 zhutněné vrtsvy je uvedena v příloze č. 5, tabulce č. 2. 10. Hmotnost přidávaného kameniva a pojiva se nezapočítává do výpočtu přesunu hmot. 11. Na takto recyklovanou podkladní vrstvu a následně provedený spojovací postřik se pokládají nové asfaltové koberce (1 či více) nebo se její povrch opatří nátěrem, případně emulzní kalovou vrstvou pro využití vrstvy jako obrusné, vhodné jen pro lehkou dopravu. </t>
  </si>
  <si>
    <t>22</t>
  </si>
  <si>
    <t>567522154</t>
  </si>
  <si>
    <t>Recyklace podkladní vrstvy za studena na místě promísení rozpojené směsi s kamenivem a pojivem (materiál ve specifikaci) s rozhrnutím, zhutněním a vlhčením plochy přes 10 000 m2, tloušťky po zhutnění přes 180 do 200 mm</t>
  </si>
  <si>
    <t>-455978897</t>
  </si>
  <si>
    <t>23</t>
  </si>
  <si>
    <t>583441550</t>
  </si>
  <si>
    <t>štěrkodrť frakce 0-22</t>
  </si>
  <si>
    <t>128</t>
  </si>
  <si>
    <t>-2115830826</t>
  </si>
  <si>
    <t>16100*0,2*0,46</t>
  </si>
  <si>
    <t>24</t>
  </si>
  <si>
    <t>585221490</t>
  </si>
  <si>
    <t>cement struskoportlandský 32,5 MPa, pro agresivní prostředí vod VL</t>
  </si>
  <si>
    <t>2021172171</t>
  </si>
  <si>
    <t>16100*0,2*70,8/1000</t>
  </si>
  <si>
    <t>25</t>
  </si>
  <si>
    <t>111625400</t>
  </si>
  <si>
    <t>emulze asfaltová obalovací</t>
  </si>
  <si>
    <t>2078218349</t>
  </si>
  <si>
    <t>16100*0,2*35,4/1000</t>
  </si>
  <si>
    <t>26</t>
  </si>
  <si>
    <t>573191111.1</t>
  </si>
  <si>
    <t>Postřik infiltrační PI min 0,6 kg/m2</t>
  </si>
  <si>
    <t>471869846</t>
  </si>
  <si>
    <t xml:space="preserve">Poznámka k souboru cen:
1. V ceně nejsou započteny náklady na popř. projektem předepsané očištění vozovky, které se oceňuje cenou 938 90-8411 Očištění povrchu saponátovým roztokem části C 01 tohoto katalogu. </t>
  </si>
  <si>
    <t>27</t>
  </si>
  <si>
    <t>577145112</t>
  </si>
  <si>
    <t>Asfaltový beton vrstva ložní ACL 16 (ABH) s rozprostřením a zhutněním z nemodifikovaného asfaltu v pruhu šířky do 3 m, po zhutnění tl. 50 mm</t>
  </si>
  <si>
    <t>-1924916883</t>
  </si>
  <si>
    <t xml:space="preserve">Poznámka k souboru cen:
1. ČSN EN 13108-1 připouští pro ACL 16 pouze tl. 50 až 70 mm. </t>
  </si>
  <si>
    <t>28</t>
  </si>
  <si>
    <t>573211111.1</t>
  </si>
  <si>
    <t>Postřik spojovací PS v množství min. 0,3 kg/m2</t>
  </si>
  <si>
    <t>1032201557</t>
  </si>
  <si>
    <t>29</t>
  </si>
  <si>
    <t>577134111</t>
  </si>
  <si>
    <t>Asfaltový beton vrstva obrusná ACO 11 (ABS) s rozprostřením a se zhutněním z nemodifikovaného asfaltu v pruhu šířky do 3 m tř. I, po zhutnění tl. 40 mm</t>
  </si>
  <si>
    <t>391331590</t>
  </si>
  <si>
    <t xml:space="preserve">Poznámka k souboru cen:
1. ČSN EN 13108-1 připouští pro ACO 11 pouze tl. 35 až 50 mm. </t>
  </si>
  <si>
    <t>16100</t>
  </si>
  <si>
    <t>"zůžení obrusné vrstvy dle dohody se SÚSpk" -3300*2*0,05</t>
  </si>
  <si>
    <t>30</t>
  </si>
  <si>
    <t>569831112</t>
  </si>
  <si>
    <t>Zpevnění krajnic nebo komunikací pro pěší s rozprostřením a zhutněním, po zhutnění štěrkodrtí tl. 110 mm</t>
  </si>
  <si>
    <t>-231796302</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</si>
  <si>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</si>
  <si>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Poznámka k položce:
bude použit materiál vytěžený na stavbě</t>
  </si>
  <si>
    <t>sejmutí stávající úrovně o 50mm od stávající nivelety + zvýšení nové nivelety o 90mm - 30mm pod = 50+90-30=110mm</t>
  </si>
  <si>
    <t>3300*0,5*2</t>
  </si>
  <si>
    <t>31</t>
  </si>
  <si>
    <t>564931412</t>
  </si>
  <si>
    <t>Podklad nebo podsyp z asfaltového recyklátu s rozprostřením a zhutněním, po zhutnění tl. 100 mm</t>
  </si>
  <si>
    <t>-109698580</t>
  </si>
  <si>
    <t>Ostatní konstrukce a práce, bourání</t>
  </si>
  <si>
    <t>32</t>
  </si>
  <si>
    <t>900901010</t>
  </si>
  <si>
    <t xml:space="preserve">Očištění povrchu a odborná prohlídka stavu povrchu za účelem výběru míst k případným lokálním opravám </t>
  </si>
  <si>
    <t>-1583639961</t>
  </si>
  <si>
    <t>33</t>
  </si>
  <si>
    <t>900901020</t>
  </si>
  <si>
    <t xml:space="preserve">Trubní propust 11P </t>
  </si>
  <si>
    <t>841589413</t>
  </si>
  <si>
    <t>Poznámka k položce:
bude provedeno odbourání koncových poškozených koncových trub délky cca 1,0 m.Tyto budou nahrazeny troubami novými (2 x 1,5 m). V místě nátoku bude odstraněno stávající poškozené kolmé bet. čelo a bude z šířkových důvodů nahrazeno taktéž kolmým bet. čelem o rozměrech (dl. 2 m, š. 0,4 m a hl. 1,5 m). Na výtoku bude provedeno šikmé čelo propustku (dlažba z lomového kamene do betonu). Dále bude ve vzdálenosti cca 40 m za výtokem provedeno pročištění stávajícího příkopu tak, aby byl zajištěn plynulý odtok vod.
vč. likvidace sutí a přesunů hmot</t>
  </si>
  <si>
    <t>34</t>
  </si>
  <si>
    <t>900901021</t>
  </si>
  <si>
    <t xml:space="preserve">Trubní propust 12P </t>
  </si>
  <si>
    <t>89106931</t>
  </si>
  <si>
    <t>Poznámka k položce:
bude provedeno odbourání koncové poškozené trouby na výtoku délky cca 2,0 m.Tato bude nahrazena troubou novou dl. 2 m s vybudováním nového šikmého čela.
vč. likvidace sutí a přesunů hmot</t>
  </si>
  <si>
    <t>35</t>
  </si>
  <si>
    <t>900901022</t>
  </si>
  <si>
    <t xml:space="preserve">Trubní propust 13P </t>
  </si>
  <si>
    <t>416670418</t>
  </si>
  <si>
    <t>Poznámka k položce:
bude provedeno odbourání koncových poškozených trub délky cca 1,0 m.Tyto budou nahrazeny troubami novými (2 x 1,5 m) s šikmými čely. Bude provedeno zpevnění nátokového i výtokového šikmého čela propustku (dlažba z lomového kamene do betonu) vč. urovnání, vyspádování přilehlých svahů propustku.
vč. likvidace sutí a přesunů hmot</t>
  </si>
  <si>
    <t>36</t>
  </si>
  <si>
    <t>900901023</t>
  </si>
  <si>
    <t xml:space="preserve">Trubní propust 14P </t>
  </si>
  <si>
    <t>2077767113</t>
  </si>
  <si>
    <t>Poznámka k položce:
bude provedena kompletní obnova propustku vč. obetonování a sanace podloží. Propust bude délky 9,0 m proveden jako šikmý ve staničení km 0,520 z důvodu plynulejšího zaústění a napojení na stávající příkopy. Bude provedeno zpevnění nátokového i výtokového šikmého čela propustku (dlažba z lomového kamene do betonu) vč. urovnání, vyspádování a přilehlých svahů propustku.
vč. likvidace sutí a přesunů hmot</t>
  </si>
  <si>
    <t>37</t>
  </si>
  <si>
    <t>900901024</t>
  </si>
  <si>
    <t xml:space="preserve">Trubní propust 15P </t>
  </si>
  <si>
    <t>-1337716627</t>
  </si>
  <si>
    <t>Poznámka k položce:
U nátoku směrem proti staničení bude stávající příkop v délce cca 20 m přespádován směrem k zaústění.
vč. likvidace sutí a přesunů hmot</t>
  </si>
  <si>
    <t>38</t>
  </si>
  <si>
    <t>900901025</t>
  </si>
  <si>
    <t xml:space="preserve">Trubní propust 16P </t>
  </si>
  <si>
    <t>-1689689171</t>
  </si>
  <si>
    <t>Poznámka k položce:
bude provedena kompletní obnova propustku vč. obetonování a sanace podloží. Bude provedeno zpevnění nátokového i výtokového šikmého čela propustku (dlažba z lomového kamene do betonu) vč. urovnání, vyspádování a přilehlých svahů propustku.
vč. likvidace sutí a přesunů hmot</t>
  </si>
  <si>
    <t>39</t>
  </si>
  <si>
    <t>900901026</t>
  </si>
  <si>
    <t xml:space="preserve">Trubní propust 17P </t>
  </si>
  <si>
    <t>-719792585</t>
  </si>
  <si>
    <t>Poznámka k položce:
U vtokového čela bude v pokračování příkopu provedeno výškové odsazení z důvodu nasměrování většiny vod do propusti.
vč. likvidace sutí a přesunů hmot</t>
  </si>
  <si>
    <t>40</t>
  </si>
  <si>
    <t>900901027</t>
  </si>
  <si>
    <t xml:space="preserve">Trubní propust 18P </t>
  </si>
  <si>
    <t>-1673424214</t>
  </si>
  <si>
    <t>Poznámka k položce:
U vtokového čela bude v pokračování příkopu provedeno výškové odsazení z důvodu nasměrování většiny vod do propusti. Dále bude provedena výsprava stávajíc betonových čel (očištění, otryskání, spárování).
vč. likvidace sutí a přesunů hmot</t>
  </si>
  <si>
    <t>41</t>
  </si>
  <si>
    <t>900901028</t>
  </si>
  <si>
    <t xml:space="preserve">Trubní propust 31P </t>
  </si>
  <si>
    <t>248341619</t>
  </si>
  <si>
    <t>Poznámka k položce:
bude provedeno odbourání stávajících betonových čel, provedeno očištění stávajících bet. trub a jejich napojení novou troubou dl. 2 x 2,5 m s vybudováním nových šikmých čel.
vč. likvidace sutí a přesunů hmot</t>
  </si>
  <si>
    <t>42</t>
  </si>
  <si>
    <t>915211112</t>
  </si>
  <si>
    <t>Vodorovné dopravní značení retroreflexním bílým plastem dělící a vodící čáry souvislé šířky 125 mm</t>
  </si>
  <si>
    <t>m</t>
  </si>
  <si>
    <t>-1995494066</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</si>
  <si>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</si>
  <si>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3300*2</t>
  </si>
  <si>
    <t>43</t>
  </si>
  <si>
    <t>919121213</t>
  </si>
  <si>
    <t>Utěsnění dilatačních spár zálivkou za studena v cementobetonovém nebo živičném krytu včetně adhezního nátěru bez těsnicího profilu pod zálivkou, pro komůrky šířky 10 mm, hloubky 25 mm</t>
  </si>
  <si>
    <t>1535103450</t>
  </si>
  <si>
    <t xml:space="preserve">Poznámka k souboru cen:
1. V cenách jsou započteny i náklady na vyčištění spár před těsněním a zalitím a náklady na impregnaci, těsnění a zalití spár včetně dodání hmot. </t>
  </si>
  <si>
    <t>3300</t>
  </si>
  <si>
    <t>65</t>
  </si>
  <si>
    <t>44</t>
  </si>
  <si>
    <t>919735112</t>
  </si>
  <si>
    <t>Řezání stávajícího živičného krytu nebo podkladu hloubky přes 50 do 100 mm</t>
  </si>
  <si>
    <t>1952187222</t>
  </si>
  <si>
    <t xml:space="preserve">Poznámka k souboru cen:
1. V cenách jsou započteny i náklady na spotřebu vody. </t>
  </si>
  <si>
    <t>v napojeních</t>
  </si>
  <si>
    <t>45</t>
  </si>
  <si>
    <t>9199000</t>
  </si>
  <si>
    <t xml:space="preserve">Vyčištění stávajících propustků </t>
  </si>
  <si>
    <t>459261576</t>
  </si>
  <si>
    <t>pod sjezdy</t>
  </si>
  <si>
    <t>99</t>
  </si>
  <si>
    <t>Přesun hmot</t>
  </si>
  <si>
    <t>46</t>
  </si>
  <si>
    <t>998225111</t>
  </si>
  <si>
    <t>Přesun hmot pro pozemní komunikace a letiště s krytem živičným</t>
  </si>
  <si>
    <t>2029477402</t>
  </si>
  <si>
    <t xml:space="preserve">Poznámka k souboru cen:
1. Ceny lze použít i pro plochy letišť s krytem monolitickým betonovým nebo živičným. </t>
  </si>
  <si>
    <t>997</t>
  </si>
  <si>
    <t>Přesun sutě</t>
  </si>
  <si>
    <t>47</t>
  </si>
  <si>
    <t>997221551</t>
  </si>
  <si>
    <t>Vodorovná doprava suti bez naložení, ale se složením a s hrubým urovnáním ze sypkých materiálů, na vzdálenost do 1 km</t>
  </si>
  <si>
    <t>1593984986</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</si>
  <si>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</si>
  <si>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kamenivo</t>
  </si>
  <si>
    <t>69+1276</t>
  </si>
  <si>
    <t>48</t>
  </si>
  <si>
    <t>997221559</t>
  </si>
  <si>
    <t>Vodorovná doprava suti bez naložení, ale se složením a s hrubým urovnáním Příplatek k ceně za každý další i započatý 1 km přes 1 km</t>
  </si>
  <si>
    <t>2009820021</t>
  </si>
  <si>
    <t>kamenivo na skládku</t>
  </si>
  <si>
    <t>1345*9</t>
  </si>
  <si>
    <t>49</t>
  </si>
  <si>
    <t>997221855</t>
  </si>
  <si>
    <t>Poplatek za uložení stavebního odpadu na skládce (skládkovné) z kameniva</t>
  </si>
  <si>
    <t>1688065823</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</si>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</sst>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8"/>
      <color rgb="FF003366"/>
      <name val="Trebuchet MS"/>
      <family val="2"/>
    </font>
    <font>
      <sz val="10"/>
      <color rgb="FF003366"/>
      <name val="Trebuchet MS"/>
      <family val="2"/>
    </font>
    <font>
      <sz val="8"/>
      <color rgb="FF800080"/>
      <name val="Trebuchet MS"/>
      <family val="2"/>
    </font>
    <font>
      <sz val="8"/>
      <color rgb="FF505050"/>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1"/>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9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9"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8" fillId="0" borderId="17" xfId="0" applyFont="1" applyBorder="1" applyAlignment="1" applyProtection="1">
      <alignment horizontal="center" vertical="center" wrapText="1"/>
      <protection/>
    </xf>
    <xf numFmtId="0" fontId="18" fillId="0" borderId="18" xfId="0" applyFont="1" applyBorder="1" applyAlignment="1" applyProtection="1">
      <alignment horizontal="center" vertical="center" wrapText="1"/>
      <protection/>
    </xf>
    <xf numFmtId="0" fontId="18"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0" fontId="4" fillId="0" borderId="0" xfId="0" applyFont="1" applyAlignment="1" applyProtection="1">
      <alignment horizontal="center" vertical="center"/>
      <protection/>
    </xf>
    <xf numFmtId="4" fontId="22" fillId="0" borderId="21"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5" fillId="0" borderId="4"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horizontal="center" vertical="center"/>
      <protection/>
    </xf>
    <xf numFmtId="0" fontId="5" fillId="0" borderId="4" xfId="0" applyFont="1" applyBorder="1" applyAlignment="1">
      <alignment vertical="center"/>
    </xf>
    <xf numFmtId="4" fontId="28" fillId="0" borderId="21"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5" fillId="0" borderId="0" xfId="0" applyFont="1" applyAlignment="1">
      <alignment horizontal="left" vertical="center"/>
    </xf>
    <xf numFmtId="0" fontId="29" fillId="0" borderId="0" xfId="20" applyFont="1" applyAlignment="1">
      <alignment horizontal="center" vertical="center"/>
    </xf>
    <xf numFmtId="0" fontId="6" fillId="0" borderId="4" xfId="0" applyFont="1" applyBorder="1" applyAlignment="1" applyProtection="1">
      <alignment vertical="center"/>
      <protection/>
    </xf>
    <xf numFmtId="0" fontId="9"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3" fillId="2" borderId="0" xfId="0" applyFont="1" applyFill="1" applyAlignment="1">
      <alignment horizontal="left" vertical="center"/>
    </xf>
    <xf numFmtId="0" fontId="32"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top" wrapText="1"/>
      <protection/>
    </xf>
    <xf numFmtId="0" fontId="0" fillId="0" borderId="21" xfId="0" applyFont="1" applyBorder="1" applyAlignment="1" applyProtection="1">
      <alignment vertical="center"/>
      <protection/>
    </xf>
    <xf numFmtId="0" fontId="37" fillId="0" borderId="0" xfId="0" applyFont="1" applyAlignment="1" applyProtection="1">
      <alignment vertical="center" wrapText="1"/>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23" xfId="0" applyFont="1" applyBorder="1" applyAlignment="1" applyProtection="1">
      <alignment horizontal="left" vertical="center"/>
      <protection/>
    </xf>
    <xf numFmtId="0" fontId="9" fillId="0" borderId="23" xfId="0" applyFont="1" applyBorder="1" applyAlignment="1" applyProtection="1">
      <alignment vertical="center"/>
      <protection/>
    </xf>
    <xf numFmtId="0" fontId="9" fillId="0" borderId="23" xfId="0" applyFont="1" applyBorder="1" applyAlignment="1" applyProtection="1">
      <alignment vertical="center"/>
      <protection locked="0"/>
    </xf>
    <xf numFmtId="4" fontId="9" fillId="0" borderId="23" xfId="0" applyNumberFormat="1" applyFont="1" applyBorder="1" applyAlignment="1" applyProtection="1">
      <alignment vertical="center"/>
      <protection/>
    </xf>
    <xf numFmtId="0" fontId="9" fillId="0" borderId="5" xfId="0" applyFont="1" applyBorder="1" applyAlignment="1" applyProtection="1">
      <alignment vertical="center"/>
      <protection/>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7"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7" fillId="0" borderId="34" xfId="0" applyFont="1" applyBorder="1" applyAlignment="1" applyProtection="1">
      <alignment horizontal="left" vertical="center"/>
      <protection locked="0"/>
    </xf>
    <xf numFmtId="0" fontId="27"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7"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7"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7"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0" xfId="0"/>
    <xf numFmtId="4" fontId="9" fillId="0" borderId="0" xfId="0" applyNumberFormat="1" applyFont="1" applyAlignment="1" applyProtection="1">
      <alignment vertical="center"/>
      <protection/>
    </xf>
    <xf numFmtId="0" fontId="9" fillId="0" borderId="0" xfId="0" applyFont="1" applyAlignment="1" applyProtection="1">
      <alignment vertical="center"/>
      <protection/>
    </xf>
    <xf numFmtId="0" fontId="30"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0" fontId="25"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2" fillId="0" borderId="20" xfId="0" applyFont="1" applyBorder="1" applyAlignment="1">
      <alignment horizontal="center" vertical="center"/>
    </xf>
    <xf numFmtId="0" fontId="22"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9"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19" fillId="0" borderId="0" xfId="0" applyFont="1" applyAlignment="1">
      <alignment horizontal="left" vertical="top" wrapText="1"/>
    </xf>
    <xf numFmtId="0" fontId="19"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0"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18"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protection/>
    </xf>
    <xf numFmtId="0" fontId="18" fillId="0" borderId="0" xfId="0" applyFont="1" applyAlignment="1" applyProtection="1">
      <alignment horizontal="left" vertical="center" wrapText="1"/>
      <protection/>
    </xf>
    <xf numFmtId="0" fontId="18" fillId="0" borderId="0" xfId="0" applyFont="1" applyAlignment="1" applyProtection="1">
      <alignment horizontal="left" vertical="center"/>
      <protection/>
    </xf>
    <xf numFmtId="0" fontId="18" fillId="0" borderId="0" xfId="0" applyFont="1" applyBorder="1" applyAlignment="1" applyProtection="1">
      <alignment horizontal="left" vertical="center"/>
      <protection/>
    </xf>
    <xf numFmtId="0" fontId="3" fillId="0" borderId="0" xfId="0" applyFont="1" applyBorder="1" applyAlignment="1" applyProtection="1">
      <alignment horizontal="left" vertical="center" wrapText="1"/>
      <protection locked="0"/>
    </xf>
    <xf numFmtId="0" fontId="15" fillId="0" borderId="0" xfId="0" applyFont="1" applyBorder="1" applyAlignment="1" applyProtection="1">
      <alignment horizontal="center" vertical="center" wrapText="1"/>
      <protection locked="0"/>
    </xf>
    <xf numFmtId="0" fontId="27"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5" fillId="0" borderId="0" xfId="0" applyFont="1" applyBorder="1" applyAlignment="1" applyProtection="1">
      <alignment horizontal="center" vertical="center"/>
      <protection locked="0"/>
    </xf>
    <xf numFmtId="0" fontId="27"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CM56"/>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 customHeight="1">
      <c r="AR2" s="333"/>
      <c r="AS2" s="333"/>
      <c r="AT2" s="333"/>
      <c r="AU2" s="333"/>
      <c r="AV2" s="333"/>
      <c r="AW2" s="333"/>
      <c r="AX2" s="333"/>
      <c r="AY2" s="333"/>
      <c r="AZ2" s="333"/>
      <c r="BA2" s="333"/>
      <c r="BB2" s="333"/>
      <c r="BC2" s="333"/>
      <c r="BD2" s="333"/>
      <c r="BE2" s="333"/>
      <c r="BS2" s="23" t="s">
        <v>8</v>
      </c>
      <c r="BT2" s="23" t="s">
        <v>9</v>
      </c>
    </row>
    <row r="3" spans="2:72" ht="6.9"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66" t="s">
        <v>16</v>
      </c>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28"/>
      <c r="AQ5" s="30"/>
      <c r="BE5" s="364" t="s">
        <v>17</v>
      </c>
      <c r="BS5" s="23" t="s">
        <v>8</v>
      </c>
    </row>
    <row r="6" spans="2:71" ht="36.9" customHeight="1">
      <c r="B6" s="27"/>
      <c r="C6" s="28"/>
      <c r="D6" s="35" t="s">
        <v>18</v>
      </c>
      <c r="E6" s="28"/>
      <c r="F6" s="28"/>
      <c r="G6" s="28"/>
      <c r="H6" s="28"/>
      <c r="I6" s="28"/>
      <c r="J6" s="28"/>
      <c r="K6" s="368" t="s">
        <v>19</v>
      </c>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28"/>
      <c r="AQ6" s="30"/>
      <c r="BE6" s="365"/>
      <c r="BS6" s="23" t="s">
        <v>20</v>
      </c>
    </row>
    <row r="7" spans="2:71" ht="14.4" customHeight="1">
      <c r="B7" s="27"/>
      <c r="C7" s="28"/>
      <c r="D7" s="36"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23</v>
      </c>
      <c r="AL7" s="28"/>
      <c r="AM7" s="28"/>
      <c r="AN7" s="34" t="s">
        <v>22</v>
      </c>
      <c r="AO7" s="28"/>
      <c r="AP7" s="28"/>
      <c r="AQ7" s="30"/>
      <c r="BE7" s="365"/>
      <c r="BS7" s="23" t="s">
        <v>24</v>
      </c>
    </row>
    <row r="8" spans="2:71" ht="14.4" customHeight="1">
      <c r="B8" s="27"/>
      <c r="C8" s="28"/>
      <c r="D8" s="36" t="s">
        <v>25</v>
      </c>
      <c r="E8" s="28"/>
      <c r="F8" s="28"/>
      <c r="G8" s="28"/>
      <c r="H8" s="28"/>
      <c r="I8" s="28"/>
      <c r="J8" s="28"/>
      <c r="K8" s="34" t="s">
        <v>26</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27</v>
      </c>
      <c r="AL8" s="28"/>
      <c r="AM8" s="28"/>
      <c r="AN8" s="37" t="s">
        <v>28</v>
      </c>
      <c r="AO8" s="28"/>
      <c r="AP8" s="28"/>
      <c r="AQ8" s="30"/>
      <c r="BE8" s="365"/>
      <c r="BS8" s="23" t="s">
        <v>29</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65"/>
      <c r="BS9" s="23" t="s">
        <v>30</v>
      </c>
    </row>
    <row r="10" spans="2:71" ht="14.4" customHeight="1">
      <c r="B10" s="27"/>
      <c r="C10" s="28"/>
      <c r="D10" s="36" t="s">
        <v>31</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32</v>
      </c>
      <c r="AL10" s="28"/>
      <c r="AM10" s="28"/>
      <c r="AN10" s="34" t="s">
        <v>22</v>
      </c>
      <c r="AO10" s="28"/>
      <c r="AP10" s="28"/>
      <c r="AQ10" s="30"/>
      <c r="BE10" s="365"/>
      <c r="BS10" s="23" t="s">
        <v>20</v>
      </c>
    </row>
    <row r="11" spans="2:71" ht="18.45" customHeight="1">
      <c r="B11" s="27"/>
      <c r="C11" s="28"/>
      <c r="D11" s="28"/>
      <c r="E11" s="34" t="s">
        <v>33</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34</v>
      </c>
      <c r="AL11" s="28"/>
      <c r="AM11" s="28"/>
      <c r="AN11" s="34" t="s">
        <v>22</v>
      </c>
      <c r="AO11" s="28"/>
      <c r="AP11" s="28"/>
      <c r="AQ11" s="30"/>
      <c r="BE11" s="365"/>
      <c r="BS11" s="23" t="s">
        <v>20</v>
      </c>
    </row>
    <row r="12" spans="2:71" ht="6.9"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65"/>
      <c r="BS12" s="23" t="s">
        <v>20</v>
      </c>
    </row>
    <row r="13" spans="2:71" ht="14.4" customHeight="1">
      <c r="B13" s="27"/>
      <c r="C13" s="28"/>
      <c r="D13" s="36" t="s">
        <v>35</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32</v>
      </c>
      <c r="AL13" s="28"/>
      <c r="AM13" s="28"/>
      <c r="AN13" s="38" t="s">
        <v>36</v>
      </c>
      <c r="AO13" s="28"/>
      <c r="AP13" s="28"/>
      <c r="AQ13" s="30"/>
      <c r="BE13" s="365"/>
      <c r="BS13" s="23" t="s">
        <v>20</v>
      </c>
    </row>
    <row r="14" spans="2:71" ht="13.2">
      <c r="B14" s="27"/>
      <c r="C14" s="28"/>
      <c r="D14" s="28"/>
      <c r="E14" s="369" t="s">
        <v>36</v>
      </c>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6" t="s">
        <v>34</v>
      </c>
      <c r="AL14" s="28"/>
      <c r="AM14" s="28"/>
      <c r="AN14" s="38" t="s">
        <v>36</v>
      </c>
      <c r="AO14" s="28"/>
      <c r="AP14" s="28"/>
      <c r="AQ14" s="30"/>
      <c r="BE14" s="365"/>
      <c r="BS14" s="23" t="s">
        <v>20</v>
      </c>
    </row>
    <row r="15" spans="2:71" ht="6.9"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65"/>
      <c r="BS15" s="23" t="s">
        <v>6</v>
      </c>
    </row>
    <row r="16" spans="2:71" ht="14.4" customHeight="1">
      <c r="B16" s="27"/>
      <c r="C16" s="28"/>
      <c r="D16" s="36" t="s">
        <v>37</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32</v>
      </c>
      <c r="AL16" s="28"/>
      <c r="AM16" s="28"/>
      <c r="AN16" s="34" t="s">
        <v>22</v>
      </c>
      <c r="AO16" s="28"/>
      <c r="AP16" s="28"/>
      <c r="AQ16" s="30"/>
      <c r="BE16" s="365"/>
      <c r="BS16" s="23" t="s">
        <v>6</v>
      </c>
    </row>
    <row r="17" spans="2:71" ht="18.45" customHeight="1">
      <c r="B17" s="27"/>
      <c r="C17" s="28"/>
      <c r="D17" s="28"/>
      <c r="E17" s="34" t="s">
        <v>38</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34</v>
      </c>
      <c r="AL17" s="28"/>
      <c r="AM17" s="28"/>
      <c r="AN17" s="34" t="s">
        <v>22</v>
      </c>
      <c r="AO17" s="28"/>
      <c r="AP17" s="28"/>
      <c r="AQ17" s="30"/>
      <c r="BE17" s="365"/>
      <c r="BS17" s="23" t="s">
        <v>6</v>
      </c>
    </row>
    <row r="18" spans="2:71" ht="6.9"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65"/>
      <c r="BS18" s="23" t="s">
        <v>8</v>
      </c>
    </row>
    <row r="19" spans="2:71" ht="14.4" customHeight="1">
      <c r="B19" s="27"/>
      <c r="C19" s="28"/>
      <c r="D19" s="36" t="s">
        <v>39</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65"/>
      <c r="BS19" s="23" t="s">
        <v>8</v>
      </c>
    </row>
    <row r="20" spans="2:71" ht="114" customHeight="1">
      <c r="B20" s="27"/>
      <c r="C20" s="28"/>
      <c r="D20" s="28"/>
      <c r="E20" s="371" t="s">
        <v>40</v>
      </c>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28"/>
      <c r="AP20" s="28"/>
      <c r="AQ20" s="30"/>
      <c r="BE20" s="365"/>
      <c r="BS20" s="23" t="s">
        <v>6</v>
      </c>
    </row>
    <row r="21" spans="2:57" ht="6.9"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65"/>
    </row>
    <row r="22" spans="2:57" ht="6.9"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65"/>
    </row>
    <row r="23" spans="2:57" s="1" customFormat="1" ht="25.95" customHeight="1">
      <c r="B23" s="40"/>
      <c r="C23" s="41"/>
      <c r="D23" s="42" t="s">
        <v>41</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72">
        <f>ROUND(AG51,2)</f>
        <v>0</v>
      </c>
      <c r="AL23" s="373"/>
      <c r="AM23" s="373"/>
      <c r="AN23" s="373"/>
      <c r="AO23" s="373"/>
      <c r="AP23" s="41"/>
      <c r="AQ23" s="44"/>
      <c r="BE23" s="365"/>
    </row>
    <row r="24" spans="2:57" s="1" customFormat="1" ht="6.9"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65"/>
    </row>
    <row r="25" spans="2:57" s="1" customFormat="1" ht="13.5">
      <c r="B25" s="40"/>
      <c r="C25" s="41"/>
      <c r="D25" s="41"/>
      <c r="E25" s="41"/>
      <c r="F25" s="41"/>
      <c r="G25" s="41"/>
      <c r="H25" s="41"/>
      <c r="I25" s="41"/>
      <c r="J25" s="41"/>
      <c r="K25" s="41"/>
      <c r="L25" s="374" t="s">
        <v>42</v>
      </c>
      <c r="M25" s="374"/>
      <c r="N25" s="374"/>
      <c r="O25" s="374"/>
      <c r="P25" s="41"/>
      <c r="Q25" s="41"/>
      <c r="R25" s="41"/>
      <c r="S25" s="41"/>
      <c r="T25" s="41"/>
      <c r="U25" s="41"/>
      <c r="V25" s="41"/>
      <c r="W25" s="374" t="s">
        <v>43</v>
      </c>
      <c r="X25" s="374"/>
      <c r="Y25" s="374"/>
      <c r="Z25" s="374"/>
      <c r="AA25" s="374"/>
      <c r="AB25" s="374"/>
      <c r="AC25" s="374"/>
      <c r="AD25" s="374"/>
      <c r="AE25" s="374"/>
      <c r="AF25" s="41"/>
      <c r="AG25" s="41"/>
      <c r="AH25" s="41"/>
      <c r="AI25" s="41"/>
      <c r="AJ25" s="41"/>
      <c r="AK25" s="374" t="s">
        <v>44</v>
      </c>
      <c r="AL25" s="374"/>
      <c r="AM25" s="374"/>
      <c r="AN25" s="374"/>
      <c r="AO25" s="374"/>
      <c r="AP25" s="41"/>
      <c r="AQ25" s="44"/>
      <c r="BE25" s="365"/>
    </row>
    <row r="26" spans="2:57" s="2" customFormat="1" ht="14.4" customHeight="1">
      <c r="B26" s="46"/>
      <c r="C26" s="47"/>
      <c r="D26" s="48" t="s">
        <v>45</v>
      </c>
      <c r="E26" s="47"/>
      <c r="F26" s="48" t="s">
        <v>46</v>
      </c>
      <c r="G26" s="47"/>
      <c r="H26" s="47"/>
      <c r="I26" s="47"/>
      <c r="J26" s="47"/>
      <c r="K26" s="47"/>
      <c r="L26" s="357">
        <v>0.21</v>
      </c>
      <c r="M26" s="358"/>
      <c r="N26" s="358"/>
      <c r="O26" s="358"/>
      <c r="P26" s="47"/>
      <c r="Q26" s="47"/>
      <c r="R26" s="47"/>
      <c r="S26" s="47"/>
      <c r="T26" s="47"/>
      <c r="U26" s="47"/>
      <c r="V26" s="47"/>
      <c r="W26" s="359">
        <f>ROUND(AZ51,2)</f>
        <v>0</v>
      </c>
      <c r="X26" s="358"/>
      <c r="Y26" s="358"/>
      <c r="Z26" s="358"/>
      <c r="AA26" s="358"/>
      <c r="AB26" s="358"/>
      <c r="AC26" s="358"/>
      <c r="AD26" s="358"/>
      <c r="AE26" s="358"/>
      <c r="AF26" s="47"/>
      <c r="AG26" s="47"/>
      <c r="AH26" s="47"/>
      <c r="AI26" s="47"/>
      <c r="AJ26" s="47"/>
      <c r="AK26" s="359">
        <f>ROUND(AV51,2)</f>
        <v>0</v>
      </c>
      <c r="AL26" s="358"/>
      <c r="AM26" s="358"/>
      <c r="AN26" s="358"/>
      <c r="AO26" s="358"/>
      <c r="AP26" s="47"/>
      <c r="AQ26" s="49"/>
      <c r="BE26" s="365"/>
    </row>
    <row r="27" spans="2:57" s="2" customFormat="1" ht="14.4" customHeight="1">
      <c r="B27" s="46"/>
      <c r="C27" s="47"/>
      <c r="D27" s="47"/>
      <c r="E27" s="47"/>
      <c r="F27" s="48" t="s">
        <v>47</v>
      </c>
      <c r="G27" s="47"/>
      <c r="H27" s="47"/>
      <c r="I27" s="47"/>
      <c r="J27" s="47"/>
      <c r="K27" s="47"/>
      <c r="L27" s="357">
        <v>0.15</v>
      </c>
      <c r="M27" s="358"/>
      <c r="N27" s="358"/>
      <c r="O27" s="358"/>
      <c r="P27" s="47"/>
      <c r="Q27" s="47"/>
      <c r="R27" s="47"/>
      <c r="S27" s="47"/>
      <c r="T27" s="47"/>
      <c r="U27" s="47"/>
      <c r="V27" s="47"/>
      <c r="W27" s="359">
        <f>ROUND(BA51,2)</f>
        <v>0</v>
      </c>
      <c r="X27" s="358"/>
      <c r="Y27" s="358"/>
      <c r="Z27" s="358"/>
      <c r="AA27" s="358"/>
      <c r="AB27" s="358"/>
      <c r="AC27" s="358"/>
      <c r="AD27" s="358"/>
      <c r="AE27" s="358"/>
      <c r="AF27" s="47"/>
      <c r="AG27" s="47"/>
      <c r="AH27" s="47"/>
      <c r="AI27" s="47"/>
      <c r="AJ27" s="47"/>
      <c r="AK27" s="359">
        <f>ROUND(AW51,2)</f>
        <v>0</v>
      </c>
      <c r="AL27" s="358"/>
      <c r="AM27" s="358"/>
      <c r="AN27" s="358"/>
      <c r="AO27" s="358"/>
      <c r="AP27" s="47"/>
      <c r="AQ27" s="49"/>
      <c r="BE27" s="365"/>
    </row>
    <row r="28" spans="2:57" s="2" customFormat="1" ht="14.4" customHeight="1" hidden="1">
      <c r="B28" s="46"/>
      <c r="C28" s="47"/>
      <c r="D28" s="47"/>
      <c r="E28" s="47"/>
      <c r="F28" s="48" t="s">
        <v>48</v>
      </c>
      <c r="G28" s="47"/>
      <c r="H28" s="47"/>
      <c r="I28" s="47"/>
      <c r="J28" s="47"/>
      <c r="K28" s="47"/>
      <c r="L28" s="357">
        <v>0.21</v>
      </c>
      <c r="M28" s="358"/>
      <c r="N28" s="358"/>
      <c r="O28" s="358"/>
      <c r="P28" s="47"/>
      <c r="Q28" s="47"/>
      <c r="R28" s="47"/>
      <c r="S28" s="47"/>
      <c r="T28" s="47"/>
      <c r="U28" s="47"/>
      <c r="V28" s="47"/>
      <c r="W28" s="359">
        <f>ROUND(BB51,2)</f>
        <v>0</v>
      </c>
      <c r="X28" s="358"/>
      <c r="Y28" s="358"/>
      <c r="Z28" s="358"/>
      <c r="AA28" s="358"/>
      <c r="AB28" s="358"/>
      <c r="AC28" s="358"/>
      <c r="AD28" s="358"/>
      <c r="AE28" s="358"/>
      <c r="AF28" s="47"/>
      <c r="AG28" s="47"/>
      <c r="AH28" s="47"/>
      <c r="AI28" s="47"/>
      <c r="AJ28" s="47"/>
      <c r="AK28" s="359">
        <v>0</v>
      </c>
      <c r="AL28" s="358"/>
      <c r="AM28" s="358"/>
      <c r="AN28" s="358"/>
      <c r="AO28" s="358"/>
      <c r="AP28" s="47"/>
      <c r="AQ28" s="49"/>
      <c r="BE28" s="365"/>
    </row>
    <row r="29" spans="2:57" s="2" customFormat="1" ht="14.4" customHeight="1" hidden="1">
      <c r="B29" s="46"/>
      <c r="C29" s="47"/>
      <c r="D29" s="47"/>
      <c r="E29" s="47"/>
      <c r="F29" s="48" t="s">
        <v>49</v>
      </c>
      <c r="G29" s="47"/>
      <c r="H29" s="47"/>
      <c r="I29" s="47"/>
      <c r="J29" s="47"/>
      <c r="K29" s="47"/>
      <c r="L29" s="357">
        <v>0.15</v>
      </c>
      <c r="M29" s="358"/>
      <c r="N29" s="358"/>
      <c r="O29" s="358"/>
      <c r="P29" s="47"/>
      <c r="Q29" s="47"/>
      <c r="R29" s="47"/>
      <c r="S29" s="47"/>
      <c r="T29" s="47"/>
      <c r="U29" s="47"/>
      <c r="V29" s="47"/>
      <c r="W29" s="359">
        <f>ROUND(BC51,2)</f>
        <v>0</v>
      </c>
      <c r="X29" s="358"/>
      <c r="Y29" s="358"/>
      <c r="Z29" s="358"/>
      <c r="AA29" s="358"/>
      <c r="AB29" s="358"/>
      <c r="AC29" s="358"/>
      <c r="AD29" s="358"/>
      <c r="AE29" s="358"/>
      <c r="AF29" s="47"/>
      <c r="AG29" s="47"/>
      <c r="AH29" s="47"/>
      <c r="AI29" s="47"/>
      <c r="AJ29" s="47"/>
      <c r="AK29" s="359">
        <v>0</v>
      </c>
      <c r="AL29" s="358"/>
      <c r="AM29" s="358"/>
      <c r="AN29" s="358"/>
      <c r="AO29" s="358"/>
      <c r="AP29" s="47"/>
      <c r="AQ29" s="49"/>
      <c r="BE29" s="365"/>
    </row>
    <row r="30" spans="2:57" s="2" customFormat="1" ht="14.4" customHeight="1" hidden="1">
      <c r="B30" s="46"/>
      <c r="C30" s="47"/>
      <c r="D30" s="47"/>
      <c r="E30" s="47"/>
      <c r="F30" s="48" t="s">
        <v>50</v>
      </c>
      <c r="G30" s="47"/>
      <c r="H30" s="47"/>
      <c r="I30" s="47"/>
      <c r="J30" s="47"/>
      <c r="K30" s="47"/>
      <c r="L30" s="357">
        <v>0</v>
      </c>
      <c r="M30" s="358"/>
      <c r="N30" s="358"/>
      <c r="O30" s="358"/>
      <c r="P30" s="47"/>
      <c r="Q30" s="47"/>
      <c r="R30" s="47"/>
      <c r="S30" s="47"/>
      <c r="T30" s="47"/>
      <c r="U30" s="47"/>
      <c r="V30" s="47"/>
      <c r="W30" s="359">
        <f>ROUND(BD51,2)</f>
        <v>0</v>
      </c>
      <c r="X30" s="358"/>
      <c r="Y30" s="358"/>
      <c r="Z30" s="358"/>
      <c r="AA30" s="358"/>
      <c r="AB30" s="358"/>
      <c r="AC30" s="358"/>
      <c r="AD30" s="358"/>
      <c r="AE30" s="358"/>
      <c r="AF30" s="47"/>
      <c r="AG30" s="47"/>
      <c r="AH30" s="47"/>
      <c r="AI30" s="47"/>
      <c r="AJ30" s="47"/>
      <c r="AK30" s="359">
        <v>0</v>
      </c>
      <c r="AL30" s="358"/>
      <c r="AM30" s="358"/>
      <c r="AN30" s="358"/>
      <c r="AO30" s="358"/>
      <c r="AP30" s="47"/>
      <c r="AQ30" s="49"/>
      <c r="BE30" s="365"/>
    </row>
    <row r="31" spans="2:57" s="1" customFormat="1" ht="6.9"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65"/>
    </row>
    <row r="32" spans="2:57" s="1" customFormat="1" ht="25.95" customHeight="1">
      <c r="B32" s="40"/>
      <c r="C32" s="50"/>
      <c r="D32" s="51" t="s">
        <v>51</v>
      </c>
      <c r="E32" s="52"/>
      <c r="F32" s="52"/>
      <c r="G32" s="52"/>
      <c r="H32" s="52"/>
      <c r="I32" s="52"/>
      <c r="J32" s="52"/>
      <c r="K32" s="52"/>
      <c r="L32" s="52"/>
      <c r="M32" s="52"/>
      <c r="N32" s="52"/>
      <c r="O32" s="52"/>
      <c r="P32" s="52"/>
      <c r="Q32" s="52"/>
      <c r="R32" s="52"/>
      <c r="S32" s="52"/>
      <c r="T32" s="53" t="s">
        <v>52</v>
      </c>
      <c r="U32" s="52"/>
      <c r="V32" s="52"/>
      <c r="W32" s="52"/>
      <c r="X32" s="360" t="s">
        <v>53</v>
      </c>
      <c r="Y32" s="361"/>
      <c r="Z32" s="361"/>
      <c r="AA32" s="361"/>
      <c r="AB32" s="361"/>
      <c r="AC32" s="52"/>
      <c r="AD32" s="52"/>
      <c r="AE32" s="52"/>
      <c r="AF32" s="52"/>
      <c r="AG32" s="52"/>
      <c r="AH32" s="52"/>
      <c r="AI32" s="52"/>
      <c r="AJ32" s="52"/>
      <c r="AK32" s="362">
        <f>SUM(AK23:AK30)</f>
        <v>0</v>
      </c>
      <c r="AL32" s="361"/>
      <c r="AM32" s="361"/>
      <c r="AN32" s="361"/>
      <c r="AO32" s="363"/>
      <c r="AP32" s="50"/>
      <c r="AQ32" s="54"/>
      <c r="BE32" s="365"/>
    </row>
    <row r="33" spans="2:43" s="1" customFormat="1" ht="6.9"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 customHeight="1">
      <c r="B39" s="40"/>
      <c r="C39" s="61" t="s">
        <v>54</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 customHeight="1">
      <c r="B41" s="63"/>
      <c r="C41" s="64" t="s">
        <v>15</v>
      </c>
      <c r="D41" s="65"/>
      <c r="E41" s="65"/>
      <c r="F41" s="65"/>
      <c r="G41" s="65"/>
      <c r="H41" s="65"/>
      <c r="I41" s="65"/>
      <c r="J41" s="65"/>
      <c r="K41" s="65"/>
      <c r="L41" s="65" t="str">
        <f>K5</f>
        <v>02</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 customHeight="1">
      <c r="B42" s="67"/>
      <c r="C42" s="68" t="s">
        <v>18</v>
      </c>
      <c r="D42" s="69"/>
      <c r="E42" s="69"/>
      <c r="F42" s="69"/>
      <c r="G42" s="69"/>
      <c r="H42" s="69"/>
      <c r="I42" s="69"/>
      <c r="J42" s="69"/>
      <c r="K42" s="69"/>
      <c r="L42" s="343" t="str">
        <f>K6</f>
        <v>III/11742 Hradišťský Újezd - Přešín</v>
      </c>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69"/>
      <c r="AQ42" s="69"/>
      <c r="AR42" s="70"/>
    </row>
    <row r="43" spans="2:44" s="1" customFormat="1" ht="6.9"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3.2">
      <c r="B44" s="40"/>
      <c r="C44" s="64" t="s">
        <v>25</v>
      </c>
      <c r="D44" s="62"/>
      <c r="E44" s="62"/>
      <c r="F44" s="62"/>
      <c r="G44" s="62"/>
      <c r="H44" s="62"/>
      <c r="I44" s="62"/>
      <c r="J44" s="62"/>
      <c r="K44" s="62"/>
      <c r="L44" s="71" t="str">
        <f>IF(K8="","",K8)</f>
        <v xml:space="preserve"> </v>
      </c>
      <c r="M44" s="62"/>
      <c r="N44" s="62"/>
      <c r="O44" s="62"/>
      <c r="P44" s="62"/>
      <c r="Q44" s="62"/>
      <c r="R44" s="62"/>
      <c r="S44" s="62"/>
      <c r="T44" s="62"/>
      <c r="U44" s="62"/>
      <c r="V44" s="62"/>
      <c r="W44" s="62"/>
      <c r="X44" s="62"/>
      <c r="Y44" s="62"/>
      <c r="Z44" s="62"/>
      <c r="AA44" s="62"/>
      <c r="AB44" s="62"/>
      <c r="AC44" s="62"/>
      <c r="AD44" s="62"/>
      <c r="AE44" s="62"/>
      <c r="AF44" s="62"/>
      <c r="AG44" s="62"/>
      <c r="AH44" s="62"/>
      <c r="AI44" s="64" t="s">
        <v>27</v>
      </c>
      <c r="AJ44" s="62"/>
      <c r="AK44" s="62"/>
      <c r="AL44" s="62"/>
      <c r="AM44" s="345" t="str">
        <f>IF(AN8="","",AN8)</f>
        <v>15.3.2018</v>
      </c>
      <c r="AN44" s="345"/>
      <c r="AO44" s="62"/>
      <c r="AP44" s="62"/>
      <c r="AQ44" s="62"/>
      <c r="AR44" s="60"/>
    </row>
    <row r="45" spans="2:44" s="1" customFormat="1" ht="6.9"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3.2">
      <c r="B46" s="40"/>
      <c r="C46" s="64" t="s">
        <v>31</v>
      </c>
      <c r="D46" s="62"/>
      <c r="E46" s="62"/>
      <c r="F46" s="62"/>
      <c r="G46" s="62"/>
      <c r="H46" s="62"/>
      <c r="I46" s="62"/>
      <c r="J46" s="62"/>
      <c r="K46" s="62"/>
      <c r="L46" s="65" t="str">
        <f>IF(E11="","",E11)</f>
        <v>Správa a údržba silnic Plzeňského kraje</v>
      </c>
      <c r="M46" s="62"/>
      <c r="N46" s="62"/>
      <c r="O46" s="62"/>
      <c r="P46" s="62"/>
      <c r="Q46" s="62"/>
      <c r="R46" s="62"/>
      <c r="S46" s="62"/>
      <c r="T46" s="62"/>
      <c r="U46" s="62"/>
      <c r="V46" s="62"/>
      <c r="W46" s="62"/>
      <c r="X46" s="62"/>
      <c r="Y46" s="62"/>
      <c r="Z46" s="62"/>
      <c r="AA46" s="62"/>
      <c r="AB46" s="62"/>
      <c r="AC46" s="62"/>
      <c r="AD46" s="62"/>
      <c r="AE46" s="62"/>
      <c r="AF46" s="62"/>
      <c r="AG46" s="62"/>
      <c r="AH46" s="62"/>
      <c r="AI46" s="64" t="s">
        <v>37</v>
      </c>
      <c r="AJ46" s="62"/>
      <c r="AK46" s="62"/>
      <c r="AL46" s="62"/>
      <c r="AM46" s="346" t="str">
        <f>IF(E17="","",E17)</f>
        <v>SG Geotechnika</v>
      </c>
      <c r="AN46" s="346"/>
      <c r="AO46" s="346"/>
      <c r="AP46" s="346"/>
      <c r="AQ46" s="62"/>
      <c r="AR46" s="60"/>
      <c r="AS46" s="347" t="s">
        <v>55</v>
      </c>
      <c r="AT46" s="348"/>
      <c r="AU46" s="73"/>
      <c r="AV46" s="73"/>
      <c r="AW46" s="73"/>
      <c r="AX46" s="73"/>
      <c r="AY46" s="73"/>
      <c r="AZ46" s="73"/>
      <c r="BA46" s="73"/>
      <c r="BB46" s="73"/>
      <c r="BC46" s="73"/>
      <c r="BD46" s="74"/>
    </row>
    <row r="47" spans="2:56" s="1" customFormat="1" ht="13.2">
      <c r="B47" s="40"/>
      <c r="C47" s="64" t="s">
        <v>35</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49"/>
      <c r="AT47" s="350"/>
      <c r="AU47" s="75"/>
      <c r="AV47" s="75"/>
      <c r="AW47" s="75"/>
      <c r="AX47" s="75"/>
      <c r="AY47" s="75"/>
      <c r="AZ47" s="75"/>
      <c r="BA47" s="75"/>
      <c r="BB47" s="75"/>
      <c r="BC47" s="75"/>
      <c r="BD47" s="76"/>
    </row>
    <row r="48" spans="2:56" s="1" customFormat="1" ht="10.95"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51"/>
      <c r="AT48" s="352"/>
      <c r="AU48" s="41"/>
      <c r="AV48" s="41"/>
      <c r="AW48" s="41"/>
      <c r="AX48" s="41"/>
      <c r="AY48" s="41"/>
      <c r="AZ48" s="41"/>
      <c r="BA48" s="41"/>
      <c r="BB48" s="41"/>
      <c r="BC48" s="41"/>
      <c r="BD48" s="77"/>
    </row>
    <row r="49" spans="2:56" s="1" customFormat="1" ht="29.25" customHeight="1">
      <c r="B49" s="40"/>
      <c r="C49" s="353" t="s">
        <v>56</v>
      </c>
      <c r="D49" s="354"/>
      <c r="E49" s="354"/>
      <c r="F49" s="354"/>
      <c r="G49" s="354"/>
      <c r="H49" s="78"/>
      <c r="I49" s="355" t="s">
        <v>57</v>
      </c>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6" t="s">
        <v>58</v>
      </c>
      <c r="AH49" s="354"/>
      <c r="AI49" s="354"/>
      <c r="AJ49" s="354"/>
      <c r="AK49" s="354"/>
      <c r="AL49" s="354"/>
      <c r="AM49" s="354"/>
      <c r="AN49" s="355" t="s">
        <v>59</v>
      </c>
      <c r="AO49" s="354"/>
      <c r="AP49" s="354"/>
      <c r="AQ49" s="79" t="s">
        <v>60</v>
      </c>
      <c r="AR49" s="60"/>
      <c r="AS49" s="80" t="s">
        <v>61</v>
      </c>
      <c r="AT49" s="81" t="s">
        <v>62</v>
      </c>
      <c r="AU49" s="81" t="s">
        <v>63</v>
      </c>
      <c r="AV49" s="81" t="s">
        <v>64</v>
      </c>
      <c r="AW49" s="81" t="s">
        <v>65</v>
      </c>
      <c r="AX49" s="81" t="s">
        <v>66</v>
      </c>
      <c r="AY49" s="81" t="s">
        <v>67</v>
      </c>
      <c r="AZ49" s="81" t="s">
        <v>68</v>
      </c>
      <c r="BA49" s="81" t="s">
        <v>69</v>
      </c>
      <c r="BB49" s="81" t="s">
        <v>70</v>
      </c>
      <c r="BC49" s="81" t="s">
        <v>71</v>
      </c>
      <c r="BD49" s="82" t="s">
        <v>72</v>
      </c>
    </row>
    <row r="50" spans="2:56" s="1" customFormat="1" ht="10.95"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 customHeight="1">
      <c r="B51" s="67"/>
      <c r="C51" s="86" t="s">
        <v>73</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37">
        <f>ROUND(AG52,2)</f>
        <v>0</v>
      </c>
      <c r="AH51" s="337"/>
      <c r="AI51" s="337"/>
      <c r="AJ51" s="337"/>
      <c r="AK51" s="337"/>
      <c r="AL51" s="337"/>
      <c r="AM51" s="337"/>
      <c r="AN51" s="338">
        <f>SUM(AG51,AT51)</f>
        <v>0</v>
      </c>
      <c r="AO51" s="338"/>
      <c r="AP51" s="338"/>
      <c r="AQ51" s="88" t="s">
        <v>22</v>
      </c>
      <c r="AR51" s="70"/>
      <c r="AS51" s="89">
        <f>ROUND(AS52,2)</f>
        <v>0</v>
      </c>
      <c r="AT51" s="90">
        <f>ROUND(SUM(AV51:AW51),2)</f>
        <v>0</v>
      </c>
      <c r="AU51" s="91">
        <f>ROUND(AU52,5)</f>
        <v>0</v>
      </c>
      <c r="AV51" s="90">
        <f>ROUND(AZ51*L26,2)</f>
        <v>0</v>
      </c>
      <c r="AW51" s="90">
        <f>ROUND(BA51*L27,2)</f>
        <v>0</v>
      </c>
      <c r="AX51" s="90">
        <f>ROUND(BB51*L26,2)</f>
        <v>0</v>
      </c>
      <c r="AY51" s="90">
        <f>ROUND(BC51*L27,2)</f>
        <v>0</v>
      </c>
      <c r="AZ51" s="90">
        <f>ROUND(AZ52,2)</f>
        <v>0</v>
      </c>
      <c r="BA51" s="90">
        <f>ROUND(BA52,2)</f>
        <v>0</v>
      </c>
      <c r="BB51" s="90">
        <f>ROUND(BB52,2)</f>
        <v>0</v>
      </c>
      <c r="BC51" s="90">
        <f>ROUND(BC52,2)</f>
        <v>0</v>
      </c>
      <c r="BD51" s="92">
        <f>ROUND(BD52,2)</f>
        <v>0</v>
      </c>
      <c r="BS51" s="93" t="s">
        <v>74</v>
      </c>
      <c r="BT51" s="93" t="s">
        <v>75</v>
      </c>
      <c r="BU51" s="94" t="s">
        <v>76</v>
      </c>
      <c r="BV51" s="93" t="s">
        <v>77</v>
      </c>
      <c r="BW51" s="93" t="s">
        <v>7</v>
      </c>
      <c r="BX51" s="93" t="s">
        <v>78</v>
      </c>
      <c r="CL51" s="93" t="s">
        <v>22</v>
      </c>
    </row>
    <row r="52" spans="2:91" s="5" customFormat="1" ht="16.5" customHeight="1">
      <c r="B52" s="95"/>
      <c r="C52" s="96"/>
      <c r="D52" s="342" t="s">
        <v>24</v>
      </c>
      <c r="E52" s="342"/>
      <c r="F52" s="342"/>
      <c r="G52" s="342"/>
      <c r="H52" s="342"/>
      <c r="I52" s="97"/>
      <c r="J52" s="342" t="s">
        <v>79</v>
      </c>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1">
        <f>ROUND(SUM(AG53:AG54),2)</f>
        <v>0</v>
      </c>
      <c r="AH52" s="340"/>
      <c r="AI52" s="340"/>
      <c r="AJ52" s="340"/>
      <c r="AK52" s="340"/>
      <c r="AL52" s="340"/>
      <c r="AM52" s="340"/>
      <c r="AN52" s="339">
        <f>SUM(AG52,AT52)</f>
        <v>0</v>
      </c>
      <c r="AO52" s="340"/>
      <c r="AP52" s="340"/>
      <c r="AQ52" s="98" t="s">
        <v>80</v>
      </c>
      <c r="AR52" s="99"/>
      <c r="AS52" s="100">
        <f>ROUND(SUM(AS53:AS54),2)</f>
        <v>0</v>
      </c>
      <c r="AT52" s="101">
        <f>ROUND(SUM(AV52:AW52),2)</f>
        <v>0</v>
      </c>
      <c r="AU52" s="102">
        <f>ROUND(SUM(AU53:AU54),5)</f>
        <v>0</v>
      </c>
      <c r="AV52" s="101">
        <f>ROUND(AZ52*L26,2)</f>
        <v>0</v>
      </c>
      <c r="AW52" s="101">
        <f>ROUND(BA52*L27,2)</f>
        <v>0</v>
      </c>
      <c r="AX52" s="101">
        <f>ROUND(BB52*L26,2)</f>
        <v>0</v>
      </c>
      <c r="AY52" s="101">
        <f>ROUND(BC52*L27,2)</f>
        <v>0</v>
      </c>
      <c r="AZ52" s="101">
        <f>ROUND(SUM(AZ53:AZ54),2)</f>
        <v>0</v>
      </c>
      <c r="BA52" s="101">
        <f>ROUND(SUM(BA53:BA54),2)</f>
        <v>0</v>
      </c>
      <c r="BB52" s="101">
        <f>ROUND(SUM(BB53:BB54),2)</f>
        <v>0</v>
      </c>
      <c r="BC52" s="101">
        <f>ROUND(SUM(BC53:BC54),2)</f>
        <v>0</v>
      </c>
      <c r="BD52" s="103">
        <f>ROUND(SUM(BD53:BD54),2)</f>
        <v>0</v>
      </c>
      <c r="BS52" s="104" t="s">
        <v>74</v>
      </c>
      <c r="BT52" s="104" t="s">
        <v>24</v>
      </c>
      <c r="BU52" s="104" t="s">
        <v>76</v>
      </c>
      <c r="BV52" s="104" t="s">
        <v>77</v>
      </c>
      <c r="BW52" s="104" t="s">
        <v>81</v>
      </c>
      <c r="BX52" s="104" t="s">
        <v>7</v>
      </c>
      <c r="CL52" s="104" t="s">
        <v>22</v>
      </c>
      <c r="CM52" s="104" t="s">
        <v>82</v>
      </c>
    </row>
    <row r="53" spans="1:90" s="6" customFormat="1" ht="16.5" customHeight="1">
      <c r="A53" s="105" t="s">
        <v>83</v>
      </c>
      <c r="B53" s="106"/>
      <c r="C53" s="107"/>
      <c r="D53" s="107"/>
      <c r="E53" s="336" t="s">
        <v>84</v>
      </c>
      <c r="F53" s="336"/>
      <c r="G53" s="336"/>
      <c r="H53" s="336"/>
      <c r="I53" s="336"/>
      <c r="J53" s="107"/>
      <c r="K53" s="336" t="s">
        <v>85</v>
      </c>
      <c r="L53" s="336"/>
      <c r="M53" s="336"/>
      <c r="N53" s="336"/>
      <c r="O53" s="336"/>
      <c r="P53" s="336"/>
      <c r="Q53" s="336"/>
      <c r="R53" s="336"/>
      <c r="S53" s="336"/>
      <c r="T53" s="336"/>
      <c r="U53" s="336"/>
      <c r="V53" s="336"/>
      <c r="W53" s="336"/>
      <c r="X53" s="336"/>
      <c r="Y53" s="336"/>
      <c r="Z53" s="336"/>
      <c r="AA53" s="336"/>
      <c r="AB53" s="336"/>
      <c r="AC53" s="336"/>
      <c r="AD53" s="336"/>
      <c r="AE53" s="336"/>
      <c r="AF53" s="336"/>
      <c r="AG53" s="334">
        <f>'00 - VEDLEJŠÍ A OSTATNÍ N...'!J29</f>
        <v>0</v>
      </c>
      <c r="AH53" s="335"/>
      <c r="AI53" s="335"/>
      <c r="AJ53" s="335"/>
      <c r="AK53" s="335"/>
      <c r="AL53" s="335"/>
      <c r="AM53" s="335"/>
      <c r="AN53" s="334">
        <f>SUM(AG53,AT53)</f>
        <v>0</v>
      </c>
      <c r="AO53" s="335"/>
      <c r="AP53" s="335"/>
      <c r="AQ53" s="108" t="s">
        <v>86</v>
      </c>
      <c r="AR53" s="109"/>
      <c r="AS53" s="110">
        <v>0</v>
      </c>
      <c r="AT53" s="111">
        <f>ROUND(SUM(AV53:AW53),2)</f>
        <v>0</v>
      </c>
      <c r="AU53" s="112">
        <f>'00 - VEDLEJŠÍ A OSTATNÍ N...'!P84</f>
        <v>0</v>
      </c>
      <c r="AV53" s="111">
        <f>'00 - VEDLEJŠÍ A OSTATNÍ N...'!J32</f>
        <v>0</v>
      </c>
      <c r="AW53" s="111">
        <f>'00 - VEDLEJŠÍ A OSTATNÍ N...'!J33</f>
        <v>0</v>
      </c>
      <c r="AX53" s="111">
        <f>'00 - VEDLEJŠÍ A OSTATNÍ N...'!J34</f>
        <v>0</v>
      </c>
      <c r="AY53" s="111">
        <f>'00 - VEDLEJŠÍ A OSTATNÍ N...'!J35</f>
        <v>0</v>
      </c>
      <c r="AZ53" s="111">
        <f>'00 - VEDLEJŠÍ A OSTATNÍ N...'!F32</f>
        <v>0</v>
      </c>
      <c r="BA53" s="111">
        <f>'00 - VEDLEJŠÍ A OSTATNÍ N...'!F33</f>
        <v>0</v>
      </c>
      <c r="BB53" s="111">
        <f>'00 - VEDLEJŠÍ A OSTATNÍ N...'!F34</f>
        <v>0</v>
      </c>
      <c r="BC53" s="111">
        <f>'00 - VEDLEJŠÍ A OSTATNÍ N...'!F35</f>
        <v>0</v>
      </c>
      <c r="BD53" s="113">
        <f>'00 - VEDLEJŠÍ A OSTATNÍ N...'!F36</f>
        <v>0</v>
      </c>
      <c r="BT53" s="114" t="s">
        <v>82</v>
      </c>
      <c r="BV53" s="114" t="s">
        <v>77</v>
      </c>
      <c r="BW53" s="114" t="s">
        <v>87</v>
      </c>
      <c r="BX53" s="114" t="s">
        <v>81</v>
      </c>
      <c r="CL53" s="114" t="s">
        <v>22</v>
      </c>
    </row>
    <row r="54" spans="1:90" s="6" customFormat="1" ht="16.5" customHeight="1">
      <c r="A54" s="105" t="s">
        <v>83</v>
      </c>
      <c r="B54" s="106"/>
      <c r="C54" s="107"/>
      <c r="D54" s="107"/>
      <c r="E54" s="336" t="s">
        <v>88</v>
      </c>
      <c r="F54" s="336"/>
      <c r="G54" s="336"/>
      <c r="H54" s="336"/>
      <c r="I54" s="336"/>
      <c r="J54" s="107"/>
      <c r="K54" s="336" t="s">
        <v>89</v>
      </c>
      <c r="L54" s="336"/>
      <c r="M54" s="336"/>
      <c r="N54" s="336"/>
      <c r="O54" s="336"/>
      <c r="P54" s="336"/>
      <c r="Q54" s="336"/>
      <c r="R54" s="336"/>
      <c r="S54" s="336"/>
      <c r="T54" s="336"/>
      <c r="U54" s="336"/>
      <c r="V54" s="336"/>
      <c r="W54" s="336"/>
      <c r="X54" s="336"/>
      <c r="Y54" s="336"/>
      <c r="Z54" s="336"/>
      <c r="AA54" s="336"/>
      <c r="AB54" s="336"/>
      <c r="AC54" s="336"/>
      <c r="AD54" s="336"/>
      <c r="AE54" s="336"/>
      <c r="AF54" s="336"/>
      <c r="AG54" s="334">
        <f>'01 - STAVEBNÍ ČÁST'!J29</f>
        <v>0</v>
      </c>
      <c r="AH54" s="335"/>
      <c r="AI54" s="335"/>
      <c r="AJ54" s="335"/>
      <c r="AK54" s="335"/>
      <c r="AL54" s="335"/>
      <c r="AM54" s="335"/>
      <c r="AN54" s="334">
        <f>SUM(AG54,AT54)</f>
        <v>0</v>
      </c>
      <c r="AO54" s="335"/>
      <c r="AP54" s="335"/>
      <c r="AQ54" s="108" t="s">
        <v>86</v>
      </c>
      <c r="AR54" s="109"/>
      <c r="AS54" s="115">
        <v>0</v>
      </c>
      <c r="AT54" s="116">
        <f>ROUND(SUM(AV54:AW54),2)</f>
        <v>0</v>
      </c>
      <c r="AU54" s="117">
        <f>'01 - STAVEBNÍ ČÁST'!P89</f>
        <v>0</v>
      </c>
      <c r="AV54" s="116">
        <f>'01 - STAVEBNÍ ČÁST'!J32</f>
        <v>0</v>
      </c>
      <c r="AW54" s="116">
        <f>'01 - STAVEBNÍ ČÁST'!J33</f>
        <v>0</v>
      </c>
      <c r="AX54" s="116">
        <f>'01 - STAVEBNÍ ČÁST'!J34</f>
        <v>0</v>
      </c>
      <c r="AY54" s="116">
        <f>'01 - STAVEBNÍ ČÁST'!J35</f>
        <v>0</v>
      </c>
      <c r="AZ54" s="116">
        <f>'01 - STAVEBNÍ ČÁST'!F32</f>
        <v>0</v>
      </c>
      <c r="BA54" s="116">
        <f>'01 - STAVEBNÍ ČÁST'!F33</f>
        <v>0</v>
      </c>
      <c r="BB54" s="116">
        <f>'01 - STAVEBNÍ ČÁST'!F34</f>
        <v>0</v>
      </c>
      <c r="BC54" s="116">
        <f>'01 - STAVEBNÍ ČÁST'!F35</f>
        <v>0</v>
      </c>
      <c r="BD54" s="118">
        <f>'01 - STAVEBNÍ ČÁST'!F36</f>
        <v>0</v>
      </c>
      <c r="BT54" s="114" t="s">
        <v>82</v>
      </c>
      <c r="BV54" s="114" t="s">
        <v>77</v>
      </c>
      <c r="BW54" s="114" t="s">
        <v>90</v>
      </c>
      <c r="BX54" s="114" t="s">
        <v>81</v>
      </c>
      <c r="CL54" s="114" t="s">
        <v>22</v>
      </c>
    </row>
    <row r="55" spans="2:44" s="1" customFormat="1" ht="30" customHeight="1">
      <c r="B55" s="40"/>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0"/>
    </row>
    <row r="56" spans="2:44" s="1" customFormat="1" ht="6.9" customHeight="1">
      <c r="B56" s="55"/>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60"/>
    </row>
  </sheetData>
  <sheetProtection algorithmName="SHA-512" hashValue="rBNKn3+Gaeigdqmo7nHMWl/e/IZaRVNRCzwQMKOqIRsOwesdPYl3JfGy/S0euiW2n5zoPaNiIS4BNiIC+GIcew==" saltValue="wBwGEXKHz22IjXk3JP9GR4OYaeh9GLu3yi/GPaImq4VU2aKGoigPs+w9YLozJh4wp713HVjNEwLNGRQJ/BPlhA==" spinCount="100000" sheet="1" objects="1" scenarios="1" formatColumns="0" formatRows="0"/>
  <mergeCells count="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AM44:AN44"/>
    <mergeCell ref="AM46:AP46"/>
    <mergeCell ref="AS46:AT48"/>
    <mergeCell ref="C49:G49"/>
    <mergeCell ref="I49:AF49"/>
    <mergeCell ref="AG49:AM49"/>
    <mergeCell ref="AN49:AP49"/>
    <mergeCell ref="AR2:BE2"/>
    <mergeCell ref="AN54:AP54"/>
    <mergeCell ref="AG54:AM54"/>
    <mergeCell ref="E54:I54"/>
    <mergeCell ref="K54:AF54"/>
    <mergeCell ref="AG51:AM51"/>
    <mergeCell ref="AN51:AP51"/>
    <mergeCell ref="AN52:AP52"/>
    <mergeCell ref="AG52:AM52"/>
    <mergeCell ref="D52:H52"/>
    <mergeCell ref="J52:AF52"/>
    <mergeCell ref="AN53:AP53"/>
    <mergeCell ref="AG53:AM53"/>
    <mergeCell ref="E53:I53"/>
    <mergeCell ref="K53:AF53"/>
    <mergeCell ref="L42:AO42"/>
  </mergeCells>
  <hyperlinks>
    <hyperlink ref="K1:S1" location="C2" display="1) Rekapitulace stavby"/>
    <hyperlink ref="W1:AI1" location="C51" display="2) Rekapitulace objektů stavby a soupisů prací"/>
    <hyperlink ref="A53" location="'00 - VEDLEJŠÍ A OSTATNÍ N...'!C2" display="/"/>
    <hyperlink ref="A54" location="'01 - STAVEBNÍ ČÁST'!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02"/>
  <sheetViews>
    <sheetView showGridLines="0" workbookViewId="0" topLeftCell="A1">
      <pane ySplit="1" topLeftCell="A93" activePane="bottomLeft" state="frozen"/>
      <selection pane="bottomLeft" activeCell="F87" sqref="F87"/>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113.33203125" style="0" customWidth="1"/>
    <col min="7" max="7" width="8.66015625" style="0" customWidth="1"/>
    <col min="8" max="8" width="11.16015625" style="0" customWidth="1"/>
    <col min="9" max="9" width="12.66015625" style="11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20"/>
      <c r="C1" s="120"/>
      <c r="D1" s="121" t="s">
        <v>1</v>
      </c>
      <c r="E1" s="120"/>
      <c r="F1" s="122" t="s">
        <v>91</v>
      </c>
      <c r="G1" s="376" t="s">
        <v>92</v>
      </c>
      <c r="H1" s="376"/>
      <c r="I1" s="123"/>
      <c r="J1" s="122" t="s">
        <v>93</v>
      </c>
      <c r="K1" s="121" t="s">
        <v>94</v>
      </c>
      <c r="L1" s="122" t="s">
        <v>95</v>
      </c>
      <c r="M1" s="122"/>
      <c r="N1" s="122"/>
      <c r="O1" s="122"/>
      <c r="P1" s="122"/>
      <c r="Q1" s="122"/>
      <c r="R1" s="122"/>
      <c r="S1" s="122"/>
      <c r="T1" s="12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 customHeight="1">
      <c r="L2" s="333"/>
      <c r="M2" s="333"/>
      <c r="N2" s="333"/>
      <c r="O2" s="333"/>
      <c r="P2" s="333"/>
      <c r="Q2" s="333"/>
      <c r="R2" s="333"/>
      <c r="S2" s="333"/>
      <c r="T2" s="333"/>
      <c r="U2" s="333"/>
      <c r="V2" s="333"/>
      <c r="AT2" s="23" t="s">
        <v>87</v>
      </c>
    </row>
    <row r="3" spans="2:46" ht="6.9" customHeight="1">
      <c r="B3" s="24"/>
      <c r="C3" s="25"/>
      <c r="D3" s="25"/>
      <c r="E3" s="25"/>
      <c r="F3" s="25"/>
      <c r="G3" s="25"/>
      <c r="H3" s="25"/>
      <c r="I3" s="124"/>
      <c r="J3" s="25"/>
      <c r="K3" s="26"/>
      <c r="AT3" s="23" t="s">
        <v>82</v>
      </c>
    </row>
    <row r="4" spans="2:46" ht="36.9" customHeight="1">
      <c r="B4" s="27"/>
      <c r="C4" s="28"/>
      <c r="D4" s="29" t="s">
        <v>96</v>
      </c>
      <c r="E4" s="28"/>
      <c r="F4" s="28"/>
      <c r="G4" s="28"/>
      <c r="H4" s="28"/>
      <c r="I4" s="125"/>
      <c r="J4" s="28"/>
      <c r="K4" s="30"/>
      <c r="M4" s="31" t="s">
        <v>12</v>
      </c>
      <c r="AT4" s="23" t="s">
        <v>6</v>
      </c>
    </row>
    <row r="5" spans="2:11" ht="6.9" customHeight="1">
      <c r="B5" s="27"/>
      <c r="C5" s="28"/>
      <c r="D5" s="28"/>
      <c r="E5" s="28"/>
      <c r="F5" s="28"/>
      <c r="G5" s="28"/>
      <c r="H5" s="28"/>
      <c r="I5" s="125"/>
      <c r="J5" s="28"/>
      <c r="K5" s="30"/>
    </row>
    <row r="6" spans="2:11" ht="13.2">
      <c r="B6" s="27"/>
      <c r="C6" s="28"/>
      <c r="D6" s="36" t="s">
        <v>18</v>
      </c>
      <c r="E6" s="28"/>
      <c r="F6" s="28"/>
      <c r="G6" s="28"/>
      <c r="H6" s="28"/>
      <c r="I6" s="125"/>
      <c r="J6" s="28"/>
      <c r="K6" s="30"/>
    </row>
    <row r="7" spans="2:11" ht="16.5" customHeight="1">
      <c r="B7" s="27"/>
      <c r="C7" s="28"/>
      <c r="D7" s="28"/>
      <c r="E7" s="377" t="str">
        <f>'Rekapitulace stavby'!K6</f>
        <v>III/11742 Hradišťský Újezd - Přešín</v>
      </c>
      <c r="F7" s="383"/>
      <c r="G7" s="383"/>
      <c r="H7" s="383"/>
      <c r="I7" s="125"/>
      <c r="J7" s="28"/>
      <c r="K7" s="30"/>
    </row>
    <row r="8" spans="2:11" ht="13.2">
      <c r="B8" s="27"/>
      <c r="C8" s="28"/>
      <c r="D8" s="36" t="s">
        <v>97</v>
      </c>
      <c r="E8" s="28"/>
      <c r="F8" s="28"/>
      <c r="G8" s="28"/>
      <c r="H8" s="28"/>
      <c r="I8" s="125"/>
      <c r="J8" s="28"/>
      <c r="K8" s="30"/>
    </row>
    <row r="9" spans="2:11" s="1" customFormat="1" ht="16.5" customHeight="1">
      <c r="B9" s="40"/>
      <c r="C9" s="41"/>
      <c r="D9" s="41"/>
      <c r="E9" s="377" t="s">
        <v>98</v>
      </c>
      <c r="F9" s="378"/>
      <c r="G9" s="378"/>
      <c r="H9" s="378"/>
      <c r="I9" s="126"/>
      <c r="J9" s="41"/>
      <c r="K9" s="44"/>
    </row>
    <row r="10" spans="2:11" s="1" customFormat="1" ht="13.2">
      <c r="B10" s="40"/>
      <c r="C10" s="41"/>
      <c r="D10" s="36" t="s">
        <v>99</v>
      </c>
      <c r="E10" s="41"/>
      <c r="F10" s="41"/>
      <c r="G10" s="41"/>
      <c r="H10" s="41"/>
      <c r="I10" s="126"/>
      <c r="J10" s="41"/>
      <c r="K10" s="44"/>
    </row>
    <row r="11" spans="2:11" s="1" customFormat="1" ht="36.9" customHeight="1">
      <c r="B11" s="40"/>
      <c r="C11" s="41"/>
      <c r="D11" s="41"/>
      <c r="E11" s="379" t="s">
        <v>100</v>
      </c>
      <c r="F11" s="378"/>
      <c r="G11" s="378"/>
      <c r="H11" s="378"/>
      <c r="I11" s="126"/>
      <c r="J11" s="41"/>
      <c r="K11" s="44"/>
    </row>
    <row r="12" spans="2:11" s="1" customFormat="1" ht="13.5">
      <c r="B12" s="40"/>
      <c r="C12" s="41"/>
      <c r="D12" s="41"/>
      <c r="E12" s="41"/>
      <c r="F12" s="41"/>
      <c r="G12" s="41"/>
      <c r="H12" s="41"/>
      <c r="I12" s="126"/>
      <c r="J12" s="41"/>
      <c r="K12" s="44"/>
    </row>
    <row r="13" spans="2:11" s="1" customFormat="1" ht="14.4" customHeight="1">
      <c r="B13" s="40"/>
      <c r="C13" s="41"/>
      <c r="D13" s="36" t="s">
        <v>21</v>
      </c>
      <c r="E13" s="41"/>
      <c r="F13" s="34" t="s">
        <v>22</v>
      </c>
      <c r="G13" s="41"/>
      <c r="H13" s="41"/>
      <c r="I13" s="127" t="s">
        <v>23</v>
      </c>
      <c r="J13" s="34" t="s">
        <v>22</v>
      </c>
      <c r="K13" s="44"/>
    </row>
    <row r="14" spans="2:11" s="1" customFormat="1" ht="14.4" customHeight="1">
      <c r="B14" s="40"/>
      <c r="C14" s="41"/>
      <c r="D14" s="36" t="s">
        <v>25</v>
      </c>
      <c r="E14" s="41"/>
      <c r="F14" s="34" t="s">
        <v>26</v>
      </c>
      <c r="G14" s="41"/>
      <c r="H14" s="41"/>
      <c r="I14" s="127" t="s">
        <v>27</v>
      </c>
      <c r="J14" s="128" t="str">
        <f>'Rekapitulace stavby'!AN8</f>
        <v>15.3.2018</v>
      </c>
      <c r="K14" s="44"/>
    </row>
    <row r="15" spans="2:11" s="1" customFormat="1" ht="10.95" customHeight="1">
      <c r="B15" s="40"/>
      <c r="C15" s="41"/>
      <c r="D15" s="41"/>
      <c r="E15" s="41"/>
      <c r="F15" s="41"/>
      <c r="G15" s="41"/>
      <c r="H15" s="41"/>
      <c r="I15" s="126"/>
      <c r="J15" s="41"/>
      <c r="K15" s="44"/>
    </row>
    <row r="16" spans="2:11" s="1" customFormat="1" ht="14.4" customHeight="1">
      <c r="B16" s="40"/>
      <c r="C16" s="41"/>
      <c r="D16" s="36" t="s">
        <v>31</v>
      </c>
      <c r="E16" s="41"/>
      <c r="F16" s="41"/>
      <c r="G16" s="41"/>
      <c r="H16" s="41"/>
      <c r="I16" s="127" t="s">
        <v>32</v>
      </c>
      <c r="J16" s="34" t="s">
        <v>22</v>
      </c>
      <c r="K16" s="44"/>
    </row>
    <row r="17" spans="2:11" s="1" customFormat="1" ht="18" customHeight="1">
      <c r="B17" s="40"/>
      <c r="C17" s="41"/>
      <c r="D17" s="41"/>
      <c r="E17" s="34" t="s">
        <v>33</v>
      </c>
      <c r="F17" s="41"/>
      <c r="G17" s="41"/>
      <c r="H17" s="41"/>
      <c r="I17" s="127" t="s">
        <v>34</v>
      </c>
      <c r="J17" s="34" t="s">
        <v>22</v>
      </c>
      <c r="K17" s="44"/>
    </row>
    <row r="18" spans="2:11" s="1" customFormat="1" ht="6.9" customHeight="1">
      <c r="B18" s="40"/>
      <c r="C18" s="41"/>
      <c r="D18" s="41"/>
      <c r="E18" s="41"/>
      <c r="F18" s="41"/>
      <c r="G18" s="41"/>
      <c r="H18" s="41"/>
      <c r="I18" s="126"/>
      <c r="J18" s="41"/>
      <c r="K18" s="44"/>
    </row>
    <row r="19" spans="2:11" s="1" customFormat="1" ht="14.4" customHeight="1">
      <c r="B19" s="40"/>
      <c r="C19" s="41"/>
      <c r="D19" s="36" t="s">
        <v>35</v>
      </c>
      <c r="E19" s="41"/>
      <c r="F19" s="41"/>
      <c r="G19" s="41"/>
      <c r="H19" s="41"/>
      <c r="I19" s="127" t="s">
        <v>32</v>
      </c>
      <c r="J19" s="34" t="str">
        <f>IF('Rekapitulace stavby'!AN13="Vyplň údaj","",IF('Rekapitulace stavby'!AN13="","",'Rekapitulace stavby'!AN13))</f>
        <v/>
      </c>
      <c r="K19" s="44"/>
    </row>
    <row r="20" spans="2:11" s="1" customFormat="1" ht="18" customHeight="1">
      <c r="B20" s="40"/>
      <c r="C20" s="41"/>
      <c r="D20" s="41"/>
      <c r="E20" s="34" t="str">
        <f>IF('Rekapitulace stavby'!E14="Vyplň údaj","",IF('Rekapitulace stavby'!E14="","",'Rekapitulace stavby'!E14))</f>
        <v/>
      </c>
      <c r="F20" s="41"/>
      <c r="G20" s="41"/>
      <c r="H20" s="41"/>
      <c r="I20" s="127" t="s">
        <v>34</v>
      </c>
      <c r="J20" s="34" t="str">
        <f>IF('Rekapitulace stavby'!AN14="Vyplň údaj","",IF('Rekapitulace stavby'!AN14="","",'Rekapitulace stavby'!AN14))</f>
        <v/>
      </c>
      <c r="K20" s="44"/>
    </row>
    <row r="21" spans="2:11" s="1" customFormat="1" ht="6.9" customHeight="1">
      <c r="B21" s="40"/>
      <c r="C21" s="41"/>
      <c r="D21" s="41"/>
      <c r="E21" s="41"/>
      <c r="F21" s="41"/>
      <c r="G21" s="41"/>
      <c r="H21" s="41"/>
      <c r="I21" s="126"/>
      <c r="J21" s="41"/>
      <c r="K21" s="44"/>
    </row>
    <row r="22" spans="2:11" s="1" customFormat="1" ht="14.4" customHeight="1">
      <c r="B22" s="40"/>
      <c r="C22" s="41"/>
      <c r="D22" s="36" t="s">
        <v>37</v>
      </c>
      <c r="E22" s="41"/>
      <c r="F22" s="41"/>
      <c r="G22" s="41"/>
      <c r="H22" s="41"/>
      <c r="I22" s="127" t="s">
        <v>32</v>
      </c>
      <c r="J22" s="34" t="s">
        <v>22</v>
      </c>
      <c r="K22" s="44"/>
    </row>
    <row r="23" spans="2:11" s="1" customFormat="1" ht="18" customHeight="1">
      <c r="B23" s="40"/>
      <c r="C23" s="41"/>
      <c r="D23" s="41"/>
      <c r="E23" s="34" t="s">
        <v>38</v>
      </c>
      <c r="F23" s="41"/>
      <c r="G23" s="41"/>
      <c r="H23" s="41"/>
      <c r="I23" s="127" t="s">
        <v>34</v>
      </c>
      <c r="J23" s="34" t="s">
        <v>22</v>
      </c>
      <c r="K23" s="44"/>
    </row>
    <row r="24" spans="2:11" s="1" customFormat="1" ht="6.9" customHeight="1">
      <c r="B24" s="40"/>
      <c r="C24" s="41"/>
      <c r="D24" s="41"/>
      <c r="E24" s="41"/>
      <c r="F24" s="41"/>
      <c r="G24" s="41"/>
      <c r="H24" s="41"/>
      <c r="I24" s="126"/>
      <c r="J24" s="41"/>
      <c r="K24" s="44"/>
    </row>
    <row r="25" spans="2:11" s="1" customFormat="1" ht="14.4" customHeight="1">
      <c r="B25" s="40"/>
      <c r="C25" s="41"/>
      <c r="D25" s="36" t="s">
        <v>39</v>
      </c>
      <c r="E25" s="41"/>
      <c r="F25" s="41"/>
      <c r="G25" s="41"/>
      <c r="H25" s="41"/>
      <c r="I25" s="126"/>
      <c r="J25" s="41"/>
      <c r="K25" s="44"/>
    </row>
    <row r="26" spans="2:11" s="7" customFormat="1" ht="16.5" customHeight="1">
      <c r="B26" s="129"/>
      <c r="C26" s="130"/>
      <c r="D26" s="130"/>
      <c r="E26" s="371" t="s">
        <v>22</v>
      </c>
      <c r="F26" s="371"/>
      <c r="G26" s="371"/>
      <c r="H26" s="371"/>
      <c r="I26" s="131"/>
      <c r="J26" s="130"/>
      <c r="K26" s="132"/>
    </row>
    <row r="27" spans="2:11" s="1" customFormat="1" ht="6.9" customHeight="1">
      <c r="B27" s="40"/>
      <c r="C27" s="41"/>
      <c r="D27" s="41"/>
      <c r="E27" s="41"/>
      <c r="F27" s="41"/>
      <c r="G27" s="41"/>
      <c r="H27" s="41"/>
      <c r="I27" s="126"/>
      <c r="J27" s="41"/>
      <c r="K27" s="44"/>
    </row>
    <row r="28" spans="2:11" s="1" customFormat="1" ht="6.9" customHeight="1">
      <c r="B28" s="40"/>
      <c r="C28" s="41"/>
      <c r="D28" s="84"/>
      <c r="E28" s="84"/>
      <c r="F28" s="84"/>
      <c r="G28" s="84"/>
      <c r="H28" s="84"/>
      <c r="I28" s="133"/>
      <c r="J28" s="84"/>
      <c r="K28" s="134"/>
    </row>
    <row r="29" spans="2:11" s="1" customFormat="1" ht="25.35" customHeight="1">
      <c r="B29" s="40"/>
      <c r="C29" s="41"/>
      <c r="D29" s="135" t="s">
        <v>41</v>
      </c>
      <c r="E29" s="41"/>
      <c r="F29" s="41"/>
      <c r="G29" s="41"/>
      <c r="H29" s="41"/>
      <c r="I29" s="126"/>
      <c r="J29" s="136">
        <f>ROUND(J84,2)</f>
        <v>0</v>
      </c>
      <c r="K29" s="44"/>
    </row>
    <row r="30" spans="2:11" s="1" customFormat="1" ht="6.9" customHeight="1">
      <c r="B30" s="40"/>
      <c r="C30" s="41"/>
      <c r="D30" s="84"/>
      <c r="E30" s="84"/>
      <c r="F30" s="84"/>
      <c r="G30" s="84"/>
      <c r="H30" s="84"/>
      <c r="I30" s="133"/>
      <c r="J30" s="84"/>
      <c r="K30" s="134"/>
    </row>
    <row r="31" spans="2:11" s="1" customFormat="1" ht="14.4" customHeight="1">
      <c r="B31" s="40"/>
      <c r="C31" s="41"/>
      <c r="D31" s="41"/>
      <c r="E31" s="41"/>
      <c r="F31" s="45" t="s">
        <v>43</v>
      </c>
      <c r="G31" s="41"/>
      <c r="H31" s="41"/>
      <c r="I31" s="137" t="s">
        <v>42</v>
      </c>
      <c r="J31" s="45" t="s">
        <v>44</v>
      </c>
      <c r="K31" s="44"/>
    </row>
    <row r="32" spans="2:11" s="1" customFormat="1" ht="14.4" customHeight="1">
      <c r="B32" s="40"/>
      <c r="C32" s="41"/>
      <c r="D32" s="48" t="s">
        <v>45</v>
      </c>
      <c r="E32" s="48" t="s">
        <v>46</v>
      </c>
      <c r="F32" s="138">
        <f>ROUND(SUM(BE84:BE101),2)</f>
        <v>0</v>
      </c>
      <c r="G32" s="41"/>
      <c r="H32" s="41"/>
      <c r="I32" s="139">
        <v>0.21</v>
      </c>
      <c r="J32" s="138">
        <f>ROUND(ROUND((SUM(BE84:BE101)),2)*I32,2)</f>
        <v>0</v>
      </c>
      <c r="K32" s="44"/>
    </row>
    <row r="33" spans="2:11" s="1" customFormat="1" ht="14.4" customHeight="1">
      <c r="B33" s="40"/>
      <c r="C33" s="41"/>
      <c r="D33" s="41"/>
      <c r="E33" s="48" t="s">
        <v>47</v>
      </c>
      <c r="F33" s="138">
        <f>ROUND(SUM(BF84:BF101),2)</f>
        <v>0</v>
      </c>
      <c r="G33" s="41"/>
      <c r="H33" s="41"/>
      <c r="I33" s="139">
        <v>0.15</v>
      </c>
      <c r="J33" s="138">
        <f>ROUND(ROUND((SUM(BF84:BF101)),2)*I33,2)</f>
        <v>0</v>
      </c>
      <c r="K33" s="44"/>
    </row>
    <row r="34" spans="2:11" s="1" customFormat="1" ht="14.4" customHeight="1" hidden="1">
      <c r="B34" s="40"/>
      <c r="C34" s="41"/>
      <c r="D34" s="41"/>
      <c r="E34" s="48" t="s">
        <v>48</v>
      </c>
      <c r="F34" s="138">
        <f>ROUND(SUM(BG84:BG101),2)</f>
        <v>0</v>
      </c>
      <c r="G34" s="41"/>
      <c r="H34" s="41"/>
      <c r="I34" s="139">
        <v>0.21</v>
      </c>
      <c r="J34" s="138">
        <v>0</v>
      </c>
      <c r="K34" s="44"/>
    </row>
    <row r="35" spans="2:11" s="1" customFormat="1" ht="14.4" customHeight="1" hidden="1">
      <c r="B35" s="40"/>
      <c r="C35" s="41"/>
      <c r="D35" s="41"/>
      <c r="E35" s="48" t="s">
        <v>49</v>
      </c>
      <c r="F35" s="138">
        <f>ROUND(SUM(BH84:BH101),2)</f>
        <v>0</v>
      </c>
      <c r="G35" s="41"/>
      <c r="H35" s="41"/>
      <c r="I35" s="139">
        <v>0.15</v>
      </c>
      <c r="J35" s="138">
        <v>0</v>
      </c>
      <c r="K35" s="44"/>
    </row>
    <row r="36" spans="2:11" s="1" customFormat="1" ht="14.4" customHeight="1" hidden="1">
      <c r="B36" s="40"/>
      <c r="C36" s="41"/>
      <c r="D36" s="41"/>
      <c r="E36" s="48" t="s">
        <v>50</v>
      </c>
      <c r="F36" s="138">
        <f>ROUND(SUM(BI84:BI101),2)</f>
        <v>0</v>
      </c>
      <c r="G36" s="41"/>
      <c r="H36" s="41"/>
      <c r="I36" s="139">
        <v>0</v>
      </c>
      <c r="J36" s="138">
        <v>0</v>
      </c>
      <c r="K36" s="44"/>
    </row>
    <row r="37" spans="2:11" s="1" customFormat="1" ht="6.9" customHeight="1">
      <c r="B37" s="40"/>
      <c r="C37" s="41"/>
      <c r="D37" s="41"/>
      <c r="E37" s="41"/>
      <c r="F37" s="41"/>
      <c r="G37" s="41"/>
      <c r="H37" s="41"/>
      <c r="I37" s="126"/>
      <c r="J37" s="41"/>
      <c r="K37" s="44"/>
    </row>
    <row r="38" spans="2:11" s="1" customFormat="1" ht="25.35" customHeight="1">
      <c r="B38" s="40"/>
      <c r="C38" s="140"/>
      <c r="D38" s="141" t="s">
        <v>51</v>
      </c>
      <c r="E38" s="78"/>
      <c r="F38" s="78"/>
      <c r="G38" s="142" t="s">
        <v>52</v>
      </c>
      <c r="H38" s="143" t="s">
        <v>53</v>
      </c>
      <c r="I38" s="144"/>
      <c r="J38" s="145">
        <f>SUM(J29:J36)</f>
        <v>0</v>
      </c>
      <c r="K38" s="146"/>
    </row>
    <row r="39" spans="2:11" s="1" customFormat="1" ht="14.4" customHeight="1">
      <c r="B39" s="55"/>
      <c r="C39" s="56"/>
      <c r="D39" s="56"/>
      <c r="E39" s="56"/>
      <c r="F39" s="56"/>
      <c r="G39" s="56"/>
      <c r="H39" s="56"/>
      <c r="I39" s="147"/>
      <c r="J39" s="56"/>
      <c r="K39" s="57"/>
    </row>
    <row r="43" spans="2:11" s="1" customFormat="1" ht="6.9" customHeight="1">
      <c r="B43" s="148"/>
      <c r="C43" s="149"/>
      <c r="D43" s="149"/>
      <c r="E43" s="149"/>
      <c r="F43" s="149"/>
      <c r="G43" s="149"/>
      <c r="H43" s="149"/>
      <c r="I43" s="150"/>
      <c r="J43" s="149"/>
      <c r="K43" s="151"/>
    </row>
    <row r="44" spans="2:11" s="1" customFormat="1" ht="36.9" customHeight="1">
      <c r="B44" s="40"/>
      <c r="C44" s="29" t="s">
        <v>101</v>
      </c>
      <c r="D44" s="41"/>
      <c r="E44" s="41"/>
      <c r="F44" s="41"/>
      <c r="G44" s="41"/>
      <c r="H44" s="41"/>
      <c r="I44" s="126"/>
      <c r="J44" s="41"/>
      <c r="K44" s="44"/>
    </row>
    <row r="45" spans="2:11" s="1" customFormat="1" ht="6.9" customHeight="1">
      <c r="B45" s="40"/>
      <c r="C45" s="41"/>
      <c r="D45" s="41"/>
      <c r="E45" s="41"/>
      <c r="F45" s="41"/>
      <c r="G45" s="41"/>
      <c r="H45" s="41"/>
      <c r="I45" s="126"/>
      <c r="J45" s="41"/>
      <c r="K45" s="44"/>
    </row>
    <row r="46" spans="2:11" s="1" customFormat="1" ht="14.4" customHeight="1">
      <c r="B46" s="40"/>
      <c r="C46" s="36" t="s">
        <v>18</v>
      </c>
      <c r="D46" s="41"/>
      <c r="E46" s="41"/>
      <c r="F46" s="41"/>
      <c r="G46" s="41"/>
      <c r="H46" s="41"/>
      <c r="I46" s="126"/>
      <c r="J46" s="41"/>
      <c r="K46" s="44"/>
    </row>
    <row r="47" spans="2:11" s="1" customFormat="1" ht="16.5" customHeight="1">
      <c r="B47" s="40"/>
      <c r="C47" s="41"/>
      <c r="D47" s="41"/>
      <c r="E47" s="377" t="str">
        <f>E7</f>
        <v>III/11742 Hradišťský Újezd - Přešín</v>
      </c>
      <c r="F47" s="383"/>
      <c r="G47" s="383"/>
      <c r="H47" s="383"/>
      <c r="I47" s="126"/>
      <c r="J47" s="41"/>
      <c r="K47" s="44"/>
    </row>
    <row r="48" spans="2:11" ht="13.2">
      <c r="B48" s="27"/>
      <c r="C48" s="36" t="s">
        <v>97</v>
      </c>
      <c r="D48" s="28"/>
      <c r="E48" s="28"/>
      <c r="F48" s="28"/>
      <c r="G48" s="28"/>
      <c r="H48" s="28"/>
      <c r="I48" s="125"/>
      <c r="J48" s="28"/>
      <c r="K48" s="30"/>
    </row>
    <row r="49" spans="2:11" s="1" customFormat="1" ht="16.5" customHeight="1">
      <c r="B49" s="40"/>
      <c r="C49" s="41"/>
      <c r="D49" s="41"/>
      <c r="E49" s="377" t="s">
        <v>98</v>
      </c>
      <c r="F49" s="378"/>
      <c r="G49" s="378"/>
      <c r="H49" s="378"/>
      <c r="I49" s="126"/>
      <c r="J49" s="41"/>
      <c r="K49" s="44"/>
    </row>
    <row r="50" spans="2:11" s="1" customFormat="1" ht="14.4" customHeight="1">
      <c r="B50" s="40"/>
      <c r="C50" s="36" t="s">
        <v>99</v>
      </c>
      <c r="D50" s="41"/>
      <c r="E50" s="41"/>
      <c r="F50" s="41"/>
      <c r="G50" s="41"/>
      <c r="H50" s="41"/>
      <c r="I50" s="126"/>
      <c r="J50" s="41"/>
      <c r="K50" s="44"/>
    </row>
    <row r="51" spans="2:11" s="1" customFormat="1" ht="17.25" customHeight="1">
      <c r="B51" s="40"/>
      <c r="C51" s="41"/>
      <c r="D51" s="41"/>
      <c r="E51" s="379" t="str">
        <f>E11</f>
        <v>00 - VEDLEJŠÍ A OSTATNÍ NÁKLADY</v>
      </c>
      <c r="F51" s="378"/>
      <c r="G51" s="378"/>
      <c r="H51" s="378"/>
      <c r="I51" s="126"/>
      <c r="J51" s="41"/>
      <c r="K51" s="44"/>
    </row>
    <row r="52" spans="2:11" s="1" customFormat="1" ht="6.9" customHeight="1">
      <c r="B52" s="40"/>
      <c r="C52" s="41"/>
      <c r="D52" s="41"/>
      <c r="E52" s="41"/>
      <c r="F52" s="41"/>
      <c r="G52" s="41"/>
      <c r="H52" s="41"/>
      <c r="I52" s="126"/>
      <c r="J52" s="41"/>
      <c r="K52" s="44"/>
    </row>
    <row r="53" spans="2:11" s="1" customFormat="1" ht="18" customHeight="1">
      <c r="B53" s="40"/>
      <c r="C53" s="36" t="s">
        <v>25</v>
      </c>
      <c r="D53" s="41"/>
      <c r="E53" s="41"/>
      <c r="F53" s="34" t="str">
        <f>F14</f>
        <v xml:space="preserve"> </v>
      </c>
      <c r="G53" s="41"/>
      <c r="H53" s="41"/>
      <c r="I53" s="127" t="s">
        <v>27</v>
      </c>
      <c r="J53" s="128" t="str">
        <f>IF(J14="","",J14)</f>
        <v>15.3.2018</v>
      </c>
      <c r="K53" s="44"/>
    </row>
    <row r="54" spans="2:11" s="1" customFormat="1" ht="6.9" customHeight="1">
      <c r="B54" s="40"/>
      <c r="C54" s="41"/>
      <c r="D54" s="41"/>
      <c r="E54" s="41"/>
      <c r="F54" s="41"/>
      <c r="G54" s="41"/>
      <c r="H54" s="41"/>
      <c r="I54" s="126"/>
      <c r="J54" s="41"/>
      <c r="K54" s="44"/>
    </row>
    <row r="55" spans="2:11" s="1" customFormat="1" ht="13.2">
      <c r="B55" s="40"/>
      <c r="C55" s="36" t="s">
        <v>31</v>
      </c>
      <c r="D55" s="41"/>
      <c r="E55" s="41"/>
      <c r="F55" s="34" t="str">
        <f>E17</f>
        <v>Správa a údržba silnic Plzeňského kraje</v>
      </c>
      <c r="G55" s="41"/>
      <c r="H55" s="41"/>
      <c r="I55" s="127" t="s">
        <v>37</v>
      </c>
      <c r="J55" s="371" t="str">
        <f>E23</f>
        <v>SG Geotechnika</v>
      </c>
      <c r="K55" s="44"/>
    </row>
    <row r="56" spans="2:11" s="1" customFormat="1" ht="14.4" customHeight="1">
      <c r="B56" s="40"/>
      <c r="C56" s="36" t="s">
        <v>35</v>
      </c>
      <c r="D56" s="41"/>
      <c r="E56" s="41"/>
      <c r="F56" s="34" t="str">
        <f>IF(E20="","",E20)</f>
        <v/>
      </c>
      <c r="G56" s="41"/>
      <c r="H56" s="41"/>
      <c r="I56" s="126"/>
      <c r="J56" s="380"/>
      <c r="K56" s="44"/>
    </row>
    <row r="57" spans="2:11" s="1" customFormat="1" ht="10.35" customHeight="1">
      <c r="B57" s="40"/>
      <c r="C57" s="41"/>
      <c r="D57" s="41"/>
      <c r="E57" s="41"/>
      <c r="F57" s="41"/>
      <c r="G57" s="41"/>
      <c r="H57" s="41"/>
      <c r="I57" s="126"/>
      <c r="J57" s="41"/>
      <c r="K57" s="44"/>
    </row>
    <row r="58" spans="2:11" s="1" customFormat="1" ht="29.25" customHeight="1">
      <c r="B58" s="40"/>
      <c r="C58" s="152" t="s">
        <v>102</v>
      </c>
      <c r="D58" s="140"/>
      <c r="E58" s="140"/>
      <c r="F58" s="140"/>
      <c r="G58" s="140"/>
      <c r="H58" s="140"/>
      <c r="I58" s="153"/>
      <c r="J58" s="154" t="s">
        <v>103</v>
      </c>
      <c r="K58" s="155"/>
    </row>
    <row r="59" spans="2:11" s="1" customFormat="1" ht="10.35" customHeight="1">
      <c r="B59" s="40"/>
      <c r="C59" s="41"/>
      <c r="D59" s="41"/>
      <c r="E59" s="41"/>
      <c r="F59" s="41"/>
      <c r="G59" s="41"/>
      <c r="H59" s="41"/>
      <c r="I59" s="126"/>
      <c r="J59" s="41"/>
      <c r="K59" s="44"/>
    </row>
    <row r="60" spans="2:47" s="1" customFormat="1" ht="29.25" customHeight="1">
      <c r="B60" s="40"/>
      <c r="C60" s="156" t="s">
        <v>104</v>
      </c>
      <c r="D60" s="41"/>
      <c r="E60" s="41"/>
      <c r="F60" s="41"/>
      <c r="G60" s="41"/>
      <c r="H60" s="41"/>
      <c r="I60" s="126"/>
      <c r="J60" s="136">
        <f>J84</f>
        <v>0</v>
      </c>
      <c r="K60" s="44"/>
      <c r="AU60" s="23" t="s">
        <v>105</v>
      </c>
    </row>
    <row r="61" spans="2:11" s="8" customFormat="1" ht="24.9" customHeight="1">
      <c r="B61" s="157"/>
      <c r="C61" s="158"/>
      <c r="D61" s="159" t="s">
        <v>106</v>
      </c>
      <c r="E61" s="160"/>
      <c r="F61" s="160"/>
      <c r="G61" s="160"/>
      <c r="H61" s="160"/>
      <c r="I61" s="161"/>
      <c r="J61" s="162">
        <f>J85</f>
        <v>0</v>
      </c>
      <c r="K61" s="163"/>
    </row>
    <row r="62" spans="2:11" s="8" customFormat="1" ht="24.9" customHeight="1">
      <c r="B62" s="157"/>
      <c r="C62" s="158"/>
      <c r="D62" s="159" t="s">
        <v>107</v>
      </c>
      <c r="E62" s="160"/>
      <c r="F62" s="160"/>
      <c r="G62" s="160"/>
      <c r="H62" s="160"/>
      <c r="I62" s="161"/>
      <c r="J62" s="162">
        <f>J91</f>
        <v>0</v>
      </c>
      <c r="K62" s="163"/>
    </row>
    <row r="63" spans="2:11" s="1" customFormat="1" ht="21.75" customHeight="1">
      <c r="B63" s="40"/>
      <c r="C63" s="41"/>
      <c r="D63" s="41"/>
      <c r="E63" s="41"/>
      <c r="F63" s="41"/>
      <c r="G63" s="41"/>
      <c r="H63" s="41"/>
      <c r="I63" s="126"/>
      <c r="J63" s="41"/>
      <c r="K63" s="44"/>
    </row>
    <row r="64" spans="2:11" s="1" customFormat="1" ht="6.9" customHeight="1">
      <c r="B64" s="55"/>
      <c r="C64" s="56"/>
      <c r="D64" s="56"/>
      <c r="E64" s="56"/>
      <c r="F64" s="56"/>
      <c r="G64" s="56"/>
      <c r="H64" s="56"/>
      <c r="I64" s="147"/>
      <c r="J64" s="56"/>
      <c r="K64" s="57"/>
    </row>
    <row r="68" spans="2:12" s="1" customFormat="1" ht="6.9" customHeight="1">
      <c r="B68" s="58"/>
      <c r="C68" s="59"/>
      <c r="D68" s="59"/>
      <c r="E68" s="59"/>
      <c r="F68" s="59"/>
      <c r="G68" s="59"/>
      <c r="H68" s="59"/>
      <c r="I68" s="150"/>
      <c r="J68" s="59"/>
      <c r="K68" s="59"/>
      <c r="L68" s="60"/>
    </row>
    <row r="69" spans="2:12" s="1" customFormat="1" ht="36.9" customHeight="1">
      <c r="B69" s="40"/>
      <c r="C69" s="61" t="s">
        <v>108</v>
      </c>
      <c r="D69" s="62"/>
      <c r="E69" s="62"/>
      <c r="F69" s="62"/>
      <c r="G69" s="62"/>
      <c r="H69" s="62"/>
      <c r="I69" s="164"/>
      <c r="J69" s="62"/>
      <c r="K69" s="62"/>
      <c r="L69" s="60"/>
    </row>
    <row r="70" spans="2:12" s="1" customFormat="1" ht="6.9" customHeight="1">
      <c r="B70" s="40"/>
      <c r="C70" s="62"/>
      <c r="D70" s="62"/>
      <c r="E70" s="62"/>
      <c r="F70" s="62"/>
      <c r="G70" s="62"/>
      <c r="H70" s="62"/>
      <c r="I70" s="164"/>
      <c r="J70" s="62"/>
      <c r="K70" s="62"/>
      <c r="L70" s="60"/>
    </row>
    <row r="71" spans="2:12" s="1" customFormat="1" ht="14.4" customHeight="1">
      <c r="B71" s="40"/>
      <c r="C71" s="64" t="s">
        <v>18</v>
      </c>
      <c r="D71" s="62"/>
      <c r="E71" s="62"/>
      <c r="F71" s="62"/>
      <c r="G71" s="62"/>
      <c r="H71" s="62"/>
      <c r="I71" s="164"/>
      <c r="J71" s="62"/>
      <c r="K71" s="62"/>
      <c r="L71" s="60"/>
    </row>
    <row r="72" spans="2:12" s="1" customFormat="1" ht="16.5" customHeight="1">
      <c r="B72" s="40"/>
      <c r="C72" s="62"/>
      <c r="D72" s="62"/>
      <c r="E72" s="381" t="str">
        <f>E7</f>
        <v>III/11742 Hradišťský Újezd - Přešín</v>
      </c>
      <c r="F72" s="382"/>
      <c r="G72" s="382"/>
      <c r="H72" s="382"/>
      <c r="I72" s="164"/>
      <c r="J72" s="62"/>
      <c r="K72" s="62"/>
      <c r="L72" s="60"/>
    </row>
    <row r="73" spans="2:12" ht="13.2">
      <c r="B73" s="27"/>
      <c r="C73" s="64" t="s">
        <v>97</v>
      </c>
      <c r="D73" s="165"/>
      <c r="E73" s="165"/>
      <c r="F73" s="165"/>
      <c r="G73" s="165"/>
      <c r="H73" s="165"/>
      <c r="J73" s="165"/>
      <c r="K73" s="165"/>
      <c r="L73" s="166"/>
    </row>
    <row r="74" spans="2:12" s="1" customFormat="1" ht="16.5" customHeight="1">
      <c r="B74" s="40"/>
      <c r="C74" s="62"/>
      <c r="D74" s="62"/>
      <c r="E74" s="381" t="s">
        <v>98</v>
      </c>
      <c r="F74" s="375"/>
      <c r="G74" s="375"/>
      <c r="H74" s="375"/>
      <c r="I74" s="164"/>
      <c r="J74" s="62"/>
      <c r="K74" s="62"/>
      <c r="L74" s="60"/>
    </row>
    <row r="75" spans="2:12" s="1" customFormat="1" ht="14.4" customHeight="1">
      <c r="B75" s="40"/>
      <c r="C75" s="64" t="s">
        <v>99</v>
      </c>
      <c r="D75" s="62"/>
      <c r="E75" s="62"/>
      <c r="F75" s="62"/>
      <c r="G75" s="62"/>
      <c r="H75" s="62"/>
      <c r="I75" s="164"/>
      <c r="J75" s="62"/>
      <c r="K75" s="62"/>
      <c r="L75" s="60"/>
    </row>
    <row r="76" spans="2:12" s="1" customFormat="1" ht="17.25" customHeight="1">
      <c r="B76" s="40"/>
      <c r="C76" s="62"/>
      <c r="D76" s="62"/>
      <c r="E76" s="343" t="str">
        <f>E11</f>
        <v>00 - VEDLEJŠÍ A OSTATNÍ NÁKLADY</v>
      </c>
      <c r="F76" s="375"/>
      <c r="G76" s="375"/>
      <c r="H76" s="375"/>
      <c r="I76" s="164"/>
      <c r="J76" s="62"/>
      <c r="K76" s="62"/>
      <c r="L76" s="60"/>
    </row>
    <row r="77" spans="2:12" s="1" customFormat="1" ht="6.9" customHeight="1">
      <c r="B77" s="40"/>
      <c r="C77" s="62"/>
      <c r="D77" s="62"/>
      <c r="E77" s="62"/>
      <c r="F77" s="62"/>
      <c r="G77" s="62"/>
      <c r="H77" s="62"/>
      <c r="I77" s="164"/>
      <c r="J77" s="62"/>
      <c r="K77" s="62"/>
      <c r="L77" s="60"/>
    </row>
    <row r="78" spans="2:12" s="1" customFormat="1" ht="18" customHeight="1">
      <c r="B78" s="40"/>
      <c r="C78" s="64" t="s">
        <v>25</v>
      </c>
      <c r="D78" s="62"/>
      <c r="E78" s="62"/>
      <c r="F78" s="167" t="str">
        <f>F14</f>
        <v xml:space="preserve"> </v>
      </c>
      <c r="G78" s="62"/>
      <c r="H78" s="62"/>
      <c r="I78" s="168" t="s">
        <v>27</v>
      </c>
      <c r="J78" s="72" t="str">
        <f>IF(J14="","",J14)</f>
        <v>15.3.2018</v>
      </c>
      <c r="K78" s="62"/>
      <c r="L78" s="60"/>
    </row>
    <row r="79" spans="2:12" s="1" customFormat="1" ht="6.9" customHeight="1">
      <c r="B79" s="40"/>
      <c r="C79" s="62"/>
      <c r="D79" s="62"/>
      <c r="E79" s="62"/>
      <c r="F79" s="62"/>
      <c r="G79" s="62"/>
      <c r="H79" s="62"/>
      <c r="I79" s="164"/>
      <c r="J79" s="62"/>
      <c r="K79" s="62"/>
      <c r="L79" s="60"/>
    </row>
    <row r="80" spans="2:12" s="1" customFormat="1" ht="13.2">
      <c r="B80" s="40"/>
      <c r="C80" s="64" t="s">
        <v>31</v>
      </c>
      <c r="D80" s="62"/>
      <c r="E80" s="62"/>
      <c r="F80" s="167" t="str">
        <f>E17</f>
        <v>Správa a údržba silnic Plzeňského kraje</v>
      </c>
      <c r="G80" s="62"/>
      <c r="H80" s="62"/>
      <c r="I80" s="168" t="s">
        <v>37</v>
      </c>
      <c r="J80" s="167" t="str">
        <f>E23</f>
        <v>SG Geotechnika</v>
      </c>
      <c r="K80" s="62"/>
      <c r="L80" s="60"/>
    </row>
    <row r="81" spans="2:12" s="1" customFormat="1" ht="14.4" customHeight="1">
      <c r="B81" s="40"/>
      <c r="C81" s="64" t="s">
        <v>35</v>
      </c>
      <c r="D81" s="62"/>
      <c r="E81" s="62"/>
      <c r="F81" s="167" t="str">
        <f>IF(E20="","",E20)</f>
        <v/>
      </c>
      <c r="G81" s="62"/>
      <c r="H81" s="62"/>
      <c r="I81" s="164"/>
      <c r="J81" s="62"/>
      <c r="K81" s="62"/>
      <c r="L81" s="60"/>
    </row>
    <row r="82" spans="2:12" s="1" customFormat="1" ht="10.35" customHeight="1">
      <c r="B82" s="40"/>
      <c r="C82" s="62"/>
      <c r="D82" s="62"/>
      <c r="E82" s="62"/>
      <c r="F82" s="62"/>
      <c r="G82" s="62"/>
      <c r="H82" s="62"/>
      <c r="I82" s="164"/>
      <c r="J82" s="62"/>
      <c r="K82" s="62"/>
      <c r="L82" s="60"/>
    </row>
    <row r="83" spans="2:20" s="9" customFormat="1" ht="29.25" customHeight="1">
      <c r="B83" s="169"/>
      <c r="C83" s="170" t="s">
        <v>109</v>
      </c>
      <c r="D83" s="171" t="s">
        <v>60</v>
      </c>
      <c r="E83" s="171" t="s">
        <v>56</v>
      </c>
      <c r="F83" s="171" t="s">
        <v>110</v>
      </c>
      <c r="G83" s="171" t="s">
        <v>111</v>
      </c>
      <c r="H83" s="171" t="s">
        <v>112</v>
      </c>
      <c r="I83" s="172" t="s">
        <v>113</v>
      </c>
      <c r="J83" s="171" t="s">
        <v>103</v>
      </c>
      <c r="K83" s="173" t="s">
        <v>114</v>
      </c>
      <c r="L83" s="174"/>
      <c r="M83" s="80" t="s">
        <v>115</v>
      </c>
      <c r="N83" s="81" t="s">
        <v>45</v>
      </c>
      <c r="O83" s="81" t="s">
        <v>116</v>
      </c>
      <c r="P83" s="81" t="s">
        <v>117</v>
      </c>
      <c r="Q83" s="81" t="s">
        <v>118</v>
      </c>
      <c r="R83" s="81" t="s">
        <v>119</v>
      </c>
      <c r="S83" s="81" t="s">
        <v>120</v>
      </c>
      <c r="T83" s="82" t="s">
        <v>121</v>
      </c>
    </row>
    <row r="84" spans="2:63" s="1" customFormat="1" ht="29.25" customHeight="1">
      <c r="B84" s="40"/>
      <c r="C84" s="86" t="s">
        <v>104</v>
      </c>
      <c r="D84" s="62"/>
      <c r="E84" s="62"/>
      <c r="F84" s="62"/>
      <c r="G84" s="62"/>
      <c r="H84" s="62"/>
      <c r="I84" s="164"/>
      <c r="J84" s="175">
        <f>BK84</f>
        <v>0</v>
      </c>
      <c r="K84" s="62"/>
      <c r="L84" s="60"/>
      <c r="M84" s="83"/>
      <c r="N84" s="84"/>
      <c r="O84" s="84"/>
      <c r="P84" s="176">
        <f>P85+P91</f>
        <v>0</v>
      </c>
      <c r="Q84" s="84"/>
      <c r="R84" s="176">
        <f>R85+R91</f>
        <v>0</v>
      </c>
      <c r="S84" s="84"/>
      <c r="T84" s="177">
        <f>T85+T91</f>
        <v>0</v>
      </c>
      <c r="AT84" s="23" t="s">
        <v>74</v>
      </c>
      <c r="AU84" s="23" t="s">
        <v>105</v>
      </c>
      <c r="BK84" s="178">
        <f>BK85+BK91</f>
        <v>0</v>
      </c>
    </row>
    <row r="85" spans="2:63" s="10" customFormat="1" ht="37.35" customHeight="1">
      <c r="B85" s="179"/>
      <c r="C85" s="180"/>
      <c r="D85" s="181" t="s">
        <v>74</v>
      </c>
      <c r="E85" s="182" t="s">
        <v>122</v>
      </c>
      <c r="F85" s="182" t="s">
        <v>123</v>
      </c>
      <c r="G85" s="180"/>
      <c r="H85" s="180"/>
      <c r="I85" s="183"/>
      <c r="J85" s="184">
        <f>BK85</f>
        <v>0</v>
      </c>
      <c r="K85" s="180"/>
      <c r="L85" s="185"/>
      <c r="M85" s="186"/>
      <c r="N85" s="187"/>
      <c r="O85" s="187"/>
      <c r="P85" s="188">
        <f>SUM(P86:P90)</f>
        <v>0</v>
      </c>
      <c r="Q85" s="187"/>
      <c r="R85" s="188">
        <f>SUM(R86:R90)</f>
        <v>0</v>
      </c>
      <c r="S85" s="187"/>
      <c r="T85" s="189">
        <f>SUM(T86:T90)</f>
        <v>0</v>
      </c>
      <c r="AR85" s="190" t="s">
        <v>24</v>
      </c>
      <c r="AT85" s="191" t="s">
        <v>74</v>
      </c>
      <c r="AU85" s="191" t="s">
        <v>75</v>
      </c>
      <c r="AY85" s="190" t="s">
        <v>124</v>
      </c>
      <c r="BK85" s="192">
        <f>SUM(BK86:BK90)</f>
        <v>0</v>
      </c>
    </row>
    <row r="86" spans="2:65" s="1" customFormat="1" ht="16.5" customHeight="1">
      <c r="B86" s="40"/>
      <c r="C86" s="193" t="s">
        <v>24</v>
      </c>
      <c r="D86" s="193" t="s">
        <v>125</v>
      </c>
      <c r="E86" s="194" t="s">
        <v>126</v>
      </c>
      <c r="F86" s="195" t="s">
        <v>127</v>
      </c>
      <c r="G86" s="196" t="s">
        <v>128</v>
      </c>
      <c r="H86" s="197">
        <v>1</v>
      </c>
      <c r="I86" s="198"/>
      <c r="J86" s="199">
        <f>ROUND(I86*H86,2)</f>
        <v>0</v>
      </c>
      <c r="K86" s="195" t="s">
        <v>129</v>
      </c>
      <c r="L86" s="60"/>
      <c r="M86" s="200" t="s">
        <v>22</v>
      </c>
      <c r="N86" s="201" t="s">
        <v>46</v>
      </c>
      <c r="O86" s="41"/>
      <c r="P86" s="202">
        <f>O86*H86</f>
        <v>0</v>
      </c>
      <c r="Q86" s="202">
        <v>0</v>
      </c>
      <c r="R86" s="202">
        <f>Q86*H86</f>
        <v>0</v>
      </c>
      <c r="S86" s="202">
        <v>0</v>
      </c>
      <c r="T86" s="203">
        <f>S86*H86</f>
        <v>0</v>
      </c>
      <c r="AR86" s="23" t="s">
        <v>130</v>
      </c>
      <c r="AT86" s="23" t="s">
        <v>125</v>
      </c>
      <c r="AU86" s="23" t="s">
        <v>24</v>
      </c>
      <c r="AY86" s="23" t="s">
        <v>124</v>
      </c>
      <c r="BE86" s="204">
        <f>IF(N86="základní",J86,0)</f>
        <v>0</v>
      </c>
      <c r="BF86" s="204">
        <f>IF(N86="snížená",J86,0)</f>
        <v>0</v>
      </c>
      <c r="BG86" s="204">
        <f>IF(N86="zákl. přenesená",J86,0)</f>
        <v>0</v>
      </c>
      <c r="BH86" s="204">
        <f>IF(N86="sníž. přenesená",J86,0)</f>
        <v>0</v>
      </c>
      <c r="BI86" s="204">
        <f>IF(N86="nulová",J86,0)</f>
        <v>0</v>
      </c>
      <c r="BJ86" s="23" t="s">
        <v>24</v>
      </c>
      <c r="BK86" s="204">
        <f>ROUND(I86*H86,2)</f>
        <v>0</v>
      </c>
      <c r="BL86" s="23" t="s">
        <v>130</v>
      </c>
      <c r="BM86" s="23" t="s">
        <v>131</v>
      </c>
    </row>
    <row r="87" spans="2:47" s="1" customFormat="1" ht="312">
      <c r="B87" s="40"/>
      <c r="C87" s="62"/>
      <c r="D87" s="205" t="s">
        <v>132</v>
      </c>
      <c r="E87" s="62"/>
      <c r="F87" s="206" t="s">
        <v>133</v>
      </c>
      <c r="G87" s="62"/>
      <c r="H87" s="62"/>
      <c r="I87" s="164"/>
      <c r="J87" s="62"/>
      <c r="K87" s="62"/>
      <c r="L87" s="60"/>
      <c r="M87" s="207"/>
      <c r="N87" s="41"/>
      <c r="O87" s="41"/>
      <c r="P87" s="41"/>
      <c r="Q87" s="41"/>
      <c r="R87" s="41"/>
      <c r="S87" s="41"/>
      <c r="T87" s="77"/>
      <c r="AT87" s="23" t="s">
        <v>132</v>
      </c>
      <c r="AU87" s="23" t="s">
        <v>24</v>
      </c>
    </row>
    <row r="88" spans="2:65" s="1" customFormat="1" ht="16.5" customHeight="1">
      <c r="B88" s="40"/>
      <c r="C88" s="193" t="s">
        <v>82</v>
      </c>
      <c r="D88" s="193" t="s">
        <v>125</v>
      </c>
      <c r="E88" s="194" t="s">
        <v>134</v>
      </c>
      <c r="F88" s="195" t="s">
        <v>135</v>
      </c>
      <c r="G88" s="196" t="s">
        <v>136</v>
      </c>
      <c r="H88" s="197">
        <v>2</v>
      </c>
      <c r="I88" s="198"/>
      <c r="J88" s="199">
        <f>ROUND(I88*H88,2)</f>
        <v>0</v>
      </c>
      <c r="K88" s="195" t="s">
        <v>129</v>
      </c>
      <c r="L88" s="60"/>
      <c r="M88" s="200" t="s">
        <v>22</v>
      </c>
      <c r="N88" s="201" t="s">
        <v>46</v>
      </c>
      <c r="O88" s="41"/>
      <c r="P88" s="202">
        <f>O88*H88</f>
        <v>0</v>
      </c>
      <c r="Q88" s="202">
        <v>0</v>
      </c>
      <c r="R88" s="202">
        <f>Q88*H88</f>
        <v>0</v>
      </c>
      <c r="S88" s="202">
        <v>0</v>
      </c>
      <c r="T88" s="203">
        <f>S88*H88</f>
        <v>0</v>
      </c>
      <c r="AR88" s="23" t="s">
        <v>130</v>
      </c>
      <c r="AT88" s="23" t="s">
        <v>125</v>
      </c>
      <c r="AU88" s="23" t="s">
        <v>24</v>
      </c>
      <c r="AY88" s="23" t="s">
        <v>124</v>
      </c>
      <c r="BE88" s="204">
        <f>IF(N88="základní",J88,0)</f>
        <v>0</v>
      </c>
      <c r="BF88" s="204">
        <f>IF(N88="snížená",J88,0)</f>
        <v>0</v>
      </c>
      <c r="BG88" s="204">
        <f>IF(N88="zákl. přenesená",J88,0)</f>
        <v>0</v>
      </c>
      <c r="BH88" s="204">
        <f>IF(N88="sníž. přenesená",J88,0)</f>
        <v>0</v>
      </c>
      <c r="BI88" s="204">
        <f>IF(N88="nulová",J88,0)</f>
        <v>0</v>
      </c>
      <c r="BJ88" s="23" t="s">
        <v>24</v>
      </c>
      <c r="BK88" s="204">
        <f>ROUND(I88*H88,2)</f>
        <v>0</v>
      </c>
      <c r="BL88" s="23" t="s">
        <v>130</v>
      </c>
      <c r="BM88" s="23" t="s">
        <v>137</v>
      </c>
    </row>
    <row r="89" spans="2:47" s="1" customFormat="1" ht="24">
      <c r="B89" s="40"/>
      <c r="C89" s="62"/>
      <c r="D89" s="205" t="s">
        <v>132</v>
      </c>
      <c r="E89" s="62"/>
      <c r="F89" s="208" t="s">
        <v>138</v>
      </c>
      <c r="G89" s="62"/>
      <c r="H89" s="62"/>
      <c r="I89" s="164"/>
      <c r="J89" s="62"/>
      <c r="K89" s="62"/>
      <c r="L89" s="60"/>
      <c r="M89" s="207"/>
      <c r="N89" s="41"/>
      <c r="O89" s="41"/>
      <c r="P89" s="41"/>
      <c r="Q89" s="41"/>
      <c r="R89" s="41"/>
      <c r="S89" s="41"/>
      <c r="T89" s="77"/>
      <c r="AT89" s="23" t="s">
        <v>132</v>
      </c>
      <c r="AU89" s="23" t="s">
        <v>24</v>
      </c>
    </row>
    <row r="90" spans="2:65" s="1" customFormat="1" ht="16.5" customHeight="1">
      <c r="B90" s="40"/>
      <c r="C90" s="193" t="s">
        <v>139</v>
      </c>
      <c r="D90" s="193" t="s">
        <v>125</v>
      </c>
      <c r="E90" s="194" t="s">
        <v>140</v>
      </c>
      <c r="F90" s="195" t="s">
        <v>141</v>
      </c>
      <c r="G90" s="196" t="s">
        <v>128</v>
      </c>
      <c r="H90" s="197">
        <v>1</v>
      </c>
      <c r="I90" s="198"/>
      <c r="J90" s="199">
        <f>ROUND(I90*H90,2)</f>
        <v>0</v>
      </c>
      <c r="K90" s="195" t="s">
        <v>22</v>
      </c>
      <c r="L90" s="60"/>
      <c r="M90" s="200" t="s">
        <v>22</v>
      </c>
      <c r="N90" s="201" t="s">
        <v>46</v>
      </c>
      <c r="O90" s="41"/>
      <c r="P90" s="202">
        <f>O90*H90</f>
        <v>0</v>
      </c>
      <c r="Q90" s="202">
        <v>0</v>
      </c>
      <c r="R90" s="202">
        <f>Q90*H90</f>
        <v>0</v>
      </c>
      <c r="S90" s="202">
        <v>0</v>
      </c>
      <c r="T90" s="203">
        <f>S90*H90</f>
        <v>0</v>
      </c>
      <c r="AR90" s="23" t="s">
        <v>130</v>
      </c>
      <c r="AT90" s="23" t="s">
        <v>125</v>
      </c>
      <c r="AU90" s="23" t="s">
        <v>24</v>
      </c>
      <c r="AY90" s="23" t="s">
        <v>124</v>
      </c>
      <c r="BE90" s="204">
        <f>IF(N90="základní",J90,0)</f>
        <v>0</v>
      </c>
      <c r="BF90" s="204">
        <f>IF(N90="snížená",J90,0)</f>
        <v>0</v>
      </c>
      <c r="BG90" s="204">
        <f>IF(N90="zákl. přenesená",J90,0)</f>
        <v>0</v>
      </c>
      <c r="BH90" s="204">
        <f>IF(N90="sníž. přenesená",J90,0)</f>
        <v>0</v>
      </c>
      <c r="BI90" s="204">
        <f>IF(N90="nulová",J90,0)</f>
        <v>0</v>
      </c>
      <c r="BJ90" s="23" t="s">
        <v>24</v>
      </c>
      <c r="BK90" s="204">
        <f>ROUND(I90*H90,2)</f>
        <v>0</v>
      </c>
      <c r="BL90" s="23" t="s">
        <v>130</v>
      </c>
      <c r="BM90" s="23" t="s">
        <v>142</v>
      </c>
    </row>
    <row r="91" spans="2:63" s="10" customFormat="1" ht="37.35" customHeight="1">
      <c r="B91" s="179"/>
      <c r="C91" s="180"/>
      <c r="D91" s="181" t="s">
        <v>74</v>
      </c>
      <c r="E91" s="182" t="s">
        <v>143</v>
      </c>
      <c r="F91" s="182" t="s">
        <v>144</v>
      </c>
      <c r="G91" s="180"/>
      <c r="H91" s="180"/>
      <c r="I91" s="183"/>
      <c r="J91" s="184">
        <f>BK91</f>
        <v>0</v>
      </c>
      <c r="K91" s="180"/>
      <c r="L91" s="185"/>
      <c r="M91" s="186"/>
      <c r="N91" s="187"/>
      <c r="O91" s="187"/>
      <c r="P91" s="188">
        <f>SUM(P92:P101)</f>
        <v>0</v>
      </c>
      <c r="Q91" s="187"/>
      <c r="R91" s="188">
        <f>SUM(R92:R101)</f>
        <v>0</v>
      </c>
      <c r="S91" s="187"/>
      <c r="T91" s="189">
        <f>SUM(T92:T101)</f>
        <v>0</v>
      </c>
      <c r="AR91" s="190" t="s">
        <v>24</v>
      </c>
      <c r="AT91" s="191" t="s">
        <v>74</v>
      </c>
      <c r="AU91" s="191" t="s">
        <v>75</v>
      </c>
      <c r="AY91" s="190" t="s">
        <v>124</v>
      </c>
      <c r="BK91" s="192">
        <f>SUM(BK92:BK101)</f>
        <v>0</v>
      </c>
    </row>
    <row r="92" spans="2:65" s="1" customFormat="1" ht="16.5" customHeight="1">
      <c r="B92" s="40"/>
      <c r="C92" s="193" t="s">
        <v>145</v>
      </c>
      <c r="D92" s="193" t="s">
        <v>125</v>
      </c>
      <c r="E92" s="194" t="s">
        <v>146</v>
      </c>
      <c r="F92" s="195" t="s">
        <v>147</v>
      </c>
      <c r="G92" s="196" t="s">
        <v>128</v>
      </c>
      <c r="H92" s="197">
        <v>1</v>
      </c>
      <c r="I92" s="198"/>
      <c r="J92" s="199">
        <f aca="true" t="shared" si="0" ref="J92:J97">ROUND(I92*H92,2)</f>
        <v>0</v>
      </c>
      <c r="K92" s="195" t="s">
        <v>129</v>
      </c>
      <c r="L92" s="60"/>
      <c r="M92" s="200" t="s">
        <v>22</v>
      </c>
      <c r="N92" s="201" t="s">
        <v>46</v>
      </c>
      <c r="O92" s="41"/>
      <c r="P92" s="202">
        <f aca="true" t="shared" si="1" ref="P92:P97">O92*H92</f>
        <v>0</v>
      </c>
      <c r="Q92" s="202">
        <v>0</v>
      </c>
      <c r="R92" s="202">
        <f aca="true" t="shared" si="2" ref="R92:R97">Q92*H92</f>
        <v>0</v>
      </c>
      <c r="S92" s="202">
        <v>0</v>
      </c>
      <c r="T92" s="203">
        <f aca="true" t="shared" si="3" ref="T92:T97">S92*H92</f>
        <v>0</v>
      </c>
      <c r="AR92" s="23" t="s">
        <v>130</v>
      </c>
      <c r="AT92" s="23" t="s">
        <v>125</v>
      </c>
      <c r="AU92" s="23" t="s">
        <v>24</v>
      </c>
      <c r="AY92" s="23" t="s">
        <v>124</v>
      </c>
      <c r="BE92" s="204">
        <f aca="true" t="shared" si="4" ref="BE92:BE97">IF(N92="základní",J92,0)</f>
        <v>0</v>
      </c>
      <c r="BF92" s="204">
        <f aca="true" t="shared" si="5" ref="BF92:BF97">IF(N92="snížená",J92,0)</f>
        <v>0</v>
      </c>
      <c r="BG92" s="204">
        <f aca="true" t="shared" si="6" ref="BG92:BG97">IF(N92="zákl. přenesená",J92,0)</f>
        <v>0</v>
      </c>
      <c r="BH92" s="204">
        <f aca="true" t="shared" si="7" ref="BH92:BH97">IF(N92="sníž. přenesená",J92,0)</f>
        <v>0</v>
      </c>
      <c r="BI92" s="204">
        <f aca="true" t="shared" si="8" ref="BI92:BI97">IF(N92="nulová",J92,0)</f>
        <v>0</v>
      </c>
      <c r="BJ92" s="23" t="s">
        <v>24</v>
      </c>
      <c r="BK92" s="204">
        <f aca="true" t="shared" si="9" ref="BK92:BK97">ROUND(I92*H92,2)</f>
        <v>0</v>
      </c>
      <c r="BL92" s="23" t="s">
        <v>130</v>
      </c>
      <c r="BM92" s="23" t="s">
        <v>148</v>
      </c>
    </row>
    <row r="93" spans="2:65" s="1" customFormat="1" ht="16.5" customHeight="1">
      <c r="B93" s="40"/>
      <c r="C93" s="193" t="s">
        <v>149</v>
      </c>
      <c r="D93" s="193" t="s">
        <v>125</v>
      </c>
      <c r="E93" s="194" t="s">
        <v>150</v>
      </c>
      <c r="F93" s="195" t="s">
        <v>151</v>
      </c>
      <c r="G93" s="196" t="s">
        <v>128</v>
      </c>
      <c r="H93" s="197">
        <v>1</v>
      </c>
      <c r="I93" s="198"/>
      <c r="J93" s="199">
        <f t="shared" si="0"/>
        <v>0</v>
      </c>
      <c r="K93" s="195" t="s">
        <v>129</v>
      </c>
      <c r="L93" s="60"/>
      <c r="M93" s="200" t="s">
        <v>22</v>
      </c>
      <c r="N93" s="201" t="s">
        <v>46</v>
      </c>
      <c r="O93" s="41"/>
      <c r="P93" s="202">
        <f t="shared" si="1"/>
        <v>0</v>
      </c>
      <c r="Q93" s="202">
        <v>0</v>
      </c>
      <c r="R93" s="202">
        <f t="shared" si="2"/>
        <v>0</v>
      </c>
      <c r="S93" s="202">
        <v>0</v>
      </c>
      <c r="T93" s="203">
        <f t="shared" si="3"/>
        <v>0</v>
      </c>
      <c r="AR93" s="23" t="s">
        <v>130</v>
      </c>
      <c r="AT93" s="23" t="s">
        <v>125</v>
      </c>
      <c r="AU93" s="23" t="s">
        <v>24</v>
      </c>
      <c r="AY93" s="23" t="s">
        <v>124</v>
      </c>
      <c r="BE93" s="204">
        <f t="shared" si="4"/>
        <v>0</v>
      </c>
      <c r="BF93" s="204">
        <f t="shared" si="5"/>
        <v>0</v>
      </c>
      <c r="BG93" s="204">
        <f t="shared" si="6"/>
        <v>0</v>
      </c>
      <c r="BH93" s="204">
        <f t="shared" si="7"/>
        <v>0</v>
      </c>
      <c r="BI93" s="204">
        <f t="shared" si="8"/>
        <v>0</v>
      </c>
      <c r="BJ93" s="23" t="s">
        <v>24</v>
      </c>
      <c r="BK93" s="204">
        <f t="shared" si="9"/>
        <v>0</v>
      </c>
      <c r="BL93" s="23" t="s">
        <v>130</v>
      </c>
      <c r="BM93" s="23" t="s">
        <v>152</v>
      </c>
    </row>
    <row r="94" spans="2:65" s="1" customFormat="1" ht="16.5" customHeight="1">
      <c r="B94" s="40"/>
      <c r="C94" s="193" t="s">
        <v>153</v>
      </c>
      <c r="D94" s="193" t="s">
        <v>125</v>
      </c>
      <c r="E94" s="194" t="s">
        <v>154</v>
      </c>
      <c r="F94" s="195" t="s">
        <v>155</v>
      </c>
      <c r="G94" s="196" t="s">
        <v>128</v>
      </c>
      <c r="H94" s="197">
        <v>1</v>
      </c>
      <c r="I94" s="198"/>
      <c r="J94" s="199">
        <f t="shared" si="0"/>
        <v>0</v>
      </c>
      <c r="K94" s="195" t="s">
        <v>129</v>
      </c>
      <c r="L94" s="60"/>
      <c r="M94" s="200" t="s">
        <v>22</v>
      </c>
      <c r="N94" s="201" t="s">
        <v>46</v>
      </c>
      <c r="O94" s="41"/>
      <c r="P94" s="202">
        <f t="shared" si="1"/>
        <v>0</v>
      </c>
      <c r="Q94" s="202">
        <v>0</v>
      </c>
      <c r="R94" s="202">
        <f t="shared" si="2"/>
        <v>0</v>
      </c>
      <c r="S94" s="202">
        <v>0</v>
      </c>
      <c r="T94" s="203">
        <f t="shared" si="3"/>
        <v>0</v>
      </c>
      <c r="AR94" s="23" t="s">
        <v>130</v>
      </c>
      <c r="AT94" s="23" t="s">
        <v>125</v>
      </c>
      <c r="AU94" s="23" t="s">
        <v>24</v>
      </c>
      <c r="AY94" s="23" t="s">
        <v>124</v>
      </c>
      <c r="BE94" s="204">
        <f t="shared" si="4"/>
        <v>0</v>
      </c>
      <c r="BF94" s="204">
        <f t="shared" si="5"/>
        <v>0</v>
      </c>
      <c r="BG94" s="204">
        <f t="shared" si="6"/>
        <v>0</v>
      </c>
      <c r="BH94" s="204">
        <f t="shared" si="7"/>
        <v>0</v>
      </c>
      <c r="BI94" s="204">
        <f t="shared" si="8"/>
        <v>0</v>
      </c>
      <c r="BJ94" s="23" t="s">
        <v>24</v>
      </c>
      <c r="BK94" s="204">
        <f t="shared" si="9"/>
        <v>0</v>
      </c>
      <c r="BL94" s="23" t="s">
        <v>130</v>
      </c>
      <c r="BM94" s="23" t="s">
        <v>156</v>
      </c>
    </row>
    <row r="95" spans="2:65" s="1" customFormat="1" ht="16.5" customHeight="1">
      <c r="B95" s="40"/>
      <c r="C95" s="193" t="s">
        <v>157</v>
      </c>
      <c r="D95" s="193" t="s">
        <v>125</v>
      </c>
      <c r="E95" s="194" t="s">
        <v>158</v>
      </c>
      <c r="F95" s="195" t="s">
        <v>159</v>
      </c>
      <c r="G95" s="196" t="s">
        <v>128</v>
      </c>
      <c r="H95" s="197">
        <v>1</v>
      </c>
      <c r="I95" s="198"/>
      <c r="J95" s="199">
        <f t="shared" si="0"/>
        <v>0</v>
      </c>
      <c r="K95" s="195" t="s">
        <v>129</v>
      </c>
      <c r="L95" s="60"/>
      <c r="M95" s="200" t="s">
        <v>22</v>
      </c>
      <c r="N95" s="201" t="s">
        <v>46</v>
      </c>
      <c r="O95" s="41"/>
      <c r="P95" s="202">
        <f t="shared" si="1"/>
        <v>0</v>
      </c>
      <c r="Q95" s="202">
        <v>0</v>
      </c>
      <c r="R95" s="202">
        <f t="shared" si="2"/>
        <v>0</v>
      </c>
      <c r="S95" s="202">
        <v>0</v>
      </c>
      <c r="T95" s="203">
        <f t="shared" si="3"/>
        <v>0</v>
      </c>
      <c r="AR95" s="23" t="s">
        <v>130</v>
      </c>
      <c r="AT95" s="23" t="s">
        <v>125</v>
      </c>
      <c r="AU95" s="23" t="s">
        <v>24</v>
      </c>
      <c r="AY95" s="23" t="s">
        <v>124</v>
      </c>
      <c r="BE95" s="204">
        <f t="shared" si="4"/>
        <v>0</v>
      </c>
      <c r="BF95" s="204">
        <f t="shared" si="5"/>
        <v>0</v>
      </c>
      <c r="BG95" s="204">
        <f t="shared" si="6"/>
        <v>0</v>
      </c>
      <c r="BH95" s="204">
        <f t="shared" si="7"/>
        <v>0</v>
      </c>
      <c r="BI95" s="204">
        <f t="shared" si="8"/>
        <v>0</v>
      </c>
      <c r="BJ95" s="23" t="s">
        <v>24</v>
      </c>
      <c r="BK95" s="204">
        <f t="shared" si="9"/>
        <v>0</v>
      </c>
      <c r="BL95" s="23" t="s">
        <v>130</v>
      </c>
      <c r="BM95" s="23" t="s">
        <v>160</v>
      </c>
    </row>
    <row r="96" spans="2:65" s="1" customFormat="1" ht="16.5" customHeight="1">
      <c r="B96" s="40"/>
      <c r="C96" s="193" t="s">
        <v>161</v>
      </c>
      <c r="D96" s="193" t="s">
        <v>125</v>
      </c>
      <c r="E96" s="194" t="s">
        <v>162</v>
      </c>
      <c r="F96" s="195" t="s">
        <v>163</v>
      </c>
      <c r="G96" s="196" t="s">
        <v>128</v>
      </c>
      <c r="H96" s="197">
        <v>1</v>
      </c>
      <c r="I96" s="198"/>
      <c r="J96" s="199">
        <f t="shared" si="0"/>
        <v>0</v>
      </c>
      <c r="K96" s="195" t="s">
        <v>129</v>
      </c>
      <c r="L96" s="60"/>
      <c r="M96" s="200" t="s">
        <v>22</v>
      </c>
      <c r="N96" s="201" t="s">
        <v>46</v>
      </c>
      <c r="O96" s="41"/>
      <c r="P96" s="202">
        <f t="shared" si="1"/>
        <v>0</v>
      </c>
      <c r="Q96" s="202">
        <v>0</v>
      </c>
      <c r="R96" s="202">
        <f t="shared" si="2"/>
        <v>0</v>
      </c>
      <c r="S96" s="202">
        <v>0</v>
      </c>
      <c r="T96" s="203">
        <f t="shared" si="3"/>
        <v>0</v>
      </c>
      <c r="AR96" s="23" t="s">
        <v>130</v>
      </c>
      <c r="AT96" s="23" t="s">
        <v>125</v>
      </c>
      <c r="AU96" s="23" t="s">
        <v>24</v>
      </c>
      <c r="AY96" s="23" t="s">
        <v>124</v>
      </c>
      <c r="BE96" s="204">
        <f t="shared" si="4"/>
        <v>0</v>
      </c>
      <c r="BF96" s="204">
        <f t="shared" si="5"/>
        <v>0</v>
      </c>
      <c r="BG96" s="204">
        <f t="shared" si="6"/>
        <v>0</v>
      </c>
      <c r="BH96" s="204">
        <f t="shared" si="7"/>
        <v>0</v>
      </c>
      <c r="BI96" s="204">
        <f t="shared" si="8"/>
        <v>0</v>
      </c>
      <c r="BJ96" s="23" t="s">
        <v>24</v>
      </c>
      <c r="BK96" s="204">
        <f t="shared" si="9"/>
        <v>0</v>
      </c>
      <c r="BL96" s="23" t="s">
        <v>130</v>
      </c>
      <c r="BM96" s="23" t="s">
        <v>164</v>
      </c>
    </row>
    <row r="97" spans="2:65" s="1" customFormat="1" ht="16.5" customHeight="1">
      <c r="B97" s="40"/>
      <c r="C97" s="193" t="s">
        <v>165</v>
      </c>
      <c r="D97" s="193" t="s">
        <v>125</v>
      </c>
      <c r="E97" s="194" t="s">
        <v>166</v>
      </c>
      <c r="F97" s="195" t="s">
        <v>167</v>
      </c>
      <c r="G97" s="196" t="s">
        <v>128</v>
      </c>
      <c r="H97" s="197">
        <v>1</v>
      </c>
      <c r="I97" s="198"/>
      <c r="J97" s="199">
        <f t="shared" si="0"/>
        <v>0</v>
      </c>
      <c r="K97" s="195" t="s">
        <v>22</v>
      </c>
      <c r="L97" s="60"/>
      <c r="M97" s="200" t="s">
        <v>22</v>
      </c>
      <c r="N97" s="201" t="s">
        <v>46</v>
      </c>
      <c r="O97" s="41"/>
      <c r="P97" s="202">
        <f t="shared" si="1"/>
        <v>0</v>
      </c>
      <c r="Q97" s="202">
        <v>0</v>
      </c>
      <c r="R97" s="202">
        <f t="shared" si="2"/>
        <v>0</v>
      </c>
      <c r="S97" s="202">
        <v>0</v>
      </c>
      <c r="T97" s="203">
        <f t="shared" si="3"/>
        <v>0</v>
      </c>
      <c r="AR97" s="23" t="s">
        <v>130</v>
      </c>
      <c r="AT97" s="23" t="s">
        <v>125</v>
      </c>
      <c r="AU97" s="23" t="s">
        <v>24</v>
      </c>
      <c r="AY97" s="23" t="s">
        <v>124</v>
      </c>
      <c r="BE97" s="204">
        <f t="shared" si="4"/>
        <v>0</v>
      </c>
      <c r="BF97" s="204">
        <f t="shared" si="5"/>
        <v>0</v>
      </c>
      <c r="BG97" s="204">
        <f t="shared" si="6"/>
        <v>0</v>
      </c>
      <c r="BH97" s="204">
        <f t="shared" si="7"/>
        <v>0</v>
      </c>
      <c r="BI97" s="204">
        <f t="shared" si="8"/>
        <v>0</v>
      </c>
      <c r="BJ97" s="23" t="s">
        <v>24</v>
      </c>
      <c r="BK97" s="204">
        <f t="shared" si="9"/>
        <v>0</v>
      </c>
      <c r="BL97" s="23" t="s">
        <v>130</v>
      </c>
      <c r="BM97" s="23" t="s">
        <v>168</v>
      </c>
    </row>
    <row r="98" spans="2:47" s="1" customFormat="1" ht="96">
      <c r="B98" s="40"/>
      <c r="C98" s="62"/>
      <c r="D98" s="205" t="s">
        <v>132</v>
      </c>
      <c r="E98" s="62"/>
      <c r="F98" s="208" t="s">
        <v>169</v>
      </c>
      <c r="G98" s="62"/>
      <c r="H98" s="62"/>
      <c r="I98" s="164"/>
      <c r="J98" s="62"/>
      <c r="K98" s="62"/>
      <c r="L98" s="60"/>
      <c r="M98" s="207"/>
      <c r="N98" s="41"/>
      <c r="O98" s="41"/>
      <c r="P98" s="41"/>
      <c r="Q98" s="41"/>
      <c r="R98" s="41"/>
      <c r="S98" s="41"/>
      <c r="T98" s="77"/>
      <c r="AT98" s="23" t="s">
        <v>132</v>
      </c>
      <c r="AU98" s="23" t="s">
        <v>24</v>
      </c>
    </row>
    <row r="99" spans="2:65" s="1" customFormat="1" ht="16.5" customHeight="1">
      <c r="B99" s="40"/>
      <c r="C99" s="193" t="s">
        <v>29</v>
      </c>
      <c r="D99" s="193" t="s">
        <v>125</v>
      </c>
      <c r="E99" s="194" t="s">
        <v>170</v>
      </c>
      <c r="F99" s="195" t="s">
        <v>171</v>
      </c>
      <c r="G99" s="196" t="s">
        <v>128</v>
      </c>
      <c r="H99" s="197">
        <v>1</v>
      </c>
      <c r="I99" s="198"/>
      <c r="J99" s="199">
        <f>ROUND(I99*H99,2)</f>
        <v>0</v>
      </c>
      <c r="K99" s="195" t="s">
        <v>22</v>
      </c>
      <c r="L99" s="60"/>
      <c r="M99" s="200" t="s">
        <v>22</v>
      </c>
      <c r="N99" s="201" t="s">
        <v>46</v>
      </c>
      <c r="O99" s="41"/>
      <c r="P99" s="202">
        <f>O99*H99</f>
        <v>0</v>
      </c>
      <c r="Q99" s="202">
        <v>0</v>
      </c>
      <c r="R99" s="202">
        <f>Q99*H99</f>
        <v>0</v>
      </c>
      <c r="S99" s="202">
        <v>0</v>
      </c>
      <c r="T99" s="203">
        <f>S99*H99</f>
        <v>0</v>
      </c>
      <c r="AR99" s="23" t="s">
        <v>130</v>
      </c>
      <c r="AT99" s="23" t="s">
        <v>125</v>
      </c>
      <c r="AU99" s="23" t="s">
        <v>24</v>
      </c>
      <c r="AY99" s="23" t="s">
        <v>124</v>
      </c>
      <c r="BE99" s="204">
        <f>IF(N99="základní",J99,0)</f>
        <v>0</v>
      </c>
      <c r="BF99" s="204">
        <f>IF(N99="snížená",J99,0)</f>
        <v>0</v>
      </c>
      <c r="BG99" s="204">
        <f>IF(N99="zákl. přenesená",J99,0)</f>
        <v>0</v>
      </c>
      <c r="BH99" s="204">
        <f>IF(N99="sníž. přenesená",J99,0)</f>
        <v>0</v>
      </c>
      <c r="BI99" s="204">
        <f>IF(N99="nulová",J99,0)</f>
        <v>0</v>
      </c>
      <c r="BJ99" s="23" t="s">
        <v>24</v>
      </c>
      <c r="BK99" s="204">
        <f>ROUND(I99*H99,2)</f>
        <v>0</v>
      </c>
      <c r="BL99" s="23" t="s">
        <v>130</v>
      </c>
      <c r="BM99" s="23" t="s">
        <v>172</v>
      </c>
    </row>
    <row r="100" spans="2:47" s="1" customFormat="1" ht="36">
      <c r="B100" s="40"/>
      <c r="C100" s="62"/>
      <c r="D100" s="205" t="s">
        <v>132</v>
      </c>
      <c r="E100" s="62"/>
      <c r="F100" s="208" t="s">
        <v>173</v>
      </c>
      <c r="G100" s="62"/>
      <c r="H100" s="62"/>
      <c r="I100" s="164"/>
      <c r="J100" s="62"/>
      <c r="K100" s="62"/>
      <c r="L100" s="60"/>
      <c r="M100" s="207"/>
      <c r="N100" s="41"/>
      <c r="O100" s="41"/>
      <c r="P100" s="41"/>
      <c r="Q100" s="41"/>
      <c r="R100" s="41"/>
      <c r="S100" s="41"/>
      <c r="T100" s="77"/>
      <c r="AT100" s="23" t="s">
        <v>132</v>
      </c>
      <c r="AU100" s="23" t="s">
        <v>24</v>
      </c>
    </row>
    <row r="101" spans="2:65" s="1" customFormat="1" ht="16.5" customHeight="1">
      <c r="B101" s="40"/>
      <c r="C101" s="193" t="s">
        <v>174</v>
      </c>
      <c r="D101" s="193" t="s">
        <v>125</v>
      </c>
      <c r="E101" s="194" t="s">
        <v>175</v>
      </c>
      <c r="F101" s="195" t="s">
        <v>176</v>
      </c>
      <c r="G101" s="196" t="s">
        <v>128</v>
      </c>
      <c r="H101" s="197">
        <v>1</v>
      </c>
      <c r="I101" s="198"/>
      <c r="J101" s="199">
        <f>ROUND(I101*H101,2)</f>
        <v>0</v>
      </c>
      <c r="K101" s="195" t="s">
        <v>22</v>
      </c>
      <c r="L101" s="60"/>
      <c r="M101" s="200" t="s">
        <v>22</v>
      </c>
      <c r="N101" s="209" t="s">
        <v>46</v>
      </c>
      <c r="O101" s="210"/>
      <c r="P101" s="211">
        <f>O101*H101</f>
        <v>0</v>
      </c>
      <c r="Q101" s="211">
        <v>0</v>
      </c>
      <c r="R101" s="211">
        <f>Q101*H101</f>
        <v>0</v>
      </c>
      <c r="S101" s="211">
        <v>0</v>
      </c>
      <c r="T101" s="212">
        <f>S101*H101</f>
        <v>0</v>
      </c>
      <c r="AR101" s="23" t="s">
        <v>130</v>
      </c>
      <c r="AT101" s="23" t="s">
        <v>125</v>
      </c>
      <c r="AU101" s="23" t="s">
        <v>24</v>
      </c>
      <c r="AY101" s="23" t="s">
        <v>124</v>
      </c>
      <c r="BE101" s="204">
        <f>IF(N101="základní",J101,0)</f>
        <v>0</v>
      </c>
      <c r="BF101" s="204">
        <f>IF(N101="snížená",J101,0)</f>
        <v>0</v>
      </c>
      <c r="BG101" s="204">
        <f>IF(N101="zákl. přenesená",J101,0)</f>
        <v>0</v>
      </c>
      <c r="BH101" s="204">
        <f>IF(N101="sníž. přenesená",J101,0)</f>
        <v>0</v>
      </c>
      <c r="BI101" s="204">
        <f>IF(N101="nulová",J101,0)</f>
        <v>0</v>
      </c>
      <c r="BJ101" s="23" t="s">
        <v>24</v>
      </c>
      <c r="BK101" s="204">
        <f>ROUND(I101*H101,2)</f>
        <v>0</v>
      </c>
      <c r="BL101" s="23" t="s">
        <v>130</v>
      </c>
      <c r="BM101" s="23" t="s">
        <v>177</v>
      </c>
    </row>
    <row r="102" spans="2:12" s="1" customFormat="1" ht="6.9" customHeight="1">
      <c r="B102" s="55"/>
      <c r="C102" s="56"/>
      <c r="D102" s="56"/>
      <c r="E102" s="56"/>
      <c r="F102" s="56"/>
      <c r="G102" s="56"/>
      <c r="H102" s="56"/>
      <c r="I102" s="147"/>
      <c r="J102" s="56"/>
      <c r="K102" s="56"/>
      <c r="L102" s="60"/>
    </row>
  </sheetData>
  <sheetProtection algorithmName="SHA-512" hashValue="2Fyx9RfalGiMf/Yds4sDXzAKlKNRGRQcB0+uxRWaPcgcoQrp/fLrldIIPn+S2Hh3gRuNCk1RV6RY57T8+X5gsw==" saltValue="8EjdFr8Clw4RTeNM63RzqbQrTDKyTxBsipr6tZ27O29Om+G1T6D8jB0WpctAeQh4rnJhG3Joxqs83GkXMm/Yeg==" spinCount="100000" sheet="1" objects="1" scenarios="1" formatColumns="0" formatRows="0" autoFilter="0"/>
  <autoFilter ref="C83:K101"/>
  <mergeCells count="13">
    <mergeCell ref="E76:H76"/>
    <mergeCell ref="G1:H1"/>
    <mergeCell ref="L2:V2"/>
    <mergeCell ref="E49:H49"/>
    <mergeCell ref="E51:H51"/>
    <mergeCell ref="J55:J56"/>
    <mergeCell ref="E72:H72"/>
    <mergeCell ref="E74:H74"/>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25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20"/>
      <c r="C1" s="120"/>
      <c r="D1" s="121" t="s">
        <v>1</v>
      </c>
      <c r="E1" s="120"/>
      <c r="F1" s="122" t="s">
        <v>91</v>
      </c>
      <c r="G1" s="376" t="s">
        <v>92</v>
      </c>
      <c r="H1" s="376"/>
      <c r="I1" s="123"/>
      <c r="J1" s="122" t="s">
        <v>93</v>
      </c>
      <c r="K1" s="121" t="s">
        <v>94</v>
      </c>
      <c r="L1" s="122" t="s">
        <v>95</v>
      </c>
      <c r="M1" s="122"/>
      <c r="N1" s="122"/>
      <c r="O1" s="122"/>
      <c r="P1" s="122"/>
      <c r="Q1" s="122"/>
      <c r="R1" s="122"/>
      <c r="S1" s="122"/>
      <c r="T1" s="12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 customHeight="1">
      <c r="L2" s="333"/>
      <c r="M2" s="333"/>
      <c r="N2" s="333"/>
      <c r="O2" s="333"/>
      <c r="P2" s="333"/>
      <c r="Q2" s="333"/>
      <c r="R2" s="333"/>
      <c r="S2" s="333"/>
      <c r="T2" s="333"/>
      <c r="U2" s="333"/>
      <c r="V2" s="333"/>
      <c r="AT2" s="23" t="s">
        <v>90</v>
      </c>
    </row>
    <row r="3" spans="2:46" ht="6.9" customHeight="1">
      <c r="B3" s="24"/>
      <c r="C3" s="25"/>
      <c r="D3" s="25"/>
      <c r="E3" s="25"/>
      <c r="F3" s="25"/>
      <c r="G3" s="25"/>
      <c r="H3" s="25"/>
      <c r="I3" s="124"/>
      <c r="J3" s="25"/>
      <c r="K3" s="26"/>
      <c r="AT3" s="23" t="s">
        <v>82</v>
      </c>
    </row>
    <row r="4" spans="2:46" ht="36.9" customHeight="1">
      <c r="B4" s="27"/>
      <c r="C4" s="28"/>
      <c r="D4" s="29" t="s">
        <v>96</v>
      </c>
      <c r="E4" s="28"/>
      <c r="F4" s="28"/>
      <c r="G4" s="28"/>
      <c r="H4" s="28"/>
      <c r="I4" s="125"/>
      <c r="J4" s="28"/>
      <c r="K4" s="30"/>
      <c r="M4" s="31" t="s">
        <v>12</v>
      </c>
      <c r="AT4" s="23" t="s">
        <v>6</v>
      </c>
    </row>
    <row r="5" spans="2:11" ht="6.9" customHeight="1">
      <c r="B5" s="27"/>
      <c r="C5" s="28"/>
      <c r="D5" s="28"/>
      <c r="E5" s="28"/>
      <c r="F5" s="28"/>
      <c r="G5" s="28"/>
      <c r="H5" s="28"/>
      <c r="I5" s="125"/>
      <c r="J5" s="28"/>
      <c r="K5" s="30"/>
    </row>
    <row r="6" spans="2:11" ht="13.2">
      <c r="B6" s="27"/>
      <c r="C6" s="28"/>
      <c r="D6" s="36" t="s">
        <v>18</v>
      </c>
      <c r="E6" s="28"/>
      <c r="F6" s="28"/>
      <c r="G6" s="28"/>
      <c r="H6" s="28"/>
      <c r="I6" s="125"/>
      <c r="J6" s="28"/>
      <c r="K6" s="30"/>
    </row>
    <row r="7" spans="2:11" ht="16.5" customHeight="1">
      <c r="B7" s="27"/>
      <c r="C7" s="28"/>
      <c r="D7" s="28"/>
      <c r="E7" s="377" t="str">
        <f>'Rekapitulace stavby'!K6</f>
        <v>III/11742 Hradišťský Újezd - Přešín</v>
      </c>
      <c r="F7" s="383"/>
      <c r="G7" s="383"/>
      <c r="H7" s="383"/>
      <c r="I7" s="125"/>
      <c r="J7" s="28"/>
      <c r="K7" s="30"/>
    </row>
    <row r="8" spans="2:11" ht="13.2">
      <c r="B8" s="27"/>
      <c r="C8" s="28"/>
      <c r="D8" s="36" t="s">
        <v>97</v>
      </c>
      <c r="E8" s="28"/>
      <c r="F8" s="28"/>
      <c r="G8" s="28"/>
      <c r="H8" s="28"/>
      <c r="I8" s="125"/>
      <c r="J8" s="28"/>
      <c r="K8" s="30"/>
    </row>
    <row r="9" spans="2:11" s="1" customFormat="1" ht="16.5" customHeight="1">
      <c r="B9" s="40"/>
      <c r="C9" s="41"/>
      <c r="D9" s="41"/>
      <c r="E9" s="377" t="s">
        <v>98</v>
      </c>
      <c r="F9" s="378"/>
      <c r="G9" s="378"/>
      <c r="H9" s="378"/>
      <c r="I9" s="126"/>
      <c r="J9" s="41"/>
      <c r="K9" s="44"/>
    </row>
    <row r="10" spans="2:11" s="1" customFormat="1" ht="13.2">
      <c r="B10" s="40"/>
      <c r="C10" s="41"/>
      <c r="D10" s="36" t="s">
        <v>99</v>
      </c>
      <c r="E10" s="41"/>
      <c r="F10" s="41"/>
      <c r="G10" s="41"/>
      <c r="H10" s="41"/>
      <c r="I10" s="126"/>
      <c r="J10" s="41"/>
      <c r="K10" s="44"/>
    </row>
    <row r="11" spans="2:11" s="1" customFormat="1" ht="36.9" customHeight="1">
      <c r="B11" s="40"/>
      <c r="C11" s="41"/>
      <c r="D11" s="41"/>
      <c r="E11" s="379" t="s">
        <v>178</v>
      </c>
      <c r="F11" s="378"/>
      <c r="G11" s="378"/>
      <c r="H11" s="378"/>
      <c r="I11" s="126"/>
      <c r="J11" s="41"/>
      <c r="K11" s="44"/>
    </row>
    <row r="12" spans="2:11" s="1" customFormat="1" ht="13.5">
      <c r="B12" s="40"/>
      <c r="C12" s="41"/>
      <c r="D12" s="41"/>
      <c r="E12" s="41"/>
      <c r="F12" s="41"/>
      <c r="G12" s="41"/>
      <c r="H12" s="41"/>
      <c r="I12" s="126"/>
      <c r="J12" s="41"/>
      <c r="K12" s="44"/>
    </row>
    <row r="13" spans="2:11" s="1" customFormat="1" ht="14.4" customHeight="1">
      <c r="B13" s="40"/>
      <c r="C13" s="41"/>
      <c r="D13" s="36" t="s">
        <v>21</v>
      </c>
      <c r="E13" s="41"/>
      <c r="F13" s="34" t="s">
        <v>22</v>
      </c>
      <c r="G13" s="41"/>
      <c r="H13" s="41"/>
      <c r="I13" s="127" t="s">
        <v>23</v>
      </c>
      <c r="J13" s="34" t="s">
        <v>22</v>
      </c>
      <c r="K13" s="44"/>
    </row>
    <row r="14" spans="2:11" s="1" customFormat="1" ht="14.4" customHeight="1">
      <c r="B14" s="40"/>
      <c r="C14" s="41"/>
      <c r="D14" s="36" t="s">
        <v>25</v>
      </c>
      <c r="E14" s="41"/>
      <c r="F14" s="34" t="s">
        <v>26</v>
      </c>
      <c r="G14" s="41"/>
      <c r="H14" s="41"/>
      <c r="I14" s="127" t="s">
        <v>27</v>
      </c>
      <c r="J14" s="128" t="str">
        <f>'Rekapitulace stavby'!AN8</f>
        <v>15.3.2018</v>
      </c>
      <c r="K14" s="44"/>
    </row>
    <row r="15" spans="2:11" s="1" customFormat="1" ht="10.95" customHeight="1">
      <c r="B15" s="40"/>
      <c r="C15" s="41"/>
      <c r="D15" s="41"/>
      <c r="E15" s="41"/>
      <c r="F15" s="41"/>
      <c r="G15" s="41"/>
      <c r="H15" s="41"/>
      <c r="I15" s="126"/>
      <c r="J15" s="41"/>
      <c r="K15" s="44"/>
    </row>
    <row r="16" spans="2:11" s="1" customFormat="1" ht="14.4" customHeight="1">
      <c r="B16" s="40"/>
      <c r="C16" s="41"/>
      <c r="D16" s="36" t="s">
        <v>31</v>
      </c>
      <c r="E16" s="41"/>
      <c r="F16" s="41"/>
      <c r="G16" s="41"/>
      <c r="H16" s="41"/>
      <c r="I16" s="127" t="s">
        <v>32</v>
      </c>
      <c r="J16" s="34" t="str">
        <f>IF('Rekapitulace stavby'!AN10="","",'Rekapitulace stavby'!AN10)</f>
        <v/>
      </c>
      <c r="K16" s="44"/>
    </row>
    <row r="17" spans="2:11" s="1" customFormat="1" ht="18" customHeight="1">
      <c r="B17" s="40"/>
      <c r="C17" s="41"/>
      <c r="D17" s="41"/>
      <c r="E17" s="34" t="str">
        <f>IF('Rekapitulace stavby'!E11="","",'Rekapitulace stavby'!E11)</f>
        <v>Správa a údržba silnic Plzeňského kraje</v>
      </c>
      <c r="F17" s="41"/>
      <c r="G17" s="41"/>
      <c r="H17" s="41"/>
      <c r="I17" s="127" t="s">
        <v>34</v>
      </c>
      <c r="J17" s="34" t="str">
        <f>IF('Rekapitulace stavby'!AN11="","",'Rekapitulace stavby'!AN11)</f>
        <v/>
      </c>
      <c r="K17" s="44"/>
    </row>
    <row r="18" spans="2:11" s="1" customFormat="1" ht="6.9" customHeight="1">
      <c r="B18" s="40"/>
      <c r="C18" s="41"/>
      <c r="D18" s="41"/>
      <c r="E18" s="41"/>
      <c r="F18" s="41"/>
      <c r="G18" s="41"/>
      <c r="H18" s="41"/>
      <c r="I18" s="126"/>
      <c r="J18" s="41"/>
      <c r="K18" s="44"/>
    </row>
    <row r="19" spans="2:11" s="1" customFormat="1" ht="14.4" customHeight="1">
      <c r="B19" s="40"/>
      <c r="C19" s="41"/>
      <c r="D19" s="36" t="s">
        <v>35</v>
      </c>
      <c r="E19" s="41"/>
      <c r="F19" s="41"/>
      <c r="G19" s="41"/>
      <c r="H19" s="41"/>
      <c r="I19" s="127" t="s">
        <v>32</v>
      </c>
      <c r="J19" s="34" t="str">
        <f>IF('Rekapitulace stavby'!AN13="Vyplň údaj","",IF('Rekapitulace stavby'!AN13="","",'Rekapitulace stavby'!AN13))</f>
        <v/>
      </c>
      <c r="K19" s="44"/>
    </row>
    <row r="20" spans="2:11" s="1" customFormat="1" ht="18" customHeight="1">
      <c r="B20" s="40"/>
      <c r="C20" s="41"/>
      <c r="D20" s="41"/>
      <c r="E20" s="34" t="str">
        <f>IF('Rekapitulace stavby'!E14="Vyplň údaj","",IF('Rekapitulace stavby'!E14="","",'Rekapitulace stavby'!E14))</f>
        <v/>
      </c>
      <c r="F20" s="41"/>
      <c r="G20" s="41"/>
      <c r="H20" s="41"/>
      <c r="I20" s="127" t="s">
        <v>34</v>
      </c>
      <c r="J20" s="34" t="str">
        <f>IF('Rekapitulace stavby'!AN14="Vyplň údaj","",IF('Rekapitulace stavby'!AN14="","",'Rekapitulace stavby'!AN14))</f>
        <v/>
      </c>
      <c r="K20" s="44"/>
    </row>
    <row r="21" spans="2:11" s="1" customFormat="1" ht="6.9" customHeight="1">
      <c r="B21" s="40"/>
      <c r="C21" s="41"/>
      <c r="D21" s="41"/>
      <c r="E21" s="41"/>
      <c r="F21" s="41"/>
      <c r="G21" s="41"/>
      <c r="H21" s="41"/>
      <c r="I21" s="126"/>
      <c r="J21" s="41"/>
      <c r="K21" s="44"/>
    </row>
    <row r="22" spans="2:11" s="1" customFormat="1" ht="14.4" customHeight="1">
      <c r="B22" s="40"/>
      <c r="C22" s="41"/>
      <c r="D22" s="36" t="s">
        <v>37</v>
      </c>
      <c r="E22" s="41"/>
      <c r="F22" s="41"/>
      <c r="G22" s="41"/>
      <c r="H22" s="41"/>
      <c r="I22" s="127" t="s">
        <v>32</v>
      </c>
      <c r="J22" s="34" t="str">
        <f>IF('Rekapitulace stavby'!AN16="","",'Rekapitulace stavby'!AN16)</f>
        <v/>
      </c>
      <c r="K22" s="44"/>
    </row>
    <row r="23" spans="2:11" s="1" customFormat="1" ht="18" customHeight="1">
      <c r="B23" s="40"/>
      <c r="C23" s="41"/>
      <c r="D23" s="41"/>
      <c r="E23" s="34" t="str">
        <f>IF('Rekapitulace stavby'!E17="","",'Rekapitulace stavby'!E17)</f>
        <v>SG Geotechnika</v>
      </c>
      <c r="F23" s="41"/>
      <c r="G23" s="41"/>
      <c r="H23" s="41"/>
      <c r="I23" s="127" t="s">
        <v>34</v>
      </c>
      <c r="J23" s="34" t="str">
        <f>IF('Rekapitulace stavby'!AN17="","",'Rekapitulace stavby'!AN17)</f>
        <v/>
      </c>
      <c r="K23" s="44"/>
    </row>
    <row r="24" spans="2:11" s="1" customFormat="1" ht="6.9" customHeight="1">
      <c r="B24" s="40"/>
      <c r="C24" s="41"/>
      <c r="D24" s="41"/>
      <c r="E24" s="41"/>
      <c r="F24" s="41"/>
      <c r="G24" s="41"/>
      <c r="H24" s="41"/>
      <c r="I24" s="126"/>
      <c r="J24" s="41"/>
      <c r="K24" s="44"/>
    </row>
    <row r="25" spans="2:11" s="1" customFormat="1" ht="14.4" customHeight="1">
      <c r="B25" s="40"/>
      <c r="C25" s="41"/>
      <c r="D25" s="36" t="s">
        <v>39</v>
      </c>
      <c r="E25" s="41"/>
      <c r="F25" s="41"/>
      <c r="G25" s="41"/>
      <c r="H25" s="41"/>
      <c r="I25" s="126"/>
      <c r="J25" s="41"/>
      <c r="K25" s="44"/>
    </row>
    <row r="26" spans="2:11" s="7" customFormat="1" ht="16.5" customHeight="1">
      <c r="B26" s="129"/>
      <c r="C26" s="130"/>
      <c r="D26" s="130"/>
      <c r="E26" s="371" t="s">
        <v>22</v>
      </c>
      <c r="F26" s="371"/>
      <c r="G26" s="371"/>
      <c r="H26" s="371"/>
      <c r="I26" s="131"/>
      <c r="J26" s="130"/>
      <c r="K26" s="132"/>
    </row>
    <row r="27" spans="2:11" s="1" customFormat="1" ht="6.9" customHeight="1">
      <c r="B27" s="40"/>
      <c r="C27" s="41"/>
      <c r="D27" s="41"/>
      <c r="E27" s="41"/>
      <c r="F27" s="41"/>
      <c r="G27" s="41"/>
      <c r="H27" s="41"/>
      <c r="I27" s="126"/>
      <c r="J27" s="41"/>
      <c r="K27" s="44"/>
    </row>
    <row r="28" spans="2:11" s="1" customFormat="1" ht="6.9" customHeight="1">
      <c r="B28" s="40"/>
      <c r="C28" s="41"/>
      <c r="D28" s="84"/>
      <c r="E28" s="84"/>
      <c r="F28" s="84"/>
      <c r="G28" s="84"/>
      <c r="H28" s="84"/>
      <c r="I28" s="133"/>
      <c r="J28" s="84"/>
      <c r="K28" s="134"/>
    </row>
    <row r="29" spans="2:11" s="1" customFormat="1" ht="25.35" customHeight="1">
      <c r="B29" s="40"/>
      <c r="C29" s="41"/>
      <c r="D29" s="135" t="s">
        <v>41</v>
      </c>
      <c r="E29" s="41"/>
      <c r="F29" s="41"/>
      <c r="G29" s="41"/>
      <c r="H29" s="41"/>
      <c r="I29" s="126"/>
      <c r="J29" s="136">
        <f>ROUND(J89,2)</f>
        <v>0</v>
      </c>
      <c r="K29" s="44"/>
    </row>
    <row r="30" spans="2:11" s="1" customFormat="1" ht="6.9" customHeight="1">
      <c r="B30" s="40"/>
      <c r="C30" s="41"/>
      <c r="D30" s="84"/>
      <c r="E30" s="84"/>
      <c r="F30" s="84"/>
      <c r="G30" s="84"/>
      <c r="H30" s="84"/>
      <c r="I30" s="133"/>
      <c r="J30" s="84"/>
      <c r="K30" s="134"/>
    </row>
    <row r="31" spans="2:11" s="1" customFormat="1" ht="14.4" customHeight="1">
      <c r="B31" s="40"/>
      <c r="C31" s="41"/>
      <c r="D31" s="41"/>
      <c r="E31" s="41"/>
      <c r="F31" s="45" t="s">
        <v>43</v>
      </c>
      <c r="G31" s="41"/>
      <c r="H31" s="41"/>
      <c r="I31" s="137" t="s">
        <v>42</v>
      </c>
      <c r="J31" s="45" t="s">
        <v>44</v>
      </c>
      <c r="K31" s="44"/>
    </row>
    <row r="32" spans="2:11" s="1" customFormat="1" ht="14.4" customHeight="1">
      <c r="B32" s="40"/>
      <c r="C32" s="41"/>
      <c r="D32" s="48" t="s">
        <v>45</v>
      </c>
      <c r="E32" s="48" t="s">
        <v>46</v>
      </c>
      <c r="F32" s="138">
        <f>ROUND(SUM(BE89:BE257),2)</f>
        <v>0</v>
      </c>
      <c r="G32" s="41"/>
      <c r="H32" s="41"/>
      <c r="I32" s="139">
        <v>0.21</v>
      </c>
      <c r="J32" s="138">
        <f>ROUND(ROUND((SUM(BE89:BE257)),2)*I32,2)</f>
        <v>0</v>
      </c>
      <c r="K32" s="44"/>
    </row>
    <row r="33" spans="2:11" s="1" customFormat="1" ht="14.4" customHeight="1">
      <c r="B33" s="40"/>
      <c r="C33" s="41"/>
      <c r="D33" s="41"/>
      <c r="E33" s="48" t="s">
        <v>47</v>
      </c>
      <c r="F33" s="138">
        <f>ROUND(SUM(BF89:BF257),2)</f>
        <v>0</v>
      </c>
      <c r="G33" s="41"/>
      <c r="H33" s="41"/>
      <c r="I33" s="139">
        <v>0.15</v>
      </c>
      <c r="J33" s="138">
        <f>ROUND(ROUND((SUM(BF89:BF257)),2)*I33,2)</f>
        <v>0</v>
      </c>
      <c r="K33" s="44"/>
    </row>
    <row r="34" spans="2:11" s="1" customFormat="1" ht="14.4" customHeight="1" hidden="1">
      <c r="B34" s="40"/>
      <c r="C34" s="41"/>
      <c r="D34" s="41"/>
      <c r="E34" s="48" t="s">
        <v>48</v>
      </c>
      <c r="F34" s="138">
        <f>ROUND(SUM(BG89:BG257),2)</f>
        <v>0</v>
      </c>
      <c r="G34" s="41"/>
      <c r="H34" s="41"/>
      <c r="I34" s="139">
        <v>0.21</v>
      </c>
      <c r="J34" s="138">
        <v>0</v>
      </c>
      <c r="K34" s="44"/>
    </row>
    <row r="35" spans="2:11" s="1" customFormat="1" ht="14.4" customHeight="1" hidden="1">
      <c r="B35" s="40"/>
      <c r="C35" s="41"/>
      <c r="D35" s="41"/>
      <c r="E35" s="48" t="s">
        <v>49</v>
      </c>
      <c r="F35" s="138">
        <f>ROUND(SUM(BH89:BH257),2)</f>
        <v>0</v>
      </c>
      <c r="G35" s="41"/>
      <c r="H35" s="41"/>
      <c r="I35" s="139">
        <v>0.15</v>
      </c>
      <c r="J35" s="138">
        <v>0</v>
      </c>
      <c r="K35" s="44"/>
    </row>
    <row r="36" spans="2:11" s="1" customFormat="1" ht="14.4" customHeight="1" hidden="1">
      <c r="B36" s="40"/>
      <c r="C36" s="41"/>
      <c r="D36" s="41"/>
      <c r="E36" s="48" t="s">
        <v>50</v>
      </c>
      <c r="F36" s="138">
        <f>ROUND(SUM(BI89:BI257),2)</f>
        <v>0</v>
      </c>
      <c r="G36" s="41"/>
      <c r="H36" s="41"/>
      <c r="I36" s="139">
        <v>0</v>
      </c>
      <c r="J36" s="138">
        <v>0</v>
      </c>
      <c r="K36" s="44"/>
    </row>
    <row r="37" spans="2:11" s="1" customFormat="1" ht="6.9" customHeight="1">
      <c r="B37" s="40"/>
      <c r="C37" s="41"/>
      <c r="D37" s="41"/>
      <c r="E37" s="41"/>
      <c r="F37" s="41"/>
      <c r="G37" s="41"/>
      <c r="H37" s="41"/>
      <c r="I37" s="126"/>
      <c r="J37" s="41"/>
      <c r="K37" s="44"/>
    </row>
    <row r="38" spans="2:11" s="1" customFormat="1" ht="25.35" customHeight="1">
      <c r="B38" s="40"/>
      <c r="C38" s="140"/>
      <c r="D38" s="141" t="s">
        <v>51</v>
      </c>
      <c r="E38" s="78"/>
      <c r="F38" s="78"/>
      <c r="G38" s="142" t="s">
        <v>52</v>
      </c>
      <c r="H38" s="143" t="s">
        <v>53</v>
      </c>
      <c r="I38" s="144"/>
      <c r="J38" s="145">
        <f>SUM(J29:J36)</f>
        <v>0</v>
      </c>
      <c r="K38" s="146"/>
    </row>
    <row r="39" spans="2:11" s="1" customFormat="1" ht="14.4" customHeight="1">
      <c r="B39" s="55"/>
      <c r="C39" s="56"/>
      <c r="D39" s="56"/>
      <c r="E39" s="56"/>
      <c r="F39" s="56"/>
      <c r="G39" s="56"/>
      <c r="H39" s="56"/>
      <c r="I39" s="147"/>
      <c r="J39" s="56"/>
      <c r="K39" s="57"/>
    </row>
    <row r="43" spans="2:11" s="1" customFormat="1" ht="6.9" customHeight="1">
      <c r="B43" s="148"/>
      <c r="C43" s="149"/>
      <c r="D43" s="149"/>
      <c r="E43" s="149"/>
      <c r="F43" s="149"/>
      <c r="G43" s="149"/>
      <c r="H43" s="149"/>
      <c r="I43" s="150"/>
      <c r="J43" s="149"/>
      <c r="K43" s="151"/>
    </row>
    <row r="44" spans="2:11" s="1" customFormat="1" ht="36.9" customHeight="1">
      <c r="B44" s="40"/>
      <c r="C44" s="29" t="s">
        <v>101</v>
      </c>
      <c r="D44" s="41"/>
      <c r="E44" s="41"/>
      <c r="F44" s="41"/>
      <c r="G44" s="41"/>
      <c r="H44" s="41"/>
      <c r="I44" s="126"/>
      <c r="J44" s="41"/>
      <c r="K44" s="44"/>
    </row>
    <row r="45" spans="2:11" s="1" customFormat="1" ht="6.9" customHeight="1">
      <c r="B45" s="40"/>
      <c r="C45" s="41"/>
      <c r="D45" s="41"/>
      <c r="E45" s="41"/>
      <c r="F45" s="41"/>
      <c r="G45" s="41"/>
      <c r="H45" s="41"/>
      <c r="I45" s="126"/>
      <c r="J45" s="41"/>
      <c r="K45" s="44"/>
    </row>
    <row r="46" spans="2:11" s="1" customFormat="1" ht="14.4" customHeight="1">
      <c r="B46" s="40"/>
      <c r="C46" s="36" t="s">
        <v>18</v>
      </c>
      <c r="D46" s="41"/>
      <c r="E46" s="41"/>
      <c r="F46" s="41"/>
      <c r="G46" s="41"/>
      <c r="H46" s="41"/>
      <c r="I46" s="126"/>
      <c r="J46" s="41"/>
      <c r="K46" s="44"/>
    </row>
    <row r="47" spans="2:11" s="1" customFormat="1" ht="16.5" customHeight="1">
      <c r="B47" s="40"/>
      <c r="C47" s="41"/>
      <c r="D47" s="41"/>
      <c r="E47" s="377" t="str">
        <f>E7</f>
        <v>III/11742 Hradišťský Újezd - Přešín</v>
      </c>
      <c r="F47" s="383"/>
      <c r="G47" s="383"/>
      <c r="H47" s="383"/>
      <c r="I47" s="126"/>
      <c r="J47" s="41"/>
      <c r="K47" s="44"/>
    </row>
    <row r="48" spans="2:11" ht="13.2">
      <c r="B48" s="27"/>
      <c r="C48" s="36" t="s">
        <v>97</v>
      </c>
      <c r="D48" s="28"/>
      <c r="E48" s="28"/>
      <c r="F48" s="28"/>
      <c r="G48" s="28"/>
      <c r="H48" s="28"/>
      <c r="I48" s="125"/>
      <c r="J48" s="28"/>
      <c r="K48" s="30"/>
    </row>
    <row r="49" spans="2:11" s="1" customFormat="1" ht="16.5" customHeight="1">
      <c r="B49" s="40"/>
      <c r="C49" s="41"/>
      <c r="D49" s="41"/>
      <c r="E49" s="377" t="s">
        <v>98</v>
      </c>
      <c r="F49" s="378"/>
      <c r="G49" s="378"/>
      <c r="H49" s="378"/>
      <c r="I49" s="126"/>
      <c r="J49" s="41"/>
      <c r="K49" s="44"/>
    </row>
    <row r="50" spans="2:11" s="1" customFormat="1" ht="14.4" customHeight="1">
      <c r="B50" s="40"/>
      <c r="C50" s="36" t="s">
        <v>99</v>
      </c>
      <c r="D50" s="41"/>
      <c r="E50" s="41"/>
      <c r="F50" s="41"/>
      <c r="G50" s="41"/>
      <c r="H50" s="41"/>
      <c r="I50" s="126"/>
      <c r="J50" s="41"/>
      <c r="K50" s="44"/>
    </row>
    <row r="51" spans="2:11" s="1" customFormat="1" ht="17.25" customHeight="1">
      <c r="B51" s="40"/>
      <c r="C51" s="41"/>
      <c r="D51" s="41"/>
      <c r="E51" s="379" t="str">
        <f>E11</f>
        <v>01 - STAVEBNÍ ČÁST</v>
      </c>
      <c r="F51" s="378"/>
      <c r="G51" s="378"/>
      <c r="H51" s="378"/>
      <c r="I51" s="126"/>
      <c r="J51" s="41"/>
      <c r="K51" s="44"/>
    </row>
    <row r="52" spans="2:11" s="1" customFormat="1" ht="6.9" customHeight="1">
      <c r="B52" s="40"/>
      <c r="C52" s="41"/>
      <c r="D52" s="41"/>
      <c r="E52" s="41"/>
      <c r="F52" s="41"/>
      <c r="G52" s="41"/>
      <c r="H52" s="41"/>
      <c r="I52" s="126"/>
      <c r="J52" s="41"/>
      <c r="K52" s="44"/>
    </row>
    <row r="53" spans="2:11" s="1" customFormat="1" ht="18" customHeight="1">
      <c r="B53" s="40"/>
      <c r="C53" s="36" t="s">
        <v>25</v>
      </c>
      <c r="D53" s="41"/>
      <c r="E53" s="41"/>
      <c r="F53" s="34" t="str">
        <f>F14</f>
        <v xml:space="preserve"> </v>
      </c>
      <c r="G53" s="41"/>
      <c r="H53" s="41"/>
      <c r="I53" s="127" t="s">
        <v>27</v>
      </c>
      <c r="J53" s="128" t="str">
        <f>IF(J14="","",J14)</f>
        <v>15.3.2018</v>
      </c>
      <c r="K53" s="44"/>
    </row>
    <row r="54" spans="2:11" s="1" customFormat="1" ht="6.9" customHeight="1">
      <c r="B54" s="40"/>
      <c r="C54" s="41"/>
      <c r="D54" s="41"/>
      <c r="E54" s="41"/>
      <c r="F54" s="41"/>
      <c r="G54" s="41"/>
      <c r="H54" s="41"/>
      <c r="I54" s="126"/>
      <c r="J54" s="41"/>
      <c r="K54" s="44"/>
    </row>
    <row r="55" spans="2:11" s="1" customFormat="1" ht="13.2">
      <c r="B55" s="40"/>
      <c r="C55" s="36" t="s">
        <v>31</v>
      </c>
      <c r="D55" s="41"/>
      <c r="E55" s="41"/>
      <c r="F55" s="34" t="str">
        <f>E17</f>
        <v>Správa a údržba silnic Plzeňského kraje</v>
      </c>
      <c r="G55" s="41"/>
      <c r="H55" s="41"/>
      <c r="I55" s="127" t="s">
        <v>37</v>
      </c>
      <c r="J55" s="371" t="str">
        <f>E23</f>
        <v>SG Geotechnika</v>
      </c>
      <c r="K55" s="44"/>
    </row>
    <row r="56" spans="2:11" s="1" customFormat="1" ht="14.4" customHeight="1">
      <c r="B56" s="40"/>
      <c r="C56" s="36" t="s">
        <v>35</v>
      </c>
      <c r="D56" s="41"/>
      <c r="E56" s="41"/>
      <c r="F56" s="34" t="str">
        <f>IF(E20="","",E20)</f>
        <v/>
      </c>
      <c r="G56" s="41"/>
      <c r="H56" s="41"/>
      <c r="I56" s="126"/>
      <c r="J56" s="380"/>
      <c r="K56" s="44"/>
    </row>
    <row r="57" spans="2:11" s="1" customFormat="1" ht="10.35" customHeight="1">
      <c r="B57" s="40"/>
      <c r="C57" s="41"/>
      <c r="D57" s="41"/>
      <c r="E57" s="41"/>
      <c r="F57" s="41"/>
      <c r="G57" s="41"/>
      <c r="H57" s="41"/>
      <c r="I57" s="126"/>
      <c r="J57" s="41"/>
      <c r="K57" s="44"/>
    </row>
    <row r="58" spans="2:11" s="1" customFormat="1" ht="29.25" customHeight="1">
      <c r="B58" s="40"/>
      <c r="C58" s="152" t="s">
        <v>102</v>
      </c>
      <c r="D58" s="140"/>
      <c r="E58" s="140"/>
      <c r="F58" s="140"/>
      <c r="G58" s="140"/>
      <c r="H58" s="140"/>
      <c r="I58" s="153"/>
      <c r="J58" s="154" t="s">
        <v>103</v>
      </c>
      <c r="K58" s="155"/>
    </row>
    <row r="59" spans="2:11" s="1" customFormat="1" ht="10.35" customHeight="1">
      <c r="B59" s="40"/>
      <c r="C59" s="41"/>
      <c r="D59" s="41"/>
      <c r="E59" s="41"/>
      <c r="F59" s="41"/>
      <c r="G59" s="41"/>
      <c r="H59" s="41"/>
      <c r="I59" s="126"/>
      <c r="J59" s="41"/>
      <c r="K59" s="44"/>
    </row>
    <row r="60" spans="2:47" s="1" customFormat="1" ht="29.25" customHeight="1">
      <c r="B60" s="40"/>
      <c r="C60" s="156" t="s">
        <v>104</v>
      </c>
      <c r="D60" s="41"/>
      <c r="E60" s="41"/>
      <c r="F60" s="41"/>
      <c r="G60" s="41"/>
      <c r="H60" s="41"/>
      <c r="I60" s="126"/>
      <c r="J60" s="136">
        <f>J89</f>
        <v>0</v>
      </c>
      <c r="K60" s="44"/>
      <c r="AU60" s="23" t="s">
        <v>105</v>
      </c>
    </row>
    <row r="61" spans="2:11" s="8" customFormat="1" ht="24.9" customHeight="1">
      <c r="B61" s="157"/>
      <c r="C61" s="158"/>
      <c r="D61" s="159" t="s">
        <v>179</v>
      </c>
      <c r="E61" s="160"/>
      <c r="F61" s="160"/>
      <c r="G61" s="160"/>
      <c r="H61" s="160"/>
      <c r="I61" s="161"/>
      <c r="J61" s="162">
        <f>J90</f>
        <v>0</v>
      </c>
      <c r="K61" s="163"/>
    </row>
    <row r="62" spans="2:11" s="11" customFormat="1" ht="19.95" customHeight="1">
      <c r="B62" s="213"/>
      <c r="C62" s="214"/>
      <c r="D62" s="215" t="s">
        <v>180</v>
      </c>
      <c r="E62" s="216"/>
      <c r="F62" s="216"/>
      <c r="G62" s="216"/>
      <c r="H62" s="216"/>
      <c r="I62" s="217"/>
      <c r="J62" s="218">
        <f>J91</f>
        <v>0</v>
      </c>
      <c r="K62" s="219"/>
    </row>
    <row r="63" spans="2:11" s="11" customFormat="1" ht="19.95" customHeight="1">
      <c r="B63" s="213"/>
      <c r="C63" s="214"/>
      <c r="D63" s="215" t="s">
        <v>181</v>
      </c>
      <c r="E63" s="216"/>
      <c r="F63" s="216"/>
      <c r="G63" s="216"/>
      <c r="H63" s="216"/>
      <c r="I63" s="217"/>
      <c r="J63" s="218">
        <f>J162</f>
        <v>0</v>
      </c>
      <c r="K63" s="219"/>
    </row>
    <row r="64" spans="2:11" s="11" customFormat="1" ht="19.95" customHeight="1">
      <c r="B64" s="213"/>
      <c r="C64" s="214"/>
      <c r="D64" s="215" t="s">
        <v>182</v>
      </c>
      <c r="E64" s="216"/>
      <c r="F64" s="216"/>
      <c r="G64" s="216"/>
      <c r="H64" s="216"/>
      <c r="I64" s="217"/>
      <c r="J64" s="218">
        <f>J174</f>
        <v>0</v>
      </c>
      <c r="K64" s="219"/>
    </row>
    <row r="65" spans="2:11" s="11" customFormat="1" ht="19.95" customHeight="1">
      <c r="B65" s="213"/>
      <c r="C65" s="214"/>
      <c r="D65" s="215" t="s">
        <v>183</v>
      </c>
      <c r="E65" s="216"/>
      <c r="F65" s="216"/>
      <c r="G65" s="216"/>
      <c r="H65" s="216"/>
      <c r="I65" s="217"/>
      <c r="J65" s="218">
        <f>J210</f>
        <v>0</v>
      </c>
      <c r="K65" s="219"/>
    </row>
    <row r="66" spans="2:11" s="11" customFormat="1" ht="14.85" customHeight="1">
      <c r="B66" s="213"/>
      <c r="C66" s="214"/>
      <c r="D66" s="215" t="s">
        <v>184</v>
      </c>
      <c r="E66" s="216"/>
      <c r="F66" s="216"/>
      <c r="G66" s="216"/>
      <c r="H66" s="216"/>
      <c r="I66" s="217"/>
      <c r="J66" s="218">
        <f>J244</f>
        <v>0</v>
      </c>
      <c r="K66" s="219"/>
    </row>
    <row r="67" spans="2:11" s="11" customFormat="1" ht="19.95" customHeight="1">
      <c r="B67" s="213"/>
      <c r="C67" s="214"/>
      <c r="D67" s="215" t="s">
        <v>185</v>
      </c>
      <c r="E67" s="216"/>
      <c r="F67" s="216"/>
      <c r="G67" s="216"/>
      <c r="H67" s="216"/>
      <c r="I67" s="217"/>
      <c r="J67" s="218">
        <f>J247</f>
        <v>0</v>
      </c>
      <c r="K67" s="219"/>
    </row>
    <row r="68" spans="2:11" s="1" customFormat="1" ht="21.75" customHeight="1">
      <c r="B68" s="40"/>
      <c r="C68" s="41"/>
      <c r="D68" s="41"/>
      <c r="E68" s="41"/>
      <c r="F68" s="41"/>
      <c r="G68" s="41"/>
      <c r="H68" s="41"/>
      <c r="I68" s="126"/>
      <c r="J68" s="41"/>
      <c r="K68" s="44"/>
    </row>
    <row r="69" spans="2:11" s="1" customFormat="1" ht="6.9" customHeight="1">
      <c r="B69" s="55"/>
      <c r="C69" s="56"/>
      <c r="D69" s="56"/>
      <c r="E69" s="56"/>
      <c r="F69" s="56"/>
      <c r="G69" s="56"/>
      <c r="H69" s="56"/>
      <c r="I69" s="147"/>
      <c r="J69" s="56"/>
      <c r="K69" s="57"/>
    </row>
    <row r="73" spans="2:12" s="1" customFormat="1" ht="6.9" customHeight="1">
      <c r="B73" s="58"/>
      <c r="C73" s="59"/>
      <c r="D73" s="59"/>
      <c r="E73" s="59"/>
      <c r="F73" s="59"/>
      <c r="G73" s="59"/>
      <c r="H73" s="59"/>
      <c r="I73" s="150"/>
      <c r="J73" s="59"/>
      <c r="K73" s="59"/>
      <c r="L73" s="60"/>
    </row>
    <row r="74" spans="2:12" s="1" customFormat="1" ht="36.9" customHeight="1">
      <c r="B74" s="40"/>
      <c r="C74" s="61" t="s">
        <v>108</v>
      </c>
      <c r="D74" s="62"/>
      <c r="E74" s="62"/>
      <c r="F74" s="62"/>
      <c r="G74" s="62"/>
      <c r="H74" s="62"/>
      <c r="I74" s="164"/>
      <c r="J74" s="62"/>
      <c r="K74" s="62"/>
      <c r="L74" s="60"/>
    </row>
    <row r="75" spans="2:12" s="1" customFormat="1" ht="6.9" customHeight="1">
      <c r="B75" s="40"/>
      <c r="C75" s="62"/>
      <c r="D75" s="62"/>
      <c r="E75" s="62"/>
      <c r="F75" s="62"/>
      <c r="G75" s="62"/>
      <c r="H75" s="62"/>
      <c r="I75" s="164"/>
      <c r="J75" s="62"/>
      <c r="K75" s="62"/>
      <c r="L75" s="60"/>
    </row>
    <row r="76" spans="2:12" s="1" customFormat="1" ht="14.4" customHeight="1">
      <c r="B76" s="40"/>
      <c r="C76" s="64" t="s">
        <v>18</v>
      </c>
      <c r="D76" s="62"/>
      <c r="E76" s="62"/>
      <c r="F76" s="62"/>
      <c r="G76" s="62"/>
      <c r="H76" s="62"/>
      <c r="I76" s="164"/>
      <c r="J76" s="62"/>
      <c r="K76" s="62"/>
      <c r="L76" s="60"/>
    </row>
    <row r="77" spans="2:12" s="1" customFormat="1" ht="16.5" customHeight="1">
      <c r="B77" s="40"/>
      <c r="C77" s="62"/>
      <c r="D77" s="62"/>
      <c r="E77" s="381" t="str">
        <f>E7</f>
        <v>III/11742 Hradišťský Újezd - Přešín</v>
      </c>
      <c r="F77" s="382"/>
      <c r="G77" s="382"/>
      <c r="H77" s="382"/>
      <c r="I77" s="164"/>
      <c r="J77" s="62"/>
      <c r="K77" s="62"/>
      <c r="L77" s="60"/>
    </row>
    <row r="78" spans="2:12" ht="13.2">
      <c r="B78" s="27"/>
      <c r="C78" s="64" t="s">
        <v>97</v>
      </c>
      <c r="D78" s="165"/>
      <c r="E78" s="165"/>
      <c r="F78" s="165"/>
      <c r="G78" s="165"/>
      <c r="H78" s="165"/>
      <c r="J78" s="165"/>
      <c r="K78" s="165"/>
      <c r="L78" s="166"/>
    </row>
    <row r="79" spans="2:12" s="1" customFormat="1" ht="16.5" customHeight="1">
      <c r="B79" s="40"/>
      <c r="C79" s="62"/>
      <c r="D79" s="62"/>
      <c r="E79" s="381" t="s">
        <v>98</v>
      </c>
      <c r="F79" s="375"/>
      <c r="G79" s="375"/>
      <c r="H79" s="375"/>
      <c r="I79" s="164"/>
      <c r="J79" s="62"/>
      <c r="K79" s="62"/>
      <c r="L79" s="60"/>
    </row>
    <row r="80" spans="2:12" s="1" customFormat="1" ht="14.4" customHeight="1">
      <c r="B80" s="40"/>
      <c r="C80" s="64" t="s">
        <v>99</v>
      </c>
      <c r="D80" s="62"/>
      <c r="E80" s="62"/>
      <c r="F80" s="62"/>
      <c r="G80" s="62"/>
      <c r="H80" s="62"/>
      <c r="I80" s="164"/>
      <c r="J80" s="62"/>
      <c r="K80" s="62"/>
      <c r="L80" s="60"/>
    </row>
    <row r="81" spans="2:12" s="1" customFormat="1" ht="17.25" customHeight="1">
      <c r="B81" s="40"/>
      <c r="C81" s="62"/>
      <c r="D81" s="62"/>
      <c r="E81" s="343" t="str">
        <f>E11</f>
        <v>01 - STAVEBNÍ ČÁST</v>
      </c>
      <c r="F81" s="375"/>
      <c r="G81" s="375"/>
      <c r="H81" s="375"/>
      <c r="I81" s="164"/>
      <c r="J81" s="62"/>
      <c r="K81" s="62"/>
      <c r="L81" s="60"/>
    </row>
    <row r="82" spans="2:12" s="1" customFormat="1" ht="6.9" customHeight="1">
      <c r="B82" s="40"/>
      <c r="C82" s="62"/>
      <c r="D82" s="62"/>
      <c r="E82" s="62"/>
      <c r="F82" s="62"/>
      <c r="G82" s="62"/>
      <c r="H82" s="62"/>
      <c r="I82" s="164"/>
      <c r="J82" s="62"/>
      <c r="K82" s="62"/>
      <c r="L82" s="60"/>
    </row>
    <row r="83" spans="2:12" s="1" customFormat="1" ht="18" customHeight="1">
      <c r="B83" s="40"/>
      <c r="C83" s="64" t="s">
        <v>25</v>
      </c>
      <c r="D83" s="62"/>
      <c r="E83" s="62"/>
      <c r="F83" s="167" t="str">
        <f>F14</f>
        <v xml:space="preserve"> </v>
      </c>
      <c r="G83" s="62"/>
      <c r="H83" s="62"/>
      <c r="I83" s="168" t="s">
        <v>27</v>
      </c>
      <c r="J83" s="72" t="str">
        <f>IF(J14="","",J14)</f>
        <v>15.3.2018</v>
      </c>
      <c r="K83" s="62"/>
      <c r="L83" s="60"/>
    </row>
    <row r="84" spans="2:12" s="1" customFormat="1" ht="6.9" customHeight="1">
      <c r="B84" s="40"/>
      <c r="C84" s="62"/>
      <c r="D84" s="62"/>
      <c r="E84" s="62"/>
      <c r="F84" s="62"/>
      <c r="G84" s="62"/>
      <c r="H84" s="62"/>
      <c r="I84" s="164"/>
      <c r="J84" s="62"/>
      <c r="K84" s="62"/>
      <c r="L84" s="60"/>
    </row>
    <row r="85" spans="2:12" s="1" customFormat="1" ht="13.2">
      <c r="B85" s="40"/>
      <c r="C85" s="64" t="s">
        <v>31</v>
      </c>
      <c r="D85" s="62"/>
      <c r="E85" s="62"/>
      <c r="F85" s="167" t="str">
        <f>E17</f>
        <v>Správa a údržba silnic Plzeňského kraje</v>
      </c>
      <c r="G85" s="62"/>
      <c r="H85" s="62"/>
      <c r="I85" s="168" t="s">
        <v>37</v>
      </c>
      <c r="J85" s="167" t="str">
        <f>E23</f>
        <v>SG Geotechnika</v>
      </c>
      <c r="K85" s="62"/>
      <c r="L85" s="60"/>
    </row>
    <row r="86" spans="2:12" s="1" customFormat="1" ht="14.4" customHeight="1">
      <c r="B86" s="40"/>
      <c r="C86" s="64" t="s">
        <v>35</v>
      </c>
      <c r="D86" s="62"/>
      <c r="E86" s="62"/>
      <c r="F86" s="167" t="str">
        <f>IF(E20="","",E20)</f>
        <v/>
      </c>
      <c r="G86" s="62"/>
      <c r="H86" s="62"/>
      <c r="I86" s="164"/>
      <c r="J86" s="62"/>
      <c r="K86" s="62"/>
      <c r="L86" s="60"/>
    </row>
    <row r="87" spans="2:12" s="1" customFormat="1" ht="10.35" customHeight="1">
      <c r="B87" s="40"/>
      <c r="C87" s="62"/>
      <c r="D87" s="62"/>
      <c r="E87" s="62"/>
      <c r="F87" s="62"/>
      <c r="G87" s="62"/>
      <c r="H87" s="62"/>
      <c r="I87" s="164"/>
      <c r="J87" s="62"/>
      <c r="K87" s="62"/>
      <c r="L87" s="60"/>
    </row>
    <row r="88" spans="2:20" s="9" customFormat="1" ht="29.25" customHeight="1">
      <c r="B88" s="169"/>
      <c r="C88" s="170" t="s">
        <v>109</v>
      </c>
      <c r="D88" s="171" t="s">
        <v>60</v>
      </c>
      <c r="E88" s="171" t="s">
        <v>56</v>
      </c>
      <c r="F88" s="171" t="s">
        <v>110</v>
      </c>
      <c r="G88" s="171" t="s">
        <v>111</v>
      </c>
      <c r="H88" s="171" t="s">
        <v>112</v>
      </c>
      <c r="I88" s="172" t="s">
        <v>113</v>
      </c>
      <c r="J88" s="171" t="s">
        <v>103</v>
      </c>
      <c r="K88" s="173" t="s">
        <v>114</v>
      </c>
      <c r="L88" s="174"/>
      <c r="M88" s="80" t="s">
        <v>115</v>
      </c>
      <c r="N88" s="81" t="s">
        <v>45</v>
      </c>
      <c r="O88" s="81" t="s">
        <v>116</v>
      </c>
      <c r="P88" s="81" t="s">
        <v>117</v>
      </c>
      <c r="Q88" s="81" t="s">
        <v>118</v>
      </c>
      <c r="R88" s="81" t="s">
        <v>119</v>
      </c>
      <c r="S88" s="81" t="s">
        <v>120</v>
      </c>
      <c r="T88" s="82" t="s">
        <v>121</v>
      </c>
    </row>
    <row r="89" spans="2:63" s="1" customFormat="1" ht="29.25" customHeight="1">
      <c r="B89" s="40"/>
      <c r="C89" s="86" t="s">
        <v>104</v>
      </c>
      <c r="D89" s="62"/>
      <c r="E89" s="62"/>
      <c r="F89" s="62"/>
      <c r="G89" s="62"/>
      <c r="H89" s="62"/>
      <c r="I89" s="164"/>
      <c r="J89" s="175">
        <f>BK89</f>
        <v>0</v>
      </c>
      <c r="K89" s="62"/>
      <c r="L89" s="60"/>
      <c r="M89" s="83"/>
      <c r="N89" s="84"/>
      <c r="O89" s="84"/>
      <c r="P89" s="176">
        <f>P90</f>
        <v>0</v>
      </c>
      <c r="Q89" s="84"/>
      <c r="R89" s="176">
        <f>R90</f>
        <v>11247.219150000003</v>
      </c>
      <c r="S89" s="84"/>
      <c r="T89" s="177">
        <f>T90</f>
        <v>1656.04</v>
      </c>
      <c r="AT89" s="23" t="s">
        <v>74</v>
      </c>
      <c r="AU89" s="23" t="s">
        <v>105</v>
      </c>
      <c r="BK89" s="178">
        <f>BK90</f>
        <v>0</v>
      </c>
    </row>
    <row r="90" spans="2:63" s="10" customFormat="1" ht="37.35" customHeight="1">
      <c r="B90" s="179"/>
      <c r="C90" s="180"/>
      <c r="D90" s="181" t="s">
        <v>74</v>
      </c>
      <c r="E90" s="182" t="s">
        <v>186</v>
      </c>
      <c r="F90" s="182" t="s">
        <v>187</v>
      </c>
      <c r="G90" s="180"/>
      <c r="H90" s="180"/>
      <c r="I90" s="183"/>
      <c r="J90" s="184">
        <f>BK90</f>
        <v>0</v>
      </c>
      <c r="K90" s="180"/>
      <c r="L90" s="185"/>
      <c r="M90" s="186"/>
      <c r="N90" s="187"/>
      <c r="O90" s="187"/>
      <c r="P90" s="188">
        <f>P91+P162+P174+P210+P247</f>
        <v>0</v>
      </c>
      <c r="Q90" s="187"/>
      <c r="R90" s="188">
        <f>R91+R162+R174+R210+R247</f>
        <v>11247.219150000003</v>
      </c>
      <c r="S90" s="187"/>
      <c r="T90" s="189">
        <f>T91+T162+T174+T210+T247</f>
        <v>1656.04</v>
      </c>
      <c r="AR90" s="190" t="s">
        <v>24</v>
      </c>
      <c r="AT90" s="191" t="s">
        <v>74</v>
      </c>
      <c r="AU90" s="191" t="s">
        <v>75</v>
      </c>
      <c r="AY90" s="190" t="s">
        <v>124</v>
      </c>
      <c r="BK90" s="192">
        <f>BK91+BK162+BK174+BK210+BK247</f>
        <v>0</v>
      </c>
    </row>
    <row r="91" spans="2:63" s="10" customFormat="1" ht="19.95" customHeight="1">
      <c r="B91" s="179"/>
      <c r="C91" s="180"/>
      <c r="D91" s="181" t="s">
        <v>74</v>
      </c>
      <c r="E91" s="220" t="s">
        <v>24</v>
      </c>
      <c r="F91" s="220" t="s">
        <v>188</v>
      </c>
      <c r="G91" s="180"/>
      <c r="H91" s="180"/>
      <c r="I91" s="183"/>
      <c r="J91" s="221">
        <f>BK91</f>
        <v>0</v>
      </c>
      <c r="K91" s="180"/>
      <c r="L91" s="185"/>
      <c r="M91" s="186"/>
      <c r="N91" s="187"/>
      <c r="O91" s="187"/>
      <c r="P91" s="188">
        <f>SUM(P92:P161)</f>
        <v>0</v>
      </c>
      <c r="Q91" s="187"/>
      <c r="R91" s="188">
        <f>SUM(R92:R161)</f>
        <v>2673.1215</v>
      </c>
      <c r="S91" s="187"/>
      <c r="T91" s="189">
        <f>SUM(T92:T161)</f>
        <v>1656.04</v>
      </c>
      <c r="AR91" s="190" t="s">
        <v>24</v>
      </c>
      <c r="AT91" s="191" t="s">
        <v>74</v>
      </c>
      <c r="AU91" s="191" t="s">
        <v>24</v>
      </c>
      <c r="AY91" s="190" t="s">
        <v>124</v>
      </c>
      <c r="BK91" s="192">
        <f>SUM(BK92:BK161)</f>
        <v>0</v>
      </c>
    </row>
    <row r="92" spans="2:65" s="1" customFormat="1" ht="51" customHeight="1">
      <c r="B92" s="40"/>
      <c r="C92" s="193" t="s">
        <v>24</v>
      </c>
      <c r="D92" s="193" t="s">
        <v>125</v>
      </c>
      <c r="E92" s="194" t="s">
        <v>189</v>
      </c>
      <c r="F92" s="195" t="s">
        <v>190</v>
      </c>
      <c r="G92" s="196" t="s">
        <v>191</v>
      </c>
      <c r="H92" s="197">
        <v>230</v>
      </c>
      <c r="I92" s="198"/>
      <c r="J92" s="199">
        <f>ROUND(I92*H92,2)</f>
        <v>0</v>
      </c>
      <c r="K92" s="195" t="s">
        <v>129</v>
      </c>
      <c r="L92" s="60"/>
      <c r="M92" s="200" t="s">
        <v>22</v>
      </c>
      <c r="N92" s="201" t="s">
        <v>46</v>
      </c>
      <c r="O92" s="41"/>
      <c r="P92" s="202">
        <f>O92*H92</f>
        <v>0</v>
      </c>
      <c r="Q92" s="202">
        <v>0</v>
      </c>
      <c r="R92" s="202">
        <f>Q92*H92</f>
        <v>0</v>
      </c>
      <c r="S92" s="202">
        <v>0.3</v>
      </c>
      <c r="T92" s="203">
        <f>S92*H92</f>
        <v>69</v>
      </c>
      <c r="AR92" s="23" t="s">
        <v>145</v>
      </c>
      <c r="AT92" s="23" t="s">
        <v>125</v>
      </c>
      <c r="AU92" s="23" t="s">
        <v>82</v>
      </c>
      <c r="AY92" s="23" t="s">
        <v>124</v>
      </c>
      <c r="BE92" s="204">
        <f>IF(N92="základní",J92,0)</f>
        <v>0</v>
      </c>
      <c r="BF92" s="204">
        <f>IF(N92="snížená",J92,0)</f>
        <v>0</v>
      </c>
      <c r="BG92" s="204">
        <f>IF(N92="zákl. přenesená",J92,0)</f>
        <v>0</v>
      </c>
      <c r="BH92" s="204">
        <f>IF(N92="sníž. přenesená",J92,0)</f>
        <v>0</v>
      </c>
      <c r="BI92" s="204">
        <f>IF(N92="nulová",J92,0)</f>
        <v>0</v>
      </c>
      <c r="BJ92" s="23" t="s">
        <v>24</v>
      </c>
      <c r="BK92" s="204">
        <f>ROUND(I92*H92,2)</f>
        <v>0</v>
      </c>
      <c r="BL92" s="23" t="s">
        <v>145</v>
      </c>
      <c r="BM92" s="23" t="s">
        <v>192</v>
      </c>
    </row>
    <row r="93" spans="2:47" s="1" customFormat="1" ht="168">
      <c r="B93" s="40"/>
      <c r="C93" s="62"/>
      <c r="D93" s="205" t="s">
        <v>193</v>
      </c>
      <c r="E93" s="62"/>
      <c r="F93" s="208" t="s">
        <v>194</v>
      </c>
      <c r="G93" s="62"/>
      <c r="H93" s="62"/>
      <c r="I93" s="164"/>
      <c r="J93" s="62"/>
      <c r="K93" s="62"/>
      <c r="L93" s="60"/>
      <c r="M93" s="207"/>
      <c r="N93" s="41"/>
      <c r="O93" s="41"/>
      <c r="P93" s="41"/>
      <c r="Q93" s="41"/>
      <c r="R93" s="41"/>
      <c r="S93" s="41"/>
      <c r="T93" s="77"/>
      <c r="AT93" s="23" t="s">
        <v>193</v>
      </c>
      <c r="AU93" s="23" t="s">
        <v>82</v>
      </c>
    </row>
    <row r="94" spans="2:51" s="12" customFormat="1" ht="13.5">
      <c r="B94" s="222"/>
      <c r="C94" s="223"/>
      <c r="D94" s="205" t="s">
        <v>195</v>
      </c>
      <c r="E94" s="224" t="s">
        <v>22</v>
      </c>
      <c r="F94" s="225" t="s">
        <v>196</v>
      </c>
      <c r="G94" s="223"/>
      <c r="H94" s="224" t="s">
        <v>22</v>
      </c>
      <c r="I94" s="226"/>
      <c r="J94" s="223"/>
      <c r="K94" s="223"/>
      <c r="L94" s="227"/>
      <c r="M94" s="228"/>
      <c r="N94" s="229"/>
      <c r="O94" s="229"/>
      <c r="P94" s="229"/>
      <c r="Q94" s="229"/>
      <c r="R94" s="229"/>
      <c r="S94" s="229"/>
      <c r="T94" s="230"/>
      <c r="AT94" s="231" t="s">
        <v>195</v>
      </c>
      <c r="AU94" s="231" t="s">
        <v>82</v>
      </c>
      <c r="AV94" s="12" t="s">
        <v>24</v>
      </c>
      <c r="AW94" s="12" t="s">
        <v>197</v>
      </c>
      <c r="AX94" s="12" t="s">
        <v>75</v>
      </c>
      <c r="AY94" s="231" t="s">
        <v>124</v>
      </c>
    </row>
    <row r="95" spans="2:51" s="13" customFormat="1" ht="13.5">
      <c r="B95" s="232"/>
      <c r="C95" s="233"/>
      <c r="D95" s="205" t="s">
        <v>195</v>
      </c>
      <c r="E95" s="234" t="s">
        <v>22</v>
      </c>
      <c r="F95" s="235" t="s">
        <v>198</v>
      </c>
      <c r="G95" s="233"/>
      <c r="H95" s="236">
        <v>230</v>
      </c>
      <c r="I95" s="237"/>
      <c r="J95" s="233"/>
      <c r="K95" s="233"/>
      <c r="L95" s="238"/>
      <c r="M95" s="239"/>
      <c r="N95" s="240"/>
      <c r="O95" s="240"/>
      <c r="P95" s="240"/>
      <c r="Q95" s="240"/>
      <c r="R95" s="240"/>
      <c r="S95" s="240"/>
      <c r="T95" s="241"/>
      <c r="AT95" s="242" t="s">
        <v>195</v>
      </c>
      <c r="AU95" s="242" t="s">
        <v>82</v>
      </c>
      <c r="AV95" s="13" t="s">
        <v>82</v>
      </c>
      <c r="AW95" s="13" t="s">
        <v>197</v>
      </c>
      <c r="AX95" s="13" t="s">
        <v>75</v>
      </c>
      <c r="AY95" s="242" t="s">
        <v>124</v>
      </c>
    </row>
    <row r="96" spans="2:65" s="1" customFormat="1" ht="51" customHeight="1">
      <c r="B96" s="40"/>
      <c r="C96" s="193" t="s">
        <v>82</v>
      </c>
      <c r="D96" s="193" t="s">
        <v>125</v>
      </c>
      <c r="E96" s="194" t="s">
        <v>199</v>
      </c>
      <c r="F96" s="195" t="s">
        <v>200</v>
      </c>
      <c r="G96" s="196" t="s">
        <v>191</v>
      </c>
      <c r="H96" s="197">
        <v>2200</v>
      </c>
      <c r="I96" s="198"/>
      <c r="J96" s="199">
        <f>ROUND(I96*H96,2)</f>
        <v>0</v>
      </c>
      <c r="K96" s="195" t="s">
        <v>129</v>
      </c>
      <c r="L96" s="60"/>
      <c r="M96" s="200" t="s">
        <v>22</v>
      </c>
      <c r="N96" s="201" t="s">
        <v>46</v>
      </c>
      <c r="O96" s="41"/>
      <c r="P96" s="202">
        <f>O96*H96</f>
        <v>0</v>
      </c>
      <c r="Q96" s="202">
        <v>0</v>
      </c>
      <c r="R96" s="202">
        <f>Q96*H96</f>
        <v>0</v>
      </c>
      <c r="S96" s="202">
        <v>0.58</v>
      </c>
      <c r="T96" s="203">
        <f>S96*H96</f>
        <v>1276</v>
      </c>
      <c r="AR96" s="23" t="s">
        <v>145</v>
      </c>
      <c r="AT96" s="23" t="s">
        <v>125</v>
      </c>
      <c r="AU96" s="23" t="s">
        <v>82</v>
      </c>
      <c r="AY96" s="23" t="s">
        <v>124</v>
      </c>
      <c r="BE96" s="204">
        <f>IF(N96="základní",J96,0)</f>
        <v>0</v>
      </c>
      <c r="BF96" s="204">
        <f>IF(N96="snížená",J96,0)</f>
        <v>0</v>
      </c>
      <c r="BG96" s="204">
        <f>IF(N96="zákl. přenesená",J96,0)</f>
        <v>0</v>
      </c>
      <c r="BH96" s="204">
        <f>IF(N96="sníž. přenesená",J96,0)</f>
        <v>0</v>
      </c>
      <c r="BI96" s="204">
        <f>IF(N96="nulová",J96,0)</f>
        <v>0</v>
      </c>
      <c r="BJ96" s="23" t="s">
        <v>24</v>
      </c>
      <c r="BK96" s="204">
        <f>ROUND(I96*H96,2)</f>
        <v>0</v>
      </c>
      <c r="BL96" s="23" t="s">
        <v>145</v>
      </c>
      <c r="BM96" s="23" t="s">
        <v>201</v>
      </c>
    </row>
    <row r="97" spans="2:47" s="1" customFormat="1" ht="168">
      <c r="B97" s="40"/>
      <c r="C97" s="62"/>
      <c r="D97" s="205" t="s">
        <v>193</v>
      </c>
      <c r="E97" s="62"/>
      <c r="F97" s="208" t="s">
        <v>194</v>
      </c>
      <c r="G97" s="62"/>
      <c r="H97" s="62"/>
      <c r="I97" s="164"/>
      <c r="J97" s="62"/>
      <c r="K97" s="62"/>
      <c r="L97" s="60"/>
      <c r="M97" s="207"/>
      <c r="N97" s="41"/>
      <c r="O97" s="41"/>
      <c r="P97" s="41"/>
      <c r="Q97" s="41"/>
      <c r="R97" s="41"/>
      <c r="S97" s="41"/>
      <c r="T97" s="77"/>
      <c r="AT97" s="23" t="s">
        <v>193</v>
      </c>
      <c r="AU97" s="23" t="s">
        <v>82</v>
      </c>
    </row>
    <row r="98" spans="2:51" s="12" customFormat="1" ht="13.5">
      <c r="B98" s="222"/>
      <c r="C98" s="223"/>
      <c r="D98" s="205" t="s">
        <v>195</v>
      </c>
      <c r="E98" s="224" t="s">
        <v>22</v>
      </c>
      <c r="F98" s="225" t="s">
        <v>202</v>
      </c>
      <c r="G98" s="223"/>
      <c r="H98" s="224" t="s">
        <v>22</v>
      </c>
      <c r="I98" s="226"/>
      <c r="J98" s="223"/>
      <c r="K98" s="223"/>
      <c r="L98" s="227"/>
      <c r="M98" s="228"/>
      <c r="N98" s="229"/>
      <c r="O98" s="229"/>
      <c r="P98" s="229"/>
      <c r="Q98" s="229"/>
      <c r="R98" s="229"/>
      <c r="S98" s="229"/>
      <c r="T98" s="230"/>
      <c r="AT98" s="231" t="s">
        <v>195</v>
      </c>
      <c r="AU98" s="231" t="s">
        <v>82</v>
      </c>
      <c r="AV98" s="12" t="s">
        <v>24</v>
      </c>
      <c r="AW98" s="12" t="s">
        <v>197</v>
      </c>
      <c r="AX98" s="12" t="s">
        <v>75</v>
      </c>
      <c r="AY98" s="231" t="s">
        <v>124</v>
      </c>
    </row>
    <row r="99" spans="2:51" s="13" customFormat="1" ht="13.5">
      <c r="B99" s="232"/>
      <c r="C99" s="233"/>
      <c r="D99" s="205" t="s">
        <v>195</v>
      </c>
      <c r="E99" s="234" t="s">
        <v>22</v>
      </c>
      <c r="F99" s="235" t="s">
        <v>203</v>
      </c>
      <c r="G99" s="233"/>
      <c r="H99" s="236">
        <v>2200</v>
      </c>
      <c r="I99" s="237"/>
      <c r="J99" s="233"/>
      <c r="K99" s="233"/>
      <c r="L99" s="238"/>
      <c r="M99" s="239"/>
      <c r="N99" s="240"/>
      <c r="O99" s="240"/>
      <c r="P99" s="240"/>
      <c r="Q99" s="240"/>
      <c r="R99" s="240"/>
      <c r="S99" s="240"/>
      <c r="T99" s="241"/>
      <c r="AT99" s="242" t="s">
        <v>195</v>
      </c>
      <c r="AU99" s="242" t="s">
        <v>82</v>
      </c>
      <c r="AV99" s="13" t="s">
        <v>82</v>
      </c>
      <c r="AW99" s="13" t="s">
        <v>197</v>
      </c>
      <c r="AX99" s="13" t="s">
        <v>75</v>
      </c>
      <c r="AY99" s="242" t="s">
        <v>124</v>
      </c>
    </row>
    <row r="100" spans="2:65" s="1" customFormat="1" ht="38.25" customHeight="1">
      <c r="B100" s="40"/>
      <c r="C100" s="193" t="s">
        <v>139</v>
      </c>
      <c r="D100" s="193" t="s">
        <v>125</v>
      </c>
      <c r="E100" s="194" t="s">
        <v>204</v>
      </c>
      <c r="F100" s="195" t="s">
        <v>205</v>
      </c>
      <c r="G100" s="196" t="s">
        <v>191</v>
      </c>
      <c r="H100" s="197">
        <v>2430</v>
      </c>
      <c r="I100" s="198"/>
      <c r="J100" s="199">
        <f>ROUND(I100*H100,2)</f>
        <v>0</v>
      </c>
      <c r="K100" s="195" t="s">
        <v>22</v>
      </c>
      <c r="L100" s="60"/>
      <c r="M100" s="200" t="s">
        <v>22</v>
      </c>
      <c r="N100" s="201" t="s">
        <v>46</v>
      </c>
      <c r="O100" s="41"/>
      <c r="P100" s="202">
        <f>O100*H100</f>
        <v>0</v>
      </c>
      <c r="Q100" s="202">
        <v>5E-05</v>
      </c>
      <c r="R100" s="202">
        <f>Q100*H100</f>
        <v>0.12150000000000001</v>
      </c>
      <c r="S100" s="202">
        <v>0.128</v>
      </c>
      <c r="T100" s="203">
        <f>S100*H100</f>
        <v>311.04</v>
      </c>
      <c r="AR100" s="23" t="s">
        <v>145</v>
      </c>
      <c r="AT100" s="23" t="s">
        <v>125</v>
      </c>
      <c r="AU100" s="23" t="s">
        <v>82</v>
      </c>
      <c r="AY100" s="23" t="s">
        <v>124</v>
      </c>
      <c r="BE100" s="204">
        <f>IF(N100="základní",J100,0)</f>
        <v>0</v>
      </c>
      <c r="BF100" s="204">
        <f>IF(N100="snížená",J100,0)</f>
        <v>0</v>
      </c>
      <c r="BG100" s="204">
        <f>IF(N100="zákl. přenesená",J100,0)</f>
        <v>0</v>
      </c>
      <c r="BH100" s="204">
        <f>IF(N100="sníž. přenesená",J100,0)</f>
        <v>0</v>
      </c>
      <c r="BI100" s="204">
        <f>IF(N100="nulová",J100,0)</f>
        <v>0</v>
      </c>
      <c r="BJ100" s="23" t="s">
        <v>24</v>
      </c>
      <c r="BK100" s="204">
        <f>ROUND(I100*H100,2)</f>
        <v>0</v>
      </c>
      <c r="BL100" s="23" t="s">
        <v>145</v>
      </c>
      <c r="BM100" s="23" t="s">
        <v>206</v>
      </c>
    </row>
    <row r="101" spans="2:47" s="1" customFormat="1" ht="168">
      <c r="B101" s="40"/>
      <c r="C101" s="62"/>
      <c r="D101" s="205" t="s">
        <v>193</v>
      </c>
      <c r="E101" s="62"/>
      <c r="F101" s="208" t="s">
        <v>207</v>
      </c>
      <c r="G101" s="62"/>
      <c r="H101" s="62"/>
      <c r="I101" s="164"/>
      <c r="J101" s="62"/>
      <c r="K101" s="62"/>
      <c r="L101" s="60"/>
      <c r="M101" s="207"/>
      <c r="N101" s="41"/>
      <c r="O101" s="41"/>
      <c r="P101" s="41"/>
      <c r="Q101" s="41"/>
      <c r="R101" s="41"/>
      <c r="S101" s="41"/>
      <c r="T101" s="77"/>
      <c r="AT101" s="23" t="s">
        <v>193</v>
      </c>
      <c r="AU101" s="23" t="s">
        <v>82</v>
      </c>
    </row>
    <row r="102" spans="2:47" s="1" customFormat="1" ht="72">
      <c r="B102" s="40"/>
      <c r="C102" s="62"/>
      <c r="D102" s="205" t="s">
        <v>132</v>
      </c>
      <c r="E102" s="62"/>
      <c r="F102" s="208" t="s">
        <v>208</v>
      </c>
      <c r="G102" s="62"/>
      <c r="H102" s="62"/>
      <c r="I102" s="164"/>
      <c r="J102" s="62"/>
      <c r="K102" s="62"/>
      <c r="L102" s="60"/>
      <c r="M102" s="207"/>
      <c r="N102" s="41"/>
      <c r="O102" s="41"/>
      <c r="P102" s="41"/>
      <c r="Q102" s="41"/>
      <c r="R102" s="41"/>
      <c r="S102" s="41"/>
      <c r="T102" s="77"/>
      <c r="AT102" s="23" t="s">
        <v>132</v>
      </c>
      <c r="AU102" s="23" t="s">
        <v>82</v>
      </c>
    </row>
    <row r="103" spans="2:51" s="12" customFormat="1" ht="13.5">
      <c r="B103" s="222"/>
      <c r="C103" s="223"/>
      <c r="D103" s="205" t="s">
        <v>195</v>
      </c>
      <c r="E103" s="224" t="s">
        <v>22</v>
      </c>
      <c r="F103" s="225" t="s">
        <v>209</v>
      </c>
      <c r="G103" s="223"/>
      <c r="H103" s="224" t="s">
        <v>22</v>
      </c>
      <c r="I103" s="226"/>
      <c r="J103" s="223"/>
      <c r="K103" s="223"/>
      <c r="L103" s="227"/>
      <c r="M103" s="228"/>
      <c r="N103" s="229"/>
      <c r="O103" s="229"/>
      <c r="P103" s="229"/>
      <c r="Q103" s="229"/>
      <c r="R103" s="229"/>
      <c r="S103" s="229"/>
      <c r="T103" s="230"/>
      <c r="AT103" s="231" t="s">
        <v>195</v>
      </c>
      <c r="AU103" s="231" t="s">
        <v>82</v>
      </c>
      <c r="AV103" s="12" t="s">
        <v>24</v>
      </c>
      <c r="AW103" s="12" t="s">
        <v>197</v>
      </c>
      <c r="AX103" s="12" t="s">
        <v>75</v>
      </c>
      <c r="AY103" s="231" t="s">
        <v>124</v>
      </c>
    </row>
    <row r="104" spans="2:51" s="13" customFormat="1" ht="13.5">
      <c r="B104" s="232"/>
      <c r="C104" s="233"/>
      <c r="D104" s="205" t="s">
        <v>195</v>
      </c>
      <c r="E104" s="234" t="s">
        <v>22</v>
      </c>
      <c r="F104" s="235" t="s">
        <v>198</v>
      </c>
      <c r="G104" s="233"/>
      <c r="H104" s="236">
        <v>230</v>
      </c>
      <c r="I104" s="237"/>
      <c r="J104" s="233"/>
      <c r="K104" s="233"/>
      <c r="L104" s="238"/>
      <c r="M104" s="239"/>
      <c r="N104" s="240"/>
      <c r="O104" s="240"/>
      <c r="P104" s="240"/>
      <c r="Q104" s="240"/>
      <c r="R104" s="240"/>
      <c r="S104" s="240"/>
      <c r="T104" s="241"/>
      <c r="AT104" s="242" t="s">
        <v>195</v>
      </c>
      <c r="AU104" s="242" t="s">
        <v>82</v>
      </c>
      <c r="AV104" s="13" t="s">
        <v>82</v>
      </c>
      <c r="AW104" s="13" t="s">
        <v>197</v>
      </c>
      <c r="AX104" s="13" t="s">
        <v>75</v>
      </c>
      <c r="AY104" s="242" t="s">
        <v>124</v>
      </c>
    </row>
    <row r="105" spans="2:51" s="12" customFormat="1" ht="13.5">
      <c r="B105" s="222"/>
      <c r="C105" s="223"/>
      <c r="D105" s="205" t="s">
        <v>195</v>
      </c>
      <c r="E105" s="224" t="s">
        <v>22</v>
      </c>
      <c r="F105" s="225" t="s">
        <v>202</v>
      </c>
      <c r="G105" s="223"/>
      <c r="H105" s="224" t="s">
        <v>22</v>
      </c>
      <c r="I105" s="226"/>
      <c r="J105" s="223"/>
      <c r="K105" s="223"/>
      <c r="L105" s="227"/>
      <c r="M105" s="228"/>
      <c r="N105" s="229"/>
      <c r="O105" s="229"/>
      <c r="P105" s="229"/>
      <c r="Q105" s="229"/>
      <c r="R105" s="229"/>
      <c r="S105" s="229"/>
      <c r="T105" s="230"/>
      <c r="AT105" s="231" t="s">
        <v>195</v>
      </c>
      <c r="AU105" s="231" t="s">
        <v>82</v>
      </c>
      <c r="AV105" s="12" t="s">
        <v>24</v>
      </c>
      <c r="AW105" s="12" t="s">
        <v>197</v>
      </c>
      <c r="AX105" s="12" t="s">
        <v>75</v>
      </c>
      <c r="AY105" s="231" t="s">
        <v>124</v>
      </c>
    </row>
    <row r="106" spans="2:51" s="13" customFormat="1" ht="13.5">
      <c r="B106" s="232"/>
      <c r="C106" s="233"/>
      <c r="D106" s="205" t="s">
        <v>195</v>
      </c>
      <c r="E106" s="234" t="s">
        <v>22</v>
      </c>
      <c r="F106" s="235" t="s">
        <v>203</v>
      </c>
      <c r="G106" s="233"/>
      <c r="H106" s="236">
        <v>2200</v>
      </c>
      <c r="I106" s="237"/>
      <c r="J106" s="233"/>
      <c r="K106" s="233"/>
      <c r="L106" s="238"/>
      <c r="M106" s="239"/>
      <c r="N106" s="240"/>
      <c r="O106" s="240"/>
      <c r="P106" s="240"/>
      <c r="Q106" s="240"/>
      <c r="R106" s="240"/>
      <c r="S106" s="240"/>
      <c r="T106" s="241"/>
      <c r="AT106" s="242" t="s">
        <v>195</v>
      </c>
      <c r="AU106" s="242" t="s">
        <v>82</v>
      </c>
      <c r="AV106" s="13" t="s">
        <v>82</v>
      </c>
      <c r="AW106" s="13" t="s">
        <v>197</v>
      </c>
      <c r="AX106" s="13" t="s">
        <v>75</v>
      </c>
      <c r="AY106" s="242" t="s">
        <v>124</v>
      </c>
    </row>
    <row r="107" spans="2:65" s="1" customFormat="1" ht="25.5" customHeight="1">
      <c r="B107" s="40"/>
      <c r="C107" s="193" t="s">
        <v>145</v>
      </c>
      <c r="D107" s="193" t="s">
        <v>125</v>
      </c>
      <c r="E107" s="194" t="s">
        <v>210</v>
      </c>
      <c r="F107" s="195" t="s">
        <v>211</v>
      </c>
      <c r="G107" s="196" t="s">
        <v>212</v>
      </c>
      <c r="H107" s="197">
        <v>440</v>
      </c>
      <c r="I107" s="198"/>
      <c r="J107" s="199">
        <f>ROUND(I107*H107,2)</f>
        <v>0</v>
      </c>
      <c r="K107" s="195" t="s">
        <v>129</v>
      </c>
      <c r="L107" s="60"/>
      <c r="M107" s="200" t="s">
        <v>22</v>
      </c>
      <c r="N107" s="201" t="s">
        <v>46</v>
      </c>
      <c r="O107" s="41"/>
      <c r="P107" s="202">
        <f>O107*H107</f>
        <v>0</v>
      </c>
      <c r="Q107" s="202">
        <v>0</v>
      </c>
      <c r="R107" s="202">
        <f>Q107*H107</f>
        <v>0</v>
      </c>
      <c r="S107" s="202">
        <v>0</v>
      </c>
      <c r="T107" s="203">
        <f>S107*H107</f>
        <v>0</v>
      </c>
      <c r="AR107" s="23" t="s">
        <v>145</v>
      </c>
      <c r="AT107" s="23" t="s">
        <v>125</v>
      </c>
      <c r="AU107" s="23" t="s">
        <v>82</v>
      </c>
      <c r="AY107" s="23" t="s">
        <v>124</v>
      </c>
      <c r="BE107" s="204">
        <f>IF(N107="základní",J107,0)</f>
        <v>0</v>
      </c>
      <c r="BF107" s="204">
        <f>IF(N107="snížená",J107,0)</f>
        <v>0</v>
      </c>
      <c r="BG107" s="204">
        <f>IF(N107="zákl. přenesená",J107,0)</f>
        <v>0</v>
      </c>
      <c r="BH107" s="204">
        <f>IF(N107="sníž. přenesená",J107,0)</f>
        <v>0</v>
      </c>
      <c r="BI107" s="204">
        <f>IF(N107="nulová",J107,0)</f>
        <v>0</v>
      </c>
      <c r="BJ107" s="23" t="s">
        <v>24</v>
      </c>
      <c r="BK107" s="204">
        <f>ROUND(I107*H107,2)</f>
        <v>0</v>
      </c>
      <c r="BL107" s="23" t="s">
        <v>145</v>
      </c>
      <c r="BM107" s="23" t="s">
        <v>213</v>
      </c>
    </row>
    <row r="108" spans="2:47" s="1" customFormat="1" ht="168">
      <c r="B108" s="40"/>
      <c r="C108" s="62"/>
      <c r="D108" s="205" t="s">
        <v>193</v>
      </c>
      <c r="E108" s="62"/>
      <c r="F108" s="208" t="s">
        <v>214</v>
      </c>
      <c r="G108" s="62"/>
      <c r="H108" s="62"/>
      <c r="I108" s="164"/>
      <c r="J108" s="62"/>
      <c r="K108" s="62"/>
      <c r="L108" s="60"/>
      <c r="M108" s="207"/>
      <c r="N108" s="41"/>
      <c r="O108" s="41"/>
      <c r="P108" s="41"/>
      <c r="Q108" s="41"/>
      <c r="R108" s="41"/>
      <c r="S108" s="41"/>
      <c r="T108" s="77"/>
      <c r="AT108" s="23" t="s">
        <v>193</v>
      </c>
      <c r="AU108" s="23" t="s">
        <v>82</v>
      </c>
    </row>
    <row r="109" spans="2:51" s="12" customFormat="1" ht="13.5">
      <c r="B109" s="222"/>
      <c r="C109" s="223"/>
      <c r="D109" s="205" t="s">
        <v>195</v>
      </c>
      <c r="E109" s="224" t="s">
        <v>22</v>
      </c>
      <c r="F109" s="225" t="s">
        <v>202</v>
      </c>
      <c r="G109" s="223"/>
      <c r="H109" s="224" t="s">
        <v>22</v>
      </c>
      <c r="I109" s="226"/>
      <c r="J109" s="223"/>
      <c r="K109" s="223"/>
      <c r="L109" s="227"/>
      <c r="M109" s="228"/>
      <c r="N109" s="229"/>
      <c r="O109" s="229"/>
      <c r="P109" s="229"/>
      <c r="Q109" s="229"/>
      <c r="R109" s="229"/>
      <c r="S109" s="229"/>
      <c r="T109" s="230"/>
      <c r="AT109" s="231" t="s">
        <v>195</v>
      </c>
      <c r="AU109" s="231" t="s">
        <v>82</v>
      </c>
      <c r="AV109" s="12" t="s">
        <v>24</v>
      </c>
      <c r="AW109" s="12" t="s">
        <v>197</v>
      </c>
      <c r="AX109" s="12" t="s">
        <v>75</v>
      </c>
      <c r="AY109" s="231" t="s">
        <v>124</v>
      </c>
    </row>
    <row r="110" spans="2:51" s="13" customFormat="1" ht="13.5">
      <c r="B110" s="232"/>
      <c r="C110" s="233"/>
      <c r="D110" s="205" t="s">
        <v>195</v>
      </c>
      <c r="E110" s="234" t="s">
        <v>22</v>
      </c>
      <c r="F110" s="235" t="s">
        <v>215</v>
      </c>
      <c r="G110" s="233"/>
      <c r="H110" s="236">
        <v>440</v>
      </c>
      <c r="I110" s="237"/>
      <c r="J110" s="233"/>
      <c r="K110" s="233"/>
      <c r="L110" s="238"/>
      <c r="M110" s="239"/>
      <c r="N110" s="240"/>
      <c r="O110" s="240"/>
      <c r="P110" s="240"/>
      <c r="Q110" s="240"/>
      <c r="R110" s="240"/>
      <c r="S110" s="240"/>
      <c r="T110" s="241"/>
      <c r="AT110" s="242" t="s">
        <v>195</v>
      </c>
      <c r="AU110" s="242" t="s">
        <v>82</v>
      </c>
      <c r="AV110" s="13" t="s">
        <v>82</v>
      </c>
      <c r="AW110" s="13" t="s">
        <v>197</v>
      </c>
      <c r="AX110" s="13" t="s">
        <v>75</v>
      </c>
      <c r="AY110" s="242" t="s">
        <v>124</v>
      </c>
    </row>
    <row r="111" spans="2:65" s="1" customFormat="1" ht="16.5" customHeight="1">
      <c r="B111" s="40"/>
      <c r="C111" s="193" t="s">
        <v>149</v>
      </c>
      <c r="D111" s="193" t="s">
        <v>125</v>
      </c>
      <c r="E111" s="194" t="s">
        <v>216</v>
      </c>
      <c r="F111" s="195" t="s">
        <v>217</v>
      </c>
      <c r="G111" s="196" t="s">
        <v>212</v>
      </c>
      <c r="H111" s="197">
        <v>990</v>
      </c>
      <c r="I111" s="198"/>
      <c r="J111" s="199">
        <f>ROUND(I111*H111,2)</f>
        <v>0</v>
      </c>
      <c r="K111" s="195" t="s">
        <v>22</v>
      </c>
      <c r="L111" s="60"/>
      <c r="M111" s="200" t="s">
        <v>22</v>
      </c>
      <c r="N111" s="201" t="s">
        <v>46</v>
      </c>
      <c r="O111" s="41"/>
      <c r="P111" s="202">
        <f>O111*H111</f>
        <v>0</v>
      </c>
      <c r="Q111" s="202">
        <v>0</v>
      </c>
      <c r="R111" s="202">
        <f>Q111*H111</f>
        <v>0</v>
      </c>
      <c r="S111" s="202">
        <v>0</v>
      </c>
      <c r="T111" s="203">
        <f>S111*H111</f>
        <v>0</v>
      </c>
      <c r="AR111" s="23" t="s">
        <v>145</v>
      </c>
      <c r="AT111" s="23" t="s">
        <v>125</v>
      </c>
      <c r="AU111" s="23" t="s">
        <v>82</v>
      </c>
      <c r="AY111" s="23" t="s">
        <v>124</v>
      </c>
      <c r="BE111" s="204">
        <f>IF(N111="základní",J111,0)</f>
        <v>0</v>
      </c>
      <c r="BF111" s="204">
        <f>IF(N111="snížená",J111,0)</f>
        <v>0</v>
      </c>
      <c r="BG111" s="204">
        <f>IF(N111="zákl. přenesená",J111,0)</f>
        <v>0</v>
      </c>
      <c r="BH111" s="204">
        <f>IF(N111="sníž. přenesená",J111,0)</f>
        <v>0</v>
      </c>
      <c r="BI111" s="204">
        <f>IF(N111="nulová",J111,0)</f>
        <v>0</v>
      </c>
      <c r="BJ111" s="23" t="s">
        <v>24</v>
      </c>
      <c r="BK111" s="204">
        <f>ROUND(I111*H111,2)</f>
        <v>0</v>
      </c>
      <c r="BL111" s="23" t="s">
        <v>145</v>
      </c>
      <c r="BM111" s="23" t="s">
        <v>218</v>
      </c>
    </row>
    <row r="112" spans="2:51" s="13" customFormat="1" ht="13.5">
      <c r="B112" s="232"/>
      <c r="C112" s="233"/>
      <c r="D112" s="205" t="s">
        <v>195</v>
      </c>
      <c r="E112" s="234" t="s">
        <v>22</v>
      </c>
      <c r="F112" s="235" t="s">
        <v>219</v>
      </c>
      <c r="G112" s="233"/>
      <c r="H112" s="236">
        <v>990</v>
      </c>
      <c r="I112" s="237"/>
      <c r="J112" s="233"/>
      <c r="K112" s="233"/>
      <c r="L112" s="238"/>
      <c r="M112" s="239"/>
      <c r="N112" s="240"/>
      <c r="O112" s="240"/>
      <c r="P112" s="240"/>
      <c r="Q112" s="240"/>
      <c r="R112" s="240"/>
      <c r="S112" s="240"/>
      <c r="T112" s="241"/>
      <c r="AT112" s="242" t="s">
        <v>195</v>
      </c>
      <c r="AU112" s="242" t="s">
        <v>82</v>
      </c>
      <c r="AV112" s="13" t="s">
        <v>82</v>
      </c>
      <c r="AW112" s="13" t="s">
        <v>197</v>
      </c>
      <c r="AX112" s="13" t="s">
        <v>75</v>
      </c>
      <c r="AY112" s="242" t="s">
        <v>124</v>
      </c>
    </row>
    <row r="113" spans="2:65" s="1" customFormat="1" ht="25.5" customHeight="1">
      <c r="B113" s="40"/>
      <c r="C113" s="193" t="s">
        <v>153</v>
      </c>
      <c r="D113" s="193" t="s">
        <v>125</v>
      </c>
      <c r="E113" s="194" t="s">
        <v>220</v>
      </c>
      <c r="F113" s="195" t="s">
        <v>221</v>
      </c>
      <c r="G113" s="196" t="s">
        <v>212</v>
      </c>
      <c r="H113" s="197">
        <v>3402</v>
      </c>
      <c r="I113" s="198"/>
      <c r="J113" s="199">
        <f>ROUND(I113*H113,2)</f>
        <v>0</v>
      </c>
      <c r="K113" s="195" t="s">
        <v>129</v>
      </c>
      <c r="L113" s="60"/>
      <c r="M113" s="200" t="s">
        <v>22</v>
      </c>
      <c r="N113" s="201" t="s">
        <v>46</v>
      </c>
      <c r="O113" s="41"/>
      <c r="P113" s="202">
        <f>O113*H113</f>
        <v>0</v>
      </c>
      <c r="Q113" s="202">
        <v>0</v>
      </c>
      <c r="R113" s="202">
        <f>Q113*H113</f>
        <v>0</v>
      </c>
      <c r="S113" s="202">
        <v>0</v>
      </c>
      <c r="T113" s="203">
        <f>S113*H113</f>
        <v>0</v>
      </c>
      <c r="AR113" s="23" t="s">
        <v>145</v>
      </c>
      <c r="AT113" s="23" t="s">
        <v>125</v>
      </c>
      <c r="AU113" s="23" t="s">
        <v>82</v>
      </c>
      <c r="AY113" s="23" t="s">
        <v>124</v>
      </c>
      <c r="BE113" s="204">
        <f>IF(N113="základní",J113,0)</f>
        <v>0</v>
      </c>
      <c r="BF113" s="204">
        <f>IF(N113="snížená",J113,0)</f>
        <v>0</v>
      </c>
      <c r="BG113" s="204">
        <f>IF(N113="zákl. přenesená",J113,0)</f>
        <v>0</v>
      </c>
      <c r="BH113" s="204">
        <f>IF(N113="sníž. přenesená",J113,0)</f>
        <v>0</v>
      </c>
      <c r="BI113" s="204">
        <f>IF(N113="nulová",J113,0)</f>
        <v>0</v>
      </c>
      <c r="BJ113" s="23" t="s">
        <v>24</v>
      </c>
      <c r="BK113" s="204">
        <f>ROUND(I113*H113,2)</f>
        <v>0</v>
      </c>
      <c r="BL113" s="23" t="s">
        <v>145</v>
      </c>
      <c r="BM113" s="23" t="s">
        <v>222</v>
      </c>
    </row>
    <row r="114" spans="2:47" s="1" customFormat="1" ht="168">
      <c r="B114" s="40"/>
      <c r="C114" s="62"/>
      <c r="D114" s="205" t="s">
        <v>193</v>
      </c>
      <c r="E114" s="62"/>
      <c r="F114" s="208" t="s">
        <v>223</v>
      </c>
      <c r="G114" s="62"/>
      <c r="H114" s="62"/>
      <c r="I114" s="164"/>
      <c r="J114" s="62"/>
      <c r="K114" s="62"/>
      <c r="L114" s="60"/>
      <c r="M114" s="207"/>
      <c r="N114" s="41"/>
      <c r="O114" s="41"/>
      <c r="P114" s="41"/>
      <c r="Q114" s="41"/>
      <c r="R114" s="41"/>
      <c r="S114" s="41"/>
      <c r="T114" s="77"/>
      <c r="AT114" s="23" t="s">
        <v>193</v>
      </c>
      <c r="AU114" s="23" t="s">
        <v>82</v>
      </c>
    </row>
    <row r="115" spans="2:51" s="12" customFormat="1" ht="13.5">
      <c r="B115" s="222"/>
      <c r="C115" s="223"/>
      <c r="D115" s="205" t="s">
        <v>195</v>
      </c>
      <c r="E115" s="224" t="s">
        <v>22</v>
      </c>
      <c r="F115" s="225" t="s">
        <v>224</v>
      </c>
      <c r="G115" s="223"/>
      <c r="H115" s="224" t="s">
        <v>22</v>
      </c>
      <c r="I115" s="226"/>
      <c r="J115" s="223"/>
      <c r="K115" s="223"/>
      <c r="L115" s="227"/>
      <c r="M115" s="228"/>
      <c r="N115" s="229"/>
      <c r="O115" s="229"/>
      <c r="P115" s="229"/>
      <c r="Q115" s="229"/>
      <c r="R115" s="229"/>
      <c r="S115" s="229"/>
      <c r="T115" s="230"/>
      <c r="AT115" s="231" t="s">
        <v>195</v>
      </c>
      <c r="AU115" s="231" t="s">
        <v>82</v>
      </c>
      <c r="AV115" s="12" t="s">
        <v>24</v>
      </c>
      <c r="AW115" s="12" t="s">
        <v>197</v>
      </c>
      <c r="AX115" s="12" t="s">
        <v>75</v>
      </c>
      <c r="AY115" s="231" t="s">
        <v>124</v>
      </c>
    </row>
    <row r="116" spans="2:51" s="13" customFormat="1" ht="13.5">
      <c r="B116" s="232"/>
      <c r="C116" s="233"/>
      <c r="D116" s="205" t="s">
        <v>195</v>
      </c>
      <c r="E116" s="234" t="s">
        <v>22</v>
      </c>
      <c r="F116" s="235" t="s">
        <v>225</v>
      </c>
      <c r="G116" s="233"/>
      <c r="H116" s="236">
        <v>3402</v>
      </c>
      <c r="I116" s="237"/>
      <c r="J116" s="233"/>
      <c r="K116" s="233"/>
      <c r="L116" s="238"/>
      <c r="M116" s="239"/>
      <c r="N116" s="240"/>
      <c r="O116" s="240"/>
      <c r="P116" s="240"/>
      <c r="Q116" s="240"/>
      <c r="R116" s="240"/>
      <c r="S116" s="240"/>
      <c r="T116" s="241"/>
      <c r="AT116" s="242" t="s">
        <v>195</v>
      </c>
      <c r="AU116" s="242" t="s">
        <v>82</v>
      </c>
      <c r="AV116" s="13" t="s">
        <v>82</v>
      </c>
      <c r="AW116" s="13" t="s">
        <v>197</v>
      </c>
      <c r="AX116" s="13" t="s">
        <v>75</v>
      </c>
      <c r="AY116" s="242" t="s">
        <v>124</v>
      </c>
    </row>
    <row r="117" spans="2:65" s="1" customFormat="1" ht="25.5" customHeight="1">
      <c r="B117" s="40"/>
      <c r="C117" s="193" t="s">
        <v>157</v>
      </c>
      <c r="D117" s="193" t="s">
        <v>125</v>
      </c>
      <c r="E117" s="194" t="s">
        <v>226</v>
      </c>
      <c r="F117" s="195" t="s">
        <v>227</v>
      </c>
      <c r="G117" s="196" t="s">
        <v>212</v>
      </c>
      <c r="H117" s="197">
        <v>165</v>
      </c>
      <c r="I117" s="198"/>
      <c r="J117" s="199">
        <f>ROUND(I117*H117,2)</f>
        <v>0</v>
      </c>
      <c r="K117" s="195" t="s">
        <v>129</v>
      </c>
      <c r="L117" s="60"/>
      <c r="M117" s="200" t="s">
        <v>22</v>
      </c>
      <c r="N117" s="201" t="s">
        <v>46</v>
      </c>
      <c r="O117" s="41"/>
      <c r="P117" s="202">
        <f>O117*H117</f>
        <v>0</v>
      </c>
      <c r="Q117" s="202">
        <v>0</v>
      </c>
      <c r="R117" s="202">
        <f>Q117*H117</f>
        <v>0</v>
      </c>
      <c r="S117" s="202">
        <v>0</v>
      </c>
      <c r="T117" s="203">
        <f>S117*H117</f>
        <v>0</v>
      </c>
      <c r="AR117" s="23" t="s">
        <v>145</v>
      </c>
      <c r="AT117" s="23" t="s">
        <v>125</v>
      </c>
      <c r="AU117" s="23" t="s">
        <v>82</v>
      </c>
      <c r="AY117" s="23" t="s">
        <v>124</v>
      </c>
      <c r="BE117" s="204">
        <f>IF(N117="základní",J117,0)</f>
        <v>0</v>
      </c>
      <c r="BF117" s="204">
        <f>IF(N117="snížená",J117,0)</f>
        <v>0</v>
      </c>
      <c r="BG117" s="204">
        <f>IF(N117="zákl. přenesená",J117,0)</f>
        <v>0</v>
      </c>
      <c r="BH117" s="204">
        <f>IF(N117="sníž. přenesená",J117,0)</f>
        <v>0</v>
      </c>
      <c r="BI117" s="204">
        <f>IF(N117="nulová",J117,0)</f>
        <v>0</v>
      </c>
      <c r="BJ117" s="23" t="s">
        <v>24</v>
      </c>
      <c r="BK117" s="204">
        <f>ROUND(I117*H117,2)</f>
        <v>0</v>
      </c>
      <c r="BL117" s="23" t="s">
        <v>145</v>
      </c>
      <c r="BM117" s="23" t="s">
        <v>228</v>
      </c>
    </row>
    <row r="118" spans="2:47" s="1" customFormat="1" ht="84">
      <c r="B118" s="40"/>
      <c r="C118" s="62"/>
      <c r="D118" s="205" t="s">
        <v>193</v>
      </c>
      <c r="E118" s="62"/>
      <c r="F118" s="208" t="s">
        <v>229</v>
      </c>
      <c r="G118" s="62"/>
      <c r="H118" s="62"/>
      <c r="I118" s="164"/>
      <c r="J118" s="62"/>
      <c r="K118" s="62"/>
      <c r="L118" s="60"/>
      <c r="M118" s="207"/>
      <c r="N118" s="41"/>
      <c r="O118" s="41"/>
      <c r="P118" s="41"/>
      <c r="Q118" s="41"/>
      <c r="R118" s="41"/>
      <c r="S118" s="41"/>
      <c r="T118" s="77"/>
      <c r="AT118" s="23" t="s">
        <v>193</v>
      </c>
      <c r="AU118" s="23" t="s">
        <v>82</v>
      </c>
    </row>
    <row r="119" spans="2:51" s="12" customFormat="1" ht="13.5">
      <c r="B119" s="222"/>
      <c r="C119" s="223"/>
      <c r="D119" s="205" t="s">
        <v>195</v>
      </c>
      <c r="E119" s="224" t="s">
        <v>22</v>
      </c>
      <c r="F119" s="225" t="s">
        <v>230</v>
      </c>
      <c r="G119" s="223"/>
      <c r="H119" s="224" t="s">
        <v>22</v>
      </c>
      <c r="I119" s="226"/>
      <c r="J119" s="223"/>
      <c r="K119" s="223"/>
      <c r="L119" s="227"/>
      <c r="M119" s="228"/>
      <c r="N119" s="229"/>
      <c r="O119" s="229"/>
      <c r="P119" s="229"/>
      <c r="Q119" s="229"/>
      <c r="R119" s="229"/>
      <c r="S119" s="229"/>
      <c r="T119" s="230"/>
      <c r="AT119" s="231" t="s">
        <v>195</v>
      </c>
      <c r="AU119" s="231" t="s">
        <v>82</v>
      </c>
      <c r="AV119" s="12" t="s">
        <v>24</v>
      </c>
      <c r="AW119" s="12" t="s">
        <v>197</v>
      </c>
      <c r="AX119" s="12" t="s">
        <v>75</v>
      </c>
      <c r="AY119" s="231" t="s">
        <v>124</v>
      </c>
    </row>
    <row r="120" spans="2:51" s="13" customFormat="1" ht="13.5">
      <c r="B120" s="232"/>
      <c r="C120" s="233"/>
      <c r="D120" s="205" t="s">
        <v>195</v>
      </c>
      <c r="E120" s="234" t="s">
        <v>22</v>
      </c>
      <c r="F120" s="235" t="s">
        <v>231</v>
      </c>
      <c r="G120" s="233"/>
      <c r="H120" s="236">
        <v>165</v>
      </c>
      <c r="I120" s="237"/>
      <c r="J120" s="233"/>
      <c r="K120" s="233"/>
      <c r="L120" s="238"/>
      <c r="M120" s="239"/>
      <c r="N120" s="240"/>
      <c r="O120" s="240"/>
      <c r="P120" s="240"/>
      <c r="Q120" s="240"/>
      <c r="R120" s="240"/>
      <c r="S120" s="240"/>
      <c r="T120" s="241"/>
      <c r="AT120" s="242" t="s">
        <v>195</v>
      </c>
      <c r="AU120" s="242" t="s">
        <v>82</v>
      </c>
      <c r="AV120" s="13" t="s">
        <v>82</v>
      </c>
      <c r="AW120" s="13" t="s">
        <v>197</v>
      </c>
      <c r="AX120" s="13" t="s">
        <v>75</v>
      </c>
      <c r="AY120" s="242" t="s">
        <v>124</v>
      </c>
    </row>
    <row r="121" spans="2:65" s="1" customFormat="1" ht="38.25" customHeight="1">
      <c r="B121" s="40"/>
      <c r="C121" s="193" t="s">
        <v>161</v>
      </c>
      <c r="D121" s="193" t="s">
        <v>125</v>
      </c>
      <c r="E121" s="194" t="s">
        <v>232</v>
      </c>
      <c r="F121" s="195" t="s">
        <v>233</v>
      </c>
      <c r="G121" s="196" t="s">
        <v>212</v>
      </c>
      <c r="H121" s="197">
        <v>4997</v>
      </c>
      <c r="I121" s="198"/>
      <c r="J121" s="199">
        <f>ROUND(I121*H121,2)</f>
        <v>0</v>
      </c>
      <c r="K121" s="195" t="s">
        <v>22</v>
      </c>
      <c r="L121" s="60"/>
      <c r="M121" s="200" t="s">
        <v>22</v>
      </c>
      <c r="N121" s="201" t="s">
        <v>46</v>
      </c>
      <c r="O121" s="41"/>
      <c r="P121" s="202">
        <f>O121*H121</f>
        <v>0</v>
      </c>
      <c r="Q121" s="202">
        <v>0</v>
      </c>
      <c r="R121" s="202">
        <f>Q121*H121</f>
        <v>0</v>
      </c>
      <c r="S121" s="202">
        <v>0</v>
      </c>
      <c r="T121" s="203">
        <f>S121*H121</f>
        <v>0</v>
      </c>
      <c r="AR121" s="23" t="s">
        <v>145</v>
      </c>
      <c r="AT121" s="23" t="s">
        <v>125</v>
      </c>
      <c r="AU121" s="23" t="s">
        <v>82</v>
      </c>
      <c r="AY121" s="23" t="s">
        <v>124</v>
      </c>
      <c r="BE121" s="204">
        <f>IF(N121="základní",J121,0)</f>
        <v>0</v>
      </c>
      <c r="BF121" s="204">
        <f>IF(N121="snížená",J121,0)</f>
        <v>0</v>
      </c>
      <c r="BG121" s="204">
        <f>IF(N121="zákl. přenesená",J121,0)</f>
        <v>0</v>
      </c>
      <c r="BH121" s="204">
        <f>IF(N121="sníž. přenesená",J121,0)</f>
        <v>0</v>
      </c>
      <c r="BI121" s="204">
        <f>IF(N121="nulová",J121,0)</f>
        <v>0</v>
      </c>
      <c r="BJ121" s="23" t="s">
        <v>24</v>
      </c>
      <c r="BK121" s="204">
        <f>ROUND(I121*H121,2)</f>
        <v>0</v>
      </c>
      <c r="BL121" s="23" t="s">
        <v>145</v>
      </c>
      <c r="BM121" s="23" t="s">
        <v>234</v>
      </c>
    </row>
    <row r="122" spans="2:51" s="12" customFormat="1" ht="13.5">
      <c r="B122" s="222"/>
      <c r="C122" s="223"/>
      <c r="D122" s="205" t="s">
        <v>195</v>
      </c>
      <c r="E122" s="224" t="s">
        <v>22</v>
      </c>
      <c r="F122" s="225" t="s">
        <v>202</v>
      </c>
      <c r="G122" s="223"/>
      <c r="H122" s="224" t="s">
        <v>22</v>
      </c>
      <c r="I122" s="226"/>
      <c r="J122" s="223"/>
      <c r="K122" s="223"/>
      <c r="L122" s="227"/>
      <c r="M122" s="228"/>
      <c r="N122" s="229"/>
      <c r="O122" s="229"/>
      <c r="P122" s="229"/>
      <c r="Q122" s="229"/>
      <c r="R122" s="229"/>
      <c r="S122" s="229"/>
      <c r="T122" s="230"/>
      <c r="AT122" s="231" t="s">
        <v>195</v>
      </c>
      <c r="AU122" s="231" t="s">
        <v>82</v>
      </c>
      <c r="AV122" s="12" t="s">
        <v>24</v>
      </c>
      <c r="AW122" s="12" t="s">
        <v>197</v>
      </c>
      <c r="AX122" s="12" t="s">
        <v>75</v>
      </c>
      <c r="AY122" s="231" t="s">
        <v>124</v>
      </c>
    </row>
    <row r="123" spans="2:51" s="13" customFormat="1" ht="13.5">
      <c r="B123" s="232"/>
      <c r="C123" s="233"/>
      <c r="D123" s="205" t="s">
        <v>195</v>
      </c>
      <c r="E123" s="234" t="s">
        <v>22</v>
      </c>
      <c r="F123" s="235" t="s">
        <v>235</v>
      </c>
      <c r="G123" s="233"/>
      <c r="H123" s="236">
        <v>440</v>
      </c>
      <c r="I123" s="237"/>
      <c r="J123" s="233"/>
      <c r="K123" s="233"/>
      <c r="L123" s="238"/>
      <c r="M123" s="239"/>
      <c r="N123" s="240"/>
      <c r="O123" s="240"/>
      <c r="P123" s="240"/>
      <c r="Q123" s="240"/>
      <c r="R123" s="240"/>
      <c r="S123" s="240"/>
      <c r="T123" s="241"/>
      <c r="AT123" s="242" t="s">
        <v>195</v>
      </c>
      <c r="AU123" s="242" t="s">
        <v>82</v>
      </c>
      <c r="AV123" s="13" t="s">
        <v>82</v>
      </c>
      <c r="AW123" s="13" t="s">
        <v>197</v>
      </c>
      <c r="AX123" s="13" t="s">
        <v>75</v>
      </c>
      <c r="AY123" s="242" t="s">
        <v>124</v>
      </c>
    </row>
    <row r="124" spans="2:51" s="12" customFormat="1" ht="13.5">
      <c r="B124" s="222"/>
      <c r="C124" s="223"/>
      <c r="D124" s="205" t="s">
        <v>195</v>
      </c>
      <c r="E124" s="224" t="s">
        <v>22</v>
      </c>
      <c r="F124" s="225" t="s">
        <v>236</v>
      </c>
      <c r="G124" s="223"/>
      <c r="H124" s="224" t="s">
        <v>22</v>
      </c>
      <c r="I124" s="226"/>
      <c r="J124" s="223"/>
      <c r="K124" s="223"/>
      <c r="L124" s="227"/>
      <c r="M124" s="228"/>
      <c r="N124" s="229"/>
      <c r="O124" s="229"/>
      <c r="P124" s="229"/>
      <c r="Q124" s="229"/>
      <c r="R124" s="229"/>
      <c r="S124" s="229"/>
      <c r="T124" s="230"/>
      <c r="AT124" s="231" t="s">
        <v>195</v>
      </c>
      <c r="AU124" s="231" t="s">
        <v>82</v>
      </c>
      <c r="AV124" s="12" t="s">
        <v>24</v>
      </c>
      <c r="AW124" s="12" t="s">
        <v>197</v>
      </c>
      <c r="AX124" s="12" t="s">
        <v>75</v>
      </c>
      <c r="AY124" s="231" t="s">
        <v>124</v>
      </c>
    </row>
    <row r="125" spans="2:51" s="13" customFormat="1" ht="13.5">
      <c r="B125" s="232"/>
      <c r="C125" s="233"/>
      <c r="D125" s="205" t="s">
        <v>195</v>
      </c>
      <c r="E125" s="234" t="s">
        <v>22</v>
      </c>
      <c r="F125" s="235" t="s">
        <v>237</v>
      </c>
      <c r="G125" s="233"/>
      <c r="H125" s="236">
        <v>990</v>
      </c>
      <c r="I125" s="237"/>
      <c r="J125" s="233"/>
      <c r="K125" s="233"/>
      <c r="L125" s="238"/>
      <c r="M125" s="239"/>
      <c r="N125" s="240"/>
      <c r="O125" s="240"/>
      <c r="P125" s="240"/>
      <c r="Q125" s="240"/>
      <c r="R125" s="240"/>
      <c r="S125" s="240"/>
      <c r="T125" s="241"/>
      <c r="AT125" s="242" t="s">
        <v>195</v>
      </c>
      <c r="AU125" s="242" t="s">
        <v>82</v>
      </c>
      <c r="AV125" s="13" t="s">
        <v>82</v>
      </c>
      <c r="AW125" s="13" t="s">
        <v>197</v>
      </c>
      <c r="AX125" s="13" t="s">
        <v>75</v>
      </c>
      <c r="AY125" s="242" t="s">
        <v>124</v>
      </c>
    </row>
    <row r="126" spans="2:51" s="12" customFormat="1" ht="13.5">
      <c r="B126" s="222"/>
      <c r="C126" s="223"/>
      <c r="D126" s="205" t="s">
        <v>195</v>
      </c>
      <c r="E126" s="224" t="s">
        <v>22</v>
      </c>
      <c r="F126" s="225" t="s">
        <v>238</v>
      </c>
      <c r="G126" s="223"/>
      <c r="H126" s="224" t="s">
        <v>22</v>
      </c>
      <c r="I126" s="226"/>
      <c r="J126" s="223"/>
      <c r="K126" s="223"/>
      <c r="L126" s="227"/>
      <c r="M126" s="228"/>
      <c r="N126" s="229"/>
      <c r="O126" s="229"/>
      <c r="P126" s="229"/>
      <c r="Q126" s="229"/>
      <c r="R126" s="229"/>
      <c r="S126" s="229"/>
      <c r="T126" s="230"/>
      <c r="AT126" s="231" t="s">
        <v>195</v>
      </c>
      <c r="AU126" s="231" t="s">
        <v>82</v>
      </c>
      <c r="AV126" s="12" t="s">
        <v>24</v>
      </c>
      <c r="AW126" s="12" t="s">
        <v>197</v>
      </c>
      <c r="AX126" s="12" t="s">
        <v>75</v>
      </c>
      <c r="AY126" s="231" t="s">
        <v>124</v>
      </c>
    </row>
    <row r="127" spans="2:51" s="13" customFormat="1" ht="13.5">
      <c r="B127" s="232"/>
      <c r="C127" s="233"/>
      <c r="D127" s="205" t="s">
        <v>195</v>
      </c>
      <c r="E127" s="234" t="s">
        <v>22</v>
      </c>
      <c r="F127" s="235" t="s">
        <v>239</v>
      </c>
      <c r="G127" s="233"/>
      <c r="H127" s="236">
        <v>165</v>
      </c>
      <c r="I127" s="237"/>
      <c r="J127" s="233"/>
      <c r="K127" s="233"/>
      <c r="L127" s="238"/>
      <c r="M127" s="239"/>
      <c r="N127" s="240"/>
      <c r="O127" s="240"/>
      <c r="P127" s="240"/>
      <c r="Q127" s="240"/>
      <c r="R127" s="240"/>
      <c r="S127" s="240"/>
      <c r="T127" s="241"/>
      <c r="AT127" s="242" t="s">
        <v>195</v>
      </c>
      <c r="AU127" s="242" t="s">
        <v>82</v>
      </c>
      <c r="AV127" s="13" t="s">
        <v>82</v>
      </c>
      <c r="AW127" s="13" t="s">
        <v>197</v>
      </c>
      <c r="AX127" s="13" t="s">
        <v>75</v>
      </c>
      <c r="AY127" s="242" t="s">
        <v>124</v>
      </c>
    </row>
    <row r="128" spans="2:51" s="12" customFormat="1" ht="13.5">
      <c r="B128" s="222"/>
      <c r="C128" s="223"/>
      <c r="D128" s="205" t="s">
        <v>195</v>
      </c>
      <c r="E128" s="224" t="s">
        <v>22</v>
      </c>
      <c r="F128" s="225" t="s">
        <v>224</v>
      </c>
      <c r="G128" s="223"/>
      <c r="H128" s="224" t="s">
        <v>22</v>
      </c>
      <c r="I128" s="226"/>
      <c r="J128" s="223"/>
      <c r="K128" s="223"/>
      <c r="L128" s="227"/>
      <c r="M128" s="228"/>
      <c r="N128" s="229"/>
      <c r="O128" s="229"/>
      <c r="P128" s="229"/>
      <c r="Q128" s="229"/>
      <c r="R128" s="229"/>
      <c r="S128" s="229"/>
      <c r="T128" s="230"/>
      <c r="AT128" s="231" t="s">
        <v>195</v>
      </c>
      <c r="AU128" s="231" t="s">
        <v>82</v>
      </c>
      <c r="AV128" s="12" t="s">
        <v>24</v>
      </c>
      <c r="AW128" s="12" t="s">
        <v>197</v>
      </c>
      <c r="AX128" s="12" t="s">
        <v>75</v>
      </c>
      <c r="AY128" s="231" t="s">
        <v>124</v>
      </c>
    </row>
    <row r="129" spans="2:51" s="13" customFormat="1" ht="13.5">
      <c r="B129" s="232"/>
      <c r="C129" s="233"/>
      <c r="D129" s="205" t="s">
        <v>195</v>
      </c>
      <c r="E129" s="234" t="s">
        <v>22</v>
      </c>
      <c r="F129" s="235" t="s">
        <v>240</v>
      </c>
      <c r="G129" s="233"/>
      <c r="H129" s="236">
        <v>3402</v>
      </c>
      <c r="I129" s="237"/>
      <c r="J129" s="233"/>
      <c r="K129" s="233"/>
      <c r="L129" s="238"/>
      <c r="M129" s="239"/>
      <c r="N129" s="240"/>
      <c r="O129" s="240"/>
      <c r="P129" s="240"/>
      <c r="Q129" s="240"/>
      <c r="R129" s="240"/>
      <c r="S129" s="240"/>
      <c r="T129" s="241"/>
      <c r="AT129" s="242" t="s">
        <v>195</v>
      </c>
      <c r="AU129" s="242" t="s">
        <v>82</v>
      </c>
      <c r="AV129" s="13" t="s">
        <v>82</v>
      </c>
      <c r="AW129" s="13" t="s">
        <v>197</v>
      </c>
      <c r="AX129" s="13" t="s">
        <v>75</v>
      </c>
      <c r="AY129" s="242" t="s">
        <v>124</v>
      </c>
    </row>
    <row r="130" spans="2:65" s="1" customFormat="1" ht="16.5" customHeight="1">
      <c r="B130" s="40"/>
      <c r="C130" s="193" t="s">
        <v>165</v>
      </c>
      <c r="D130" s="193" t="s">
        <v>125</v>
      </c>
      <c r="E130" s="194" t="s">
        <v>241</v>
      </c>
      <c r="F130" s="195" t="s">
        <v>242</v>
      </c>
      <c r="G130" s="196" t="s">
        <v>243</v>
      </c>
      <c r="H130" s="197">
        <v>7299.8</v>
      </c>
      <c r="I130" s="198"/>
      <c r="J130" s="199">
        <f>ROUND(I130*H130,2)</f>
        <v>0</v>
      </c>
      <c r="K130" s="195" t="s">
        <v>129</v>
      </c>
      <c r="L130" s="60"/>
      <c r="M130" s="200" t="s">
        <v>22</v>
      </c>
      <c r="N130" s="201" t="s">
        <v>46</v>
      </c>
      <c r="O130" s="41"/>
      <c r="P130" s="202">
        <f>O130*H130</f>
        <v>0</v>
      </c>
      <c r="Q130" s="202">
        <v>0</v>
      </c>
      <c r="R130" s="202">
        <f>Q130*H130</f>
        <v>0</v>
      </c>
      <c r="S130" s="202">
        <v>0</v>
      </c>
      <c r="T130" s="203">
        <f>S130*H130</f>
        <v>0</v>
      </c>
      <c r="AR130" s="23" t="s">
        <v>145</v>
      </c>
      <c r="AT130" s="23" t="s">
        <v>125</v>
      </c>
      <c r="AU130" s="23" t="s">
        <v>82</v>
      </c>
      <c r="AY130" s="23" t="s">
        <v>124</v>
      </c>
      <c r="BE130" s="204">
        <f>IF(N130="základní",J130,0)</f>
        <v>0</v>
      </c>
      <c r="BF130" s="204">
        <f>IF(N130="snížená",J130,0)</f>
        <v>0</v>
      </c>
      <c r="BG130" s="204">
        <f>IF(N130="zákl. přenesená",J130,0)</f>
        <v>0</v>
      </c>
      <c r="BH130" s="204">
        <f>IF(N130="sníž. přenesená",J130,0)</f>
        <v>0</v>
      </c>
      <c r="BI130" s="204">
        <f>IF(N130="nulová",J130,0)</f>
        <v>0</v>
      </c>
      <c r="BJ130" s="23" t="s">
        <v>24</v>
      </c>
      <c r="BK130" s="204">
        <f>ROUND(I130*H130,2)</f>
        <v>0</v>
      </c>
      <c r="BL130" s="23" t="s">
        <v>145</v>
      </c>
      <c r="BM130" s="23" t="s">
        <v>244</v>
      </c>
    </row>
    <row r="131" spans="2:47" s="1" customFormat="1" ht="168">
      <c r="B131" s="40"/>
      <c r="C131" s="62"/>
      <c r="D131" s="205" t="s">
        <v>193</v>
      </c>
      <c r="E131" s="62"/>
      <c r="F131" s="208" t="s">
        <v>245</v>
      </c>
      <c r="G131" s="62"/>
      <c r="H131" s="62"/>
      <c r="I131" s="164"/>
      <c r="J131" s="62"/>
      <c r="K131" s="62"/>
      <c r="L131" s="60"/>
      <c r="M131" s="207"/>
      <c r="N131" s="41"/>
      <c r="O131" s="41"/>
      <c r="P131" s="41"/>
      <c r="Q131" s="41"/>
      <c r="R131" s="41"/>
      <c r="S131" s="41"/>
      <c r="T131" s="77"/>
      <c r="AT131" s="23" t="s">
        <v>193</v>
      </c>
      <c r="AU131" s="23" t="s">
        <v>82</v>
      </c>
    </row>
    <row r="132" spans="2:51" s="12" customFormat="1" ht="13.5">
      <c r="B132" s="222"/>
      <c r="C132" s="223"/>
      <c r="D132" s="205" t="s">
        <v>195</v>
      </c>
      <c r="E132" s="224" t="s">
        <v>22</v>
      </c>
      <c r="F132" s="225" t="s">
        <v>202</v>
      </c>
      <c r="G132" s="223"/>
      <c r="H132" s="224" t="s">
        <v>22</v>
      </c>
      <c r="I132" s="226"/>
      <c r="J132" s="223"/>
      <c r="K132" s="223"/>
      <c r="L132" s="227"/>
      <c r="M132" s="228"/>
      <c r="N132" s="229"/>
      <c r="O132" s="229"/>
      <c r="P132" s="229"/>
      <c r="Q132" s="229"/>
      <c r="R132" s="229"/>
      <c r="S132" s="229"/>
      <c r="T132" s="230"/>
      <c r="AT132" s="231" t="s">
        <v>195</v>
      </c>
      <c r="AU132" s="231" t="s">
        <v>82</v>
      </c>
      <c r="AV132" s="12" t="s">
        <v>24</v>
      </c>
      <c r="AW132" s="12" t="s">
        <v>197</v>
      </c>
      <c r="AX132" s="12" t="s">
        <v>75</v>
      </c>
      <c r="AY132" s="231" t="s">
        <v>124</v>
      </c>
    </row>
    <row r="133" spans="2:51" s="13" customFormat="1" ht="13.5">
      <c r="B133" s="232"/>
      <c r="C133" s="233"/>
      <c r="D133" s="205" t="s">
        <v>195</v>
      </c>
      <c r="E133" s="234" t="s">
        <v>22</v>
      </c>
      <c r="F133" s="235" t="s">
        <v>246</v>
      </c>
      <c r="G133" s="233"/>
      <c r="H133" s="236">
        <v>836</v>
      </c>
      <c r="I133" s="237"/>
      <c r="J133" s="233"/>
      <c r="K133" s="233"/>
      <c r="L133" s="238"/>
      <c r="M133" s="239"/>
      <c r="N133" s="240"/>
      <c r="O133" s="240"/>
      <c r="P133" s="240"/>
      <c r="Q133" s="240"/>
      <c r="R133" s="240"/>
      <c r="S133" s="240"/>
      <c r="T133" s="241"/>
      <c r="AT133" s="242" t="s">
        <v>195</v>
      </c>
      <c r="AU133" s="242" t="s">
        <v>82</v>
      </c>
      <c r="AV133" s="13" t="s">
        <v>82</v>
      </c>
      <c r="AW133" s="13" t="s">
        <v>197</v>
      </c>
      <c r="AX133" s="13" t="s">
        <v>75</v>
      </c>
      <c r="AY133" s="242" t="s">
        <v>124</v>
      </c>
    </row>
    <row r="134" spans="2:51" s="12" customFormat="1" ht="13.5">
      <c r="B134" s="222"/>
      <c r="C134" s="223"/>
      <c r="D134" s="205" t="s">
        <v>195</v>
      </c>
      <c r="E134" s="224" t="s">
        <v>22</v>
      </c>
      <c r="F134" s="225" t="s">
        <v>224</v>
      </c>
      <c r="G134" s="223"/>
      <c r="H134" s="224" t="s">
        <v>22</v>
      </c>
      <c r="I134" s="226"/>
      <c r="J134" s="223"/>
      <c r="K134" s="223"/>
      <c r="L134" s="227"/>
      <c r="M134" s="228"/>
      <c r="N134" s="229"/>
      <c r="O134" s="229"/>
      <c r="P134" s="229"/>
      <c r="Q134" s="229"/>
      <c r="R134" s="229"/>
      <c r="S134" s="229"/>
      <c r="T134" s="230"/>
      <c r="AT134" s="231" t="s">
        <v>195</v>
      </c>
      <c r="AU134" s="231" t="s">
        <v>82</v>
      </c>
      <c r="AV134" s="12" t="s">
        <v>24</v>
      </c>
      <c r="AW134" s="12" t="s">
        <v>197</v>
      </c>
      <c r="AX134" s="12" t="s">
        <v>75</v>
      </c>
      <c r="AY134" s="231" t="s">
        <v>124</v>
      </c>
    </row>
    <row r="135" spans="2:51" s="13" customFormat="1" ht="13.5">
      <c r="B135" s="232"/>
      <c r="C135" s="233"/>
      <c r="D135" s="205" t="s">
        <v>195</v>
      </c>
      <c r="E135" s="234" t="s">
        <v>22</v>
      </c>
      <c r="F135" s="235" t="s">
        <v>247</v>
      </c>
      <c r="G135" s="233"/>
      <c r="H135" s="236">
        <v>6463.8</v>
      </c>
      <c r="I135" s="237"/>
      <c r="J135" s="233"/>
      <c r="K135" s="233"/>
      <c r="L135" s="238"/>
      <c r="M135" s="239"/>
      <c r="N135" s="240"/>
      <c r="O135" s="240"/>
      <c r="P135" s="240"/>
      <c r="Q135" s="240"/>
      <c r="R135" s="240"/>
      <c r="S135" s="240"/>
      <c r="T135" s="241"/>
      <c r="AT135" s="242" t="s">
        <v>195</v>
      </c>
      <c r="AU135" s="242" t="s">
        <v>82</v>
      </c>
      <c r="AV135" s="13" t="s">
        <v>82</v>
      </c>
      <c r="AW135" s="13" t="s">
        <v>197</v>
      </c>
      <c r="AX135" s="13" t="s">
        <v>75</v>
      </c>
      <c r="AY135" s="242" t="s">
        <v>124</v>
      </c>
    </row>
    <row r="136" spans="2:65" s="1" customFormat="1" ht="25.5" customHeight="1">
      <c r="B136" s="40"/>
      <c r="C136" s="193" t="s">
        <v>29</v>
      </c>
      <c r="D136" s="193" t="s">
        <v>125</v>
      </c>
      <c r="E136" s="194" t="s">
        <v>248</v>
      </c>
      <c r="F136" s="195" t="s">
        <v>249</v>
      </c>
      <c r="G136" s="196" t="s">
        <v>243</v>
      </c>
      <c r="H136" s="197">
        <v>1881</v>
      </c>
      <c r="I136" s="198"/>
      <c r="J136" s="199">
        <f>ROUND(I136*H136,2)</f>
        <v>0</v>
      </c>
      <c r="K136" s="195" t="s">
        <v>22</v>
      </c>
      <c r="L136" s="60"/>
      <c r="M136" s="200" t="s">
        <v>22</v>
      </c>
      <c r="N136" s="201" t="s">
        <v>46</v>
      </c>
      <c r="O136" s="41"/>
      <c r="P136" s="202">
        <f>O136*H136</f>
        <v>0</v>
      </c>
      <c r="Q136" s="202">
        <v>1</v>
      </c>
      <c r="R136" s="202">
        <f>Q136*H136</f>
        <v>1881</v>
      </c>
      <c r="S136" s="202">
        <v>0</v>
      </c>
      <c r="T136" s="203">
        <f>S136*H136</f>
        <v>0</v>
      </c>
      <c r="AR136" s="23" t="s">
        <v>145</v>
      </c>
      <c r="AT136" s="23" t="s">
        <v>125</v>
      </c>
      <c r="AU136" s="23" t="s">
        <v>82</v>
      </c>
      <c r="AY136" s="23" t="s">
        <v>124</v>
      </c>
      <c r="BE136" s="204">
        <f>IF(N136="základní",J136,0)</f>
        <v>0</v>
      </c>
      <c r="BF136" s="204">
        <f>IF(N136="snížená",J136,0)</f>
        <v>0</v>
      </c>
      <c r="BG136" s="204">
        <f>IF(N136="zákl. přenesená",J136,0)</f>
        <v>0</v>
      </c>
      <c r="BH136" s="204">
        <f>IF(N136="sníž. přenesená",J136,0)</f>
        <v>0</v>
      </c>
      <c r="BI136" s="204">
        <f>IF(N136="nulová",J136,0)</f>
        <v>0</v>
      </c>
      <c r="BJ136" s="23" t="s">
        <v>24</v>
      </c>
      <c r="BK136" s="204">
        <f>ROUND(I136*H136,2)</f>
        <v>0</v>
      </c>
      <c r="BL136" s="23" t="s">
        <v>145</v>
      </c>
      <c r="BM136" s="23" t="s">
        <v>250</v>
      </c>
    </row>
    <row r="137" spans="2:51" s="13" customFormat="1" ht="13.5">
      <c r="B137" s="232"/>
      <c r="C137" s="233"/>
      <c r="D137" s="205" t="s">
        <v>195</v>
      </c>
      <c r="E137" s="234" t="s">
        <v>22</v>
      </c>
      <c r="F137" s="235" t="s">
        <v>251</v>
      </c>
      <c r="G137" s="233"/>
      <c r="H137" s="236">
        <v>1881</v>
      </c>
      <c r="I137" s="237"/>
      <c r="J137" s="233"/>
      <c r="K137" s="233"/>
      <c r="L137" s="238"/>
      <c r="M137" s="239"/>
      <c r="N137" s="240"/>
      <c r="O137" s="240"/>
      <c r="P137" s="240"/>
      <c r="Q137" s="240"/>
      <c r="R137" s="240"/>
      <c r="S137" s="240"/>
      <c r="T137" s="241"/>
      <c r="AT137" s="242" t="s">
        <v>195</v>
      </c>
      <c r="AU137" s="242" t="s">
        <v>82</v>
      </c>
      <c r="AV137" s="13" t="s">
        <v>82</v>
      </c>
      <c r="AW137" s="13" t="s">
        <v>197</v>
      </c>
      <c r="AX137" s="13" t="s">
        <v>75</v>
      </c>
      <c r="AY137" s="242" t="s">
        <v>124</v>
      </c>
    </row>
    <row r="138" spans="2:65" s="1" customFormat="1" ht="25.5" customHeight="1">
      <c r="B138" s="40"/>
      <c r="C138" s="193" t="s">
        <v>174</v>
      </c>
      <c r="D138" s="193" t="s">
        <v>125</v>
      </c>
      <c r="E138" s="194" t="s">
        <v>252</v>
      </c>
      <c r="F138" s="195" t="s">
        <v>253</v>
      </c>
      <c r="G138" s="196" t="s">
        <v>243</v>
      </c>
      <c r="H138" s="197">
        <v>313.5</v>
      </c>
      <c r="I138" s="198"/>
      <c r="J138" s="199">
        <f>ROUND(I138*H138,2)</f>
        <v>0</v>
      </c>
      <c r="K138" s="195" t="s">
        <v>22</v>
      </c>
      <c r="L138" s="60"/>
      <c r="M138" s="200" t="s">
        <v>22</v>
      </c>
      <c r="N138" s="201" t="s">
        <v>46</v>
      </c>
      <c r="O138" s="41"/>
      <c r="P138" s="202">
        <f>O138*H138</f>
        <v>0</v>
      </c>
      <c r="Q138" s="202">
        <v>0</v>
      </c>
      <c r="R138" s="202">
        <f>Q138*H138</f>
        <v>0</v>
      </c>
      <c r="S138" s="202">
        <v>0</v>
      </c>
      <c r="T138" s="203">
        <f>S138*H138</f>
        <v>0</v>
      </c>
      <c r="AR138" s="23" t="s">
        <v>145</v>
      </c>
      <c r="AT138" s="23" t="s">
        <v>125</v>
      </c>
      <c r="AU138" s="23" t="s">
        <v>82</v>
      </c>
      <c r="AY138" s="23" t="s">
        <v>124</v>
      </c>
      <c r="BE138" s="204">
        <f>IF(N138="základní",J138,0)</f>
        <v>0</v>
      </c>
      <c r="BF138" s="204">
        <f>IF(N138="snížená",J138,0)</f>
        <v>0</v>
      </c>
      <c r="BG138" s="204">
        <f>IF(N138="zákl. přenesená",J138,0)</f>
        <v>0</v>
      </c>
      <c r="BH138" s="204">
        <f>IF(N138="sníž. přenesená",J138,0)</f>
        <v>0</v>
      </c>
      <c r="BI138" s="204">
        <f>IF(N138="nulová",J138,0)</f>
        <v>0</v>
      </c>
      <c r="BJ138" s="23" t="s">
        <v>24</v>
      </c>
      <c r="BK138" s="204">
        <f>ROUND(I138*H138,2)</f>
        <v>0</v>
      </c>
      <c r="BL138" s="23" t="s">
        <v>145</v>
      </c>
      <c r="BM138" s="23" t="s">
        <v>254</v>
      </c>
    </row>
    <row r="139" spans="2:47" s="1" customFormat="1" ht="168">
      <c r="B139" s="40"/>
      <c r="C139" s="62"/>
      <c r="D139" s="205" t="s">
        <v>193</v>
      </c>
      <c r="E139" s="62"/>
      <c r="F139" s="208" t="s">
        <v>245</v>
      </c>
      <c r="G139" s="62"/>
      <c r="H139" s="62"/>
      <c r="I139" s="164"/>
      <c r="J139" s="62"/>
      <c r="K139" s="62"/>
      <c r="L139" s="60"/>
      <c r="M139" s="207"/>
      <c r="N139" s="41"/>
      <c r="O139" s="41"/>
      <c r="P139" s="41"/>
      <c r="Q139" s="41"/>
      <c r="R139" s="41"/>
      <c r="S139" s="41"/>
      <c r="T139" s="77"/>
      <c r="AT139" s="23" t="s">
        <v>193</v>
      </c>
      <c r="AU139" s="23" t="s">
        <v>82</v>
      </c>
    </row>
    <row r="140" spans="2:51" s="12" customFormat="1" ht="13.5">
      <c r="B140" s="222"/>
      <c r="C140" s="223"/>
      <c r="D140" s="205" t="s">
        <v>195</v>
      </c>
      <c r="E140" s="224" t="s">
        <v>22</v>
      </c>
      <c r="F140" s="225" t="s">
        <v>230</v>
      </c>
      <c r="G140" s="223"/>
      <c r="H140" s="224" t="s">
        <v>22</v>
      </c>
      <c r="I140" s="226"/>
      <c r="J140" s="223"/>
      <c r="K140" s="223"/>
      <c r="L140" s="227"/>
      <c r="M140" s="228"/>
      <c r="N140" s="229"/>
      <c r="O140" s="229"/>
      <c r="P140" s="229"/>
      <c r="Q140" s="229"/>
      <c r="R140" s="229"/>
      <c r="S140" s="229"/>
      <c r="T140" s="230"/>
      <c r="AT140" s="231" t="s">
        <v>195</v>
      </c>
      <c r="AU140" s="231" t="s">
        <v>82</v>
      </c>
      <c r="AV140" s="12" t="s">
        <v>24</v>
      </c>
      <c r="AW140" s="12" t="s">
        <v>197</v>
      </c>
      <c r="AX140" s="12" t="s">
        <v>75</v>
      </c>
      <c r="AY140" s="231" t="s">
        <v>124</v>
      </c>
    </row>
    <row r="141" spans="2:51" s="13" customFormat="1" ht="13.5">
      <c r="B141" s="232"/>
      <c r="C141" s="233"/>
      <c r="D141" s="205" t="s">
        <v>195</v>
      </c>
      <c r="E141" s="234" t="s">
        <v>22</v>
      </c>
      <c r="F141" s="235" t="s">
        <v>255</v>
      </c>
      <c r="G141" s="233"/>
      <c r="H141" s="236">
        <v>313.5</v>
      </c>
      <c r="I141" s="237"/>
      <c r="J141" s="233"/>
      <c r="K141" s="233"/>
      <c r="L141" s="238"/>
      <c r="M141" s="239"/>
      <c r="N141" s="240"/>
      <c r="O141" s="240"/>
      <c r="P141" s="240"/>
      <c r="Q141" s="240"/>
      <c r="R141" s="240"/>
      <c r="S141" s="240"/>
      <c r="T141" s="241"/>
      <c r="AT141" s="242" t="s">
        <v>195</v>
      </c>
      <c r="AU141" s="242" t="s">
        <v>82</v>
      </c>
      <c r="AV141" s="13" t="s">
        <v>82</v>
      </c>
      <c r="AW141" s="13" t="s">
        <v>197</v>
      </c>
      <c r="AX141" s="13" t="s">
        <v>75</v>
      </c>
      <c r="AY141" s="242" t="s">
        <v>124</v>
      </c>
    </row>
    <row r="142" spans="2:65" s="1" customFormat="1" ht="25.5" customHeight="1">
      <c r="B142" s="40"/>
      <c r="C142" s="193" t="s">
        <v>256</v>
      </c>
      <c r="D142" s="193" t="s">
        <v>125</v>
      </c>
      <c r="E142" s="194" t="s">
        <v>257</v>
      </c>
      <c r="F142" s="195" t="s">
        <v>258</v>
      </c>
      <c r="G142" s="196" t="s">
        <v>212</v>
      </c>
      <c r="H142" s="197">
        <v>440</v>
      </c>
      <c r="I142" s="198"/>
      <c r="J142" s="199">
        <f>ROUND(I142*H142,2)</f>
        <v>0</v>
      </c>
      <c r="K142" s="195" t="s">
        <v>129</v>
      </c>
      <c r="L142" s="60"/>
      <c r="M142" s="200" t="s">
        <v>22</v>
      </c>
      <c r="N142" s="201" t="s">
        <v>46</v>
      </c>
      <c r="O142" s="41"/>
      <c r="P142" s="202">
        <f>O142*H142</f>
        <v>0</v>
      </c>
      <c r="Q142" s="202">
        <v>0</v>
      </c>
      <c r="R142" s="202">
        <f>Q142*H142</f>
        <v>0</v>
      </c>
      <c r="S142" s="202">
        <v>0</v>
      </c>
      <c r="T142" s="203">
        <f>S142*H142</f>
        <v>0</v>
      </c>
      <c r="AR142" s="23" t="s">
        <v>145</v>
      </c>
      <c r="AT142" s="23" t="s">
        <v>125</v>
      </c>
      <c r="AU142" s="23" t="s">
        <v>82</v>
      </c>
      <c r="AY142" s="23" t="s">
        <v>124</v>
      </c>
      <c r="BE142" s="204">
        <f>IF(N142="základní",J142,0)</f>
        <v>0</v>
      </c>
      <c r="BF142" s="204">
        <f>IF(N142="snížená",J142,0)</f>
        <v>0</v>
      </c>
      <c r="BG142" s="204">
        <f>IF(N142="zákl. přenesená",J142,0)</f>
        <v>0</v>
      </c>
      <c r="BH142" s="204">
        <f>IF(N142="sníž. přenesená",J142,0)</f>
        <v>0</v>
      </c>
      <c r="BI142" s="204">
        <f>IF(N142="nulová",J142,0)</f>
        <v>0</v>
      </c>
      <c r="BJ142" s="23" t="s">
        <v>24</v>
      </c>
      <c r="BK142" s="204">
        <f>ROUND(I142*H142,2)</f>
        <v>0</v>
      </c>
      <c r="BL142" s="23" t="s">
        <v>145</v>
      </c>
      <c r="BM142" s="23" t="s">
        <v>259</v>
      </c>
    </row>
    <row r="143" spans="2:47" s="1" customFormat="1" ht="168">
      <c r="B143" s="40"/>
      <c r="C143" s="62"/>
      <c r="D143" s="205" t="s">
        <v>193</v>
      </c>
      <c r="E143" s="62"/>
      <c r="F143" s="208" t="s">
        <v>260</v>
      </c>
      <c r="G143" s="62"/>
      <c r="H143" s="62"/>
      <c r="I143" s="164"/>
      <c r="J143" s="62"/>
      <c r="K143" s="62"/>
      <c r="L143" s="60"/>
      <c r="M143" s="207"/>
      <c r="N143" s="41"/>
      <c r="O143" s="41"/>
      <c r="P143" s="41"/>
      <c r="Q143" s="41"/>
      <c r="R143" s="41"/>
      <c r="S143" s="41"/>
      <c r="T143" s="77"/>
      <c r="AT143" s="23" t="s">
        <v>193</v>
      </c>
      <c r="AU143" s="23" t="s">
        <v>82</v>
      </c>
    </row>
    <row r="144" spans="2:51" s="12" customFormat="1" ht="13.5">
      <c r="B144" s="222"/>
      <c r="C144" s="223"/>
      <c r="D144" s="205" t="s">
        <v>195</v>
      </c>
      <c r="E144" s="224" t="s">
        <v>22</v>
      </c>
      <c r="F144" s="225" t="s">
        <v>202</v>
      </c>
      <c r="G144" s="223"/>
      <c r="H144" s="224" t="s">
        <v>22</v>
      </c>
      <c r="I144" s="226"/>
      <c r="J144" s="223"/>
      <c r="K144" s="223"/>
      <c r="L144" s="227"/>
      <c r="M144" s="228"/>
      <c r="N144" s="229"/>
      <c r="O144" s="229"/>
      <c r="P144" s="229"/>
      <c r="Q144" s="229"/>
      <c r="R144" s="229"/>
      <c r="S144" s="229"/>
      <c r="T144" s="230"/>
      <c r="AT144" s="231" t="s">
        <v>195</v>
      </c>
      <c r="AU144" s="231" t="s">
        <v>82</v>
      </c>
      <c r="AV144" s="12" t="s">
        <v>24</v>
      </c>
      <c r="AW144" s="12" t="s">
        <v>197</v>
      </c>
      <c r="AX144" s="12" t="s">
        <v>75</v>
      </c>
      <c r="AY144" s="231" t="s">
        <v>124</v>
      </c>
    </row>
    <row r="145" spans="2:51" s="13" customFormat="1" ht="13.5">
      <c r="B145" s="232"/>
      <c r="C145" s="233"/>
      <c r="D145" s="205" t="s">
        <v>195</v>
      </c>
      <c r="E145" s="234" t="s">
        <v>22</v>
      </c>
      <c r="F145" s="235" t="s">
        <v>215</v>
      </c>
      <c r="G145" s="233"/>
      <c r="H145" s="236">
        <v>440</v>
      </c>
      <c r="I145" s="237"/>
      <c r="J145" s="233"/>
      <c r="K145" s="233"/>
      <c r="L145" s="238"/>
      <c r="M145" s="239"/>
      <c r="N145" s="240"/>
      <c r="O145" s="240"/>
      <c r="P145" s="240"/>
      <c r="Q145" s="240"/>
      <c r="R145" s="240"/>
      <c r="S145" s="240"/>
      <c r="T145" s="241"/>
      <c r="AT145" s="242" t="s">
        <v>195</v>
      </c>
      <c r="AU145" s="242" t="s">
        <v>82</v>
      </c>
      <c r="AV145" s="13" t="s">
        <v>82</v>
      </c>
      <c r="AW145" s="13" t="s">
        <v>197</v>
      </c>
      <c r="AX145" s="13" t="s">
        <v>75</v>
      </c>
      <c r="AY145" s="242" t="s">
        <v>124</v>
      </c>
    </row>
    <row r="146" spans="2:65" s="1" customFormat="1" ht="16.5" customHeight="1">
      <c r="B146" s="40"/>
      <c r="C146" s="243" t="s">
        <v>261</v>
      </c>
      <c r="D146" s="243" t="s">
        <v>262</v>
      </c>
      <c r="E146" s="244" t="s">
        <v>263</v>
      </c>
      <c r="F146" s="245" t="s">
        <v>264</v>
      </c>
      <c r="G146" s="246" t="s">
        <v>243</v>
      </c>
      <c r="H146" s="247">
        <v>792</v>
      </c>
      <c r="I146" s="248"/>
      <c r="J146" s="249">
        <f>ROUND(I146*H146,2)</f>
        <v>0</v>
      </c>
      <c r="K146" s="245" t="s">
        <v>129</v>
      </c>
      <c r="L146" s="250"/>
      <c r="M146" s="251" t="s">
        <v>22</v>
      </c>
      <c r="N146" s="252" t="s">
        <v>46</v>
      </c>
      <c r="O146" s="41"/>
      <c r="P146" s="202">
        <f>O146*H146</f>
        <v>0</v>
      </c>
      <c r="Q146" s="202">
        <v>1</v>
      </c>
      <c r="R146" s="202">
        <f>Q146*H146</f>
        <v>792</v>
      </c>
      <c r="S146" s="202">
        <v>0</v>
      </c>
      <c r="T146" s="203">
        <f>S146*H146</f>
        <v>0</v>
      </c>
      <c r="AR146" s="23" t="s">
        <v>161</v>
      </c>
      <c r="AT146" s="23" t="s">
        <v>262</v>
      </c>
      <c r="AU146" s="23" t="s">
        <v>82</v>
      </c>
      <c r="AY146" s="23" t="s">
        <v>124</v>
      </c>
      <c r="BE146" s="204">
        <f>IF(N146="základní",J146,0)</f>
        <v>0</v>
      </c>
      <c r="BF146" s="204">
        <f>IF(N146="snížená",J146,0)</f>
        <v>0</v>
      </c>
      <c r="BG146" s="204">
        <f>IF(N146="zákl. přenesená",J146,0)</f>
        <v>0</v>
      </c>
      <c r="BH146" s="204">
        <f>IF(N146="sníž. přenesená",J146,0)</f>
        <v>0</v>
      </c>
      <c r="BI146" s="204">
        <f>IF(N146="nulová",J146,0)</f>
        <v>0</v>
      </c>
      <c r="BJ146" s="23" t="s">
        <v>24</v>
      </c>
      <c r="BK146" s="204">
        <f>ROUND(I146*H146,2)</f>
        <v>0</v>
      </c>
      <c r="BL146" s="23" t="s">
        <v>145</v>
      </c>
      <c r="BM146" s="23" t="s">
        <v>265</v>
      </c>
    </row>
    <row r="147" spans="2:51" s="13" customFormat="1" ht="13.5">
      <c r="B147" s="232"/>
      <c r="C147" s="233"/>
      <c r="D147" s="205" t="s">
        <v>195</v>
      </c>
      <c r="E147" s="234" t="s">
        <v>22</v>
      </c>
      <c r="F147" s="235" t="s">
        <v>266</v>
      </c>
      <c r="G147" s="233"/>
      <c r="H147" s="236">
        <v>792</v>
      </c>
      <c r="I147" s="237"/>
      <c r="J147" s="233"/>
      <c r="K147" s="233"/>
      <c r="L147" s="238"/>
      <c r="M147" s="239"/>
      <c r="N147" s="240"/>
      <c r="O147" s="240"/>
      <c r="P147" s="240"/>
      <c r="Q147" s="240"/>
      <c r="R147" s="240"/>
      <c r="S147" s="240"/>
      <c r="T147" s="241"/>
      <c r="AT147" s="242" t="s">
        <v>195</v>
      </c>
      <c r="AU147" s="242" t="s">
        <v>82</v>
      </c>
      <c r="AV147" s="13" t="s">
        <v>82</v>
      </c>
      <c r="AW147" s="13" t="s">
        <v>197</v>
      </c>
      <c r="AX147" s="13" t="s">
        <v>75</v>
      </c>
      <c r="AY147" s="242" t="s">
        <v>124</v>
      </c>
    </row>
    <row r="148" spans="2:65" s="1" customFormat="1" ht="16.5" customHeight="1">
      <c r="B148" s="40"/>
      <c r="C148" s="193" t="s">
        <v>267</v>
      </c>
      <c r="D148" s="193" t="s">
        <v>125</v>
      </c>
      <c r="E148" s="194" t="s">
        <v>268</v>
      </c>
      <c r="F148" s="195" t="s">
        <v>269</v>
      </c>
      <c r="G148" s="196" t="s">
        <v>191</v>
      </c>
      <c r="H148" s="197">
        <v>9970</v>
      </c>
      <c r="I148" s="198"/>
      <c r="J148" s="199">
        <f>ROUND(I148*H148,2)</f>
        <v>0</v>
      </c>
      <c r="K148" s="195" t="s">
        <v>129</v>
      </c>
      <c r="L148" s="60"/>
      <c r="M148" s="200" t="s">
        <v>22</v>
      </c>
      <c r="N148" s="201" t="s">
        <v>46</v>
      </c>
      <c r="O148" s="41"/>
      <c r="P148" s="202">
        <f>O148*H148</f>
        <v>0</v>
      </c>
      <c r="Q148" s="202">
        <v>0</v>
      </c>
      <c r="R148" s="202">
        <f>Q148*H148</f>
        <v>0</v>
      </c>
      <c r="S148" s="202">
        <v>0</v>
      </c>
      <c r="T148" s="203">
        <f>S148*H148</f>
        <v>0</v>
      </c>
      <c r="AR148" s="23" t="s">
        <v>145</v>
      </c>
      <c r="AT148" s="23" t="s">
        <v>125</v>
      </c>
      <c r="AU148" s="23" t="s">
        <v>82</v>
      </c>
      <c r="AY148" s="23" t="s">
        <v>124</v>
      </c>
      <c r="BE148" s="204">
        <f>IF(N148="základní",J148,0)</f>
        <v>0</v>
      </c>
      <c r="BF148" s="204">
        <f>IF(N148="snížená",J148,0)</f>
        <v>0</v>
      </c>
      <c r="BG148" s="204">
        <f>IF(N148="zákl. přenesená",J148,0)</f>
        <v>0</v>
      </c>
      <c r="BH148" s="204">
        <f>IF(N148="sníž. přenesená",J148,0)</f>
        <v>0</v>
      </c>
      <c r="BI148" s="204">
        <f>IF(N148="nulová",J148,0)</f>
        <v>0</v>
      </c>
      <c r="BJ148" s="23" t="s">
        <v>24</v>
      </c>
      <c r="BK148" s="204">
        <f>ROUND(I148*H148,2)</f>
        <v>0</v>
      </c>
      <c r="BL148" s="23" t="s">
        <v>145</v>
      </c>
      <c r="BM148" s="23" t="s">
        <v>270</v>
      </c>
    </row>
    <row r="149" spans="2:47" s="1" customFormat="1" ht="168">
      <c r="B149" s="40"/>
      <c r="C149" s="62"/>
      <c r="D149" s="205" t="s">
        <v>193</v>
      </c>
      <c r="E149" s="62"/>
      <c r="F149" s="208" t="s">
        <v>271</v>
      </c>
      <c r="G149" s="62"/>
      <c r="H149" s="62"/>
      <c r="I149" s="164"/>
      <c r="J149" s="62"/>
      <c r="K149" s="62"/>
      <c r="L149" s="60"/>
      <c r="M149" s="207"/>
      <c r="N149" s="41"/>
      <c r="O149" s="41"/>
      <c r="P149" s="41"/>
      <c r="Q149" s="41"/>
      <c r="R149" s="41"/>
      <c r="S149" s="41"/>
      <c r="T149" s="77"/>
      <c r="AT149" s="23" t="s">
        <v>193</v>
      </c>
      <c r="AU149" s="23" t="s">
        <v>82</v>
      </c>
    </row>
    <row r="150" spans="2:51" s="12" customFormat="1" ht="13.5">
      <c r="B150" s="222"/>
      <c r="C150" s="223"/>
      <c r="D150" s="205" t="s">
        <v>195</v>
      </c>
      <c r="E150" s="224" t="s">
        <v>22</v>
      </c>
      <c r="F150" s="225" t="s">
        <v>202</v>
      </c>
      <c r="G150" s="223"/>
      <c r="H150" s="224" t="s">
        <v>22</v>
      </c>
      <c r="I150" s="226"/>
      <c r="J150" s="223"/>
      <c r="K150" s="223"/>
      <c r="L150" s="227"/>
      <c r="M150" s="228"/>
      <c r="N150" s="229"/>
      <c r="O150" s="229"/>
      <c r="P150" s="229"/>
      <c r="Q150" s="229"/>
      <c r="R150" s="229"/>
      <c r="S150" s="229"/>
      <c r="T150" s="230"/>
      <c r="AT150" s="231" t="s">
        <v>195</v>
      </c>
      <c r="AU150" s="231" t="s">
        <v>82</v>
      </c>
      <c r="AV150" s="12" t="s">
        <v>24</v>
      </c>
      <c r="AW150" s="12" t="s">
        <v>197</v>
      </c>
      <c r="AX150" s="12" t="s">
        <v>75</v>
      </c>
      <c r="AY150" s="231" t="s">
        <v>124</v>
      </c>
    </row>
    <row r="151" spans="2:51" s="13" customFormat="1" ht="13.5">
      <c r="B151" s="232"/>
      <c r="C151" s="233"/>
      <c r="D151" s="205" t="s">
        <v>195</v>
      </c>
      <c r="E151" s="234" t="s">
        <v>22</v>
      </c>
      <c r="F151" s="235" t="s">
        <v>272</v>
      </c>
      <c r="G151" s="233"/>
      <c r="H151" s="236">
        <v>1100</v>
      </c>
      <c r="I151" s="237"/>
      <c r="J151" s="233"/>
      <c r="K151" s="233"/>
      <c r="L151" s="238"/>
      <c r="M151" s="239"/>
      <c r="N151" s="240"/>
      <c r="O151" s="240"/>
      <c r="P151" s="240"/>
      <c r="Q151" s="240"/>
      <c r="R151" s="240"/>
      <c r="S151" s="240"/>
      <c r="T151" s="241"/>
      <c r="AT151" s="242" t="s">
        <v>195</v>
      </c>
      <c r="AU151" s="242" t="s">
        <v>82</v>
      </c>
      <c r="AV151" s="13" t="s">
        <v>82</v>
      </c>
      <c r="AW151" s="13" t="s">
        <v>197</v>
      </c>
      <c r="AX151" s="13" t="s">
        <v>75</v>
      </c>
      <c r="AY151" s="242" t="s">
        <v>124</v>
      </c>
    </row>
    <row r="152" spans="2:51" s="12" customFormat="1" ht="13.5">
      <c r="B152" s="222"/>
      <c r="C152" s="223"/>
      <c r="D152" s="205" t="s">
        <v>195</v>
      </c>
      <c r="E152" s="224" t="s">
        <v>22</v>
      </c>
      <c r="F152" s="225" t="s">
        <v>209</v>
      </c>
      <c r="G152" s="223"/>
      <c r="H152" s="224" t="s">
        <v>22</v>
      </c>
      <c r="I152" s="226"/>
      <c r="J152" s="223"/>
      <c r="K152" s="223"/>
      <c r="L152" s="227"/>
      <c r="M152" s="228"/>
      <c r="N152" s="229"/>
      <c r="O152" s="229"/>
      <c r="P152" s="229"/>
      <c r="Q152" s="229"/>
      <c r="R152" s="229"/>
      <c r="S152" s="229"/>
      <c r="T152" s="230"/>
      <c r="AT152" s="231" t="s">
        <v>195</v>
      </c>
      <c r="AU152" s="231" t="s">
        <v>82</v>
      </c>
      <c r="AV152" s="12" t="s">
        <v>24</v>
      </c>
      <c r="AW152" s="12" t="s">
        <v>197</v>
      </c>
      <c r="AX152" s="12" t="s">
        <v>75</v>
      </c>
      <c r="AY152" s="231" t="s">
        <v>124</v>
      </c>
    </row>
    <row r="153" spans="2:51" s="13" customFormat="1" ht="13.5">
      <c r="B153" s="232"/>
      <c r="C153" s="233"/>
      <c r="D153" s="205" t="s">
        <v>195</v>
      </c>
      <c r="E153" s="234" t="s">
        <v>22</v>
      </c>
      <c r="F153" s="235" t="s">
        <v>198</v>
      </c>
      <c r="G153" s="233"/>
      <c r="H153" s="236">
        <v>230</v>
      </c>
      <c r="I153" s="237"/>
      <c r="J153" s="233"/>
      <c r="K153" s="233"/>
      <c r="L153" s="238"/>
      <c r="M153" s="239"/>
      <c r="N153" s="240"/>
      <c r="O153" s="240"/>
      <c r="P153" s="240"/>
      <c r="Q153" s="240"/>
      <c r="R153" s="240"/>
      <c r="S153" s="240"/>
      <c r="T153" s="241"/>
      <c r="AT153" s="242" t="s">
        <v>195</v>
      </c>
      <c r="AU153" s="242" t="s">
        <v>82</v>
      </c>
      <c r="AV153" s="13" t="s">
        <v>82</v>
      </c>
      <c r="AW153" s="13" t="s">
        <v>197</v>
      </c>
      <c r="AX153" s="13" t="s">
        <v>75</v>
      </c>
      <c r="AY153" s="242" t="s">
        <v>124</v>
      </c>
    </row>
    <row r="154" spans="2:51" s="12" customFormat="1" ht="13.5">
      <c r="B154" s="222"/>
      <c r="C154" s="223"/>
      <c r="D154" s="205" t="s">
        <v>195</v>
      </c>
      <c r="E154" s="224" t="s">
        <v>22</v>
      </c>
      <c r="F154" s="225" t="s">
        <v>273</v>
      </c>
      <c r="G154" s="223"/>
      <c r="H154" s="224" t="s">
        <v>22</v>
      </c>
      <c r="I154" s="226"/>
      <c r="J154" s="223"/>
      <c r="K154" s="223"/>
      <c r="L154" s="227"/>
      <c r="M154" s="228"/>
      <c r="N154" s="229"/>
      <c r="O154" s="229"/>
      <c r="P154" s="229"/>
      <c r="Q154" s="229"/>
      <c r="R154" s="229"/>
      <c r="S154" s="229"/>
      <c r="T154" s="230"/>
      <c r="AT154" s="231" t="s">
        <v>195</v>
      </c>
      <c r="AU154" s="231" t="s">
        <v>82</v>
      </c>
      <c r="AV154" s="12" t="s">
        <v>24</v>
      </c>
      <c r="AW154" s="12" t="s">
        <v>197</v>
      </c>
      <c r="AX154" s="12" t="s">
        <v>75</v>
      </c>
      <c r="AY154" s="231" t="s">
        <v>124</v>
      </c>
    </row>
    <row r="155" spans="2:51" s="13" customFormat="1" ht="13.5">
      <c r="B155" s="232"/>
      <c r="C155" s="233"/>
      <c r="D155" s="205" t="s">
        <v>195</v>
      </c>
      <c r="E155" s="234" t="s">
        <v>22</v>
      </c>
      <c r="F155" s="235" t="s">
        <v>274</v>
      </c>
      <c r="G155" s="233"/>
      <c r="H155" s="236">
        <v>135</v>
      </c>
      <c r="I155" s="237"/>
      <c r="J155" s="233"/>
      <c r="K155" s="233"/>
      <c r="L155" s="238"/>
      <c r="M155" s="239"/>
      <c r="N155" s="240"/>
      <c r="O155" s="240"/>
      <c r="P155" s="240"/>
      <c r="Q155" s="240"/>
      <c r="R155" s="240"/>
      <c r="S155" s="240"/>
      <c r="T155" s="241"/>
      <c r="AT155" s="242" t="s">
        <v>195</v>
      </c>
      <c r="AU155" s="242" t="s">
        <v>82</v>
      </c>
      <c r="AV155" s="13" t="s">
        <v>82</v>
      </c>
      <c r="AW155" s="13" t="s">
        <v>197</v>
      </c>
      <c r="AX155" s="13" t="s">
        <v>75</v>
      </c>
      <c r="AY155" s="242" t="s">
        <v>124</v>
      </c>
    </row>
    <row r="156" spans="2:51" s="12" customFormat="1" ht="13.5">
      <c r="B156" s="222"/>
      <c r="C156" s="223"/>
      <c r="D156" s="205" t="s">
        <v>195</v>
      </c>
      <c r="E156" s="224" t="s">
        <v>22</v>
      </c>
      <c r="F156" s="225" t="s">
        <v>224</v>
      </c>
      <c r="G156" s="223"/>
      <c r="H156" s="224" t="s">
        <v>22</v>
      </c>
      <c r="I156" s="226"/>
      <c r="J156" s="223"/>
      <c r="K156" s="223"/>
      <c r="L156" s="227"/>
      <c r="M156" s="228"/>
      <c r="N156" s="229"/>
      <c r="O156" s="229"/>
      <c r="P156" s="229"/>
      <c r="Q156" s="229"/>
      <c r="R156" s="229"/>
      <c r="S156" s="229"/>
      <c r="T156" s="230"/>
      <c r="AT156" s="231" t="s">
        <v>195</v>
      </c>
      <c r="AU156" s="231" t="s">
        <v>82</v>
      </c>
      <c r="AV156" s="12" t="s">
        <v>24</v>
      </c>
      <c r="AW156" s="12" t="s">
        <v>197</v>
      </c>
      <c r="AX156" s="12" t="s">
        <v>75</v>
      </c>
      <c r="AY156" s="231" t="s">
        <v>124</v>
      </c>
    </row>
    <row r="157" spans="2:51" s="13" customFormat="1" ht="13.5">
      <c r="B157" s="232"/>
      <c r="C157" s="233"/>
      <c r="D157" s="205" t="s">
        <v>195</v>
      </c>
      <c r="E157" s="234" t="s">
        <v>22</v>
      </c>
      <c r="F157" s="235" t="s">
        <v>275</v>
      </c>
      <c r="G157" s="233"/>
      <c r="H157" s="236">
        <v>8505</v>
      </c>
      <c r="I157" s="237"/>
      <c r="J157" s="233"/>
      <c r="K157" s="233"/>
      <c r="L157" s="238"/>
      <c r="M157" s="239"/>
      <c r="N157" s="240"/>
      <c r="O157" s="240"/>
      <c r="P157" s="240"/>
      <c r="Q157" s="240"/>
      <c r="R157" s="240"/>
      <c r="S157" s="240"/>
      <c r="T157" s="241"/>
      <c r="AT157" s="242" t="s">
        <v>195</v>
      </c>
      <c r="AU157" s="242" t="s">
        <v>82</v>
      </c>
      <c r="AV157" s="13" t="s">
        <v>82</v>
      </c>
      <c r="AW157" s="13" t="s">
        <v>197</v>
      </c>
      <c r="AX157" s="13" t="s">
        <v>75</v>
      </c>
      <c r="AY157" s="242" t="s">
        <v>124</v>
      </c>
    </row>
    <row r="158" spans="2:65" s="1" customFormat="1" ht="25.5" customHeight="1">
      <c r="B158" s="40"/>
      <c r="C158" s="193" t="s">
        <v>10</v>
      </c>
      <c r="D158" s="193" t="s">
        <v>125</v>
      </c>
      <c r="E158" s="194" t="s">
        <v>276</v>
      </c>
      <c r="F158" s="195" t="s">
        <v>277</v>
      </c>
      <c r="G158" s="196" t="s">
        <v>191</v>
      </c>
      <c r="H158" s="197">
        <v>8505</v>
      </c>
      <c r="I158" s="198"/>
      <c r="J158" s="199">
        <f>ROUND(I158*H158,2)</f>
        <v>0</v>
      </c>
      <c r="K158" s="195" t="s">
        <v>129</v>
      </c>
      <c r="L158" s="60"/>
      <c r="M158" s="200" t="s">
        <v>22</v>
      </c>
      <c r="N158" s="201" t="s">
        <v>46</v>
      </c>
      <c r="O158" s="41"/>
      <c r="P158" s="202">
        <f>O158*H158</f>
        <v>0</v>
      </c>
      <c r="Q158" s="202">
        <v>0</v>
      </c>
      <c r="R158" s="202">
        <f>Q158*H158</f>
        <v>0</v>
      </c>
      <c r="S158" s="202">
        <v>0</v>
      </c>
      <c r="T158" s="203">
        <f>S158*H158</f>
        <v>0</v>
      </c>
      <c r="AR158" s="23" t="s">
        <v>145</v>
      </c>
      <c r="AT158" s="23" t="s">
        <v>125</v>
      </c>
      <c r="AU158" s="23" t="s">
        <v>82</v>
      </c>
      <c r="AY158" s="23" t="s">
        <v>124</v>
      </c>
      <c r="BE158" s="204">
        <f>IF(N158="základní",J158,0)</f>
        <v>0</v>
      </c>
      <c r="BF158" s="204">
        <f>IF(N158="snížená",J158,0)</f>
        <v>0</v>
      </c>
      <c r="BG158" s="204">
        <f>IF(N158="zákl. přenesená",J158,0)</f>
        <v>0</v>
      </c>
      <c r="BH158" s="204">
        <f>IF(N158="sníž. přenesená",J158,0)</f>
        <v>0</v>
      </c>
      <c r="BI158" s="204">
        <f>IF(N158="nulová",J158,0)</f>
        <v>0</v>
      </c>
      <c r="BJ158" s="23" t="s">
        <v>24</v>
      </c>
      <c r="BK158" s="204">
        <f>ROUND(I158*H158,2)</f>
        <v>0</v>
      </c>
      <c r="BL158" s="23" t="s">
        <v>145</v>
      </c>
      <c r="BM158" s="23" t="s">
        <v>278</v>
      </c>
    </row>
    <row r="159" spans="2:47" s="1" customFormat="1" ht="120">
      <c r="B159" s="40"/>
      <c r="C159" s="62"/>
      <c r="D159" s="205" t="s">
        <v>193</v>
      </c>
      <c r="E159" s="62"/>
      <c r="F159" s="208" t="s">
        <v>279</v>
      </c>
      <c r="G159" s="62"/>
      <c r="H159" s="62"/>
      <c r="I159" s="164"/>
      <c r="J159" s="62"/>
      <c r="K159" s="62"/>
      <c r="L159" s="60"/>
      <c r="M159" s="207"/>
      <c r="N159" s="41"/>
      <c r="O159" s="41"/>
      <c r="P159" s="41"/>
      <c r="Q159" s="41"/>
      <c r="R159" s="41"/>
      <c r="S159" s="41"/>
      <c r="T159" s="77"/>
      <c r="AT159" s="23" t="s">
        <v>193</v>
      </c>
      <c r="AU159" s="23" t="s">
        <v>82</v>
      </c>
    </row>
    <row r="160" spans="2:51" s="12" customFormat="1" ht="13.5">
      <c r="B160" s="222"/>
      <c r="C160" s="223"/>
      <c r="D160" s="205" t="s">
        <v>195</v>
      </c>
      <c r="E160" s="224" t="s">
        <v>22</v>
      </c>
      <c r="F160" s="225" t="s">
        <v>224</v>
      </c>
      <c r="G160" s="223"/>
      <c r="H160" s="224" t="s">
        <v>22</v>
      </c>
      <c r="I160" s="226"/>
      <c r="J160" s="223"/>
      <c r="K160" s="223"/>
      <c r="L160" s="227"/>
      <c r="M160" s="228"/>
      <c r="N160" s="229"/>
      <c r="O160" s="229"/>
      <c r="P160" s="229"/>
      <c r="Q160" s="229"/>
      <c r="R160" s="229"/>
      <c r="S160" s="229"/>
      <c r="T160" s="230"/>
      <c r="AT160" s="231" t="s">
        <v>195</v>
      </c>
      <c r="AU160" s="231" t="s">
        <v>82</v>
      </c>
      <c r="AV160" s="12" t="s">
        <v>24</v>
      </c>
      <c r="AW160" s="12" t="s">
        <v>197</v>
      </c>
      <c r="AX160" s="12" t="s">
        <v>75</v>
      </c>
      <c r="AY160" s="231" t="s">
        <v>124</v>
      </c>
    </row>
    <row r="161" spans="2:51" s="13" customFormat="1" ht="13.5">
      <c r="B161" s="232"/>
      <c r="C161" s="233"/>
      <c r="D161" s="205" t="s">
        <v>195</v>
      </c>
      <c r="E161" s="234" t="s">
        <v>22</v>
      </c>
      <c r="F161" s="235" t="s">
        <v>275</v>
      </c>
      <c r="G161" s="233"/>
      <c r="H161" s="236">
        <v>8505</v>
      </c>
      <c r="I161" s="237"/>
      <c r="J161" s="233"/>
      <c r="K161" s="233"/>
      <c r="L161" s="238"/>
      <c r="M161" s="239"/>
      <c r="N161" s="240"/>
      <c r="O161" s="240"/>
      <c r="P161" s="240"/>
      <c r="Q161" s="240"/>
      <c r="R161" s="240"/>
      <c r="S161" s="240"/>
      <c r="T161" s="241"/>
      <c r="AT161" s="242" t="s">
        <v>195</v>
      </c>
      <c r="AU161" s="242" t="s">
        <v>82</v>
      </c>
      <c r="AV161" s="13" t="s">
        <v>82</v>
      </c>
      <c r="AW161" s="13" t="s">
        <v>197</v>
      </c>
      <c r="AX161" s="13" t="s">
        <v>75</v>
      </c>
      <c r="AY161" s="242" t="s">
        <v>124</v>
      </c>
    </row>
    <row r="162" spans="2:63" s="10" customFormat="1" ht="29.85" customHeight="1">
      <c r="B162" s="179"/>
      <c r="C162" s="180"/>
      <c r="D162" s="181" t="s">
        <v>74</v>
      </c>
      <c r="E162" s="220" t="s">
        <v>145</v>
      </c>
      <c r="F162" s="220" t="s">
        <v>280</v>
      </c>
      <c r="G162" s="180"/>
      <c r="H162" s="180"/>
      <c r="I162" s="183"/>
      <c r="J162" s="221">
        <f>BK162</f>
        <v>0</v>
      </c>
      <c r="K162" s="180"/>
      <c r="L162" s="185"/>
      <c r="M162" s="186"/>
      <c r="N162" s="187"/>
      <c r="O162" s="187"/>
      <c r="P162" s="188">
        <f>SUM(P163:P173)</f>
        <v>0</v>
      </c>
      <c r="Q162" s="187"/>
      <c r="R162" s="188">
        <f>SUM(R163:R173)</f>
        <v>6387.2374500000005</v>
      </c>
      <c r="S162" s="187"/>
      <c r="T162" s="189">
        <f>SUM(T163:T173)</f>
        <v>0</v>
      </c>
      <c r="AR162" s="190" t="s">
        <v>24</v>
      </c>
      <c r="AT162" s="191" t="s">
        <v>74</v>
      </c>
      <c r="AU162" s="191" t="s">
        <v>24</v>
      </c>
      <c r="AY162" s="190" t="s">
        <v>124</v>
      </c>
      <c r="BK162" s="192">
        <f>SUM(BK163:BK173)</f>
        <v>0</v>
      </c>
    </row>
    <row r="163" spans="2:65" s="1" customFormat="1" ht="25.5" customHeight="1">
      <c r="B163" s="40"/>
      <c r="C163" s="193" t="s">
        <v>281</v>
      </c>
      <c r="D163" s="193" t="s">
        <v>125</v>
      </c>
      <c r="E163" s="194" t="s">
        <v>282</v>
      </c>
      <c r="F163" s="195" t="s">
        <v>283</v>
      </c>
      <c r="G163" s="196" t="s">
        <v>191</v>
      </c>
      <c r="H163" s="197">
        <v>135</v>
      </c>
      <c r="I163" s="198"/>
      <c r="J163" s="199">
        <f>ROUND(I163*H163,2)</f>
        <v>0</v>
      </c>
      <c r="K163" s="195" t="s">
        <v>129</v>
      </c>
      <c r="L163" s="60"/>
      <c r="M163" s="200" t="s">
        <v>22</v>
      </c>
      <c r="N163" s="201" t="s">
        <v>46</v>
      </c>
      <c r="O163" s="41"/>
      <c r="P163" s="202">
        <f>O163*H163</f>
        <v>0</v>
      </c>
      <c r="Q163" s="202">
        <v>0</v>
      </c>
      <c r="R163" s="202">
        <f>Q163*H163</f>
        <v>0</v>
      </c>
      <c r="S163" s="202">
        <v>0</v>
      </c>
      <c r="T163" s="203">
        <f>S163*H163</f>
        <v>0</v>
      </c>
      <c r="AR163" s="23" t="s">
        <v>145</v>
      </c>
      <c r="AT163" s="23" t="s">
        <v>125</v>
      </c>
      <c r="AU163" s="23" t="s">
        <v>82</v>
      </c>
      <c r="AY163" s="23" t="s">
        <v>124</v>
      </c>
      <c r="BE163" s="204">
        <f>IF(N163="základní",J163,0)</f>
        <v>0</v>
      </c>
      <c r="BF163" s="204">
        <f>IF(N163="snížená",J163,0)</f>
        <v>0</v>
      </c>
      <c r="BG163" s="204">
        <f>IF(N163="zákl. přenesená",J163,0)</f>
        <v>0</v>
      </c>
      <c r="BH163" s="204">
        <f>IF(N163="sníž. přenesená",J163,0)</f>
        <v>0</v>
      </c>
      <c r="BI163" s="204">
        <f>IF(N163="nulová",J163,0)</f>
        <v>0</v>
      </c>
      <c r="BJ163" s="23" t="s">
        <v>24</v>
      </c>
      <c r="BK163" s="204">
        <f>ROUND(I163*H163,2)</f>
        <v>0</v>
      </c>
      <c r="BL163" s="23" t="s">
        <v>145</v>
      </c>
      <c r="BM163" s="23" t="s">
        <v>284</v>
      </c>
    </row>
    <row r="164" spans="2:47" s="1" customFormat="1" ht="108">
      <c r="B164" s="40"/>
      <c r="C164" s="62"/>
      <c r="D164" s="205" t="s">
        <v>193</v>
      </c>
      <c r="E164" s="62"/>
      <c r="F164" s="208" t="s">
        <v>285</v>
      </c>
      <c r="G164" s="62"/>
      <c r="H164" s="62"/>
      <c r="I164" s="164"/>
      <c r="J164" s="62"/>
      <c r="K164" s="62"/>
      <c r="L164" s="60"/>
      <c r="M164" s="207"/>
      <c r="N164" s="41"/>
      <c r="O164" s="41"/>
      <c r="P164" s="41"/>
      <c r="Q164" s="41"/>
      <c r="R164" s="41"/>
      <c r="S164" s="41"/>
      <c r="T164" s="77"/>
      <c r="AT164" s="23" t="s">
        <v>193</v>
      </c>
      <c r="AU164" s="23" t="s">
        <v>82</v>
      </c>
    </row>
    <row r="165" spans="2:51" s="12" customFormat="1" ht="13.5">
      <c r="B165" s="222"/>
      <c r="C165" s="223"/>
      <c r="D165" s="205" t="s">
        <v>195</v>
      </c>
      <c r="E165" s="224" t="s">
        <v>22</v>
      </c>
      <c r="F165" s="225" t="s">
        <v>286</v>
      </c>
      <c r="G165" s="223"/>
      <c r="H165" s="224" t="s">
        <v>22</v>
      </c>
      <c r="I165" s="226"/>
      <c r="J165" s="223"/>
      <c r="K165" s="223"/>
      <c r="L165" s="227"/>
      <c r="M165" s="228"/>
      <c r="N165" s="229"/>
      <c r="O165" s="229"/>
      <c r="P165" s="229"/>
      <c r="Q165" s="229"/>
      <c r="R165" s="229"/>
      <c r="S165" s="229"/>
      <c r="T165" s="230"/>
      <c r="AT165" s="231" t="s">
        <v>195</v>
      </c>
      <c r="AU165" s="231" t="s">
        <v>82</v>
      </c>
      <c r="AV165" s="12" t="s">
        <v>24</v>
      </c>
      <c r="AW165" s="12" t="s">
        <v>197</v>
      </c>
      <c r="AX165" s="12" t="s">
        <v>75</v>
      </c>
      <c r="AY165" s="231" t="s">
        <v>124</v>
      </c>
    </row>
    <row r="166" spans="2:51" s="13" customFormat="1" ht="13.5">
      <c r="B166" s="232"/>
      <c r="C166" s="233"/>
      <c r="D166" s="205" t="s">
        <v>195</v>
      </c>
      <c r="E166" s="234" t="s">
        <v>22</v>
      </c>
      <c r="F166" s="235" t="s">
        <v>287</v>
      </c>
      <c r="G166" s="233"/>
      <c r="H166" s="236">
        <v>135</v>
      </c>
      <c r="I166" s="237"/>
      <c r="J166" s="233"/>
      <c r="K166" s="233"/>
      <c r="L166" s="238"/>
      <c r="M166" s="239"/>
      <c r="N166" s="240"/>
      <c r="O166" s="240"/>
      <c r="P166" s="240"/>
      <c r="Q166" s="240"/>
      <c r="R166" s="240"/>
      <c r="S166" s="240"/>
      <c r="T166" s="241"/>
      <c r="AT166" s="242" t="s">
        <v>195</v>
      </c>
      <c r="AU166" s="242" t="s">
        <v>82</v>
      </c>
      <c r="AV166" s="13" t="s">
        <v>82</v>
      </c>
      <c r="AW166" s="13" t="s">
        <v>197</v>
      </c>
      <c r="AX166" s="13" t="s">
        <v>75</v>
      </c>
      <c r="AY166" s="242" t="s">
        <v>124</v>
      </c>
    </row>
    <row r="167" spans="2:65" s="1" customFormat="1" ht="38.25" customHeight="1">
      <c r="B167" s="40"/>
      <c r="C167" s="193" t="s">
        <v>288</v>
      </c>
      <c r="D167" s="193" t="s">
        <v>125</v>
      </c>
      <c r="E167" s="194" t="s">
        <v>289</v>
      </c>
      <c r="F167" s="195" t="s">
        <v>290</v>
      </c>
      <c r="G167" s="196" t="s">
        <v>212</v>
      </c>
      <c r="H167" s="197">
        <v>3402</v>
      </c>
      <c r="I167" s="198"/>
      <c r="J167" s="199">
        <f>ROUND(I167*H167,2)</f>
        <v>0</v>
      </c>
      <c r="K167" s="195" t="s">
        <v>129</v>
      </c>
      <c r="L167" s="60"/>
      <c r="M167" s="200" t="s">
        <v>22</v>
      </c>
      <c r="N167" s="201" t="s">
        <v>46</v>
      </c>
      <c r="O167" s="41"/>
      <c r="P167" s="202">
        <f>O167*H167</f>
        <v>0</v>
      </c>
      <c r="Q167" s="202">
        <v>1.848</v>
      </c>
      <c r="R167" s="202">
        <f>Q167*H167</f>
        <v>6286.896000000001</v>
      </c>
      <c r="S167" s="202">
        <v>0</v>
      </c>
      <c r="T167" s="203">
        <f>S167*H167</f>
        <v>0</v>
      </c>
      <c r="AR167" s="23" t="s">
        <v>145</v>
      </c>
      <c r="AT167" s="23" t="s">
        <v>125</v>
      </c>
      <c r="AU167" s="23" t="s">
        <v>82</v>
      </c>
      <c r="AY167" s="23" t="s">
        <v>124</v>
      </c>
      <c r="BE167" s="204">
        <f>IF(N167="základní",J167,0)</f>
        <v>0</v>
      </c>
      <c r="BF167" s="204">
        <f>IF(N167="snížená",J167,0)</f>
        <v>0</v>
      </c>
      <c r="BG167" s="204">
        <f>IF(N167="zákl. přenesená",J167,0)</f>
        <v>0</v>
      </c>
      <c r="BH167" s="204">
        <f>IF(N167="sníž. přenesená",J167,0)</f>
        <v>0</v>
      </c>
      <c r="BI167" s="204">
        <f>IF(N167="nulová",J167,0)</f>
        <v>0</v>
      </c>
      <c r="BJ167" s="23" t="s">
        <v>24</v>
      </c>
      <c r="BK167" s="204">
        <f>ROUND(I167*H167,2)</f>
        <v>0</v>
      </c>
      <c r="BL167" s="23" t="s">
        <v>145</v>
      </c>
      <c r="BM167" s="23" t="s">
        <v>291</v>
      </c>
    </row>
    <row r="168" spans="2:47" s="1" customFormat="1" ht="36">
      <c r="B168" s="40"/>
      <c r="C168" s="62"/>
      <c r="D168" s="205" t="s">
        <v>193</v>
      </c>
      <c r="E168" s="62"/>
      <c r="F168" s="208" t="s">
        <v>292</v>
      </c>
      <c r="G168" s="62"/>
      <c r="H168" s="62"/>
      <c r="I168" s="164"/>
      <c r="J168" s="62"/>
      <c r="K168" s="62"/>
      <c r="L168" s="60"/>
      <c r="M168" s="207"/>
      <c r="N168" s="41"/>
      <c r="O168" s="41"/>
      <c r="P168" s="41"/>
      <c r="Q168" s="41"/>
      <c r="R168" s="41"/>
      <c r="S168" s="41"/>
      <c r="T168" s="77"/>
      <c r="AT168" s="23" t="s">
        <v>193</v>
      </c>
      <c r="AU168" s="23" t="s">
        <v>82</v>
      </c>
    </row>
    <row r="169" spans="2:47" s="1" customFormat="1" ht="24">
      <c r="B169" s="40"/>
      <c r="C169" s="62"/>
      <c r="D169" s="205" t="s">
        <v>132</v>
      </c>
      <c r="E169" s="62"/>
      <c r="F169" s="208" t="s">
        <v>293</v>
      </c>
      <c r="G169" s="62"/>
      <c r="H169" s="62"/>
      <c r="I169" s="164"/>
      <c r="J169" s="62"/>
      <c r="K169" s="62"/>
      <c r="L169" s="60"/>
      <c r="M169" s="207"/>
      <c r="N169" s="41"/>
      <c r="O169" s="41"/>
      <c r="P169" s="41"/>
      <c r="Q169" s="41"/>
      <c r="R169" s="41"/>
      <c r="S169" s="41"/>
      <c r="T169" s="77"/>
      <c r="AT169" s="23" t="s">
        <v>132</v>
      </c>
      <c r="AU169" s="23" t="s">
        <v>82</v>
      </c>
    </row>
    <row r="170" spans="2:51" s="12" customFormat="1" ht="13.5">
      <c r="B170" s="222"/>
      <c r="C170" s="223"/>
      <c r="D170" s="205" t="s">
        <v>195</v>
      </c>
      <c r="E170" s="224" t="s">
        <v>22</v>
      </c>
      <c r="F170" s="225" t="s">
        <v>294</v>
      </c>
      <c r="G170" s="223"/>
      <c r="H170" s="224" t="s">
        <v>22</v>
      </c>
      <c r="I170" s="226"/>
      <c r="J170" s="223"/>
      <c r="K170" s="223"/>
      <c r="L170" s="227"/>
      <c r="M170" s="228"/>
      <c r="N170" s="229"/>
      <c r="O170" s="229"/>
      <c r="P170" s="229"/>
      <c r="Q170" s="229"/>
      <c r="R170" s="229"/>
      <c r="S170" s="229"/>
      <c r="T170" s="230"/>
      <c r="AT170" s="231" t="s">
        <v>195</v>
      </c>
      <c r="AU170" s="231" t="s">
        <v>82</v>
      </c>
      <c r="AV170" s="12" t="s">
        <v>24</v>
      </c>
      <c r="AW170" s="12" t="s">
        <v>197</v>
      </c>
      <c r="AX170" s="12" t="s">
        <v>75</v>
      </c>
      <c r="AY170" s="231" t="s">
        <v>124</v>
      </c>
    </row>
    <row r="171" spans="2:51" s="13" customFormat="1" ht="13.5">
      <c r="B171" s="232"/>
      <c r="C171" s="233"/>
      <c r="D171" s="205" t="s">
        <v>195</v>
      </c>
      <c r="E171" s="234" t="s">
        <v>22</v>
      </c>
      <c r="F171" s="235" t="s">
        <v>225</v>
      </c>
      <c r="G171" s="233"/>
      <c r="H171" s="236">
        <v>3402</v>
      </c>
      <c r="I171" s="237"/>
      <c r="J171" s="233"/>
      <c r="K171" s="233"/>
      <c r="L171" s="238"/>
      <c r="M171" s="239"/>
      <c r="N171" s="240"/>
      <c r="O171" s="240"/>
      <c r="P171" s="240"/>
      <c r="Q171" s="240"/>
      <c r="R171" s="240"/>
      <c r="S171" s="240"/>
      <c r="T171" s="241"/>
      <c r="AT171" s="242" t="s">
        <v>195</v>
      </c>
      <c r="AU171" s="242" t="s">
        <v>82</v>
      </c>
      <c r="AV171" s="13" t="s">
        <v>82</v>
      </c>
      <c r="AW171" s="13" t="s">
        <v>197</v>
      </c>
      <c r="AX171" s="13" t="s">
        <v>75</v>
      </c>
      <c r="AY171" s="242" t="s">
        <v>124</v>
      </c>
    </row>
    <row r="172" spans="2:65" s="1" customFormat="1" ht="25.5" customHeight="1">
      <c r="B172" s="40"/>
      <c r="C172" s="193" t="s">
        <v>295</v>
      </c>
      <c r="D172" s="193" t="s">
        <v>125</v>
      </c>
      <c r="E172" s="194" t="s">
        <v>296</v>
      </c>
      <c r="F172" s="195" t="s">
        <v>297</v>
      </c>
      <c r="G172" s="196" t="s">
        <v>191</v>
      </c>
      <c r="H172" s="197">
        <v>135</v>
      </c>
      <c r="I172" s="198"/>
      <c r="J172" s="199">
        <f>ROUND(I172*H172,2)</f>
        <v>0</v>
      </c>
      <c r="K172" s="195" t="s">
        <v>129</v>
      </c>
      <c r="L172" s="60"/>
      <c r="M172" s="200" t="s">
        <v>22</v>
      </c>
      <c r="N172" s="201" t="s">
        <v>46</v>
      </c>
      <c r="O172" s="41"/>
      <c r="P172" s="202">
        <f>O172*H172</f>
        <v>0</v>
      </c>
      <c r="Q172" s="202">
        <v>0.74327</v>
      </c>
      <c r="R172" s="202">
        <f>Q172*H172</f>
        <v>100.34145</v>
      </c>
      <c r="S172" s="202">
        <v>0</v>
      </c>
      <c r="T172" s="203">
        <f>S172*H172</f>
        <v>0</v>
      </c>
      <c r="AR172" s="23" t="s">
        <v>145</v>
      </c>
      <c r="AT172" s="23" t="s">
        <v>125</v>
      </c>
      <c r="AU172" s="23" t="s">
        <v>82</v>
      </c>
      <c r="AY172" s="23" t="s">
        <v>124</v>
      </c>
      <c r="BE172" s="204">
        <f>IF(N172="základní",J172,0)</f>
        <v>0</v>
      </c>
      <c r="BF172" s="204">
        <f>IF(N172="snížená",J172,0)</f>
        <v>0</v>
      </c>
      <c r="BG172" s="204">
        <f>IF(N172="zákl. přenesená",J172,0)</f>
        <v>0</v>
      </c>
      <c r="BH172" s="204">
        <f>IF(N172="sníž. přenesená",J172,0)</f>
        <v>0</v>
      </c>
      <c r="BI172" s="204">
        <f>IF(N172="nulová",J172,0)</f>
        <v>0</v>
      </c>
      <c r="BJ172" s="23" t="s">
        <v>24</v>
      </c>
      <c r="BK172" s="204">
        <f>ROUND(I172*H172,2)</f>
        <v>0</v>
      </c>
      <c r="BL172" s="23" t="s">
        <v>145</v>
      </c>
      <c r="BM172" s="23" t="s">
        <v>298</v>
      </c>
    </row>
    <row r="173" spans="2:47" s="1" customFormat="1" ht="84">
      <c r="B173" s="40"/>
      <c r="C173" s="62"/>
      <c r="D173" s="205" t="s">
        <v>193</v>
      </c>
      <c r="E173" s="62"/>
      <c r="F173" s="208" t="s">
        <v>299</v>
      </c>
      <c r="G173" s="62"/>
      <c r="H173" s="62"/>
      <c r="I173" s="164"/>
      <c r="J173" s="62"/>
      <c r="K173" s="62"/>
      <c r="L173" s="60"/>
      <c r="M173" s="207"/>
      <c r="N173" s="41"/>
      <c r="O173" s="41"/>
      <c r="P173" s="41"/>
      <c r="Q173" s="41"/>
      <c r="R173" s="41"/>
      <c r="S173" s="41"/>
      <c r="T173" s="77"/>
      <c r="AT173" s="23" t="s">
        <v>193</v>
      </c>
      <c r="AU173" s="23" t="s">
        <v>82</v>
      </c>
    </row>
    <row r="174" spans="2:63" s="10" customFormat="1" ht="29.85" customHeight="1">
      <c r="B174" s="179"/>
      <c r="C174" s="180"/>
      <c r="D174" s="181" t="s">
        <v>74</v>
      </c>
      <c r="E174" s="220" t="s">
        <v>149</v>
      </c>
      <c r="F174" s="220" t="s">
        <v>300</v>
      </c>
      <c r="G174" s="180"/>
      <c r="H174" s="180"/>
      <c r="I174" s="183"/>
      <c r="J174" s="221">
        <f>BK174</f>
        <v>0</v>
      </c>
      <c r="K174" s="180"/>
      <c r="L174" s="185"/>
      <c r="M174" s="186"/>
      <c r="N174" s="187"/>
      <c r="O174" s="187"/>
      <c r="P174" s="188">
        <f>SUM(P175:P209)</f>
        <v>0</v>
      </c>
      <c r="Q174" s="187"/>
      <c r="R174" s="188">
        <f>SUM(R175:R209)</f>
        <v>2160.34</v>
      </c>
      <c r="S174" s="187"/>
      <c r="T174" s="189">
        <f>SUM(T175:T209)</f>
        <v>0</v>
      </c>
      <c r="AR174" s="190" t="s">
        <v>24</v>
      </c>
      <c r="AT174" s="191" t="s">
        <v>74</v>
      </c>
      <c r="AU174" s="191" t="s">
        <v>24</v>
      </c>
      <c r="AY174" s="190" t="s">
        <v>124</v>
      </c>
      <c r="BK174" s="192">
        <f>SUM(BK175:BK209)</f>
        <v>0</v>
      </c>
    </row>
    <row r="175" spans="2:65" s="1" customFormat="1" ht="25.5" customHeight="1">
      <c r="B175" s="40"/>
      <c r="C175" s="193" t="s">
        <v>301</v>
      </c>
      <c r="D175" s="193" t="s">
        <v>125</v>
      </c>
      <c r="E175" s="194" t="s">
        <v>302</v>
      </c>
      <c r="F175" s="195" t="s">
        <v>303</v>
      </c>
      <c r="G175" s="196" t="s">
        <v>191</v>
      </c>
      <c r="H175" s="197">
        <v>2200</v>
      </c>
      <c r="I175" s="198"/>
      <c r="J175" s="199">
        <f>ROUND(I175*H175,2)</f>
        <v>0</v>
      </c>
      <c r="K175" s="195" t="s">
        <v>129</v>
      </c>
      <c r="L175" s="60"/>
      <c r="M175" s="200" t="s">
        <v>22</v>
      </c>
      <c r="N175" s="201" t="s">
        <v>46</v>
      </c>
      <c r="O175" s="41"/>
      <c r="P175" s="202">
        <f>O175*H175</f>
        <v>0</v>
      </c>
      <c r="Q175" s="202">
        <v>0</v>
      </c>
      <c r="R175" s="202">
        <f>Q175*H175</f>
        <v>0</v>
      </c>
      <c r="S175" s="202">
        <v>0</v>
      </c>
      <c r="T175" s="203">
        <f>S175*H175</f>
        <v>0</v>
      </c>
      <c r="AR175" s="23" t="s">
        <v>145</v>
      </c>
      <c r="AT175" s="23" t="s">
        <v>125</v>
      </c>
      <c r="AU175" s="23" t="s">
        <v>82</v>
      </c>
      <c r="AY175" s="23" t="s">
        <v>124</v>
      </c>
      <c r="BE175" s="204">
        <f>IF(N175="základní",J175,0)</f>
        <v>0</v>
      </c>
      <c r="BF175" s="204">
        <f>IF(N175="snížená",J175,0)</f>
        <v>0</v>
      </c>
      <c r="BG175" s="204">
        <f>IF(N175="zákl. přenesená",J175,0)</f>
        <v>0</v>
      </c>
      <c r="BH175" s="204">
        <f>IF(N175="sníž. přenesená",J175,0)</f>
        <v>0</v>
      </c>
      <c r="BI175" s="204">
        <f>IF(N175="nulová",J175,0)</f>
        <v>0</v>
      </c>
      <c r="BJ175" s="23" t="s">
        <v>24</v>
      </c>
      <c r="BK175" s="204">
        <f>ROUND(I175*H175,2)</f>
        <v>0</v>
      </c>
      <c r="BL175" s="23" t="s">
        <v>145</v>
      </c>
      <c r="BM175" s="23" t="s">
        <v>304</v>
      </c>
    </row>
    <row r="176" spans="2:51" s="12" customFormat="1" ht="24">
      <c r="B176" s="222"/>
      <c r="C176" s="223"/>
      <c r="D176" s="205" t="s">
        <v>195</v>
      </c>
      <c r="E176" s="224" t="s">
        <v>22</v>
      </c>
      <c r="F176" s="225" t="s">
        <v>305</v>
      </c>
      <c r="G176" s="223"/>
      <c r="H176" s="224" t="s">
        <v>22</v>
      </c>
      <c r="I176" s="226"/>
      <c r="J176" s="223"/>
      <c r="K176" s="223"/>
      <c r="L176" s="227"/>
      <c r="M176" s="228"/>
      <c r="N176" s="229"/>
      <c r="O176" s="229"/>
      <c r="P176" s="229"/>
      <c r="Q176" s="229"/>
      <c r="R176" s="229"/>
      <c r="S176" s="229"/>
      <c r="T176" s="230"/>
      <c r="AT176" s="231" t="s">
        <v>195</v>
      </c>
      <c r="AU176" s="231" t="s">
        <v>82</v>
      </c>
      <c r="AV176" s="12" t="s">
        <v>24</v>
      </c>
      <c r="AW176" s="12" t="s">
        <v>197</v>
      </c>
      <c r="AX176" s="12" t="s">
        <v>75</v>
      </c>
      <c r="AY176" s="231" t="s">
        <v>124</v>
      </c>
    </row>
    <row r="177" spans="2:51" s="12" customFormat="1" ht="24">
      <c r="B177" s="222"/>
      <c r="C177" s="223"/>
      <c r="D177" s="205" t="s">
        <v>195</v>
      </c>
      <c r="E177" s="224" t="s">
        <v>22</v>
      </c>
      <c r="F177" s="225" t="s">
        <v>306</v>
      </c>
      <c r="G177" s="223"/>
      <c r="H177" s="224" t="s">
        <v>22</v>
      </c>
      <c r="I177" s="226"/>
      <c r="J177" s="223"/>
      <c r="K177" s="223"/>
      <c r="L177" s="227"/>
      <c r="M177" s="228"/>
      <c r="N177" s="229"/>
      <c r="O177" s="229"/>
      <c r="P177" s="229"/>
      <c r="Q177" s="229"/>
      <c r="R177" s="229"/>
      <c r="S177" s="229"/>
      <c r="T177" s="230"/>
      <c r="AT177" s="231" t="s">
        <v>195</v>
      </c>
      <c r="AU177" s="231" t="s">
        <v>82</v>
      </c>
      <c r="AV177" s="12" t="s">
        <v>24</v>
      </c>
      <c r="AW177" s="12" t="s">
        <v>197</v>
      </c>
      <c r="AX177" s="12" t="s">
        <v>75</v>
      </c>
      <c r="AY177" s="231" t="s">
        <v>124</v>
      </c>
    </row>
    <row r="178" spans="2:51" s="13" customFormat="1" ht="13.5">
      <c r="B178" s="232"/>
      <c r="C178" s="233"/>
      <c r="D178" s="205" t="s">
        <v>195</v>
      </c>
      <c r="E178" s="234" t="s">
        <v>22</v>
      </c>
      <c r="F178" s="235" t="s">
        <v>203</v>
      </c>
      <c r="G178" s="233"/>
      <c r="H178" s="236">
        <v>2200</v>
      </c>
      <c r="I178" s="237"/>
      <c r="J178" s="233"/>
      <c r="K178" s="233"/>
      <c r="L178" s="238"/>
      <c r="M178" s="239"/>
      <c r="N178" s="240"/>
      <c r="O178" s="240"/>
      <c r="P178" s="240"/>
      <c r="Q178" s="240"/>
      <c r="R178" s="240"/>
      <c r="S178" s="240"/>
      <c r="T178" s="241"/>
      <c r="AT178" s="242" t="s">
        <v>195</v>
      </c>
      <c r="AU178" s="242" t="s">
        <v>82</v>
      </c>
      <c r="AV178" s="13" t="s">
        <v>82</v>
      </c>
      <c r="AW178" s="13" t="s">
        <v>197</v>
      </c>
      <c r="AX178" s="13" t="s">
        <v>75</v>
      </c>
      <c r="AY178" s="242" t="s">
        <v>124</v>
      </c>
    </row>
    <row r="179" spans="2:65" s="1" customFormat="1" ht="25.5" customHeight="1">
      <c r="B179" s="40"/>
      <c r="C179" s="193" t="s">
        <v>307</v>
      </c>
      <c r="D179" s="193" t="s">
        <v>125</v>
      </c>
      <c r="E179" s="194" t="s">
        <v>308</v>
      </c>
      <c r="F179" s="195" t="s">
        <v>309</v>
      </c>
      <c r="G179" s="196" t="s">
        <v>191</v>
      </c>
      <c r="H179" s="197">
        <v>2200</v>
      </c>
      <c r="I179" s="198"/>
      <c r="J179" s="199">
        <f>ROUND(I179*H179,2)</f>
        <v>0</v>
      </c>
      <c r="K179" s="195" t="s">
        <v>129</v>
      </c>
      <c r="L179" s="60"/>
      <c r="M179" s="200" t="s">
        <v>22</v>
      </c>
      <c r="N179" s="201" t="s">
        <v>46</v>
      </c>
      <c r="O179" s="41"/>
      <c r="P179" s="202">
        <f>O179*H179</f>
        <v>0</v>
      </c>
      <c r="Q179" s="202">
        <v>0</v>
      </c>
      <c r="R179" s="202">
        <f>Q179*H179</f>
        <v>0</v>
      </c>
      <c r="S179" s="202">
        <v>0</v>
      </c>
      <c r="T179" s="203">
        <f>S179*H179</f>
        <v>0</v>
      </c>
      <c r="AR179" s="23" t="s">
        <v>145</v>
      </c>
      <c r="AT179" s="23" t="s">
        <v>125</v>
      </c>
      <c r="AU179" s="23" t="s">
        <v>82</v>
      </c>
      <c r="AY179" s="23" t="s">
        <v>124</v>
      </c>
      <c r="BE179" s="204">
        <f>IF(N179="základní",J179,0)</f>
        <v>0</v>
      </c>
      <c r="BF179" s="204">
        <f>IF(N179="snížená",J179,0)</f>
        <v>0</v>
      </c>
      <c r="BG179" s="204">
        <f>IF(N179="zákl. přenesená",J179,0)</f>
        <v>0</v>
      </c>
      <c r="BH179" s="204">
        <f>IF(N179="sníž. přenesená",J179,0)</f>
        <v>0</v>
      </c>
      <c r="BI179" s="204">
        <f>IF(N179="nulová",J179,0)</f>
        <v>0</v>
      </c>
      <c r="BJ179" s="23" t="s">
        <v>24</v>
      </c>
      <c r="BK179" s="204">
        <f>ROUND(I179*H179,2)</f>
        <v>0</v>
      </c>
      <c r="BL179" s="23" t="s">
        <v>145</v>
      </c>
      <c r="BM179" s="23" t="s">
        <v>310</v>
      </c>
    </row>
    <row r="180" spans="2:47" s="1" customFormat="1" ht="24">
      <c r="B180" s="40"/>
      <c r="C180" s="62"/>
      <c r="D180" s="205" t="s">
        <v>132</v>
      </c>
      <c r="E180" s="62"/>
      <c r="F180" s="208" t="s">
        <v>311</v>
      </c>
      <c r="G180" s="62"/>
      <c r="H180" s="62"/>
      <c r="I180" s="164"/>
      <c r="J180" s="62"/>
      <c r="K180" s="62"/>
      <c r="L180" s="60"/>
      <c r="M180" s="207"/>
      <c r="N180" s="41"/>
      <c r="O180" s="41"/>
      <c r="P180" s="41"/>
      <c r="Q180" s="41"/>
      <c r="R180" s="41"/>
      <c r="S180" s="41"/>
      <c r="T180" s="77"/>
      <c r="AT180" s="23" t="s">
        <v>132</v>
      </c>
      <c r="AU180" s="23" t="s">
        <v>82</v>
      </c>
    </row>
    <row r="181" spans="2:51" s="12" customFormat="1" ht="13.5">
      <c r="B181" s="222"/>
      <c r="C181" s="223"/>
      <c r="D181" s="205" t="s">
        <v>195</v>
      </c>
      <c r="E181" s="224" t="s">
        <v>22</v>
      </c>
      <c r="F181" s="225" t="s">
        <v>202</v>
      </c>
      <c r="G181" s="223"/>
      <c r="H181" s="224" t="s">
        <v>22</v>
      </c>
      <c r="I181" s="226"/>
      <c r="J181" s="223"/>
      <c r="K181" s="223"/>
      <c r="L181" s="227"/>
      <c r="M181" s="228"/>
      <c r="N181" s="229"/>
      <c r="O181" s="229"/>
      <c r="P181" s="229"/>
      <c r="Q181" s="229"/>
      <c r="R181" s="229"/>
      <c r="S181" s="229"/>
      <c r="T181" s="230"/>
      <c r="AT181" s="231" t="s">
        <v>195</v>
      </c>
      <c r="AU181" s="231" t="s">
        <v>82</v>
      </c>
      <c r="AV181" s="12" t="s">
        <v>24</v>
      </c>
      <c r="AW181" s="12" t="s">
        <v>197</v>
      </c>
      <c r="AX181" s="12" t="s">
        <v>75</v>
      </c>
      <c r="AY181" s="231" t="s">
        <v>124</v>
      </c>
    </row>
    <row r="182" spans="2:51" s="13" customFormat="1" ht="13.5">
      <c r="B182" s="232"/>
      <c r="C182" s="233"/>
      <c r="D182" s="205" t="s">
        <v>195</v>
      </c>
      <c r="E182" s="234" t="s">
        <v>22</v>
      </c>
      <c r="F182" s="235" t="s">
        <v>203</v>
      </c>
      <c r="G182" s="233"/>
      <c r="H182" s="236">
        <v>2200</v>
      </c>
      <c r="I182" s="237"/>
      <c r="J182" s="233"/>
      <c r="K182" s="233"/>
      <c r="L182" s="238"/>
      <c r="M182" s="239"/>
      <c r="N182" s="240"/>
      <c r="O182" s="240"/>
      <c r="P182" s="240"/>
      <c r="Q182" s="240"/>
      <c r="R182" s="240"/>
      <c r="S182" s="240"/>
      <c r="T182" s="241"/>
      <c r="AT182" s="242" t="s">
        <v>195</v>
      </c>
      <c r="AU182" s="242" t="s">
        <v>82</v>
      </c>
      <c r="AV182" s="13" t="s">
        <v>82</v>
      </c>
      <c r="AW182" s="13" t="s">
        <v>197</v>
      </c>
      <c r="AX182" s="13" t="s">
        <v>75</v>
      </c>
      <c r="AY182" s="242" t="s">
        <v>124</v>
      </c>
    </row>
    <row r="183" spans="2:65" s="1" customFormat="1" ht="25.5" customHeight="1">
      <c r="B183" s="40"/>
      <c r="C183" s="193" t="s">
        <v>9</v>
      </c>
      <c r="D183" s="193" t="s">
        <v>125</v>
      </c>
      <c r="E183" s="194" t="s">
        <v>312</v>
      </c>
      <c r="F183" s="195" t="s">
        <v>313</v>
      </c>
      <c r="G183" s="196" t="s">
        <v>191</v>
      </c>
      <c r="H183" s="197">
        <v>16100</v>
      </c>
      <c r="I183" s="198"/>
      <c r="J183" s="199">
        <f>ROUND(I183*H183,2)</f>
        <v>0</v>
      </c>
      <c r="K183" s="195" t="s">
        <v>129</v>
      </c>
      <c r="L183" s="60"/>
      <c r="M183" s="200" t="s">
        <v>22</v>
      </c>
      <c r="N183" s="201" t="s">
        <v>46</v>
      </c>
      <c r="O183" s="41"/>
      <c r="P183" s="202">
        <f>O183*H183</f>
        <v>0</v>
      </c>
      <c r="Q183" s="202">
        <v>0</v>
      </c>
      <c r="R183" s="202">
        <f>Q183*H183</f>
        <v>0</v>
      </c>
      <c r="S183" s="202">
        <v>0</v>
      </c>
      <c r="T183" s="203">
        <f>S183*H183</f>
        <v>0</v>
      </c>
      <c r="AR183" s="23" t="s">
        <v>145</v>
      </c>
      <c r="AT183" s="23" t="s">
        <v>125</v>
      </c>
      <c r="AU183" s="23" t="s">
        <v>82</v>
      </c>
      <c r="AY183" s="23" t="s">
        <v>124</v>
      </c>
      <c r="BE183" s="204">
        <f>IF(N183="základní",J183,0)</f>
        <v>0</v>
      </c>
      <c r="BF183" s="204">
        <f>IF(N183="snížená",J183,0)</f>
        <v>0</v>
      </c>
      <c r="BG183" s="204">
        <f>IF(N183="zákl. přenesená",J183,0)</f>
        <v>0</v>
      </c>
      <c r="BH183" s="204">
        <f>IF(N183="sníž. přenesená",J183,0)</f>
        <v>0</v>
      </c>
      <c r="BI183" s="204">
        <f>IF(N183="nulová",J183,0)</f>
        <v>0</v>
      </c>
      <c r="BJ183" s="23" t="s">
        <v>24</v>
      </c>
      <c r="BK183" s="204">
        <f>ROUND(I183*H183,2)</f>
        <v>0</v>
      </c>
      <c r="BL183" s="23" t="s">
        <v>145</v>
      </c>
      <c r="BM183" s="23" t="s">
        <v>314</v>
      </c>
    </row>
    <row r="184" spans="2:47" s="1" customFormat="1" ht="168">
      <c r="B184" s="40"/>
      <c r="C184" s="62"/>
      <c r="D184" s="205" t="s">
        <v>193</v>
      </c>
      <c r="E184" s="62"/>
      <c r="F184" s="208" t="s">
        <v>315</v>
      </c>
      <c r="G184" s="62"/>
      <c r="H184" s="62"/>
      <c r="I184" s="164"/>
      <c r="J184" s="62"/>
      <c r="K184" s="62"/>
      <c r="L184" s="60"/>
      <c r="M184" s="207"/>
      <c r="N184" s="41"/>
      <c r="O184" s="41"/>
      <c r="P184" s="41"/>
      <c r="Q184" s="41"/>
      <c r="R184" s="41"/>
      <c r="S184" s="41"/>
      <c r="T184" s="77"/>
      <c r="AT184" s="23" t="s">
        <v>193</v>
      </c>
      <c r="AU184" s="23" t="s">
        <v>82</v>
      </c>
    </row>
    <row r="185" spans="2:65" s="1" customFormat="1" ht="51" customHeight="1">
      <c r="B185" s="40"/>
      <c r="C185" s="193" t="s">
        <v>316</v>
      </c>
      <c r="D185" s="193" t="s">
        <v>125</v>
      </c>
      <c r="E185" s="194" t="s">
        <v>317</v>
      </c>
      <c r="F185" s="195" t="s">
        <v>318</v>
      </c>
      <c r="G185" s="196" t="s">
        <v>191</v>
      </c>
      <c r="H185" s="197">
        <v>16100</v>
      </c>
      <c r="I185" s="198"/>
      <c r="J185" s="199">
        <f>ROUND(I185*H185,2)</f>
        <v>0</v>
      </c>
      <c r="K185" s="195" t="s">
        <v>129</v>
      </c>
      <c r="L185" s="60"/>
      <c r="M185" s="200" t="s">
        <v>22</v>
      </c>
      <c r="N185" s="201" t="s">
        <v>46</v>
      </c>
      <c r="O185" s="41"/>
      <c r="P185" s="202">
        <f>O185*H185</f>
        <v>0</v>
      </c>
      <c r="Q185" s="202">
        <v>0</v>
      </c>
      <c r="R185" s="202">
        <f>Q185*H185</f>
        <v>0</v>
      </c>
      <c r="S185" s="202">
        <v>0</v>
      </c>
      <c r="T185" s="203">
        <f>S185*H185</f>
        <v>0</v>
      </c>
      <c r="AR185" s="23" t="s">
        <v>145</v>
      </c>
      <c r="AT185" s="23" t="s">
        <v>125</v>
      </c>
      <c r="AU185" s="23" t="s">
        <v>82</v>
      </c>
      <c r="AY185" s="23" t="s">
        <v>124</v>
      </c>
      <c r="BE185" s="204">
        <f>IF(N185="základní",J185,0)</f>
        <v>0</v>
      </c>
      <c r="BF185" s="204">
        <f>IF(N185="snížená",J185,0)</f>
        <v>0</v>
      </c>
      <c r="BG185" s="204">
        <f>IF(N185="zákl. přenesená",J185,0)</f>
        <v>0</v>
      </c>
      <c r="BH185" s="204">
        <f>IF(N185="sníž. přenesená",J185,0)</f>
        <v>0</v>
      </c>
      <c r="BI185" s="204">
        <f>IF(N185="nulová",J185,0)</f>
        <v>0</v>
      </c>
      <c r="BJ185" s="23" t="s">
        <v>24</v>
      </c>
      <c r="BK185" s="204">
        <f>ROUND(I185*H185,2)</f>
        <v>0</v>
      </c>
      <c r="BL185" s="23" t="s">
        <v>145</v>
      </c>
      <c r="BM185" s="23" t="s">
        <v>319</v>
      </c>
    </row>
    <row r="186" spans="2:47" s="1" customFormat="1" ht="168">
      <c r="B186" s="40"/>
      <c r="C186" s="62"/>
      <c r="D186" s="205" t="s">
        <v>193</v>
      </c>
      <c r="E186" s="62"/>
      <c r="F186" s="208" t="s">
        <v>315</v>
      </c>
      <c r="G186" s="62"/>
      <c r="H186" s="62"/>
      <c r="I186" s="164"/>
      <c r="J186" s="62"/>
      <c r="K186" s="62"/>
      <c r="L186" s="60"/>
      <c r="M186" s="207"/>
      <c r="N186" s="41"/>
      <c r="O186" s="41"/>
      <c r="P186" s="41"/>
      <c r="Q186" s="41"/>
      <c r="R186" s="41"/>
      <c r="S186" s="41"/>
      <c r="T186" s="77"/>
      <c r="AT186" s="23" t="s">
        <v>193</v>
      </c>
      <c r="AU186" s="23" t="s">
        <v>82</v>
      </c>
    </row>
    <row r="187" spans="2:65" s="1" customFormat="1" ht="16.5" customHeight="1">
      <c r="B187" s="40"/>
      <c r="C187" s="243" t="s">
        <v>320</v>
      </c>
      <c r="D187" s="243" t="s">
        <v>262</v>
      </c>
      <c r="E187" s="244" t="s">
        <v>321</v>
      </c>
      <c r="F187" s="245" t="s">
        <v>322</v>
      </c>
      <c r="G187" s="246" t="s">
        <v>243</v>
      </c>
      <c r="H187" s="247">
        <v>1481.2</v>
      </c>
      <c r="I187" s="248"/>
      <c r="J187" s="249">
        <f>ROUND(I187*H187,2)</f>
        <v>0</v>
      </c>
      <c r="K187" s="245" t="s">
        <v>129</v>
      </c>
      <c r="L187" s="250"/>
      <c r="M187" s="251" t="s">
        <v>22</v>
      </c>
      <c r="N187" s="252" t="s">
        <v>46</v>
      </c>
      <c r="O187" s="41"/>
      <c r="P187" s="202">
        <f>O187*H187</f>
        <v>0</v>
      </c>
      <c r="Q187" s="202">
        <v>1</v>
      </c>
      <c r="R187" s="202">
        <f>Q187*H187</f>
        <v>1481.2</v>
      </c>
      <c r="S187" s="202">
        <v>0</v>
      </c>
      <c r="T187" s="203">
        <f>S187*H187</f>
        <v>0</v>
      </c>
      <c r="AR187" s="23" t="s">
        <v>323</v>
      </c>
      <c r="AT187" s="23" t="s">
        <v>262</v>
      </c>
      <c r="AU187" s="23" t="s">
        <v>82</v>
      </c>
      <c r="AY187" s="23" t="s">
        <v>124</v>
      </c>
      <c r="BE187" s="204">
        <f>IF(N187="základní",J187,0)</f>
        <v>0</v>
      </c>
      <c r="BF187" s="204">
        <f>IF(N187="snížená",J187,0)</f>
        <v>0</v>
      </c>
      <c r="BG187" s="204">
        <f>IF(N187="zákl. přenesená",J187,0)</f>
        <v>0</v>
      </c>
      <c r="BH187" s="204">
        <f>IF(N187="sníž. přenesená",J187,0)</f>
        <v>0</v>
      </c>
      <c r="BI187" s="204">
        <f>IF(N187="nulová",J187,0)</f>
        <v>0</v>
      </c>
      <c r="BJ187" s="23" t="s">
        <v>24</v>
      </c>
      <c r="BK187" s="204">
        <f>ROUND(I187*H187,2)</f>
        <v>0</v>
      </c>
      <c r="BL187" s="23" t="s">
        <v>323</v>
      </c>
      <c r="BM187" s="23" t="s">
        <v>324</v>
      </c>
    </row>
    <row r="188" spans="2:51" s="13" customFormat="1" ht="13.5">
      <c r="B188" s="232"/>
      <c r="C188" s="233"/>
      <c r="D188" s="205" t="s">
        <v>195</v>
      </c>
      <c r="E188" s="234" t="s">
        <v>22</v>
      </c>
      <c r="F188" s="235" t="s">
        <v>325</v>
      </c>
      <c r="G188" s="233"/>
      <c r="H188" s="236">
        <v>1481.2</v>
      </c>
      <c r="I188" s="237"/>
      <c r="J188" s="233"/>
      <c r="K188" s="233"/>
      <c r="L188" s="238"/>
      <c r="M188" s="239"/>
      <c r="N188" s="240"/>
      <c r="O188" s="240"/>
      <c r="P188" s="240"/>
      <c r="Q188" s="240"/>
      <c r="R188" s="240"/>
      <c r="S188" s="240"/>
      <c r="T188" s="241"/>
      <c r="AT188" s="242" t="s">
        <v>195</v>
      </c>
      <c r="AU188" s="242" t="s">
        <v>82</v>
      </c>
      <c r="AV188" s="13" t="s">
        <v>82</v>
      </c>
      <c r="AW188" s="13" t="s">
        <v>197</v>
      </c>
      <c r="AX188" s="13" t="s">
        <v>75</v>
      </c>
      <c r="AY188" s="242" t="s">
        <v>124</v>
      </c>
    </row>
    <row r="189" spans="2:65" s="1" customFormat="1" ht="16.5" customHeight="1">
      <c r="B189" s="40"/>
      <c r="C189" s="243" t="s">
        <v>326</v>
      </c>
      <c r="D189" s="243" t="s">
        <v>262</v>
      </c>
      <c r="E189" s="244" t="s">
        <v>327</v>
      </c>
      <c r="F189" s="245" t="s">
        <v>328</v>
      </c>
      <c r="G189" s="246" t="s">
        <v>243</v>
      </c>
      <c r="H189" s="247">
        <v>227.976</v>
      </c>
      <c r="I189" s="248"/>
      <c r="J189" s="249">
        <f>ROUND(I189*H189,2)</f>
        <v>0</v>
      </c>
      <c r="K189" s="245" t="s">
        <v>129</v>
      </c>
      <c r="L189" s="250"/>
      <c r="M189" s="251" t="s">
        <v>22</v>
      </c>
      <c r="N189" s="252" t="s">
        <v>46</v>
      </c>
      <c r="O189" s="41"/>
      <c r="P189" s="202">
        <f>O189*H189</f>
        <v>0</v>
      </c>
      <c r="Q189" s="202">
        <v>0</v>
      </c>
      <c r="R189" s="202">
        <f>Q189*H189</f>
        <v>0</v>
      </c>
      <c r="S189" s="202">
        <v>0</v>
      </c>
      <c r="T189" s="203">
        <f>S189*H189</f>
        <v>0</v>
      </c>
      <c r="AR189" s="23" t="s">
        <v>323</v>
      </c>
      <c r="AT189" s="23" t="s">
        <v>262</v>
      </c>
      <c r="AU189" s="23" t="s">
        <v>82</v>
      </c>
      <c r="AY189" s="23" t="s">
        <v>124</v>
      </c>
      <c r="BE189" s="204">
        <f>IF(N189="základní",J189,0)</f>
        <v>0</v>
      </c>
      <c r="BF189" s="204">
        <f>IF(N189="snížená",J189,0)</f>
        <v>0</v>
      </c>
      <c r="BG189" s="204">
        <f>IF(N189="zákl. přenesená",J189,0)</f>
        <v>0</v>
      </c>
      <c r="BH189" s="204">
        <f>IF(N189="sníž. přenesená",J189,0)</f>
        <v>0</v>
      </c>
      <c r="BI189" s="204">
        <f>IF(N189="nulová",J189,0)</f>
        <v>0</v>
      </c>
      <c r="BJ189" s="23" t="s">
        <v>24</v>
      </c>
      <c r="BK189" s="204">
        <f>ROUND(I189*H189,2)</f>
        <v>0</v>
      </c>
      <c r="BL189" s="23" t="s">
        <v>323</v>
      </c>
      <c r="BM189" s="23" t="s">
        <v>329</v>
      </c>
    </row>
    <row r="190" spans="2:51" s="13" customFormat="1" ht="13.5">
      <c r="B190" s="232"/>
      <c r="C190" s="233"/>
      <c r="D190" s="205" t="s">
        <v>195</v>
      </c>
      <c r="E190" s="234" t="s">
        <v>22</v>
      </c>
      <c r="F190" s="235" t="s">
        <v>330</v>
      </c>
      <c r="G190" s="233"/>
      <c r="H190" s="236">
        <v>227.976</v>
      </c>
      <c r="I190" s="237"/>
      <c r="J190" s="233"/>
      <c r="K190" s="233"/>
      <c r="L190" s="238"/>
      <c r="M190" s="239"/>
      <c r="N190" s="240"/>
      <c r="O190" s="240"/>
      <c r="P190" s="240"/>
      <c r="Q190" s="240"/>
      <c r="R190" s="240"/>
      <c r="S190" s="240"/>
      <c r="T190" s="241"/>
      <c r="AT190" s="242" t="s">
        <v>195</v>
      </c>
      <c r="AU190" s="242" t="s">
        <v>82</v>
      </c>
      <c r="AV190" s="13" t="s">
        <v>82</v>
      </c>
      <c r="AW190" s="13" t="s">
        <v>197</v>
      </c>
      <c r="AX190" s="13" t="s">
        <v>75</v>
      </c>
      <c r="AY190" s="242" t="s">
        <v>124</v>
      </c>
    </row>
    <row r="191" spans="2:65" s="1" customFormat="1" ht="16.5" customHeight="1">
      <c r="B191" s="40"/>
      <c r="C191" s="243" t="s">
        <v>331</v>
      </c>
      <c r="D191" s="243" t="s">
        <v>262</v>
      </c>
      <c r="E191" s="244" t="s">
        <v>332</v>
      </c>
      <c r="F191" s="245" t="s">
        <v>333</v>
      </c>
      <c r="G191" s="246" t="s">
        <v>243</v>
      </c>
      <c r="H191" s="247">
        <v>113.988</v>
      </c>
      <c r="I191" s="248"/>
      <c r="J191" s="249">
        <f>ROUND(I191*H191,2)</f>
        <v>0</v>
      </c>
      <c r="K191" s="245" t="s">
        <v>129</v>
      </c>
      <c r="L191" s="250"/>
      <c r="M191" s="251" t="s">
        <v>22</v>
      </c>
      <c r="N191" s="252" t="s">
        <v>46</v>
      </c>
      <c r="O191" s="41"/>
      <c r="P191" s="202">
        <f>O191*H191</f>
        <v>0</v>
      </c>
      <c r="Q191" s="202">
        <v>0</v>
      </c>
      <c r="R191" s="202">
        <f>Q191*H191</f>
        <v>0</v>
      </c>
      <c r="S191" s="202">
        <v>0</v>
      </c>
      <c r="T191" s="203">
        <f>S191*H191</f>
        <v>0</v>
      </c>
      <c r="AR191" s="23" t="s">
        <v>323</v>
      </c>
      <c r="AT191" s="23" t="s">
        <v>262</v>
      </c>
      <c r="AU191" s="23" t="s">
        <v>82</v>
      </c>
      <c r="AY191" s="23" t="s">
        <v>124</v>
      </c>
      <c r="BE191" s="204">
        <f>IF(N191="základní",J191,0)</f>
        <v>0</v>
      </c>
      <c r="BF191" s="204">
        <f>IF(N191="snížená",J191,0)</f>
        <v>0</v>
      </c>
      <c r="BG191" s="204">
        <f>IF(N191="zákl. přenesená",J191,0)</f>
        <v>0</v>
      </c>
      <c r="BH191" s="204">
        <f>IF(N191="sníž. přenesená",J191,0)</f>
        <v>0</v>
      </c>
      <c r="BI191" s="204">
        <f>IF(N191="nulová",J191,0)</f>
        <v>0</v>
      </c>
      <c r="BJ191" s="23" t="s">
        <v>24</v>
      </c>
      <c r="BK191" s="204">
        <f>ROUND(I191*H191,2)</f>
        <v>0</v>
      </c>
      <c r="BL191" s="23" t="s">
        <v>323</v>
      </c>
      <c r="BM191" s="23" t="s">
        <v>334</v>
      </c>
    </row>
    <row r="192" spans="2:51" s="13" customFormat="1" ht="13.5">
      <c r="B192" s="232"/>
      <c r="C192" s="233"/>
      <c r="D192" s="205" t="s">
        <v>195</v>
      </c>
      <c r="E192" s="234" t="s">
        <v>22</v>
      </c>
      <c r="F192" s="235" t="s">
        <v>335</v>
      </c>
      <c r="G192" s="233"/>
      <c r="H192" s="236">
        <v>113.988</v>
      </c>
      <c r="I192" s="237"/>
      <c r="J192" s="233"/>
      <c r="K192" s="233"/>
      <c r="L192" s="238"/>
      <c r="M192" s="239"/>
      <c r="N192" s="240"/>
      <c r="O192" s="240"/>
      <c r="P192" s="240"/>
      <c r="Q192" s="240"/>
      <c r="R192" s="240"/>
      <c r="S192" s="240"/>
      <c r="T192" s="241"/>
      <c r="AT192" s="242" t="s">
        <v>195</v>
      </c>
      <c r="AU192" s="242" t="s">
        <v>82</v>
      </c>
      <c r="AV192" s="13" t="s">
        <v>82</v>
      </c>
      <c r="AW192" s="13" t="s">
        <v>197</v>
      </c>
      <c r="AX192" s="13" t="s">
        <v>75</v>
      </c>
      <c r="AY192" s="242" t="s">
        <v>124</v>
      </c>
    </row>
    <row r="193" spans="2:65" s="1" customFormat="1" ht="16.5" customHeight="1">
      <c r="B193" s="40"/>
      <c r="C193" s="193" t="s">
        <v>336</v>
      </c>
      <c r="D193" s="193" t="s">
        <v>125</v>
      </c>
      <c r="E193" s="194" t="s">
        <v>337</v>
      </c>
      <c r="F193" s="195" t="s">
        <v>338</v>
      </c>
      <c r="G193" s="196" t="s">
        <v>191</v>
      </c>
      <c r="H193" s="197">
        <v>16100</v>
      </c>
      <c r="I193" s="198"/>
      <c r="J193" s="199">
        <f>ROUND(I193*H193,2)</f>
        <v>0</v>
      </c>
      <c r="K193" s="195" t="s">
        <v>22</v>
      </c>
      <c r="L193" s="60"/>
      <c r="M193" s="200" t="s">
        <v>22</v>
      </c>
      <c r="N193" s="201" t="s">
        <v>46</v>
      </c>
      <c r="O193" s="41"/>
      <c r="P193" s="202">
        <f>O193*H193</f>
        <v>0</v>
      </c>
      <c r="Q193" s="202">
        <v>0</v>
      </c>
      <c r="R193" s="202">
        <f>Q193*H193</f>
        <v>0</v>
      </c>
      <c r="S193" s="202">
        <v>0</v>
      </c>
      <c r="T193" s="203">
        <f>S193*H193</f>
        <v>0</v>
      </c>
      <c r="AR193" s="23" t="s">
        <v>145</v>
      </c>
      <c r="AT193" s="23" t="s">
        <v>125</v>
      </c>
      <c r="AU193" s="23" t="s">
        <v>82</v>
      </c>
      <c r="AY193" s="23" t="s">
        <v>124</v>
      </c>
      <c r="BE193" s="204">
        <f>IF(N193="základní",J193,0)</f>
        <v>0</v>
      </c>
      <c r="BF193" s="204">
        <f>IF(N193="snížená",J193,0)</f>
        <v>0</v>
      </c>
      <c r="BG193" s="204">
        <f>IF(N193="zákl. přenesená",J193,0)</f>
        <v>0</v>
      </c>
      <c r="BH193" s="204">
        <f>IF(N193="sníž. přenesená",J193,0)</f>
        <v>0</v>
      </c>
      <c r="BI193" s="204">
        <f>IF(N193="nulová",J193,0)</f>
        <v>0</v>
      </c>
      <c r="BJ193" s="23" t="s">
        <v>24</v>
      </c>
      <c r="BK193" s="204">
        <f>ROUND(I193*H193,2)</f>
        <v>0</v>
      </c>
      <c r="BL193" s="23" t="s">
        <v>145</v>
      </c>
      <c r="BM193" s="23" t="s">
        <v>339</v>
      </c>
    </row>
    <row r="194" spans="2:47" s="1" customFormat="1" ht="48">
      <c r="B194" s="40"/>
      <c r="C194" s="62"/>
      <c r="D194" s="205" t="s">
        <v>193</v>
      </c>
      <c r="E194" s="62"/>
      <c r="F194" s="208" t="s">
        <v>340</v>
      </c>
      <c r="G194" s="62"/>
      <c r="H194" s="62"/>
      <c r="I194" s="164"/>
      <c r="J194" s="62"/>
      <c r="K194" s="62"/>
      <c r="L194" s="60"/>
      <c r="M194" s="207"/>
      <c r="N194" s="41"/>
      <c r="O194" s="41"/>
      <c r="P194" s="41"/>
      <c r="Q194" s="41"/>
      <c r="R194" s="41"/>
      <c r="S194" s="41"/>
      <c r="T194" s="77"/>
      <c r="AT194" s="23" t="s">
        <v>193</v>
      </c>
      <c r="AU194" s="23" t="s">
        <v>82</v>
      </c>
    </row>
    <row r="195" spans="2:65" s="1" customFormat="1" ht="25.5" customHeight="1">
      <c r="B195" s="40"/>
      <c r="C195" s="193" t="s">
        <v>341</v>
      </c>
      <c r="D195" s="193" t="s">
        <v>125</v>
      </c>
      <c r="E195" s="194" t="s">
        <v>342</v>
      </c>
      <c r="F195" s="195" t="s">
        <v>343</v>
      </c>
      <c r="G195" s="196" t="s">
        <v>191</v>
      </c>
      <c r="H195" s="197">
        <v>16100</v>
      </c>
      <c r="I195" s="198"/>
      <c r="J195" s="199">
        <f>ROUND(I195*H195,2)</f>
        <v>0</v>
      </c>
      <c r="K195" s="195" t="s">
        <v>129</v>
      </c>
      <c r="L195" s="60"/>
      <c r="M195" s="200" t="s">
        <v>22</v>
      </c>
      <c r="N195" s="201" t="s">
        <v>46</v>
      </c>
      <c r="O195" s="41"/>
      <c r="P195" s="202">
        <f>O195*H195</f>
        <v>0</v>
      </c>
      <c r="Q195" s="202">
        <v>0</v>
      </c>
      <c r="R195" s="202">
        <f>Q195*H195</f>
        <v>0</v>
      </c>
      <c r="S195" s="202">
        <v>0</v>
      </c>
      <c r="T195" s="203">
        <f>S195*H195</f>
        <v>0</v>
      </c>
      <c r="AR195" s="23" t="s">
        <v>145</v>
      </c>
      <c r="AT195" s="23" t="s">
        <v>125</v>
      </c>
      <c r="AU195" s="23" t="s">
        <v>82</v>
      </c>
      <c r="AY195" s="23" t="s">
        <v>124</v>
      </c>
      <c r="BE195" s="204">
        <f>IF(N195="základní",J195,0)</f>
        <v>0</v>
      </c>
      <c r="BF195" s="204">
        <f>IF(N195="snížená",J195,0)</f>
        <v>0</v>
      </c>
      <c r="BG195" s="204">
        <f>IF(N195="zákl. přenesená",J195,0)</f>
        <v>0</v>
      </c>
      <c r="BH195" s="204">
        <f>IF(N195="sníž. přenesená",J195,0)</f>
        <v>0</v>
      </c>
      <c r="BI195" s="204">
        <f>IF(N195="nulová",J195,0)</f>
        <v>0</v>
      </c>
      <c r="BJ195" s="23" t="s">
        <v>24</v>
      </c>
      <c r="BK195" s="204">
        <f>ROUND(I195*H195,2)</f>
        <v>0</v>
      </c>
      <c r="BL195" s="23" t="s">
        <v>145</v>
      </c>
      <c r="BM195" s="23" t="s">
        <v>344</v>
      </c>
    </row>
    <row r="196" spans="2:47" s="1" customFormat="1" ht="24">
      <c r="B196" s="40"/>
      <c r="C196" s="62"/>
      <c r="D196" s="205" t="s">
        <v>193</v>
      </c>
      <c r="E196" s="62"/>
      <c r="F196" s="208" t="s">
        <v>345</v>
      </c>
      <c r="G196" s="62"/>
      <c r="H196" s="62"/>
      <c r="I196" s="164"/>
      <c r="J196" s="62"/>
      <c r="K196" s="62"/>
      <c r="L196" s="60"/>
      <c r="M196" s="207"/>
      <c r="N196" s="41"/>
      <c r="O196" s="41"/>
      <c r="P196" s="41"/>
      <c r="Q196" s="41"/>
      <c r="R196" s="41"/>
      <c r="S196" s="41"/>
      <c r="T196" s="77"/>
      <c r="AT196" s="23" t="s">
        <v>193</v>
      </c>
      <c r="AU196" s="23" t="s">
        <v>82</v>
      </c>
    </row>
    <row r="197" spans="2:65" s="1" customFormat="1" ht="16.5" customHeight="1">
      <c r="B197" s="40"/>
      <c r="C197" s="193" t="s">
        <v>346</v>
      </c>
      <c r="D197" s="193" t="s">
        <v>125</v>
      </c>
      <c r="E197" s="194" t="s">
        <v>347</v>
      </c>
      <c r="F197" s="195" t="s">
        <v>348</v>
      </c>
      <c r="G197" s="196" t="s">
        <v>191</v>
      </c>
      <c r="H197" s="197">
        <v>16100</v>
      </c>
      <c r="I197" s="198"/>
      <c r="J197" s="199">
        <f>ROUND(I197*H197,2)</f>
        <v>0</v>
      </c>
      <c r="K197" s="195" t="s">
        <v>22</v>
      </c>
      <c r="L197" s="60"/>
      <c r="M197" s="200" t="s">
        <v>22</v>
      </c>
      <c r="N197" s="201" t="s">
        <v>46</v>
      </c>
      <c r="O197" s="41"/>
      <c r="P197" s="202">
        <f>O197*H197</f>
        <v>0</v>
      </c>
      <c r="Q197" s="202">
        <v>0</v>
      </c>
      <c r="R197" s="202">
        <f>Q197*H197</f>
        <v>0</v>
      </c>
      <c r="S197" s="202">
        <v>0</v>
      </c>
      <c r="T197" s="203">
        <f>S197*H197</f>
        <v>0</v>
      </c>
      <c r="AR197" s="23" t="s">
        <v>145</v>
      </c>
      <c r="AT197" s="23" t="s">
        <v>125</v>
      </c>
      <c r="AU197" s="23" t="s">
        <v>82</v>
      </c>
      <c r="AY197" s="23" t="s">
        <v>124</v>
      </c>
      <c r="BE197" s="204">
        <f>IF(N197="základní",J197,0)</f>
        <v>0</v>
      </c>
      <c r="BF197" s="204">
        <f>IF(N197="snížená",J197,0)</f>
        <v>0</v>
      </c>
      <c r="BG197" s="204">
        <f>IF(N197="zákl. přenesená",J197,0)</f>
        <v>0</v>
      </c>
      <c r="BH197" s="204">
        <f>IF(N197="sníž. přenesená",J197,0)</f>
        <v>0</v>
      </c>
      <c r="BI197" s="204">
        <f>IF(N197="nulová",J197,0)</f>
        <v>0</v>
      </c>
      <c r="BJ197" s="23" t="s">
        <v>24</v>
      </c>
      <c r="BK197" s="204">
        <f>ROUND(I197*H197,2)</f>
        <v>0</v>
      </c>
      <c r="BL197" s="23" t="s">
        <v>145</v>
      </c>
      <c r="BM197" s="23" t="s">
        <v>349</v>
      </c>
    </row>
    <row r="198" spans="2:65" s="1" customFormat="1" ht="38.25" customHeight="1">
      <c r="B198" s="40"/>
      <c r="C198" s="193" t="s">
        <v>350</v>
      </c>
      <c r="D198" s="193" t="s">
        <v>125</v>
      </c>
      <c r="E198" s="194" t="s">
        <v>351</v>
      </c>
      <c r="F198" s="195" t="s">
        <v>352</v>
      </c>
      <c r="G198" s="196" t="s">
        <v>191</v>
      </c>
      <c r="H198" s="197">
        <v>15770</v>
      </c>
      <c r="I198" s="198"/>
      <c r="J198" s="199">
        <f>ROUND(I198*H198,2)</f>
        <v>0</v>
      </c>
      <c r="K198" s="195" t="s">
        <v>129</v>
      </c>
      <c r="L198" s="60"/>
      <c r="M198" s="200" t="s">
        <v>22</v>
      </c>
      <c r="N198" s="201" t="s">
        <v>46</v>
      </c>
      <c r="O198" s="41"/>
      <c r="P198" s="202">
        <f>O198*H198</f>
        <v>0</v>
      </c>
      <c r="Q198" s="202">
        <v>0</v>
      </c>
      <c r="R198" s="202">
        <f>Q198*H198</f>
        <v>0</v>
      </c>
      <c r="S198" s="202">
        <v>0</v>
      </c>
      <c r="T198" s="203">
        <f>S198*H198</f>
        <v>0</v>
      </c>
      <c r="AR198" s="23" t="s">
        <v>145</v>
      </c>
      <c r="AT198" s="23" t="s">
        <v>125</v>
      </c>
      <c r="AU198" s="23" t="s">
        <v>82</v>
      </c>
      <c r="AY198" s="23" t="s">
        <v>124</v>
      </c>
      <c r="BE198" s="204">
        <f>IF(N198="základní",J198,0)</f>
        <v>0</v>
      </c>
      <c r="BF198" s="204">
        <f>IF(N198="snížená",J198,0)</f>
        <v>0</v>
      </c>
      <c r="BG198" s="204">
        <f>IF(N198="zákl. přenesená",J198,0)</f>
        <v>0</v>
      </c>
      <c r="BH198" s="204">
        <f>IF(N198="sníž. přenesená",J198,0)</f>
        <v>0</v>
      </c>
      <c r="BI198" s="204">
        <f>IF(N198="nulová",J198,0)</f>
        <v>0</v>
      </c>
      <c r="BJ198" s="23" t="s">
        <v>24</v>
      </c>
      <c r="BK198" s="204">
        <f>ROUND(I198*H198,2)</f>
        <v>0</v>
      </c>
      <c r="BL198" s="23" t="s">
        <v>145</v>
      </c>
      <c r="BM198" s="23" t="s">
        <v>353</v>
      </c>
    </row>
    <row r="199" spans="2:47" s="1" customFormat="1" ht="24">
      <c r="B199" s="40"/>
      <c r="C199" s="62"/>
      <c r="D199" s="205" t="s">
        <v>193</v>
      </c>
      <c r="E199" s="62"/>
      <c r="F199" s="208" t="s">
        <v>354</v>
      </c>
      <c r="G199" s="62"/>
      <c r="H199" s="62"/>
      <c r="I199" s="164"/>
      <c r="J199" s="62"/>
      <c r="K199" s="62"/>
      <c r="L199" s="60"/>
      <c r="M199" s="207"/>
      <c r="N199" s="41"/>
      <c r="O199" s="41"/>
      <c r="P199" s="41"/>
      <c r="Q199" s="41"/>
      <c r="R199" s="41"/>
      <c r="S199" s="41"/>
      <c r="T199" s="77"/>
      <c r="AT199" s="23" t="s">
        <v>193</v>
      </c>
      <c r="AU199" s="23" t="s">
        <v>82</v>
      </c>
    </row>
    <row r="200" spans="2:51" s="13" customFormat="1" ht="13.5">
      <c r="B200" s="232"/>
      <c r="C200" s="233"/>
      <c r="D200" s="205" t="s">
        <v>195</v>
      </c>
      <c r="E200" s="234" t="s">
        <v>22</v>
      </c>
      <c r="F200" s="235" t="s">
        <v>355</v>
      </c>
      <c r="G200" s="233"/>
      <c r="H200" s="236">
        <v>16100</v>
      </c>
      <c r="I200" s="237"/>
      <c r="J200" s="233"/>
      <c r="K200" s="233"/>
      <c r="L200" s="238"/>
      <c r="M200" s="239"/>
      <c r="N200" s="240"/>
      <c r="O200" s="240"/>
      <c r="P200" s="240"/>
      <c r="Q200" s="240"/>
      <c r="R200" s="240"/>
      <c r="S200" s="240"/>
      <c r="T200" s="241"/>
      <c r="AT200" s="242" t="s">
        <v>195</v>
      </c>
      <c r="AU200" s="242" t="s">
        <v>82</v>
      </c>
      <c r="AV200" s="13" t="s">
        <v>82</v>
      </c>
      <c r="AW200" s="13" t="s">
        <v>197</v>
      </c>
      <c r="AX200" s="13" t="s">
        <v>75</v>
      </c>
      <c r="AY200" s="242" t="s">
        <v>124</v>
      </c>
    </row>
    <row r="201" spans="2:51" s="13" customFormat="1" ht="13.5">
      <c r="B201" s="232"/>
      <c r="C201" s="233"/>
      <c r="D201" s="205" t="s">
        <v>195</v>
      </c>
      <c r="E201" s="234" t="s">
        <v>22</v>
      </c>
      <c r="F201" s="235" t="s">
        <v>356</v>
      </c>
      <c r="G201" s="233"/>
      <c r="H201" s="236">
        <v>-330</v>
      </c>
      <c r="I201" s="237"/>
      <c r="J201" s="233"/>
      <c r="K201" s="233"/>
      <c r="L201" s="238"/>
      <c r="M201" s="239"/>
      <c r="N201" s="240"/>
      <c r="O201" s="240"/>
      <c r="P201" s="240"/>
      <c r="Q201" s="240"/>
      <c r="R201" s="240"/>
      <c r="S201" s="240"/>
      <c r="T201" s="241"/>
      <c r="AT201" s="242" t="s">
        <v>195</v>
      </c>
      <c r="AU201" s="242" t="s">
        <v>82</v>
      </c>
      <c r="AV201" s="13" t="s">
        <v>82</v>
      </c>
      <c r="AW201" s="13" t="s">
        <v>197</v>
      </c>
      <c r="AX201" s="13" t="s">
        <v>75</v>
      </c>
      <c r="AY201" s="242" t="s">
        <v>124</v>
      </c>
    </row>
    <row r="202" spans="2:65" s="1" customFormat="1" ht="25.5" customHeight="1">
      <c r="B202" s="40"/>
      <c r="C202" s="193" t="s">
        <v>357</v>
      </c>
      <c r="D202" s="193" t="s">
        <v>125</v>
      </c>
      <c r="E202" s="194" t="s">
        <v>358</v>
      </c>
      <c r="F202" s="195" t="s">
        <v>359</v>
      </c>
      <c r="G202" s="196" t="s">
        <v>191</v>
      </c>
      <c r="H202" s="197">
        <v>3300</v>
      </c>
      <c r="I202" s="198"/>
      <c r="J202" s="199">
        <f>ROUND(I202*H202,2)</f>
        <v>0</v>
      </c>
      <c r="K202" s="195" t="s">
        <v>129</v>
      </c>
      <c r="L202" s="60"/>
      <c r="M202" s="200" t="s">
        <v>22</v>
      </c>
      <c r="N202" s="201" t="s">
        <v>46</v>
      </c>
      <c r="O202" s="41"/>
      <c r="P202" s="202">
        <f>O202*H202</f>
        <v>0</v>
      </c>
      <c r="Q202" s="202">
        <v>0.2058</v>
      </c>
      <c r="R202" s="202">
        <f>Q202*H202</f>
        <v>679.14</v>
      </c>
      <c r="S202" s="202">
        <v>0</v>
      </c>
      <c r="T202" s="203">
        <f>S202*H202</f>
        <v>0</v>
      </c>
      <c r="AR202" s="23" t="s">
        <v>145</v>
      </c>
      <c r="AT202" s="23" t="s">
        <v>125</v>
      </c>
      <c r="AU202" s="23" t="s">
        <v>82</v>
      </c>
      <c r="AY202" s="23" t="s">
        <v>124</v>
      </c>
      <c r="BE202" s="204">
        <f>IF(N202="základní",J202,0)</f>
        <v>0</v>
      </c>
      <c r="BF202" s="204">
        <f>IF(N202="snížená",J202,0)</f>
        <v>0</v>
      </c>
      <c r="BG202" s="204">
        <f>IF(N202="zákl. přenesená",J202,0)</f>
        <v>0</v>
      </c>
      <c r="BH202" s="204">
        <f>IF(N202="sníž. přenesená",J202,0)</f>
        <v>0</v>
      </c>
      <c r="BI202" s="204">
        <f>IF(N202="nulová",J202,0)</f>
        <v>0</v>
      </c>
      <c r="BJ202" s="23" t="s">
        <v>24</v>
      </c>
      <c r="BK202" s="204">
        <f>ROUND(I202*H202,2)</f>
        <v>0</v>
      </c>
      <c r="BL202" s="23" t="s">
        <v>145</v>
      </c>
      <c r="BM202" s="23" t="s">
        <v>360</v>
      </c>
    </row>
    <row r="203" spans="2:47" s="1" customFormat="1" ht="72">
      <c r="B203" s="40"/>
      <c r="C203" s="62"/>
      <c r="D203" s="205" t="s">
        <v>193</v>
      </c>
      <c r="E203" s="62"/>
      <c r="F203" s="208" t="s">
        <v>361</v>
      </c>
      <c r="G203" s="62"/>
      <c r="H203" s="62"/>
      <c r="I203" s="164"/>
      <c r="J203" s="62"/>
      <c r="K203" s="62"/>
      <c r="L203" s="60"/>
      <c r="M203" s="207"/>
      <c r="N203" s="41"/>
      <c r="O203" s="41"/>
      <c r="P203" s="41"/>
      <c r="Q203" s="41"/>
      <c r="R203" s="41"/>
      <c r="S203" s="41"/>
      <c r="T203" s="77"/>
      <c r="AT203" s="23" t="s">
        <v>193</v>
      </c>
      <c r="AU203" s="23" t="s">
        <v>82</v>
      </c>
    </row>
    <row r="204" spans="2:47" s="1" customFormat="1" ht="24">
      <c r="B204" s="40"/>
      <c r="C204" s="62"/>
      <c r="D204" s="205" t="s">
        <v>132</v>
      </c>
      <c r="E204" s="62"/>
      <c r="F204" s="208" t="s">
        <v>362</v>
      </c>
      <c r="G204" s="62"/>
      <c r="H204" s="62"/>
      <c r="I204" s="164"/>
      <c r="J204" s="62"/>
      <c r="K204" s="62"/>
      <c r="L204" s="60"/>
      <c r="M204" s="207"/>
      <c r="N204" s="41"/>
      <c r="O204" s="41"/>
      <c r="P204" s="41"/>
      <c r="Q204" s="41"/>
      <c r="R204" s="41"/>
      <c r="S204" s="41"/>
      <c r="T204" s="77"/>
      <c r="AT204" s="23" t="s">
        <v>132</v>
      </c>
      <c r="AU204" s="23" t="s">
        <v>82</v>
      </c>
    </row>
    <row r="205" spans="2:51" s="12" customFormat="1" ht="24">
      <c r="B205" s="222"/>
      <c r="C205" s="223"/>
      <c r="D205" s="205" t="s">
        <v>195</v>
      </c>
      <c r="E205" s="224" t="s">
        <v>22</v>
      </c>
      <c r="F205" s="225" t="s">
        <v>363</v>
      </c>
      <c r="G205" s="223"/>
      <c r="H205" s="224" t="s">
        <v>22</v>
      </c>
      <c r="I205" s="226"/>
      <c r="J205" s="223"/>
      <c r="K205" s="223"/>
      <c r="L205" s="227"/>
      <c r="M205" s="228"/>
      <c r="N205" s="229"/>
      <c r="O205" s="229"/>
      <c r="P205" s="229"/>
      <c r="Q205" s="229"/>
      <c r="R205" s="229"/>
      <c r="S205" s="229"/>
      <c r="T205" s="230"/>
      <c r="AT205" s="231" t="s">
        <v>195</v>
      </c>
      <c r="AU205" s="231" t="s">
        <v>82</v>
      </c>
      <c r="AV205" s="12" t="s">
        <v>24</v>
      </c>
      <c r="AW205" s="12" t="s">
        <v>197</v>
      </c>
      <c r="AX205" s="12" t="s">
        <v>75</v>
      </c>
      <c r="AY205" s="231" t="s">
        <v>124</v>
      </c>
    </row>
    <row r="206" spans="2:51" s="13" customFormat="1" ht="13.5">
      <c r="B206" s="232"/>
      <c r="C206" s="233"/>
      <c r="D206" s="205" t="s">
        <v>195</v>
      </c>
      <c r="E206" s="234" t="s">
        <v>22</v>
      </c>
      <c r="F206" s="235" t="s">
        <v>364</v>
      </c>
      <c r="G206" s="233"/>
      <c r="H206" s="236">
        <v>3300</v>
      </c>
      <c r="I206" s="237"/>
      <c r="J206" s="233"/>
      <c r="K206" s="233"/>
      <c r="L206" s="238"/>
      <c r="M206" s="239"/>
      <c r="N206" s="240"/>
      <c r="O206" s="240"/>
      <c r="P206" s="240"/>
      <c r="Q206" s="240"/>
      <c r="R206" s="240"/>
      <c r="S206" s="240"/>
      <c r="T206" s="241"/>
      <c r="AT206" s="242" t="s">
        <v>195</v>
      </c>
      <c r="AU206" s="242" t="s">
        <v>82</v>
      </c>
      <c r="AV206" s="13" t="s">
        <v>82</v>
      </c>
      <c r="AW206" s="13" t="s">
        <v>197</v>
      </c>
      <c r="AX206" s="13" t="s">
        <v>75</v>
      </c>
      <c r="AY206" s="242" t="s">
        <v>124</v>
      </c>
    </row>
    <row r="207" spans="2:65" s="1" customFormat="1" ht="25.5" customHeight="1">
      <c r="B207" s="40"/>
      <c r="C207" s="193" t="s">
        <v>365</v>
      </c>
      <c r="D207" s="193" t="s">
        <v>125</v>
      </c>
      <c r="E207" s="194" t="s">
        <v>366</v>
      </c>
      <c r="F207" s="195" t="s">
        <v>367</v>
      </c>
      <c r="G207" s="196" t="s">
        <v>191</v>
      </c>
      <c r="H207" s="197">
        <v>230</v>
      </c>
      <c r="I207" s="198"/>
      <c r="J207" s="199">
        <f>ROUND(I207*H207,2)</f>
        <v>0</v>
      </c>
      <c r="K207" s="195" t="s">
        <v>129</v>
      </c>
      <c r="L207" s="60"/>
      <c r="M207" s="200" t="s">
        <v>22</v>
      </c>
      <c r="N207" s="201" t="s">
        <v>46</v>
      </c>
      <c r="O207" s="41"/>
      <c r="P207" s="202">
        <f>O207*H207</f>
        <v>0</v>
      </c>
      <c r="Q207" s="202">
        <v>0</v>
      </c>
      <c r="R207" s="202">
        <f>Q207*H207</f>
        <v>0</v>
      </c>
      <c r="S207" s="202">
        <v>0</v>
      </c>
      <c r="T207" s="203">
        <f>S207*H207</f>
        <v>0</v>
      </c>
      <c r="AR207" s="23" t="s">
        <v>145</v>
      </c>
      <c r="AT207" s="23" t="s">
        <v>125</v>
      </c>
      <c r="AU207" s="23" t="s">
        <v>82</v>
      </c>
      <c r="AY207" s="23" t="s">
        <v>124</v>
      </c>
      <c r="BE207" s="204">
        <f>IF(N207="základní",J207,0)</f>
        <v>0</v>
      </c>
      <c r="BF207" s="204">
        <f>IF(N207="snížená",J207,0)</f>
        <v>0</v>
      </c>
      <c r="BG207" s="204">
        <f>IF(N207="zákl. přenesená",J207,0)</f>
        <v>0</v>
      </c>
      <c r="BH207" s="204">
        <f>IF(N207="sníž. přenesená",J207,0)</f>
        <v>0</v>
      </c>
      <c r="BI207" s="204">
        <f>IF(N207="nulová",J207,0)</f>
        <v>0</v>
      </c>
      <c r="BJ207" s="23" t="s">
        <v>24</v>
      </c>
      <c r="BK207" s="204">
        <f>ROUND(I207*H207,2)</f>
        <v>0</v>
      </c>
      <c r="BL207" s="23" t="s">
        <v>145</v>
      </c>
      <c r="BM207" s="23" t="s">
        <v>368</v>
      </c>
    </row>
    <row r="208" spans="2:51" s="12" customFormat="1" ht="13.5">
      <c r="B208" s="222"/>
      <c r="C208" s="223"/>
      <c r="D208" s="205" t="s">
        <v>195</v>
      </c>
      <c r="E208" s="224" t="s">
        <v>22</v>
      </c>
      <c r="F208" s="225" t="s">
        <v>209</v>
      </c>
      <c r="G208" s="223"/>
      <c r="H208" s="224" t="s">
        <v>22</v>
      </c>
      <c r="I208" s="226"/>
      <c r="J208" s="223"/>
      <c r="K208" s="223"/>
      <c r="L208" s="227"/>
      <c r="M208" s="228"/>
      <c r="N208" s="229"/>
      <c r="O208" s="229"/>
      <c r="P208" s="229"/>
      <c r="Q208" s="229"/>
      <c r="R208" s="229"/>
      <c r="S208" s="229"/>
      <c r="T208" s="230"/>
      <c r="AT208" s="231" t="s">
        <v>195</v>
      </c>
      <c r="AU208" s="231" t="s">
        <v>82</v>
      </c>
      <c r="AV208" s="12" t="s">
        <v>24</v>
      </c>
      <c r="AW208" s="12" t="s">
        <v>197</v>
      </c>
      <c r="AX208" s="12" t="s">
        <v>75</v>
      </c>
      <c r="AY208" s="231" t="s">
        <v>124</v>
      </c>
    </row>
    <row r="209" spans="2:51" s="13" customFormat="1" ht="13.5">
      <c r="B209" s="232"/>
      <c r="C209" s="233"/>
      <c r="D209" s="205" t="s">
        <v>195</v>
      </c>
      <c r="E209" s="234" t="s">
        <v>22</v>
      </c>
      <c r="F209" s="235" t="s">
        <v>198</v>
      </c>
      <c r="G209" s="233"/>
      <c r="H209" s="236">
        <v>230</v>
      </c>
      <c r="I209" s="237"/>
      <c r="J209" s="233"/>
      <c r="K209" s="233"/>
      <c r="L209" s="238"/>
      <c r="M209" s="239"/>
      <c r="N209" s="240"/>
      <c r="O209" s="240"/>
      <c r="P209" s="240"/>
      <c r="Q209" s="240"/>
      <c r="R209" s="240"/>
      <c r="S209" s="240"/>
      <c r="T209" s="241"/>
      <c r="AT209" s="242" t="s">
        <v>195</v>
      </c>
      <c r="AU209" s="242" t="s">
        <v>82</v>
      </c>
      <c r="AV209" s="13" t="s">
        <v>82</v>
      </c>
      <c r="AW209" s="13" t="s">
        <v>197</v>
      </c>
      <c r="AX209" s="13" t="s">
        <v>75</v>
      </c>
      <c r="AY209" s="242" t="s">
        <v>124</v>
      </c>
    </row>
    <row r="210" spans="2:63" s="10" customFormat="1" ht="29.85" customHeight="1">
      <c r="B210" s="179"/>
      <c r="C210" s="180"/>
      <c r="D210" s="181" t="s">
        <v>74</v>
      </c>
      <c r="E210" s="220" t="s">
        <v>165</v>
      </c>
      <c r="F210" s="220" t="s">
        <v>369</v>
      </c>
      <c r="G210" s="180"/>
      <c r="H210" s="180"/>
      <c r="I210" s="183"/>
      <c r="J210" s="221">
        <f>BK210</f>
        <v>0</v>
      </c>
      <c r="K210" s="180"/>
      <c r="L210" s="185"/>
      <c r="M210" s="186"/>
      <c r="N210" s="187"/>
      <c r="O210" s="187"/>
      <c r="P210" s="188">
        <f>P211+SUM(P212:P244)</f>
        <v>0</v>
      </c>
      <c r="Q210" s="187"/>
      <c r="R210" s="188">
        <f>R211+SUM(R212:R244)</f>
        <v>26.520200000000003</v>
      </c>
      <c r="S210" s="187"/>
      <c r="T210" s="189">
        <f>T211+SUM(T212:T244)</f>
        <v>0</v>
      </c>
      <c r="AR210" s="190" t="s">
        <v>24</v>
      </c>
      <c r="AT210" s="191" t="s">
        <v>74</v>
      </c>
      <c r="AU210" s="191" t="s">
        <v>24</v>
      </c>
      <c r="AY210" s="190" t="s">
        <v>124</v>
      </c>
      <c r="BK210" s="192">
        <f>BK211+SUM(BK212:BK244)</f>
        <v>0</v>
      </c>
    </row>
    <row r="211" spans="2:65" s="1" customFormat="1" ht="25.5" customHeight="1">
      <c r="B211" s="40"/>
      <c r="C211" s="193" t="s">
        <v>370</v>
      </c>
      <c r="D211" s="193" t="s">
        <v>125</v>
      </c>
      <c r="E211" s="194" t="s">
        <v>371</v>
      </c>
      <c r="F211" s="195" t="s">
        <v>372</v>
      </c>
      <c r="G211" s="196" t="s">
        <v>191</v>
      </c>
      <c r="H211" s="197">
        <v>16100</v>
      </c>
      <c r="I211" s="198"/>
      <c r="J211" s="199">
        <f>ROUND(I211*H211,2)</f>
        <v>0</v>
      </c>
      <c r="K211" s="195" t="s">
        <v>22</v>
      </c>
      <c r="L211" s="60"/>
      <c r="M211" s="200" t="s">
        <v>22</v>
      </c>
      <c r="N211" s="201" t="s">
        <v>46</v>
      </c>
      <c r="O211" s="41"/>
      <c r="P211" s="202">
        <f>O211*H211</f>
        <v>0</v>
      </c>
      <c r="Q211" s="202">
        <v>0</v>
      </c>
      <c r="R211" s="202">
        <f>Q211*H211</f>
        <v>0</v>
      </c>
      <c r="S211" s="202">
        <v>0</v>
      </c>
      <c r="T211" s="203">
        <f>S211*H211</f>
        <v>0</v>
      </c>
      <c r="AR211" s="23" t="s">
        <v>145</v>
      </c>
      <c r="AT211" s="23" t="s">
        <v>125</v>
      </c>
      <c r="AU211" s="23" t="s">
        <v>82</v>
      </c>
      <c r="AY211" s="23" t="s">
        <v>124</v>
      </c>
      <c r="BE211" s="204">
        <f>IF(N211="základní",J211,0)</f>
        <v>0</v>
      </c>
      <c r="BF211" s="204">
        <f>IF(N211="snížená",J211,0)</f>
        <v>0</v>
      </c>
      <c r="BG211" s="204">
        <f>IF(N211="zákl. přenesená",J211,0)</f>
        <v>0</v>
      </c>
      <c r="BH211" s="204">
        <f>IF(N211="sníž. přenesená",J211,0)</f>
        <v>0</v>
      </c>
      <c r="BI211" s="204">
        <f>IF(N211="nulová",J211,0)</f>
        <v>0</v>
      </c>
      <c r="BJ211" s="23" t="s">
        <v>24</v>
      </c>
      <c r="BK211" s="204">
        <f>ROUND(I211*H211,2)</f>
        <v>0</v>
      </c>
      <c r="BL211" s="23" t="s">
        <v>145</v>
      </c>
      <c r="BM211" s="23" t="s">
        <v>373</v>
      </c>
    </row>
    <row r="212" spans="2:65" s="1" customFormat="1" ht="16.5" customHeight="1">
      <c r="B212" s="40"/>
      <c r="C212" s="193" t="s">
        <v>374</v>
      </c>
      <c r="D212" s="193" t="s">
        <v>125</v>
      </c>
      <c r="E212" s="194" t="s">
        <v>375</v>
      </c>
      <c r="F212" s="195" t="s">
        <v>376</v>
      </c>
      <c r="G212" s="196" t="s">
        <v>136</v>
      </c>
      <c r="H212" s="197">
        <v>1</v>
      </c>
      <c r="I212" s="198"/>
      <c r="J212" s="199">
        <f>ROUND(I212*H212,2)</f>
        <v>0</v>
      </c>
      <c r="K212" s="195" t="s">
        <v>22</v>
      </c>
      <c r="L212" s="60"/>
      <c r="M212" s="200" t="s">
        <v>22</v>
      </c>
      <c r="N212" s="201" t="s">
        <v>46</v>
      </c>
      <c r="O212" s="41"/>
      <c r="P212" s="202">
        <f>O212*H212</f>
        <v>0</v>
      </c>
      <c r="Q212" s="202">
        <v>0</v>
      </c>
      <c r="R212" s="202">
        <f>Q212*H212</f>
        <v>0</v>
      </c>
      <c r="S212" s="202">
        <v>0</v>
      </c>
      <c r="T212" s="203">
        <f>S212*H212</f>
        <v>0</v>
      </c>
      <c r="AR212" s="23" t="s">
        <v>145</v>
      </c>
      <c r="AT212" s="23" t="s">
        <v>125</v>
      </c>
      <c r="AU212" s="23" t="s">
        <v>82</v>
      </c>
      <c r="AY212" s="23" t="s">
        <v>124</v>
      </c>
      <c r="BE212" s="204">
        <f>IF(N212="základní",J212,0)</f>
        <v>0</v>
      </c>
      <c r="BF212" s="204">
        <f>IF(N212="snížená",J212,0)</f>
        <v>0</v>
      </c>
      <c r="BG212" s="204">
        <f>IF(N212="zákl. přenesená",J212,0)</f>
        <v>0</v>
      </c>
      <c r="BH212" s="204">
        <f>IF(N212="sníž. přenesená",J212,0)</f>
        <v>0</v>
      </c>
      <c r="BI212" s="204">
        <f>IF(N212="nulová",J212,0)</f>
        <v>0</v>
      </c>
      <c r="BJ212" s="23" t="s">
        <v>24</v>
      </c>
      <c r="BK212" s="204">
        <f>ROUND(I212*H212,2)</f>
        <v>0</v>
      </c>
      <c r="BL212" s="23" t="s">
        <v>145</v>
      </c>
      <c r="BM212" s="23" t="s">
        <v>377</v>
      </c>
    </row>
    <row r="213" spans="2:47" s="1" customFormat="1" ht="96">
      <c r="B213" s="40"/>
      <c r="C213" s="62"/>
      <c r="D213" s="205" t="s">
        <v>132</v>
      </c>
      <c r="E213" s="62"/>
      <c r="F213" s="208" t="s">
        <v>378</v>
      </c>
      <c r="G213" s="62"/>
      <c r="H213" s="62"/>
      <c r="I213" s="164"/>
      <c r="J213" s="62"/>
      <c r="K213" s="62"/>
      <c r="L213" s="60"/>
      <c r="M213" s="207"/>
      <c r="N213" s="41"/>
      <c r="O213" s="41"/>
      <c r="P213" s="41"/>
      <c r="Q213" s="41"/>
      <c r="R213" s="41"/>
      <c r="S213" s="41"/>
      <c r="T213" s="77"/>
      <c r="AT213" s="23" t="s">
        <v>132</v>
      </c>
      <c r="AU213" s="23" t="s">
        <v>82</v>
      </c>
    </row>
    <row r="214" spans="2:65" s="1" customFormat="1" ht="16.5" customHeight="1">
      <c r="B214" s="40"/>
      <c r="C214" s="193" t="s">
        <v>379</v>
      </c>
      <c r="D214" s="193" t="s">
        <v>125</v>
      </c>
      <c r="E214" s="194" t="s">
        <v>380</v>
      </c>
      <c r="F214" s="195" t="s">
        <v>381</v>
      </c>
      <c r="G214" s="196" t="s">
        <v>136</v>
      </c>
      <c r="H214" s="197">
        <v>1</v>
      </c>
      <c r="I214" s="198"/>
      <c r="J214" s="199">
        <f>ROUND(I214*H214,2)</f>
        <v>0</v>
      </c>
      <c r="K214" s="195" t="s">
        <v>22</v>
      </c>
      <c r="L214" s="60"/>
      <c r="M214" s="200" t="s">
        <v>22</v>
      </c>
      <c r="N214" s="201" t="s">
        <v>46</v>
      </c>
      <c r="O214" s="41"/>
      <c r="P214" s="202">
        <f>O214*H214</f>
        <v>0</v>
      </c>
      <c r="Q214" s="202">
        <v>0</v>
      </c>
      <c r="R214" s="202">
        <f>Q214*H214</f>
        <v>0</v>
      </c>
      <c r="S214" s="202">
        <v>0</v>
      </c>
      <c r="T214" s="203">
        <f>S214*H214</f>
        <v>0</v>
      </c>
      <c r="AR214" s="23" t="s">
        <v>145</v>
      </c>
      <c r="AT214" s="23" t="s">
        <v>125</v>
      </c>
      <c r="AU214" s="23" t="s">
        <v>82</v>
      </c>
      <c r="AY214" s="23" t="s">
        <v>124</v>
      </c>
      <c r="BE214" s="204">
        <f>IF(N214="základní",J214,0)</f>
        <v>0</v>
      </c>
      <c r="BF214" s="204">
        <f>IF(N214="snížená",J214,0)</f>
        <v>0</v>
      </c>
      <c r="BG214" s="204">
        <f>IF(N214="zákl. přenesená",J214,0)</f>
        <v>0</v>
      </c>
      <c r="BH214" s="204">
        <f>IF(N214="sníž. přenesená",J214,0)</f>
        <v>0</v>
      </c>
      <c r="BI214" s="204">
        <f>IF(N214="nulová",J214,0)</f>
        <v>0</v>
      </c>
      <c r="BJ214" s="23" t="s">
        <v>24</v>
      </c>
      <c r="BK214" s="204">
        <f>ROUND(I214*H214,2)</f>
        <v>0</v>
      </c>
      <c r="BL214" s="23" t="s">
        <v>145</v>
      </c>
      <c r="BM214" s="23" t="s">
        <v>382</v>
      </c>
    </row>
    <row r="215" spans="2:47" s="1" customFormat="1" ht="48">
      <c r="B215" s="40"/>
      <c r="C215" s="62"/>
      <c r="D215" s="205" t="s">
        <v>132</v>
      </c>
      <c r="E215" s="62"/>
      <c r="F215" s="208" t="s">
        <v>383</v>
      </c>
      <c r="G215" s="62"/>
      <c r="H215" s="62"/>
      <c r="I215" s="164"/>
      <c r="J215" s="62"/>
      <c r="K215" s="62"/>
      <c r="L215" s="60"/>
      <c r="M215" s="207"/>
      <c r="N215" s="41"/>
      <c r="O215" s="41"/>
      <c r="P215" s="41"/>
      <c r="Q215" s="41"/>
      <c r="R215" s="41"/>
      <c r="S215" s="41"/>
      <c r="T215" s="77"/>
      <c r="AT215" s="23" t="s">
        <v>132</v>
      </c>
      <c r="AU215" s="23" t="s">
        <v>82</v>
      </c>
    </row>
    <row r="216" spans="2:65" s="1" customFormat="1" ht="16.5" customHeight="1">
      <c r="B216" s="40"/>
      <c r="C216" s="193" t="s">
        <v>384</v>
      </c>
      <c r="D216" s="193" t="s">
        <v>125</v>
      </c>
      <c r="E216" s="194" t="s">
        <v>385</v>
      </c>
      <c r="F216" s="195" t="s">
        <v>386</v>
      </c>
      <c r="G216" s="196" t="s">
        <v>136</v>
      </c>
      <c r="H216" s="197">
        <v>1</v>
      </c>
      <c r="I216" s="198"/>
      <c r="J216" s="199">
        <f>ROUND(I216*H216,2)</f>
        <v>0</v>
      </c>
      <c r="K216" s="195" t="s">
        <v>22</v>
      </c>
      <c r="L216" s="60"/>
      <c r="M216" s="200" t="s">
        <v>22</v>
      </c>
      <c r="N216" s="201" t="s">
        <v>46</v>
      </c>
      <c r="O216" s="41"/>
      <c r="P216" s="202">
        <f>O216*H216</f>
        <v>0</v>
      </c>
      <c r="Q216" s="202">
        <v>0</v>
      </c>
      <c r="R216" s="202">
        <f>Q216*H216</f>
        <v>0</v>
      </c>
      <c r="S216" s="202">
        <v>0</v>
      </c>
      <c r="T216" s="203">
        <f>S216*H216</f>
        <v>0</v>
      </c>
      <c r="AR216" s="23" t="s">
        <v>145</v>
      </c>
      <c r="AT216" s="23" t="s">
        <v>125</v>
      </c>
      <c r="AU216" s="23" t="s">
        <v>82</v>
      </c>
      <c r="AY216" s="23" t="s">
        <v>124</v>
      </c>
      <c r="BE216" s="204">
        <f>IF(N216="základní",J216,0)</f>
        <v>0</v>
      </c>
      <c r="BF216" s="204">
        <f>IF(N216="snížená",J216,0)</f>
        <v>0</v>
      </c>
      <c r="BG216" s="204">
        <f>IF(N216="zákl. přenesená",J216,0)</f>
        <v>0</v>
      </c>
      <c r="BH216" s="204">
        <f>IF(N216="sníž. přenesená",J216,0)</f>
        <v>0</v>
      </c>
      <c r="BI216" s="204">
        <f>IF(N216="nulová",J216,0)</f>
        <v>0</v>
      </c>
      <c r="BJ216" s="23" t="s">
        <v>24</v>
      </c>
      <c r="BK216" s="204">
        <f>ROUND(I216*H216,2)</f>
        <v>0</v>
      </c>
      <c r="BL216" s="23" t="s">
        <v>145</v>
      </c>
      <c r="BM216" s="23" t="s">
        <v>387</v>
      </c>
    </row>
    <row r="217" spans="2:47" s="1" customFormat="1" ht="72">
      <c r="B217" s="40"/>
      <c r="C217" s="62"/>
      <c r="D217" s="205" t="s">
        <v>132</v>
      </c>
      <c r="E217" s="62"/>
      <c r="F217" s="208" t="s">
        <v>388</v>
      </c>
      <c r="G217" s="62"/>
      <c r="H217" s="62"/>
      <c r="I217" s="164"/>
      <c r="J217" s="62"/>
      <c r="K217" s="62"/>
      <c r="L217" s="60"/>
      <c r="M217" s="207"/>
      <c r="N217" s="41"/>
      <c r="O217" s="41"/>
      <c r="P217" s="41"/>
      <c r="Q217" s="41"/>
      <c r="R217" s="41"/>
      <c r="S217" s="41"/>
      <c r="T217" s="77"/>
      <c r="AT217" s="23" t="s">
        <v>132</v>
      </c>
      <c r="AU217" s="23" t="s">
        <v>82</v>
      </c>
    </row>
    <row r="218" spans="2:65" s="1" customFormat="1" ht="16.5" customHeight="1">
      <c r="B218" s="40"/>
      <c r="C218" s="193" t="s">
        <v>389</v>
      </c>
      <c r="D218" s="193" t="s">
        <v>125</v>
      </c>
      <c r="E218" s="194" t="s">
        <v>390</v>
      </c>
      <c r="F218" s="195" t="s">
        <v>391</v>
      </c>
      <c r="G218" s="196" t="s">
        <v>136</v>
      </c>
      <c r="H218" s="197">
        <v>1</v>
      </c>
      <c r="I218" s="198"/>
      <c r="J218" s="199">
        <f>ROUND(I218*H218,2)</f>
        <v>0</v>
      </c>
      <c r="K218" s="195" t="s">
        <v>22</v>
      </c>
      <c r="L218" s="60"/>
      <c r="M218" s="200" t="s">
        <v>22</v>
      </c>
      <c r="N218" s="201" t="s">
        <v>46</v>
      </c>
      <c r="O218" s="41"/>
      <c r="P218" s="202">
        <f>O218*H218</f>
        <v>0</v>
      </c>
      <c r="Q218" s="202">
        <v>0</v>
      </c>
      <c r="R218" s="202">
        <f>Q218*H218</f>
        <v>0</v>
      </c>
      <c r="S218" s="202">
        <v>0</v>
      </c>
      <c r="T218" s="203">
        <f>S218*H218</f>
        <v>0</v>
      </c>
      <c r="AR218" s="23" t="s">
        <v>145</v>
      </c>
      <c r="AT218" s="23" t="s">
        <v>125</v>
      </c>
      <c r="AU218" s="23" t="s">
        <v>82</v>
      </c>
      <c r="AY218" s="23" t="s">
        <v>124</v>
      </c>
      <c r="BE218" s="204">
        <f>IF(N218="základní",J218,0)</f>
        <v>0</v>
      </c>
      <c r="BF218" s="204">
        <f>IF(N218="snížená",J218,0)</f>
        <v>0</v>
      </c>
      <c r="BG218" s="204">
        <f>IF(N218="zákl. přenesená",J218,0)</f>
        <v>0</v>
      </c>
      <c r="BH218" s="204">
        <f>IF(N218="sníž. přenesená",J218,0)</f>
        <v>0</v>
      </c>
      <c r="BI218" s="204">
        <f>IF(N218="nulová",J218,0)</f>
        <v>0</v>
      </c>
      <c r="BJ218" s="23" t="s">
        <v>24</v>
      </c>
      <c r="BK218" s="204">
        <f>ROUND(I218*H218,2)</f>
        <v>0</v>
      </c>
      <c r="BL218" s="23" t="s">
        <v>145</v>
      </c>
      <c r="BM218" s="23" t="s">
        <v>392</v>
      </c>
    </row>
    <row r="219" spans="2:47" s="1" customFormat="1" ht="84">
      <c r="B219" s="40"/>
      <c r="C219" s="62"/>
      <c r="D219" s="205" t="s">
        <v>132</v>
      </c>
      <c r="E219" s="62"/>
      <c r="F219" s="208" t="s">
        <v>393</v>
      </c>
      <c r="G219" s="62"/>
      <c r="H219" s="62"/>
      <c r="I219" s="164"/>
      <c r="J219" s="62"/>
      <c r="K219" s="62"/>
      <c r="L219" s="60"/>
      <c r="M219" s="207"/>
      <c r="N219" s="41"/>
      <c r="O219" s="41"/>
      <c r="P219" s="41"/>
      <c r="Q219" s="41"/>
      <c r="R219" s="41"/>
      <c r="S219" s="41"/>
      <c r="T219" s="77"/>
      <c r="AT219" s="23" t="s">
        <v>132</v>
      </c>
      <c r="AU219" s="23" t="s">
        <v>82</v>
      </c>
    </row>
    <row r="220" spans="2:65" s="1" customFormat="1" ht="16.5" customHeight="1">
      <c r="B220" s="40"/>
      <c r="C220" s="193" t="s">
        <v>394</v>
      </c>
      <c r="D220" s="193" t="s">
        <v>125</v>
      </c>
      <c r="E220" s="194" t="s">
        <v>395</v>
      </c>
      <c r="F220" s="195" t="s">
        <v>396</v>
      </c>
      <c r="G220" s="196" t="s">
        <v>136</v>
      </c>
      <c r="H220" s="197">
        <v>1</v>
      </c>
      <c r="I220" s="198"/>
      <c r="J220" s="199">
        <f>ROUND(I220*H220,2)</f>
        <v>0</v>
      </c>
      <c r="K220" s="195" t="s">
        <v>22</v>
      </c>
      <c r="L220" s="60"/>
      <c r="M220" s="200" t="s">
        <v>22</v>
      </c>
      <c r="N220" s="201" t="s">
        <v>46</v>
      </c>
      <c r="O220" s="41"/>
      <c r="P220" s="202">
        <f>O220*H220</f>
        <v>0</v>
      </c>
      <c r="Q220" s="202">
        <v>0</v>
      </c>
      <c r="R220" s="202">
        <f>Q220*H220</f>
        <v>0</v>
      </c>
      <c r="S220" s="202">
        <v>0</v>
      </c>
      <c r="T220" s="203">
        <f>S220*H220</f>
        <v>0</v>
      </c>
      <c r="AR220" s="23" t="s">
        <v>145</v>
      </c>
      <c r="AT220" s="23" t="s">
        <v>125</v>
      </c>
      <c r="AU220" s="23" t="s">
        <v>82</v>
      </c>
      <c r="AY220" s="23" t="s">
        <v>124</v>
      </c>
      <c r="BE220" s="204">
        <f>IF(N220="základní",J220,0)</f>
        <v>0</v>
      </c>
      <c r="BF220" s="204">
        <f>IF(N220="snížená",J220,0)</f>
        <v>0</v>
      </c>
      <c r="BG220" s="204">
        <f>IF(N220="zákl. přenesená",J220,0)</f>
        <v>0</v>
      </c>
      <c r="BH220" s="204">
        <f>IF(N220="sníž. přenesená",J220,0)</f>
        <v>0</v>
      </c>
      <c r="BI220" s="204">
        <f>IF(N220="nulová",J220,0)</f>
        <v>0</v>
      </c>
      <c r="BJ220" s="23" t="s">
        <v>24</v>
      </c>
      <c r="BK220" s="204">
        <f>ROUND(I220*H220,2)</f>
        <v>0</v>
      </c>
      <c r="BL220" s="23" t="s">
        <v>145</v>
      </c>
      <c r="BM220" s="23" t="s">
        <v>397</v>
      </c>
    </row>
    <row r="221" spans="2:47" s="1" customFormat="1" ht="48">
      <c r="B221" s="40"/>
      <c r="C221" s="62"/>
      <c r="D221" s="205" t="s">
        <v>132</v>
      </c>
      <c r="E221" s="62"/>
      <c r="F221" s="208" t="s">
        <v>398</v>
      </c>
      <c r="G221" s="62"/>
      <c r="H221" s="62"/>
      <c r="I221" s="164"/>
      <c r="J221" s="62"/>
      <c r="K221" s="62"/>
      <c r="L221" s="60"/>
      <c r="M221" s="207"/>
      <c r="N221" s="41"/>
      <c r="O221" s="41"/>
      <c r="P221" s="41"/>
      <c r="Q221" s="41"/>
      <c r="R221" s="41"/>
      <c r="S221" s="41"/>
      <c r="T221" s="77"/>
      <c r="AT221" s="23" t="s">
        <v>132</v>
      </c>
      <c r="AU221" s="23" t="s">
        <v>82</v>
      </c>
    </row>
    <row r="222" spans="2:65" s="1" customFormat="1" ht="16.5" customHeight="1">
      <c r="B222" s="40"/>
      <c r="C222" s="193" t="s">
        <v>399</v>
      </c>
      <c r="D222" s="193" t="s">
        <v>125</v>
      </c>
      <c r="E222" s="194" t="s">
        <v>400</v>
      </c>
      <c r="F222" s="195" t="s">
        <v>401</v>
      </c>
      <c r="G222" s="196" t="s">
        <v>136</v>
      </c>
      <c r="H222" s="197">
        <v>1</v>
      </c>
      <c r="I222" s="198"/>
      <c r="J222" s="199">
        <f>ROUND(I222*H222,2)</f>
        <v>0</v>
      </c>
      <c r="K222" s="195" t="s">
        <v>22</v>
      </c>
      <c r="L222" s="60"/>
      <c r="M222" s="200" t="s">
        <v>22</v>
      </c>
      <c r="N222" s="201" t="s">
        <v>46</v>
      </c>
      <c r="O222" s="41"/>
      <c r="P222" s="202">
        <f>O222*H222</f>
        <v>0</v>
      </c>
      <c r="Q222" s="202">
        <v>0</v>
      </c>
      <c r="R222" s="202">
        <f>Q222*H222</f>
        <v>0</v>
      </c>
      <c r="S222" s="202">
        <v>0</v>
      </c>
      <c r="T222" s="203">
        <f>S222*H222</f>
        <v>0</v>
      </c>
      <c r="AR222" s="23" t="s">
        <v>145</v>
      </c>
      <c r="AT222" s="23" t="s">
        <v>125</v>
      </c>
      <c r="AU222" s="23" t="s">
        <v>82</v>
      </c>
      <c r="AY222" s="23" t="s">
        <v>124</v>
      </c>
      <c r="BE222" s="204">
        <f>IF(N222="základní",J222,0)</f>
        <v>0</v>
      </c>
      <c r="BF222" s="204">
        <f>IF(N222="snížená",J222,0)</f>
        <v>0</v>
      </c>
      <c r="BG222" s="204">
        <f>IF(N222="zákl. přenesená",J222,0)</f>
        <v>0</v>
      </c>
      <c r="BH222" s="204">
        <f>IF(N222="sníž. přenesená",J222,0)</f>
        <v>0</v>
      </c>
      <c r="BI222" s="204">
        <f>IF(N222="nulová",J222,0)</f>
        <v>0</v>
      </c>
      <c r="BJ222" s="23" t="s">
        <v>24</v>
      </c>
      <c r="BK222" s="204">
        <f>ROUND(I222*H222,2)</f>
        <v>0</v>
      </c>
      <c r="BL222" s="23" t="s">
        <v>145</v>
      </c>
      <c r="BM222" s="23" t="s">
        <v>402</v>
      </c>
    </row>
    <row r="223" spans="2:47" s="1" customFormat="1" ht="60">
      <c r="B223" s="40"/>
      <c r="C223" s="62"/>
      <c r="D223" s="205" t="s">
        <v>132</v>
      </c>
      <c r="E223" s="62"/>
      <c r="F223" s="208" t="s">
        <v>403</v>
      </c>
      <c r="G223" s="62"/>
      <c r="H223" s="62"/>
      <c r="I223" s="164"/>
      <c r="J223" s="62"/>
      <c r="K223" s="62"/>
      <c r="L223" s="60"/>
      <c r="M223" s="207"/>
      <c r="N223" s="41"/>
      <c r="O223" s="41"/>
      <c r="P223" s="41"/>
      <c r="Q223" s="41"/>
      <c r="R223" s="41"/>
      <c r="S223" s="41"/>
      <c r="T223" s="77"/>
      <c r="AT223" s="23" t="s">
        <v>132</v>
      </c>
      <c r="AU223" s="23" t="s">
        <v>82</v>
      </c>
    </row>
    <row r="224" spans="2:65" s="1" customFormat="1" ht="16.5" customHeight="1">
      <c r="B224" s="40"/>
      <c r="C224" s="193" t="s">
        <v>404</v>
      </c>
      <c r="D224" s="193" t="s">
        <v>125</v>
      </c>
      <c r="E224" s="194" t="s">
        <v>405</v>
      </c>
      <c r="F224" s="195" t="s">
        <v>406</v>
      </c>
      <c r="G224" s="196" t="s">
        <v>136</v>
      </c>
      <c r="H224" s="197">
        <v>1</v>
      </c>
      <c r="I224" s="198"/>
      <c r="J224" s="199">
        <f>ROUND(I224*H224,2)</f>
        <v>0</v>
      </c>
      <c r="K224" s="195" t="s">
        <v>22</v>
      </c>
      <c r="L224" s="60"/>
      <c r="M224" s="200" t="s">
        <v>22</v>
      </c>
      <c r="N224" s="201" t="s">
        <v>46</v>
      </c>
      <c r="O224" s="41"/>
      <c r="P224" s="202">
        <f>O224*H224</f>
        <v>0</v>
      </c>
      <c r="Q224" s="202">
        <v>0</v>
      </c>
      <c r="R224" s="202">
        <f>Q224*H224</f>
        <v>0</v>
      </c>
      <c r="S224" s="202">
        <v>0</v>
      </c>
      <c r="T224" s="203">
        <f>S224*H224</f>
        <v>0</v>
      </c>
      <c r="AR224" s="23" t="s">
        <v>145</v>
      </c>
      <c r="AT224" s="23" t="s">
        <v>125</v>
      </c>
      <c r="AU224" s="23" t="s">
        <v>82</v>
      </c>
      <c r="AY224" s="23" t="s">
        <v>124</v>
      </c>
      <c r="BE224" s="204">
        <f>IF(N224="základní",J224,0)</f>
        <v>0</v>
      </c>
      <c r="BF224" s="204">
        <f>IF(N224="snížená",J224,0)</f>
        <v>0</v>
      </c>
      <c r="BG224" s="204">
        <f>IF(N224="zákl. přenesená",J224,0)</f>
        <v>0</v>
      </c>
      <c r="BH224" s="204">
        <f>IF(N224="sníž. přenesená",J224,0)</f>
        <v>0</v>
      </c>
      <c r="BI224" s="204">
        <f>IF(N224="nulová",J224,0)</f>
        <v>0</v>
      </c>
      <c r="BJ224" s="23" t="s">
        <v>24</v>
      </c>
      <c r="BK224" s="204">
        <f>ROUND(I224*H224,2)</f>
        <v>0</v>
      </c>
      <c r="BL224" s="23" t="s">
        <v>145</v>
      </c>
      <c r="BM224" s="23" t="s">
        <v>407</v>
      </c>
    </row>
    <row r="225" spans="2:47" s="1" customFormat="1" ht="48">
      <c r="B225" s="40"/>
      <c r="C225" s="62"/>
      <c r="D225" s="205" t="s">
        <v>132</v>
      </c>
      <c r="E225" s="62"/>
      <c r="F225" s="208" t="s">
        <v>408</v>
      </c>
      <c r="G225" s="62"/>
      <c r="H225" s="62"/>
      <c r="I225" s="164"/>
      <c r="J225" s="62"/>
      <c r="K225" s="62"/>
      <c r="L225" s="60"/>
      <c r="M225" s="207"/>
      <c r="N225" s="41"/>
      <c r="O225" s="41"/>
      <c r="P225" s="41"/>
      <c r="Q225" s="41"/>
      <c r="R225" s="41"/>
      <c r="S225" s="41"/>
      <c r="T225" s="77"/>
      <c r="AT225" s="23" t="s">
        <v>132</v>
      </c>
      <c r="AU225" s="23" t="s">
        <v>82</v>
      </c>
    </row>
    <row r="226" spans="2:65" s="1" customFormat="1" ht="16.5" customHeight="1">
      <c r="B226" s="40"/>
      <c r="C226" s="193" t="s">
        <v>409</v>
      </c>
      <c r="D226" s="193" t="s">
        <v>125</v>
      </c>
      <c r="E226" s="194" t="s">
        <v>410</v>
      </c>
      <c r="F226" s="195" t="s">
        <v>411</v>
      </c>
      <c r="G226" s="196" t="s">
        <v>136</v>
      </c>
      <c r="H226" s="197">
        <v>1</v>
      </c>
      <c r="I226" s="198"/>
      <c r="J226" s="199">
        <f>ROUND(I226*H226,2)</f>
        <v>0</v>
      </c>
      <c r="K226" s="195" t="s">
        <v>22</v>
      </c>
      <c r="L226" s="60"/>
      <c r="M226" s="200" t="s">
        <v>22</v>
      </c>
      <c r="N226" s="201" t="s">
        <v>46</v>
      </c>
      <c r="O226" s="41"/>
      <c r="P226" s="202">
        <f>O226*H226</f>
        <v>0</v>
      </c>
      <c r="Q226" s="202">
        <v>0</v>
      </c>
      <c r="R226" s="202">
        <f>Q226*H226</f>
        <v>0</v>
      </c>
      <c r="S226" s="202">
        <v>0</v>
      </c>
      <c r="T226" s="203">
        <f>S226*H226</f>
        <v>0</v>
      </c>
      <c r="AR226" s="23" t="s">
        <v>145</v>
      </c>
      <c r="AT226" s="23" t="s">
        <v>125</v>
      </c>
      <c r="AU226" s="23" t="s">
        <v>82</v>
      </c>
      <c r="AY226" s="23" t="s">
        <v>124</v>
      </c>
      <c r="BE226" s="204">
        <f>IF(N226="základní",J226,0)</f>
        <v>0</v>
      </c>
      <c r="BF226" s="204">
        <f>IF(N226="snížená",J226,0)</f>
        <v>0</v>
      </c>
      <c r="BG226" s="204">
        <f>IF(N226="zákl. přenesená",J226,0)</f>
        <v>0</v>
      </c>
      <c r="BH226" s="204">
        <f>IF(N226="sníž. přenesená",J226,0)</f>
        <v>0</v>
      </c>
      <c r="BI226" s="204">
        <f>IF(N226="nulová",J226,0)</f>
        <v>0</v>
      </c>
      <c r="BJ226" s="23" t="s">
        <v>24</v>
      </c>
      <c r="BK226" s="204">
        <f>ROUND(I226*H226,2)</f>
        <v>0</v>
      </c>
      <c r="BL226" s="23" t="s">
        <v>145</v>
      </c>
      <c r="BM226" s="23" t="s">
        <v>412</v>
      </c>
    </row>
    <row r="227" spans="2:47" s="1" customFormat="1" ht="60">
      <c r="B227" s="40"/>
      <c r="C227" s="62"/>
      <c r="D227" s="205" t="s">
        <v>132</v>
      </c>
      <c r="E227" s="62"/>
      <c r="F227" s="208" t="s">
        <v>413</v>
      </c>
      <c r="G227" s="62"/>
      <c r="H227" s="62"/>
      <c r="I227" s="164"/>
      <c r="J227" s="62"/>
      <c r="K227" s="62"/>
      <c r="L227" s="60"/>
      <c r="M227" s="207"/>
      <c r="N227" s="41"/>
      <c r="O227" s="41"/>
      <c r="P227" s="41"/>
      <c r="Q227" s="41"/>
      <c r="R227" s="41"/>
      <c r="S227" s="41"/>
      <c r="T227" s="77"/>
      <c r="AT227" s="23" t="s">
        <v>132</v>
      </c>
      <c r="AU227" s="23" t="s">
        <v>82</v>
      </c>
    </row>
    <row r="228" spans="2:65" s="1" customFormat="1" ht="16.5" customHeight="1">
      <c r="B228" s="40"/>
      <c r="C228" s="193" t="s">
        <v>414</v>
      </c>
      <c r="D228" s="193" t="s">
        <v>125</v>
      </c>
      <c r="E228" s="194" t="s">
        <v>415</v>
      </c>
      <c r="F228" s="195" t="s">
        <v>416</v>
      </c>
      <c r="G228" s="196" t="s">
        <v>136</v>
      </c>
      <c r="H228" s="197">
        <v>1</v>
      </c>
      <c r="I228" s="198"/>
      <c r="J228" s="199">
        <f>ROUND(I228*H228,2)</f>
        <v>0</v>
      </c>
      <c r="K228" s="195" t="s">
        <v>22</v>
      </c>
      <c r="L228" s="60"/>
      <c r="M228" s="200" t="s">
        <v>22</v>
      </c>
      <c r="N228" s="201" t="s">
        <v>46</v>
      </c>
      <c r="O228" s="41"/>
      <c r="P228" s="202">
        <f>O228*H228</f>
        <v>0</v>
      </c>
      <c r="Q228" s="202">
        <v>0</v>
      </c>
      <c r="R228" s="202">
        <f>Q228*H228</f>
        <v>0</v>
      </c>
      <c r="S228" s="202">
        <v>0</v>
      </c>
      <c r="T228" s="203">
        <f>S228*H228</f>
        <v>0</v>
      </c>
      <c r="AR228" s="23" t="s">
        <v>145</v>
      </c>
      <c r="AT228" s="23" t="s">
        <v>125</v>
      </c>
      <c r="AU228" s="23" t="s">
        <v>82</v>
      </c>
      <c r="AY228" s="23" t="s">
        <v>124</v>
      </c>
      <c r="BE228" s="204">
        <f>IF(N228="základní",J228,0)</f>
        <v>0</v>
      </c>
      <c r="BF228" s="204">
        <f>IF(N228="snížená",J228,0)</f>
        <v>0</v>
      </c>
      <c r="BG228" s="204">
        <f>IF(N228="zákl. přenesená",J228,0)</f>
        <v>0</v>
      </c>
      <c r="BH228" s="204">
        <f>IF(N228="sníž. přenesená",J228,0)</f>
        <v>0</v>
      </c>
      <c r="BI228" s="204">
        <f>IF(N228="nulová",J228,0)</f>
        <v>0</v>
      </c>
      <c r="BJ228" s="23" t="s">
        <v>24</v>
      </c>
      <c r="BK228" s="204">
        <f>ROUND(I228*H228,2)</f>
        <v>0</v>
      </c>
      <c r="BL228" s="23" t="s">
        <v>145</v>
      </c>
      <c r="BM228" s="23" t="s">
        <v>417</v>
      </c>
    </row>
    <row r="229" spans="2:47" s="1" customFormat="1" ht="48">
      <c r="B229" s="40"/>
      <c r="C229" s="62"/>
      <c r="D229" s="205" t="s">
        <v>132</v>
      </c>
      <c r="E229" s="62"/>
      <c r="F229" s="208" t="s">
        <v>418</v>
      </c>
      <c r="G229" s="62"/>
      <c r="H229" s="62"/>
      <c r="I229" s="164"/>
      <c r="J229" s="62"/>
      <c r="K229" s="62"/>
      <c r="L229" s="60"/>
      <c r="M229" s="207"/>
      <c r="N229" s="41"/>
      <c r="O229" s="41"/>
      <c r="P229" s="41"/>
      <c r="Q229" s="41"/>
      <c r="R229" s="41"/>
      <c r="S229" s="41"/>
      <c r="T229" s="77"/>
      <c r="AT229" s="23" t="s">
        <v>132</v>
      </c>
      <c r="AU229" s="23" t="s">
        <v>82</v>
      </c>
    </row>
    <row r="230" spans="2:65" s="1" customFormat="1" ht="25.5" customHeight="1">
      <c r="B230" s="40"/>
      <c r="C230" s="193" t="s">
        <v>419</v>
      </c>
      <c r="D230" s="193" t="s">
        <v>125</v>
      </c>
      <c r="E230" s="194" t="s">
        <v>420</v>
      </c>
      <c r="F230" s="195" t="s">
        <v>421</v>
      </c>
      <c r="G230" s="196" t="s">
        <v>422</v>
      </c>
      <c r="H230" s="197">
        <v>6600</v>
      </c>
      <c r="I230" s="198"/>
      <c r="J230" s="199">
        <f>ROUND(I230*H230,2)</f>
        <v>0</v>
      </c>
      <c r="K230" s="195" t="s">
        <v>129</v>
      </c>
      <c r="L230" s="60"/>
      <c r="M230" s="200" t="s">
        <v>22</v>
      </c>
      <c r="N230" s="201" t="s">
        <v>46</v>
      </c>
      <c r="O230" s="41"/>
      <c r="P230" s="202">
        <f>O230*H230</f>
        <v>0</v>
      </c>
      <c r="Q230" s="202">
        <v>0.00033</v>
      </c>
      <c r="R230" s="202">
        <f>Q230*H230</f>
        <v>2.178</v>
      </c>
      <c r="S230" s="202">
        <v>0</v>
      </c>
      <c r="T230" s="203">
        <f>S230*H230</f>
        <v>0</v>
      </c>
      <c r="AR230" s="23" t="s">
        <v>145</v>
      </c>
      <c r="AT230" s="23" t="s">
        <v>125</v>
      </c>
      <c r="AU230" s="23" t="s">
        <v>82</v>
      </c>
      <c r="AY230" s="23" t="s">
        <v>124</v>
      </c>
      <c r="BE230" s="204">
        <f>IF(N230="základní",J230,0)</f>
        <v>0</v>
      </c>
      <c r="BF230" s="204">
        <f>IF(N230="snížená",J230,0)</f>
        <v>0</v>
      </c>
      <c r="BG230" s="204">
        <f>IF(N230="zákl. přenesená",J230,0)</f>
        <v>0</v>
      </c>
      <c r="BH230" s="204">
        <f>IF(N230="sníž. přenesená",J230,0)</f>
        <v>0</v>
      </c>
      <c r="BI230" s="204">
        <f>IF(N230="nulová",J230,0)</f>
        <v>0</v>
      </c>
      <c r="BJ230" s="23" t="s">
        <v>24</v>
      </c>
      <c r="BK230" s="204">
        <f>ROUND(I230*H230,2)</f>
        <v>0</v>
      </c>
      <c r="BL230" s="23" t="s">
        <v>145</v>
      </c>
      <c r="BM230" s="23" t="s">
        <v>423</v>
      </c>
    </row>
    <row r="231" spans="2:47" s="1" customFormat="1" ht="108">
      <c r="B231" s="40"/>
      <c r="C231" s="62"/>
      <c r="D231" s="205" t="s">
        <v>193</v>
      </c>
      <c r="E231" s="62"/>
      <c r="F231" s="208" t="s">
        <v>424</v>
      </c>
      <c r="G231" s="62"/>
      <c r="H231" s="62"/>
      <c r="I231" s="164"/>
      <c r="J231" s="62"/>
      <c r="K231" s="62"/>
      <c r="L231" s="60"/>
      <c r="M231" s="207"/>
      <c r="N231" s="41"/>
      <c r="O231" s="41"/>
      <c r="P231" s="41"/>
      <c r="Q231" s="41"/>
      <c r="R231" s="41"/>
      <c r="S231" s="41"/>
      <c r="T231" s="77"/>
      <c r="AT231" s="23" t="s">
        <v>193</v>
      </c>
      <c r="AU231" s="23" t="s">
        <v>82</v>
      </c>
    </row>
    <row r="232" spans="2:51" s="13" customFormat="1" ht="13.5">
      <c r="B232" s="232"/>
      <c r="C232" s="233"/>
      <c r="D232" s="205" t="s">
        <v>195</v>
      </c>
      <c r="E232" s="234" t="s">
        <v>22</v>
      </c>
      <c r="F232" s="235" t="s">
        <v>425</v>
      </c>
      <c r="G232" s="233"/>
      <c r="H232" s="236">
        <v>6600</v>
      </c>
      <c r="I232" s="237"/>
      <c r="J232" s="233"/>
      <c r="K232" s="233"/>
      <c r="L232" s="238"/>
      <c r="M232" s="239"/>
      <c r="N232" s="240"/>
      <c r="O232" s="240"/>
      <c r="P232" s="240"/>
      <c r="Q232" s="240"/>
      <c r="R232" s="240"/>
      <c r="S232" s="240"/>
      <c r="T232" s="241"/>
      <c r="AT232" s="242" t="s">
        <v>195</v>
      </c>
      <c r="AU232" s="242" t="s">
        <v>82</v>
      </c>
      <c r="AV232" s="13" t="s">
        <v>82</v>
      </c>
      <c r="AW232" s="13" t="s">
        <v>197</v>
      </c>
      <c r="AX232" s="13" t="s">
        <v>75</v>
      </c>
      <c r="AY232" s="242" t="s">
        <v>124</v>
      </c>
    </row>
    <row r="233" spans="2:65" s="1" customFormat="1" ht="38.25" customHeight="1">
      <c r="B233" s="40"/>
      <c r="C233" s="193" t="s">
        <v>426</v>
      </c>
      <c r="D233" s="193" t="s">
        <v>125</v>
      </c>
      <c r="E233" s="194" t="s">
        <v>427</v>
      </c>
      <c r="F233" s="195" t="s">
        <v>428</v>
      </c>
      <c r="G233" s="196" t="s">
        <v>422</v>
      </c>
      <c r="H233" s="197">
        <v>3365</v>
      </c>
      <c r="I233" s="198"/>
      <c r="J233" s="199">
        <f>ROUND(I233*H233,2)</f>
        <v>0</v>
      </c>
      <c r="K233" s="195" t="s">
        <v>129</v>
      </c>
      <c r="L233" s="60"/>
      <c r="M233" s="200" t="s">
        <v>22</v>
      </c>
      <c r="N233" s="201" t="s">
        <v>46</v>
      </c>
      <c r="O233" s="41"/>
      <c r="P233" s="202">
        <f>O233*H233</f>
        <v>0</v>
      </c>
      <c r="Q233" s="202">
        <v>0.00028</v>
      </c>
      <c r="R233" s="202">
        <f>Q233*H233</f>
        <v>0.9421999999999999</v>
      </c>
      <c r="S233" s="202">
        <v>0</v>
      </c>
      <c r="T233" s="203">
        <f>S233*H233</f>
        <v>0</v>
      </c>
      <c r="AR233" s="23" t="s">
        <v>145</v>
      </c>
      <c r="AT233" s="23" t="s">
        <v>125</v>
      </c>
      <c r="AU233" s="23" t="s">
        <v>82</v>
      </c>
      <c r="AY233" s="23" t="s">
        <v>124</v>
      </c>
      <c r="BE233" s="204">
        <f>IF(N233="základní",J233,0)</f>
        <v>0</v>
      </c>
      <c r="BF233" s="204">
        <f>IF(N233="snížená",J233,0)</f>
        <v>0</v>
      </c>
      <c r="BG233" s="204">
        <f>IF(N233="zákl. přenesená",J233,0)</f>
        <v>0</v>
      </c>
      <c r="BH233" s="204">
        <f>IF(N233="sníž. přenesená",J233,0)</f>
        <v>0</v>
      </c>
      <c r="BI233" s="204">
        <f>IF(N233="nulová",J233,0)</f>
        <v>0</v>
      </c>
      <c r="BJ233" s="23" t="s">
        <v>24</v>
      </c>
      <c r="BK233" s="204">
        <f>ROUND(I233*H233,2)</f>
        <v>0</v>
      </c>
      <c r="BL233" s="23" t="s">
        <v>145</v>
      </c>
      <c r="BM233" s="23" t="s">
        <v>429</v>
      </c>
    </row>
    <row r="234" spans="2:47" s="1" customFormat="1" ht="36">
      <c r="B234" s="40"/>
      <c r="C234" s="62"/>
      <c r="D234" s="205" t="s">
        <v>193</v>
      </c>
      <c r="E234" s="62"/>
      <c r="F234" s="208" t="s">
        <v>430</v>
      </c>
      <c r="G234" s="62"/>
      <c r="H234" s="62"/>
      <c r="I234" s="164"/>
      <c r="J234" s="62"/>
      <c r="K234" s="62"/>
      <c r="L234" s="60"/>
      <c r="M234" s="207"/>
      <c r="N234" s="41"/>
      <c r="O234" s="41"/>
      <c r="P234" s="41"/>
      <c r="Q234" s="41"/>
      <c r="R234" s="41"/>
      <c r="S234" s="41"/>
      <c r="T234" s="77"/>
      <c r="AT234" s="23" t="s">
        <v>193</v>
      </c>
      <c r="AU234" s="23" t="s">
        <v>82</v>
      </c>
    </row>
    <row r="235" spans="2:51" s="13" customFormat="1" ht="13.5">
      <c r="B235" s="232"/>
      <c r="C235" s="233"/>
      <c r="D235" s="205" t="s">
        <v>195</v>
      </c>
      <c r="E235" s="234" t="s">
        <v>22</v>
      </c>
      <c r="F235" s="235" t="s">
        <v>431</v>
      </c>
      <c r="G235" s="233"/>
      <c r="H235" s="236">
        <v>3300</v>
      </c>
      <c r="I235" s="237"/>
      <c r="J235" s="233"/>
      <c r="K235" s="233"/>
      <c r="L235" s="238"/>
      <c r="M235" s="239"/>
      <c r="N235" s="240"/>
      <c r="O235" s="240"/>
      <c r="P235" s="240"/>
      <c r="Q235" s="240"/>
      <c r="R235" s="240"/>
      <c r="S235" s="240"/>
      <c r="T235" s="241"/>
      <c r="AT235" s="242" t="s">
        <v>195</v>
      </c>
      <c r="AU235" s="242" t="s">
        <v>82</v>
      </c>
      <c r="AV235" s="13" t="s">
        <v>82</v>
      </c>
      <c r="AW235" s="13" t="s">
        <v>197</v>
      </c>
      <c r="AX235" s="13" t="s">
        <v>75</v>
      </c>
      <c r="AY235" s="242" t="s">
        <v>124</v>
      </c>
    </row>
    <row r="236" spans="2:51" s="13" customFormat="1" ht="13.5">
      <c r="B236" s="232"/>
      <c r="C236" s="233"/>
      <c r="D236" s="205" t="s">
        <v>195</v>
      </c>
      <c r="E236" s="234" t="s">
        <v>22</v>
      </c>
      <c r="F236" s="235" t="s">
        <v>432</v>
      </c>
      <c r="G236" s="233"/>
      <c r="H236" s="236">
        <v>65</v>
      </c>
      <c r="I236" s="237"/>
      <c r="J236" s="233"/>
      <c r="K236" s="233"/>
      <c r="L236" s="238"/>
      <c r="M236" s="239"/>
      <c r="N236" s="240"/>
      <c r="O236" s="240"/>
      <c r="P236" s="240"/>
      <c r="Q236" s="240"/>
      <c r="R236" s="240"/>
      <c r="S236" s="240"/>
      <c r="T236" s="241"/>
      <c r="AT236" s="242" t="s">
        <v>195</v>
      </c>
      <c r="AU236" s="242" t="s">
        <v>82</v>
      </c>
      <c r="AV236" s="13" t="s">
        <v>82</v>
      </c>
      <c r="AW236" s="13" t="s">
        <v>197</v>
      </c>
      <c r="AX236" s="13" t="s">
        <v>75</v>
      </c>
      <c r="AY236" s="242" t="s">
        <v>124</v>
      </c>
    </row>
    <row r="237" spans="2:65" s="1" customFormat="1" ht="25.5" customHeight="1">
      <c r="B237" s="40"/>
      <c r="C237" s="193" t="s">
        <v>433</v>
      </c>
      <c r="D237" s="193" t="s">
        <v>125</v>
      </c>
      <c r="E237" s="194" t="s">
        <v>434</v>
      </c>
      <c r="F237" s="195" t="s">
        <v>435</v>
      </c>
      <c r="G237" s="196" t="s">
        <v>422</v>
      </c>
      <c r="H237" s="197">
        <v>65</v>
      </c>
      <c r="I237" s="198"/>
      <c r="J237" s="199">
        <f>ROUND(I237*H237,2)</f>
        <v>0</v>
      </c>
      <c r="K237" s="195" t="s">
        <v>129</v>
      </c>
      <c r="L237" s="60"/>
      <c r="M237" s="200" t="s">
        <v>22</v>
      </c>
      <c r="N237" s="201" t="s">
        <v>46</v>
      </c>
      <c r="O237" s="41"/>
      <c r="P237" s="202">
        <f>O237*H237</f>
        <v>0</v>
      </c>
      <c r="Q237" s="202">
        <v>0</v>
      </c>
      <c r="R237" s="202">
        <f>Q237*H237</f>
        <v>0</v>
      </c>
      <c r="S237" s="202">
        <v>0</v>
      </c>
      <c r="T237" s="203">
        <f>S237*H237</f>
        <v>0</v>
      </c>
      <c r="AR237" s="23" t="s">
        <v>145</v>
      </c>
      <c r="AT237" s="23" t="s">
        <v>125</v>
      </c>
      <c r="AU237" s="23" t="s">
        <v>82</v>
      </c>
      <c r="AY237" s="23" t="s">
        <v>124</v>
      </c>
      <c r="BE237" s="204">
        <f>IF(N237="základní",J237,0)</f>
        <v>0</v>
      </c>
      <c r="BF237" s="204">
        <f>IF(N237="snížená",J237,0)</f>
        <v>0</v>
      </c>
      <c r="BG237" s="204">
        <f>IF(N237="zákl. přenesená",J237,0)</f>
        <v>0</v>
      </c>
      <c r="BH237" s="204">
        <f>IF(N237="sníž. přenesená",J237,0)</f>
        <v>0</v>
      </c>
      <c r="BI237" s="204">
        <f>IF(N237="nulová",J237,0)</f>
        <v>0</v>
      </c>
      <c r="BJ237" s="23" t="s">
        <v>24</v>
      </c>
      <c r="BK237" s="204">
        <f>ROUND(I237*H237,2)</f>
        <v>0</v>
      </c>
      <c r="BL237" s="23" t="s">
        <v>145</v>
      </c>
      <c r="BM237" s="23" t="s">
        <v>436</v>
      </c>
    </row>
    <row r="238" spans="2:47" s="1" customFormat="1" ht="24">
      <c r="B238" s="40"/>
      <c r="C238" s="62"/>
      <c r="D238" s="205" t="s">
        <v>193</v>
      </c>
      <c r="E238" s="62"/>
      <c r="F238" s="208" t="s">
        <v>437</v>
      </c>
      <c r="G238" s="62"/>
      <c r="H238" s="62"/>
      <c r="I238" s="164"/>
      <c r="J238" s="62"/>
      <c r="K238" s="62"/>
      <c r="L238" s="60"/>
      <c r="M238" s="207"/>
      <c r="N238" s="41"/>
      <c r="O238" s="41"/>
      <c r="P238" s="41"/>
      <c r="Q238" s="41"/>
      <c r="R238" s="41"/>
      <c r="S238" s="41"/>
      <c r="T238" s="77"/>
      <c r="AT238" s="23" t="s">
        <v>193</v>
      </c>
      <c r="AU238" s="23" t="s">
        <v>82</v>
      </c>
    </row>
    <row r="239" spans="2:51" s="12" customFormat="1" ht="13.5">
      <c r="B239" s="222"/>
      <c r="C239" s="223"/>
      <c r="D239" s="205" t="s">
        <v>195</v>
      </c>
      <c r="E239" s="224" t="s">
        <v>22</v>
      </c>
      <c r="F239" s="225" t="s">
        <v>438</v>
      </c>
      <c r="G239" s="223"/>
      <c r="H239" s="224" t="s">
        <v>22</v>
      </c>
      <c r="I239" s="226"/>
      <c r="J239" s="223"/>
      <c r="K239" s="223"/>
      <c r="L239" s="227"/>
      <c r="M239" s="228"/>
      <c r="N239" s="229"/>
      <c r="O239" s="229"/>
      <c r="P239" s="229"/>
      <c r="Q239" s="229"/>
      <c r="R239" s="229"/>
      <c r="S239" s="229"/>
      <c r="T239" s="230"/>
      <c r="AT239" s="231" t="s">
        <v>195</v>
      </c>
      <c r="AU239" s="231" t="s">
        <v>82</v>
      </c>
      <c r="AV239" s="12" t="s">
        <v>24</v>
      </c>
      <c r="AW239" s="12" t="s">
        <v>197</v>
      </c>
      <c r="AX239" s="12" t="s">
        <v>75</v>
      </c>
      <c r="AY239" s="231" t="s">
        <v>124</v>
      </c>
    </row>
    <row r="240" spans="2:51" s="13" customFormat="1" ht="13.5">
      <c r="B240" s="232"/>
      <c r="C240" s="233"/>
      <c r="D240" s="205" t="s">
        <v>195</v>
      </c>
      <c r="E240" s="234" t="s">
        <v>22</v>
      </c>
      <c r="F240" s="235" t="s">
        <v>432</v>
      </c>
      <c r="G240" s="233"/>
      <c r="H240" s="236">
        <v>65</v>
      </c>
      <c r="I240" s="237"/>
      <c r="J240" s="233"/>
      <c r="K240" s="233"/>
      <c r="L240" s="238"/>
      <c r="M240" s="239"/>
      <c r="N240" s="240"/>
      <c r="O240" s="240"/>
      <c r="P240" s="240"/>
      <c r="Q240" s="240"/>
      <c r="R240" s="240"/>
      <c r="S240" s="240"/>
      <c r="T240" s="241"/>
      <c r="AT240" s="242" t="s">
        <v>195</v>
      </c>
      <c r="AU240" s="242" t="s">
        <v>82</v>
      </c>
      <c r="AV240" s="13" t="s">
        <v>82</v>
      </c>
      <c r="AW240" s="13" t="s">
        <v>197</v>
      </c>
      <c r="AX240" s="13" t="s">
        <v>75</v>
      </c>
      <c r="AY240" s="242" t="s">
        <v>124</v>
      </c>
    </row>
    <row r="241" spans="2:65" s="1" customFormat="1" ht="16.5" customHeight="1">
      <c r="B241" s="40"/>
      <c r="C241" s="193" t="s">
        <v>439</v>
      </c>
      <c r="D241" s="193" t="s">
        <v>125</v>
      </c>
      <c r="E241" s="194" t="s">
        <v>440</v>
      </c>
      <c r="F241" s="195" t="s">
        <v>441</v>
      </c>
      <c r="G241" s="196" t="s">
        <v>136</v>
      </c>
      <c r="H241" s="197">
        <v>13</v>
      </c>
      <c r="I241" s="198"/>
      <c r="J241" s="199">
        <f>ROUND(I241*H241,2)</f>
        <v>0</v>
      </c>
      <c r="K241" s="195" t="s">
        <v>22</v>
      </c>
      <c r="L241" s="60"/>
      <c r="M241" s="200" t="s">
        <v>22</v>
      </c>
      <c r="N241" s="201" t="s">
        <v>46</v>
      </c>
      <c r="O241" s="41"/>
      <c r="P241" s="202">
        <f>O241*H241</f>
        <v>0</v>
      </c>
      <c r="Q241" s="202">
        <v>1.8</v>
      </c>
      <c r="R241" s="202">
        <f>Q241*H241</f>
        <v>23.400000000000002</v>
      </c>
      <c r="S241" s="202">
        <v>0</v>
      </c>
      <c r="T241" s="203">
        <f>S241*H241</f>
        <v>0</v>
      </c>
      <c r="AR241" s="23" t="s">
        <v>145</v>
      </c>
      <c r="AT241" s="23" t="s">
        <v>125</v>
      </c>
      <c r="AU241" s="23" t="s">
        <v>82</v>
      </c>
      <c r="AY241" s="23" t="s">
        <v>124</v>
      </c>
      <c r="BE241" s="204">
        <f>IF(N241="základní",J241,0)</f>
        <v>0</v>
      </c>
      <c r="BF241" s="204">
        <f>IF(N241="snížená",J241,0)</f>
        <v>0</v>
      </c>
      <c r="BG241" s="204">
        <f>IF(N241="zákl. přenesená",J241,0)</f>
        <v>0</v>
      </c>
      <c r="BH241" s="204">
        <f>IF(N241="sníž. přenesená",J241,0)</f>
        <v>0</v>
      </c>
      <c r="BI241" s="204">
        <f>IF(N241="nulová",J241,0)</f>
        <v>0</v>
      </c>
      <c r="BJ241" s="23" t="s">
        <v>24</v>
      </c>
      <c r="BK241" s="204">
        <f>ROUND(I241*H241,2)</f>
        <v>0</v>
      </c>
      <c r="BL241" s="23" t="s">
        <v>145</v>
      </c>
      <c r="BM241" s="23" t="s">
        <v>442</v>
      </c>
    </row>
    <row r="242" spans="2:51" s="12" customFormat="1" ht="13.5">
      <c r="B242" s="222"/>
      <c r="C242" s="223"/>
      <c r="D242" s="205" t="s">
        <v>195</v>
      </c>
      <c r="E242" s="224" t="s">
        <v>22</v>
      </c>
      <c r="F242" s="225" t="s">
        <v>443</v>
      </c>
      <c r="G242" s="223"/>
      <c r="H242" s="224" t="s">
        <v>22</v>
      </c>
      <c r="I242" s="226"/>
      <c r="J242" s="223"/>
      <c r="K242" s="223"/>
      <c r="L242" s="227"/>
      <c r="M242" s="228"/>
      <c r="N242" s="229"/>
      <c r="O242" s="229"/>
      <c r="P242" s="229"/>
      <c r="Q242" s="229"/>
      <c r="R242" s="229"/>
      <c r="S242" s="229"/>
      <c r="T242" s="230"/>
      <c r="AT242" s="231" t="s">
        <v>195</v>
      </c>
      <c r="AU242" s="231" t="s">
        <v>82</v>
      </c>
      <c r="AV242" s="12" t="s">
        <v>24</v>
      </c>
      <c r="AW242" s="12" t="s">
        <v>197</v>
      </c>
      <c r="AX242" s="12" t="s">
        <v>75</v>
      </c>
      <c r="AY242" s="231" t="s">
        <v>124</v>
      </c>
    </row>
    <row r="243" spans="2:51" s="13" customFormat="1" ht="13.5">
      <c r="B243" s="232"/>
      <c r="C243" s="233"/>
      <c r="D243" s="205" t="s">
        <v>195</v>
      </c>
      <c r="E243" s="234" t="s">
        <v>22</v>
      </c>
      <c r="F243" s="235" t="s">
        <v>261</v>
      </c>
      <c r="G243" s="233"/>
      <c r="H243" s="236">
        <v>13</v>
      </c>
      <c r="I243" s="237"/>
      <c r="J243" s="233"/>
      <c r="K243" s="233"/>
      <c r="L243" s="238"/>
      <c r="M243" s="239"/>
      <c r="N243" s="240"/>
      <c r="O243" s="240"/>
      <c r="P243" s="240"/>
      <c r="Q243" s="240"/>
      <c r="R243" s="240"/>
      <c r="S243" s="240"/>
      <c r="T243" s="241"/>
      <c r="AT243" s="242" t="s">
        <v>195</v>
      </c>
      <c r="AU243" s="242" t="s">
        <v>82</v>
      </c>
      <c r="AV243" s="13" t="s">
        <v>82</v>
      </c>
      <c r="AW243" s="13" t="s">
        <v>197</v>
      </c>
      <c r="AX243" s="13" t="s">
        <v>75</v>
      </c>
      <c r="AY243" s="242" t="s">
        <v>124</v>
      </c>
    </row>
    <row r="244" spans="2:63" s="10" customFormat="1" ht="22.35" customHeight="1">
      <c r="B244" s="179"/>
      <c r="C244" s="180"/>
      <c r="D244" s="181" t="s">
        <v>74</v>
      </c>
      <c r="E244" s="220" t="s">
        <v>444</v>
      </c>
      <c r="F244" s="220" t="s">
        <v>445</v>
      </c>
      <c r="G244" s="180"/>
      <c r="H244" s="180"/>
      <c r="I244" s="183"/>
      <c r="J244" s="221">
        <f>BK244</f>
        <v>0</v>
      </c>
      <c r="K244" s="180"/>
      <c r="L244" s="185"/>
      <c r="M244" s="186"/>
      <c r="N244" s="187"/>
      <c r="O244" s="187"/>
      <c r="P244" s="188">
        <f>SUM(P245:P246)</f>
        <v>0</v>
      </c>
      <c r="Q244" s="187"/>
      <c r="R244" s="188">
        <f>SUM(R245:R246)</f>
        <v>0</v>
      </c>
      <c r="S244" s="187"/>
      <c r="T244" s="189">
        <f>SUM(T245:T246)</f>
        <v>0</v>
      </c>
      <c r="AR244" s="190" t="s">
        <v>24</v>
      </c>
      <c r="AT244" s="191" t="s">
        <v>74</v>
      </c>
      <c r="AU244" s="191" t="s">
        <v>82</v>
      </c>
      <c r="AY244" s="190" t="s">
        <v>124</v>
      </c>
      <c r="BK244" s="192">
        <f>SUM(BK245:BK246)</f>
        <v>0</v>
      </c>
    </row>
    <row r="245" spans="2:65" s="1" customFormat="1" ht="16.5" customHeight="1">
      <c r="B245" s="40"/>
      <c r="C245" s="193" t="s">
        <v>446</v>
      </c>
      <c r="D245" s="193" t="s">
        <v>125</v>
      </c>
      <c r="E245" s="194" t="s">
        <v>447</v>
      </c>
      <c r="F245" s="195" t="s">
        <v>448</v>
      </c>
      <c r="G245" s="196" t="s">
        <v>243</v>
      </c>
      <c r="H245" s="197">
        <v>9766.019</v>
      </c>
      <c r="I245" s="198"/>
      <c r="J245" s="199">
        <f>ROUND(I245*H245,2)</f>
        <v>0</v>
      </c>
      <c r="K245" s="195" t="s">
        <v>129</v>
      </c>
      <c r="L245" s="60"/>
      <c r="M245" s="200" t="s">
        <v>22</v>
      </c>
      <c r="N245" s="201" t="s">
        <v>46</v>
      </c>
      <c r="O245" s="41"/>
      <c r="P245" s="202">
        <f>O245*H245</f>
        <v>0</v>
      </c>
      <c r="Q245" s="202">
        <v>0</v>
      </c>
      <c r="R245" s="202">
        <f>Q245*H245</f>
        <v>0</v>
      </c>
      <c r="S245" s="202">
        <v>0</v>
      </c>
      <c r="T245" s="203">
        <f>S245*H245</f>
        <v>0</v>
      </c>
      <c r="AR245" s="23" t="s">
        <v>145</v>
      </c>
      <c r="AT245" s="23" t="s">
        <v>125</v>
      </c>
      <c r="AU245" s="23" t="s">
        <v>139</v>
      </c>
      <c r="AY245" s="23" t="s">
        <v>124</v>
      </c>
      <c r="BE245" s="204">
        <f>IF(N245="základní",J245,0)</f>
        <v>0</v>
      </c>
      <c r="BF245" s="204">
        <f>IF(N245="snížená",J245,0)</f>
        <v>0</v>
      </c>
      <c r="BG245" s="204">
        <f>IF(N245="zákl. přenesená",J245,0)</f>
        <v>0</v>
      </c>
      <c r="BH245" s="204">
        <f>IF(N245="sníž. přenesená",J245,0)</f>
        <v>0</v>
      </c>
      <c r="BI245" s="204">
        <f>IF(N245="nulová",J245,0)</f>
        <v>0</v>
      </c>
      <c r="BJ245" s="23" t="s">
        <v>24</v>
      </c>
      <c r="BK245" s="204">
        <f>ROUND(I245*H245,2)</f>
        <v>0</v>
      </c>
      <c r="BL245" s="23" t="s">
        <v>145</v>
      </c>
      <c r="BM245" s="23" t="s">
        <v>449</v>
      </c>
    </row>
    <row r="246" spans="2:47" s="1" customFormat="1" ht="24">
      <c r="B246" s="40"/>
      <c r="C246" s="62"/>
      <c r="D246" s="205" t="s">
        <v>193</v>
      </c>
      <c r="E246" s="62"/>
      <c r="F246" s="208" t="s">
        <v>450</v>
      </c>
      <c r="G246" s="62"/>
      <c r="H246" s="62"/>
      <c r="I246" s="164"/>
      <c r="J246" s="62"/>
      <c r="K246" s="62"/>
      <c r="L246" s="60"/>
      <c r="M246" s="207"/>
      <c r="N246" s="41"/>
      <c r="O246" s="41"/>
      <c r="P246" s="41"/>
      <c r="Q246" s="41"/>
      <c r="R246" s="41"/>
      <c r="S246" s="41"/>
      <c r="T246" s="77"/>
      <c r="AT246" s="23" t="s">
        <v>193</v>
      </c>
      <c r="AU246" s="23" t="s">
        <v>139</v>
      </c>
    </row>
    <row r="247" spans="2:63" s="10" customFormat="1" ht="29.85" customHeight="1">
      <c r="B247" s="179"/>
      <c r="C247" s="180"/>
      <c r="D247" s="181" t="s">
        <v>74</v>
      </c>
      <c r="E247" s="220" t="s">
        <v>451</v>
      </c>
      <c r="F247" s="220" t="s">
        <v>452</v>
      </c>
      <c r="G247" s="180"/>
      <c r="H247" s="180"/>
      <c r="I247" s="183"/>
      <c r="J247" s="221">
        <f>BK247</f>
        <v>0</v>
      </c>
      <c r="K247" s="180"/>
      <c r="L247" s="185"/>
      <c r="M247" s="186"/>
      <c r="N247" s="187"/>
      <c r="O247" s="187"/>
      <c r="P247" s="188">
        <f>SUM(P248:P257)</f>
        <v>0</v>
      </c>
      <c r="Q247" s="187"/>
      <c r="R247" s="188">
        <f>SUM(R248:R257)</f>
        <v>0</v>
      </c>
      <c r="S247" s="187"/>
      <c r="T247" s="189">
        <f>SUM(T248:T257)</f>
        <v>0</v>
      </c>
      <c r="AR247" s="190" t="s">
        <v>24</v>
      </c>
      <c r="AT247" s="191" t="s">
        <v>74</v>
      </c>
      <c r="AU247" s="191" t="s">
        <v>24</v>
      </c>
      <c r="AY247" s="190" t="s">
        <v>124</v>
      </c>
      <c r="BK247" s="192">
        <f>SUM(BK248:BK257)</f>
        <v>0</v>
      </c>
    </row>
    <row r="248" spans="2:65" s="1" customFormat="1" ht="25.5" customHeight="1">
      <c r="B248" s="40"/>
      <c r="C248" s="193" t="s">
        <v>453</v>
      </c>
      <c r="D248" s="193" t="s">
        <v>125</v>
      </c>
      <c r="E248" s="194" t="s">
        <v>454</v>
      </c>
      <c r="F248" s="195" t="s">
        <v>455</v>
      </c>
      <c r="G248" s="196" t="s">
        <v>243</v>
      </c>
      <c r="H248" s="197">
        <v>1345</v>
      </c>
      <c r="I248" s="198"/>
      <c r="J248" s="199">
        <f>ROUND(I248*H248,2)</f>
        <v>0</v>
      </c>
      <c r="K248" s="195" t="s">
        <v>129</v>
      </c>
      <c r="L248" s="60"/>
      <c r="M248" s="200" t="s">
        <v>22</v>
      </c>
      <c r="N248" s="201" t="s">
        <v>46</v>
      </c>
      <c r="O248" s="41"/>
      <c r="P248" s="202">
        <f>O248*H248</f>
        <v>0</v>
      </c>
      <c r="Q248" s="202">
        <v>0</v>
      </c>
      <c r="R248" s="202">
        <f>Q248*H248</f>
        <v>0</v>
      </c>
      <c r="S248" s="202">
        <v>0</v>
      </c>
      <c r="T248" s="203">
        <f>S248*H248</f>
        <v>0</v>
      </c>
      <c r="AR248" s="23" t="s">
        <v>145</v>
      </c>
      <c r="AT248" s="23" t="s">
        <v>125</v>
      </c>
      <c r="AU248" s="23" t="s">
        <v>82</v>
      </c>
      <c r="AY248" s="23" t="s">
        <v>124</v>
      </c>
      <c r="BE248" s="204">
        <f>IF(N248="základní",J248,0)</f>
        <v>0</v>
      </c>
      <c r="BF248" s="204">
        <f>IF(N248="snížená",J248,0)</f>
        <v>0</v>
      </c>
      <c r="BG248" s="204">
        <f>IF(N248="zákl. přenesená",J248,0)</f>
        <v>0</v>
      </c>
      <c r="BH248" s="204">
        <f>IF(N248="sníž. přenesená",J248,0)</f>
        <v>0</v>
      </c>
      <c r="BI248" s="204">
        <f>IF(N248="nulová",J248,0)</f>
        <v>0</v>
      </c>
      <c r="BJ248" s="23" t="s">
        <v>24</v>
      </c>
      <c r="BK248" s="204">
        <f>ROUND(I248*H248,2)</f>
        <v>0</v>
      </c>
      <c r="BL248" s="23" t="s">
        <v>145</v>
      </c>
      <c r="BM248" s="23" t="s">
        <v>456</v>
      </c>
    </row>
    <row r="249" spans="2:47" s="1" customFormat="1" ht="96">
      <c r="B249" s="40"/>
      <c r="C249" s="62"/>
      <c r="D249" s="205" t="s">
        <v>193</v>
      </c>
      <c r="E249" s="62"/>
      <c r="F249" s="208" t="s">
        <v>457</v>
      </c>
      <c r="G249" s="62"/>
      <c r="H249" s="62"/>
      <c r="I249" s="164"/>
      <c r="J249" s="62"/>
      <c r="K249" s="62"/>
      <c r="L249" s="60"/>
      <c r="M249" s="207"/>
      <c r="N249" s="41"/>
      <c r="O249" s="41"/>
      <c r="P249" s="41"/>
      <c r="Q249" s="41"/>
      <c r="R249" s="41"/>
      <c r="S249" s="41"/>
      <c r="T249" s="77"/>
      <c r="AT249" s="23" t="s">
        <v>193</v>
      </c>
      <c r="AU249" s="23" t="s">
        <v>82</v>
      </c>
    </row>
    <row r="250" spans="2:51" s="12" customFormat="1" ht="13.5">
      <c r="B250" s="222"/>
      <c r="C250" s="223"/>
      <c r="D250" s="205" t="s">
        <v>195</v>
      </c>
      <c r="E250" s="224" t="s">
        <v>22</v>
      </c>
      <c r="F250" s="225" t="s">
        <v>458</v>
      </c>
      <c r="G250" s="223"/>
      <c r="H250" s="224" t="s">
        <v>22</v>
      </c>
      <c r="I250" s="226"/>
      <c r="J250" s="223"/>
      <c r="K250" s="223"/>
      <c r="L250" s="227"/>
      <c r="M250" s="228"/>
      <c r="N250" s="229"/>
      <c r="O250" s="229"/>
      <c r="P250" s="229"/>
      <c r="Q250" s="229"/>
      <c r="R250" s="229"/>
      <c r="S250" s="229"/>
      <c r="T250" s="230"/>
      <c r="AT250" s="231" t="s">
        <v>195</v>
      </c>
      <c r="AU250" s="231" t="s">
        <v>82</v>
      </c>
      <c r="AV250" s="12" t="s">
        <v>24</v>
      </c>
      <c r="AW250" s="12" t="s">
        <v>197</v>
      </c>
      <c r="AX250" s="12" t="s">
        <v>75</v>
      </c>
      <c r="AY250" s="231" t="s">
        <v>124</v>
      </c>
    </row>
    <row r="251" spans="2:51" s="13" customFormat="1" ht="13.5">
      <c r="B251" s="232"/>
      <c r="C251" s="233"/>
      <c r="D251" s="205" t="s">
        <v>195</v>
      </c>
      <c r="E251" s="234" t="s">
        <v>22</v>
      </c>
      <c r="F251" s="235" t="s">
        <v>459</v>
      </c>
      <c r="G251" s="233"/>
      <c r="H251" s="236">
        <v>1345</v>
      </c>
      <c r="I251" s="237"/>
      <c r="J251" s="233"/>
      <c r="K251" s="233"/>
      <c r="L251" s="238"/>
      <c r="M251" s="239"/>
      <c r="N251" s="240"/>
      <c r="O251" s="240"/>
      <c r="P251" s="240"/>
      <c r="Q251" s="240"/>
      <c r="R251" s="240"/>
      <c r="S251" s="240"/>
      <c r="T251" s="241"/>
      <c r="AT251" s="242" t="s">
        <v>195</v>
      </c>
      <c r="AU251" s="242" t="s">
        <v>82</v>
      </c>
      <c r="AV251" s="13" t="s">
        <v>82</v>
      </c>
      <c r="AW251" s="13" t="s">
        <v>197</v>
      </c>
      <c r="AX251" s="13" t="s">
        <v>75</v>
      </c>
      <c r="AY251" s="242" t="s">
        <v>124</v>
      </c>
    </row>
    <row r="252" spans="2:65" s="1" customFormat="1" ht="25.5" customHeight="1">
      <c r="B252" s="40"/>
      <c r="C252" s="193" t="s">
        <v>460</v>
      </c>
      <c r="D252" s="193" t="s">
        <v>125</v>
      </c>
      <c r="E252" s="194" t="s">
        <v>461</v>
      </c>
      <c r="F252" s="195" t="s">
        <v>462</v>
      </c>
      <c r="G252" s="196" t="s">
        <v>243</v>
      </c>
      <c r="H252" s="197">
        <v>12105</v>
      </c>
      <c r="I252" s="198"/>
      <c r="J252" s="199">
        <f>ROUND(I252*H252,2)</f>
        <v>0</v>
      </c>
      <c r="K252" s="195" t="s">
        <v>129</v>
      </c>
      <c r="L252" s="60"/>
      <c r="M252" s="200" t="s">
        <v>22</v>
      </c>
      <c r="N252" s="201" t="s">
        <v>46</v>
      </c>
      <c r="O252" s="41"/>
      <c r="P252" s="202">
        <f>O252*H252</f>
        <v>0</v>
      </c>
      <c r="Q252" s="202">
        <v>0</v>
      </c>
      <c r="R252" s="202">
        <f>Q252*H252</f>
        <v>0</v>
      </c>
      <c r="S252" s="202">
        <v>0</v>
      </c>
      <c r="T252" s="203">
        <f>S252*H252</f>
        <v>0</v>
      </c>
      <c r="AR252" s="23" t="s">
        <v>145</v>
      </c>
      <c r="AT252" s="23" t="s">
        <v>125</v>
      </c>
      <c r="AU252" s="23" t="s">
        <v>82</v>
      </c>
      <c r="AY252" s="23" t="s">
        <v>124</v>
      </c>
      <c r="BE252" s="204">
        <f>IF(N252="základní",J252,0)</f>
        <v>0</v>
      </c>
      <c r="BF252" s="204">
        <f>IF(N252="snížená",J252,0)</f>
        <v>0</v>
      </c>
      <c r="BG252" s="204">
        <f>IF(N252="zákl. přenesená",J252,0)</f>
        <v>0</v>
      </c>
      <c r="BH252" s="204">
        <f>IF(N252="sníž. přenesená",J252,0)</f>
        <v>0</v>
      </c>
      <c r="BI252" s="204">
        <f>IF(N252="nulová",J252,0)</f>
        <v>0</v>
      </c>
      <c r="BJ252" s="23" t="s">
        <v>24</v>
      </c>
      <c r="BK252" s="204">
        <f>ROUND(I252*H252,2)</f>
        <v>0</v>
      </c>
      <c r="BL252" s="23" t="s">
        <v>145</v>
      </c>
      <c r="BM252" s="23" t="s">
        <v>463</v>
      </c>
    </row>
    <row r="253" spans="2:47" s="1" customFormat="1" ht="96">
      <c r="B253" s="40"/>
      <c r="C253" s="62"/>
      <c r="D253" s="205" t="s">
        <v>193</v>
      </c>
      <c r="E253" s="62"/>
      <c r="F253" s="208" t="s">
        <v>457</v>
      </c>
      <c r="G253" s="62"/>
      <c r="H253" s="62"/>
      <c r="I253" s="164"/>
      <c r="J253" s="62"/>
      <c r="K253" s="62"/>
      <c r="L253" s="60"/>
      <c r="M253" s="207"/>
      <c r="N253" s="41"/>
      <c r="O253" s="41"/>
      <c r="P253" s="41"/>
      <c r="Q253" s="41"/>
      <c r="R253" s="41"/>
      <c r="S253" s="41"/>
      <c r="T253" s="77"/>
      <c r="AT253" s="23" t="s">
        <v>193</v>
      </c>
      <c r="AU253" s="23" t="s">
        <v>82</v>
      </c>
    </row>
    <row r="254" spans="2:51" s="12" customFormat="1" ht="13.5">
      <c r="B254" s="222"/>
      <c r="C254" s="223"/>
      <c r="D254" s="205" t="s">
        <v>195</v>
      </c>
      <c r="E254" s="224" t="s">
        <v>22</v>
      </c>
      <c r="F254" s="225" t="s">
        <v>464</v>
      </c>
      <c r="G254" s="223"/>
      <c r="H254" s="224" t="s">
        <v>22</v>
      </c>
      <c r="I254" s="226"/>
      <c r="J254" s="223"/>
      <c r="K254" s="223"/>
      <c r="L254" s="227"/>
      <c r="M254" s="228"/>
      <c r="N254" s="229"/>
      <c r="O254" s="229"/>
      <c r="P254" s="229"/>
      <c r="Q254" s="229"/>
      <c r="R254" s="229"/>
      <c r="S254" s="229"/>
      <c r="T254" s="230"/>
      <c r="AT254" s="231" t="s">
        <v>195</v>
      </c>
      <c r="AU254" s="231" t="s">
        <v>82</v>
      </c>
      <c r="AV254" s="12" t="s">
        <v>24</v>
      </c>
      <c r="AW254" s="12" t="s">
        <v>197</v>
      </c>
      <c r="AX254" s="12" t="s">
        <v>75</v>
      </c>
      <c r="AY254" s="231" t="s">
        <v>124</v>
      </c>
    </row>
    <row r="255" spans="2:51" s="13" customFormat="1" ht="13.5">
      <c r="B255" s="232"/>
      <c r="C255" s="233"/>
      <c r="D255" s="205" t="s">
        <v>195</v>
      </c>
      <c r="E255" s="234" t="s">
        <v>22</v>
      </c>
      <c r="F255" s="235" t="s">
        <v>465</v>
      </c>
      <c r="G255" s="233"/>
      <c r="H255" s="236">
        <v>12105</v>
      </c>
      <c r="I255" s="237"/>
      <c r="J255" s="233"/>
      <c r="K255" s="233"/>
      <c r="L255" s="238"/>
      <c r="M255" s="239"/>
      <c r="N255" s="240"/>
      <c r="O255" s="240"/>
      <c r="P255" s="240"/>
      <c r="Q255" s="240"/>
      <c r="R255" s="240"/>
      <c r="S255" s="240"/>
      <c r="T255" s="241"/>
      <c r="AT255" s="242" t="s">
        <v>195</v>
      </c>
      <c r="AU255" s="242" t="s">
        <v>82</v>
      </c>
      <c r="AV255" s="13" t="s">
        <v>82</v>
      </c>
      <c r="AW255" s="13" t="s">
        <v>197</v>
      </c>
      <c r="AX255" s="13" t="s">
        <v>75</v>
      </c>
      <c r="AY255" s="242" t="s">
        <v>124</v>
      </c>
    </row>
    <row r="256" spans="2:65" s="1" customFormat="1" ht="16.5" customHeight="1">
      <c r="B256" s="40"/>
      <c r="C256" s="193" t="s">
        <v>466</v>
      </c>
      <c r="D256" s="193" t="s">
        <v>125</v>
      </c>
      <c r="E256" s="194" t="s">
        <v>467</v>
      </c>
      <c r="F256" s="195" t="s">
        <v>468</v>
      </c>
      <c r="G256" s="196" t="s">
        <v>243</v>
      </c>
      <c r="H256" s="197">
        <v>1345</v>
      </c>
      <c r="I256" s="198"/>
      <c r="J256" s="199">
        <f>ROUND(I256*H256,2)</f>
        <v>0</v>
      </c>
      <c r="K256" s="195" t="s">
        <v>129</v>
      </c>
      <c r="L256" s="60"/>
      <c r="M256" s="200" t="s">
        <v>22</v>
      </c>
      <c r="N256" s="201" t="s">
        <v>46</v>
      </c>
      <c r="O256" s="41"/>
      <c r="P256" s="202">
        <f>O256*H256</f>
        <v>0</v>
      </c>
      <c r="Q256" s="202">
        <v>0</v>
      </c>
      <c r="R256" s="202">
        <f>Q256*H256</f>
        <v>0</v>
      </c>
      <c r="S256" s="202">
        <v>0</v>
      </c>
      <c r="T256" s="203">
        <f>S256*H256</f>
        <v>0</v>
      </c>
      <c r="AR256" s="23" t="s">
        <v>145</v>
      </c>
      <c r="AT256" s="23" t="s">
        <v>125</v>
      </c>
      <c r="AU256" s="23" t="s">
        <v>82</v>
      </c>
      <c r="AY256" s="23" t="s">
        <v>124</v>
      </c>
      <c r="BE256" s="204">
        <f>IF(N256="základní",J256,0)</f>
        <v>0</v>
      </c>
      <c r="BF256" s="204">
        <f>IF(N256="snížená",J256,0)</f>
        <v>0</v>
      </c>
      <c r="BG256" s="204">
        <f>IF(N256="zákl. přenesená",J256,0)</f>
        <v>0</v>
      </c>
      <c r="BH256" s="204">
        <f>IF(N256="sníž. přenesená",J256,0)</f>
        <v>0</v>
      </c>
      <c r="BI256" s="204">
        <f>IF(N256="nulová",J256,0)</f>
        <v>0</v>
      </c>
      <c r="BJ256" s="23" t="s">
        <v>24</v>
      </c>
      <c r="BK256" s="204">
        <f>ROUND(I256*H256,2)</f>
        <v>0</v>
      </c>
      <c r="BL256" s="23" t="s">
        <v>145</v>
      </c>
      <c r="BM256" s="23" t="s">
        <v>469</v>
      </c>
    </row>
    <row r="257" spans="2:47" s="1" customFormat="1" ht="72">
      <c r="B257" s="40"/>
      <c r="C257" s="62"/>
      <c r="D257" s="205" t="s">
        <v>193</v>
      </c>
      <c r="E257" s="62"/>
      <c r="F257" s="208" t="s">
        <v>470</v>
      </c>
      <c r="G257" s="62"/>
      <c r="H257" s="62"/>
      <c r="I257" s="164"/>
      <c r="J257" s="62"/>
      <c r="K257" s="62"/>
      <c r="L257" s="60"/>
      <c r="M257" s="253"/>
      <c r="N257" s="210"/>
      <c r="O257" s="210"/>
      <c r="P257" s="210"/>
      <c r="Q257" s="210"/>
      <c r="R257" s="210"/>
      <c r="S257" s="210"/>
      <c r="T257" s="254"/>
      <c r="AT257" s="23" t="s">
        <v>193</v>
      </c>
      <c r="AU257" s="23" t="s">
        <v>82</v>
      </c>
    </row>
    <row r="258" spans="2:12" s="1" customFormat="1" ht="6.9" customHeight="1">
      <c r="B258" s="55"/>
      <c r="C258" s="56"/>
      <c r="D258" s="56"/>
      <c r="E258" s="56"/>
      <c r="F258" s="56"/>
      <c r="G258" s="56"/>
      <c r="H258" s="56"/>
      <c r="I258" s="147"/>
      <c r="J258" s="56"/>
      <c r="K258" s="56"/>
      <c r="L258" s="60"/>
    </row>
  </sheetData>
  <sheetProtection algorithmName="SHA-512" hashValue="74BYV03vur5pWrIfgFHoWYIlXcyZjcm8kd4MrfLMYFpGAll85ODXyjLydoJGrwGmG3ywUFDIIFOaEUxq+DZzlA==" saltValue="z703ijGkqi2NMjxG9qbhx22cU8XYavFl3CU4Hywm+gIvwqxDkyDAk9qEY5r1VRM5tECz+GccvTIXY8aKYs1F0g==" spinCount="100000" sheet="1" objects="1" scenarios="1" formatColumns="0" formatRows="0" autoFilter="0"/>
  <autoFilter ref="C88:K257"/>
  <mergeCells count="13">
    <mergeCell ref="E81:H81"/>
    <mergeCell ref="G1:H1"/>
    <mergeCell ref="L2:V2"/>
    <mergeCell ref="E49:H49"/>
    <mergeCell ref="E51:H51"/>
    <mergeCell ref="J55:J56"/>
    <mergeCell ref="E77:H77"/>
    <mergeCell ref="E79:H79"/>
    <mergeCell ref="E7:H7"/>
    <mergeCell ref="E9:H9"/>
    <mergeCell ref="E11:H11"/>
    <mergeCell ref="E26:H26"/>
    <mergeCell ref="E47:H47"/>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55" customWidth="1"/>
    <col min="2" max="2" width="1.66796875" style="255" customWidth="1"/>
    <col min="3" max="4" width="5" style="255" customWidth="1"/>
    <col min="5" max="5" width="11.66015625" style="255" customWidth="1"/>
    <col min="6" max="6" width="9.16015625" style="255" customWidth="1"/>
    <col min="7" max="7" width="5" style="255" customWidth="1"/>
    <col min="8" max="8" width="77.83203125" style="255" customWidth="1"/>
    <col min="9" max="10" width="20" style="255" customWidth="1"/>
    <col min="11" max="11" width="1.66796875" style="255" customWidth="1"/>
  </cols>
  <sheetData>
    <row r="1" ht="37.5" customHeight="1"/>
    <row r="2" spans="2:11" ht="7.5" customHeight="1">
      <c r="B2" s="256"/>
      <c r="C2" s="257"/>
      <c r="D2" s="257"/>
      <c r="E2" s="257"/>
      <c r="F2" s="257"/>
      <c r="G2" s="257"/>
      <c r="H2" s="257"/>
      <c r="I2" s="257"/>
      <c r="J2" s="257"/>
      <c r="K2" s="258"/>
    </row>
    <row r="3" spans="2:11" s="14" customFormat="1" ht="45" customHeight="1">
      <c r="B3" s="259"/>
      <c r="C3" s="385" t="s">
        <v>471</v>
      </c>
      <c r="D3" s="385"/>
      <c r="E3" s="385"/>
      <c r="F3" s="385"/>
      <c r="G3" s="385"/>
      <c r="H3" s="385"/>
      <c r="I3" s="385"/>
      <c r="J3" s="385"/>
      <c r="K3" s="260"/>
    </row>
    <row r="4" spans="2:11" ht="25.5" customHeight="1">
      <c r="B4" s="261"/>
      <c r="C4" s="386" t="s">
        <v>472</v>
      </c>
      <c r="D4" s="386"/>
      <c r="E4" s="386"/>
      <c r="F4" s="386"/>
      <c r="G4" s="386"/>
      <c r="H4" s="386"/>
      <c r="I4" s="386"/>
      <c r="J4" s="386"/>
      <c r="K4" s="262"/>
    </row>
    <row r="5" spans="2:11" ht="5.25" customHeight="1">
      <c r="B5" s="261"/>
      <c r="C5" s="263"/>
      <c r="D5" s="263"/>
      <c r="E5" s="263"/>
      <c r="F5" s="263"/>
      <c r="G5" s="263"/>
      <c r="H5" s="263"/>
      <c r="I5" s="263"/>
      <c r="J5" s="263"/>
      <c r="K5" s="262"/>
    </row>
    <row r="6" spans="2:11" ht="15" customHeight="1">
      <c r="B6" s="261"/>
      <c r="C6" s="384" t="s">
        <v>473</v>
      </c>
      <c r="D6" s="384"/>
      <c r="E6" s="384"/>
      <c r="F6" s="384"/>
      <c r="G6" s="384"/>
      <c r="H6" s="384"/>
      <c r="I6" s="384"/>
      <c r="J6" s="384"/>
      <c r="K6" s="262"/>
    </row>
    <row r="7" spans="2:11" ht="15" customHeight="1">
      <c r="B7" s="265"/>
      <c r="C7" s="384" t="s">
        <v>474</v>
      </c>
      <c r="D7" s="384"/>
      <c r="E7" s="384"/>
      <c r="F7" s="384"/>
      <c r="G7" s="384"/>
      <c r="H7" s="384"/>
      <c r="I7" s="384"/>
      <c r="J7" s="384"/>
      <c r="K7" s="262"/>
    </row>
    <row r="8" spans="2:11" ht="12.75" customHeight="1">
      <c r="B8" s="265"/>
      <c r="C8" s="264"/>
      <c r="D8" s="264"/>
      <c r="E8" s="264"/>
      <c r="F8" s="264"/>
      <c r="G8" s="264"/>
      <c r="H8" s="264"/>
      <c r="I8" s="264"/>
      <c r="J8" s="264"/>
      <c r="K8" s="262"/>
    </row>
    <row r="9" spans="2:11" ht="15" customHeight="1">
      <c r="B9" s="265"/>
      <c r="C9" s="384" t="s">
        <v>475</v>
      </c>
      <c r="D9" s="384"/>
      <c r="E9" s="384"/>
      <c r="F9" s="384"/>
      <c r="G9" s="384"/>
      <c r="H9" s="384"/>
      <c r="I9" s="384"/>
      <c r="J9" s="384"/>
      <c r="K9" s="262"/>
    </row>
    <row r="10" spans="2:11" ht="15" customHeight="1">
      <c r="B10" s="265"/>
      <c r="C10" s="264"/>
      <c r="D10" s="384" t="s">
        <v>476</v>
      </c>
      <c r="E10" s="384"/>
      <c r="F10" s="384"/>
      <c r="G10" s="384"/>
      <c r="H10" s="384"/>
      <c r="I10" s="384"/>
      <c r="J10" s="384"/>
      <c r="K10" s="262"/>
    </row>
    <row r="11" spans="2:11" ht="15" customHeight="1">
      <c r="B11" s="265"/>
      <c r="C11" s="266"/>
      <c r="D11" s="384" t="s">
        <v>477</v>
      </c>
      <c r="E11" s="384"/>
      <c r="F11" s="384"/>
      <c r="G11" s="384"/>
      <c r="H11" s="384"/>
      <c r="I11" s="384"/>
      <c r="J11" s="384"/>
      <c r="K11" s="262"/>
    </row>
    <row r="12" spans="2:11" ht="12.75" customHeight="1">
      <c r="B12" s="265"/>
      <c r="C12" s="266"/>
      <c r="D12" s="266"/>
      <c r="E12" s="266"/>
      <c r="F12" s="266"/>
      <c r="G12" s="266"/>
      <c r="H12" s="266"/>
      <c r="I12" s="266"/>
      <c r="J12" s="266"/>
      <c r="K12" s="262"/>
    </row>
    <row r="13" spans="2:11" ht="15" customHeight="1">
      <c r="B13" s="265"/>
      <c r="C13" s="266"/>
      <c r="D13" s="384" t="s">
        <v>478</v>
      </c>
      <c r="E13" s="384"/>
      <c r="F13" s="384"/>
      <c r="G13" s="384"/>
      <c r="H13" s="384"/>
      <c r="I13" s="384"/>
      <c r="J13" s="384"/>
      <c r="K13" s="262"/>
    </row>
    <row r="14" spans="2:11" ht="15" customHeight="1">
      <c r="B14" s="265"/>
      <c r="C14" s="266"/>
      <c r="D14" s="384" t="s">
        <v>479</v>
      </c>
      <c r="E14" s="384"/>
      <c r="F14" s="384"/>
      <c r="G14" s="384"/>
      <c r="H14" s="384"/>
      <c r="I14" s="384"/>
      <c r="J14" s="384"/>
      <c r="K14" s="262"/>
    </row>
    <row r="15" spans="2:11" ht="15" customHeight="1">
      <c r="B15" s="265"/>
      <c r="C15" s="266"/>
      <c r="D15" s="384" t="s">
        <v>480</v>
      </c>
      <c r="E15" s="384"/>
      <c r="F15" s="384"/>
      <c r="G15" s="384"/>
      <c r="H15" s="384"/>
      <c r="I15" s="384"/>
      <c r="J15" s="384"/>
      <c r="K15" s="262"/>
    </row>
    <row r="16" spans="2:11" ht="15" customHeight="1">
      <c r="B16" s="265"/>
      <c r="C16" s="266"/>
      <c r="D16" s="266"/>
      <c r="E16" s="267" t="s">
        <v>80</v>
      </c>
      <c r="F16" s="384" t="s">
        <v>481</v>
      </c>
      <c r="G16" s="384"/>
      <c r="H16" s="384"/>
      <c r="I16" s="384"/>
      <c r="J16" s="384"/>
      <c r="K16" s="262"/>
    </row>
    <row r="17" spans="2:11" ht="15" customHeight="1">
      <c r="B17" s="265"/>
      <c r="C17" s="266"/>
      <c r="D17" s="266"/>
      <c r="E17" s="267" t="s">
        <v>482</v>
      </c>
      <c r="F17" s="384" t="s">
        <v>483</v>
      </c>
      <c r="G17" s="384"/>
      <c r="H17" s="384"/>
      <c r="I17" s="384"/>
      <c r="J17" s="384"/>
      <c r="K17" s="262"/>
    </row>
    <row r="18" spans="2:11" ht="15" customHeight="1">
      <c r="B18" s="265"/>
      <c r="C18" s="266"/>
      <c r="D18" s="266"/>
      <c r="E18" s="267" t="s">
        <v>484</v>
      </c>
      <c r="F18" s="384" t="s">
        <v>485</v>
      </c>
      <c r="G18" s="384"/>
      <c r="H18" s="384"/>
      <c r="I18" s="384"/>
      <c r="J18" s="384"/>
      <c r="K18" s="262"/>
    </row>
    <row r="19" spans="2:11" ht="15" customHeight="1">
      <c r="B19" s="265"/>
      <c r="C19" s="266"/>
      <c r="D19" s="266"/>
      <c r="E19" s="267" t="s">
        <v>486</v>
      </c>
      <c r="F19" s="384" t="s">
        <v>487</v>
      </c>
      <c r="G19" s="384"/>
      <c r="H19" s="384"/>
      <c r="I19" s="384"/>
      <c r="J19" s="384"/>
      <c r="K19" s="262"/>
    </row>
    <row r="20" spans="2:11" ht="15" customHeight="1">
      <c r="B20" s="265"/>
      <c r="C20" s="266"/>
      <c r="D20" s="266"/>
      <c r="E20" s="267" t="s">
        <v>488</v>
      </c>
      <c r="F20" s="384" t="s">
        <v>489</v>
      </c>
      <c r="G20" s="384"/>
      <c r="H20" s="384"/>
      <c r="I20" s="384"/>
      <c r="J20" s="384"/>
      <c r="K20" s="262"/>
    </row>
    <row r="21" spans="2:11" ht="15" customHeight="1">
      <c r="B21" s="265"/>
      <c r="C21" s="266"/>
      <c r="D21" s="266"/>
      <c r="E21" s="267" t="s">
        <v>86</v>
      </c>
      <c r="F21" s="384" t="s">
        <v>490</v>
      </c>
      <c r="G21" s="384"/>
      <c r="H21" s="384"/>
      <c r="I21" s="384"/>
      <c r="J21" s="384"/>
      <c r="K21" s="262"/>
    </row>
    <row r="22" spans="2:11" ht="12.75" customHeight="1">
      <c r="B22" s="265"/>
      <c r="C22" s="266"/>
      <c r="D22" s="266"/>
      <c r="E22" s="266"/>
      <c r="F22" s="266"/>
      <c r="G22" s="266"/>
      <c r="H22" s="266"/>
      <c r="I22" s="266"/>
      <c r="J22" s="266"/>
      <c r="K22" s="262"/>
    </row>
    <row r="23" spans="2:11" ht="15" customHeight="1">
      <c r="B23" s="265"/>
      <c r="C23" s="384" t="s">
        <v>491</v>
      </c>
      <c r="D23" s="384"/>
      <c r="E23" s="384"/>
      <c r="F23" s="384"/>
      <c r="G23" s="384"/>
      <c r="H23" s="384"/>
      <c r="I23" s="384"/>
      <c r="J23" s="384"/>
      <c r="K23" s="262"/>
    </row>
    <row r="24" spans="2:11" ht="15" customHeight="1">
      <c r="B24" s="265"/>
      <c r="C24" s="384" t="s">
        <v>492</v>
      </c>
      <c r="D24" s="384"/>
      <c r="E24" s="384"/>
      <c r="F24" s="384"/>
      <c r="G24" s="384"/>
      <c r="H24" s="384"/>
      <c r="I24" s="384"/>
      <c r="J24" s="384"/>
      <c r="K24" s="262"/>
    </row>
    <row r="25" spans="2:11" ht="15" customHeight="1">
      <c r="B25" s="265"/>
      <c r="C25" s="264"/>
      <c r="D25" s="384" t="s">
        <v>493</v>
      </c>
      <c r="E25" s="384"/>
      <c r="F25" s="384"/>
      <c r="G25" s="384"/>
      <c r="H25" s="384"/>
      <c r="I25" s="384"/>
      <c r="J25" s="384"/>
      <c r="K25" s="262"/>
    </row>
    <row r="26" spans="2:11" ht="15" customHeight="1">
      <c r="B26" s="265"/>
      <c r="C26" s="266"/>
      <c r="D26" s="384" t="s">
        <v>494</v>
      </c>
      <c r="E26" s="384"/>
      <c r="F26" s="384"/>
      <c r="G26" s="384"/>
      <c r="H26" s="384"/>
      <c r="I26" s="384"/>
      <c r="J26" s="384"/>
      <c r="K26" s="262"/>
    </row>
    <row r="27" spans="2:11" ht="12.75" customHeight="1">
      <c r="B27" s="265"/>
      <c r="C27" s="266"/>
      <c r="D27" s="266"/>
      <c r="E27" s="266"/>
      <c r="F27" s="266"/>
      <c r="G27" s="266"/>
      <c r="H27" s="266"/>
      <c r="I27" s="266"/>
      <c r="J27" s="266"/>
      <c r="K27" s="262"/>
    </row>
    <row r="28" spans="2:11" ht="15" customHeight="1">
      <c r="B28" s="265"/>
      <c r="C28" s="266"/>
      <c r="D28" s="384" t="s">
        <v>495</v>
      </c>
      <c r="E28" s="384"/>
      <c r="F28" s="384"/>
      <c r="G28" s="384"/>
      <c r="H28" s="384"/>
      <c r="I28" s="384"/>
      <c r="J28" s="384"/>
      <c r="K28" s="262"/>
    </row>
    <row r="29" spans="2:11" ht="15" customHeight="1">
      <c r="B29" s="265"/>
      <c r="C29" s="266"/>
      <c r="D29" s="384" t="s">
        <v>496</v>
      </c>
      <c r="E29" s="384"/>
      <c r="F29" s="384"/>
      <c r="G29" s="384"/>
      <c r="H29" s="384"/>
      <c r="I29" s="384"/>
      <c r="J29" s="384"/>
      <c r="K29" s="262"/>
    </row>
    <row r="30" spans="2:11" ht="12.75" customHeight="1">
      <c r="B30" s="265"/>
      <c r="C30" s="266"/>
      <c r="D30" s="266"/>
      <c r="E30" s="266"/>
      <c r="F30" s="266"/>
      <c r="G30" s="266"/>
      <c r="H30" s="266"/>
      <c r="I30" s="266"/>
      <c r="J30" s="266"/>
      <c r="K30" s="262"/>
    </row>
    <row r="31" spans="2:11" ht="15" customHeight="1">
      <c r="B31" s="265"/>
      <c r="C31" s="266"/>
      <c r="D31" s="384" t="s">
        <v>497</v>
      </c>
      <c r="E31" s="384"/>
      <c r="F31" s="384"/>
      <c r="G31" s="384"/>
      <c r="H31" s="384"/>
      <c r="I31" s="384"/>
      <c r="J31" s="384"/>
      <c r="K31" s="262"/>
    </row>
    <row r="32" spans="2:11" ht="15" customHeight="1">
      <c r="B32" s="265"/>
      <c r="C32" s="266"/>
      <c r="D32" s="384" t="s">
        <v>498</v>
      </c>
      <c r="E32" s="384"/>
      <c r="F32" s="384"/>
      <c r="G32" s="384"/>
      <c r="H32" s="384"/>
      <c r="I32" s="384"/>
      <c r="J32" s="384"/>
      <c r="K32" s="262"/>
    </row>
    <row r="33" spans="2:11" ht="15" customHeight="1">
      <c r="B33" s="265"/>
      <c r="C33" s="266"/>
      <c r="D33" s="384" t="s">
        <v>499</v>
      </c>
      <c r="E33" s="384"/>
      <c r="F33" s="384"/>
      <c r="G33" s="384"/>
      <c r="H33" s="384"/>
      <c r="I33" s="384"/>
      <c r="J33" s="384"/>
      <c r="K33" s="262"/>
    </row>
    <row r="34" spans="2:11" ht="15" customHeight="1">
      <c r="B34" s="265"/>
      <c r="C34" s="266"/>
      <c r="D34" s="264"/>
      <c r="E34" s="268" t="s">
        <v>109</v>
      </c>
      <c r="F34" s="264"/>
      <c r="G34" s="384" t="s">
        <v>500</v>
      </c>
      <c r="H34" s="384"/>
      <c r="I34" s="384"/>
      <c r="J34" s="384"/>
      <c r="K34" s="262"/>
    </row>
    <row r="35" spans="2:11" ht="30.75" customHeight="1">
      <c r="B35" s="265"/>
      <c r="C35" s="266"/>
      <c r="D35" s="264"/>
      <c r="E35" s="268" t="s">
        <v>501</v>
      </c>
      <c r="F35" s="264"/>
      <c r="G35" s="384" t="s">
        <v>502</v>
      </c>
      <c r="H35" s="384"/>
      <c r="I35" s="384"/>
      <c r="J35" s="384"/>
      <c r="K35" s="262"/>
    </row>
    <row r="36" spans="2:11" ht="15" customHeight="1">
      <c r="B36" s="265"/>
      <c r="C36" s="266"/>
      <c r="D36" s="264"/>
      <c r="E36" s="268" t="s">
        <v>56</v>
      </c>
      <c r="F36" s="264"/>
      <c r="G36" s="384" t="s">
        <v>503</v>
      </c>
      <c r="H36" s="384"/>
      <c r="I36" s="384"/>
      <c r="J36" s="384"/>
      <c r="K36" s="262"/>
    </row>
    <row r="37" spans="2:11" ht="15" customHeight="1">
      <c r="B37" s="265"/>
      <c r="C37" s="266"/>
      <c r="D37" s="264"/>
      <c r="E37" s="268" t="s">
        <v>110</v>
      </c>
      <c r="F37" s="264"/>
      <c r="G37" s="384" t="s">
        <v>504</v>
      </c>
      <c r="H37" s="384"/>
      <c r="I37" s="384"/>
      <c r="J37" s="384"/>
      <c r="K37" s="262"/>
    </row>
    <row r="38" spans="2:11" ht="15" customHeight="1">
      <c r="B38" s="265"/>
      <c r="C38" s="266"/>
      <c r="D38" s="264"/>
      <c r="E38" s="268" t="s">
        <v>111</v>
      </c>
      <c r="F38" s="264"/>
      <c r="G38" s="384" t="s">
        <v>505</v>
      </c>
      <c r="H38" s="384"/>
      <c r="I38" s="384"/>
      <c r="J38" s="384"/>
      <c r="K38" s="262"/>
    </row>
    <row r="39" spans="2:11" ht="15" customHeight="1">
      <c r="B39" s="265"/>
      <c r="C39" s="266"/>
      <c r="D39" s="264"/>
      <c r="E39" s="268" t="s">
        <v>112</v>
      </c>
      <c r="F39" s="264"/>
      <c r="G39" s="384" t="s">
        <v>506</v>
      </c>
      <c r="H39" s="384"/>
      <c r="I39" s="384"/>
      <c r="J39" s="384"/>
      <c r="K39" s="262"/>
    </row>
    <row r="40" spans="2:11" ht="15" customHeight="1">
      <c r="B40" s="265"/>
      <c r="C40" s="266"/>
      <c r="D40" s="264"/>
      <c r="E40" s="268" t="s">
        <v>507</v>
      </c>
      <c r="F40" s="264"/>
      <c r="G40" s="384" t="s">
        <v>508</v>
      </c>
      <c r="H40" s="384"/>
      <c r="I40" s="384"/>
      <c r="J40" s="384"/>
      <c r="K40" s="262"/>
    </row>
    <row r="41" spans="2:11" ht="15" customHeight="1">
      <c r="B41" s="265"/>
      <c r="C41" s="266"/>
      <c r="D41" s="264"/>
      <c r="E41" s="268"/>
      <c r="F41" s="264"/>
      <c r="G41" s="384" t="s">
        <v>509</v>
      </c>
      <c r="H41" s="384"/>
      <c r="I41" s="384"/>
      <c r="J41" s="384"/>
      <c r="K41" s="262"/>
    </row>
    <row r="42" spans="2:11" ht="15" customHeight="1">
      <c r="B42" s="265"/>
      <c r="C42" s="266"/>
      <c r="D42" s="264"/>
      <c r="E42" s="268" t="s">
        <v>510</v>
      </c>
      <c r="F42" s="264"/>
      <c r="G42" s="384" t="s">
        <v>511</v>
      </c>
      <c r="H42" s="384"/>
      <c r="I42" s="384"/>
      <c r="J42" s="384"/>
      <c r="K42" s="262"/>
    </row>
    <row r="43" spans="2:11" ht="15" customHeight="1">
      <c r="B43" s="265"/>
      <c r="C43" s="266"/>
      <c r="D43" s="264"/>
      <c r="E43" s="268" t="s">
        <v>114</v>
      </c>
      <c r="F43" s="264"/>
      <c r="G43" s="384" t="s">
        <v>512</v>
      </c>
      <c r="H43" s="384"/>
      <c r="I43" s="384"/>
      <c r="J43" s="384"/>
      <c r="K43" s="262"/>
    </row>
    <row r="44" spans="2:11" ht="12.75" customHeight="1">
      <c r="B44" s="265"/>
      <c r="C44" s="266"/>
      <c r="D44" s="264"/>
      <c r="E44" s="264"/>
      <c r="F44" s="264"/>
      <c r="G44" s="264"/>
      <c r="H44" s="264"/>
      <c r="I44" s="264"/>
      <c r="J44" s="264"/>
      <c r="K44" s="262"/>
    </row>
    <row r="45" spans="2:11" ht="15" customHeight="1">
      <c r="B45" s="265"/>
      <c r="C45" s="266"/>
      <c r="D45" s="384" t="s">
        <v>513</v>
      </c>
      <c r="E45" s="384"/>
      <c r="F45" s="384"/>
      <c r="G45" s="384"/>
      <c r="H45" s="384"/>
      <c r="I45" s="384"/>
      <c r="J45" s="384"/>
      <c r="K45" s="262"/>
    </row>
    <row r="46" spans="2:11" ht="15" customHeight="1">
      <c r="B46" s="265"/>
      <c r="C46" s="266"/>
      <c r="D46" s="266"/>
      <c r="E46" s="384" t="s">
        <v>514</v>
      </c>
      <c r="F46" s="384"/>
      <c r="G46" s="384"/>
      <c r="H46" s="384"/>
      <c r="I46" s="384"/>
      <c r="J46" s="384"/>
      <c r="K46" s="262"/>
    </row>
    <row r="47" spans="2:11" ht="15" customHeight="1">
      <c r="B47" s="265"/>
      <c r="C47" s="266"/>
      <c r="D47" s="266"/>
      <c r="E47" s="384" t="s">
        <v>515</v>
      </c>
      <c r="F47" s="384"/>
      <c r="G47" s="384"/>
      <c r="H47" s="384"/>
      <c r="I47" s="384"/>
      <c r="J47" s="384"/>
      <c r="K47" s="262"/>
    </row>
    <row r="48" spans="2:11" ht="15" customHeight="1">
      <c r="B48" s="265"/>
      <c r="C48" s="266"/>
      <c r="D48" s="266"/>
      <c r="E48" s="384" t="s">
        <v>516</v>
      </c>
      <c r="F48" s="384"/>
      <c r="G48" s="384"/>
      <c r="H48" s="384"/>
      <c r="I48" s="384"/>
      <c r="J48" s="384"/>
      <c r="K48" s="262"/>
    </row>
    <row r="49" spans="2:11" ht="15" customHeight="1">
      <c r="B49" s="265"/>
      <c r="C49" s="266"/>
      <c r="D49" s="384" t="s">
        <v>517</v>
      </c>
      <c r="E49" s="384"/>
      <c r="F49" s="384"/>
      <c r="G49" s="384"/>
      <c r="H49" s="384"/>
      <c r="I49" s="384"/>
      <c r="J49" s="384"/>
      <c r="K49" s="262"/>
    </row>
    <row r="50" spans="2:11" ht="25.5" customHeight="1">
      <c r="B50" s="261"/>
      <c r="C50" s="386" t="s">
        <v>518</v>
      </c>
      <c r="D50" s="386"/>
      <c r="E50" s="386"/>
      <c r="F50" s="386"/>
      <c r="G50" s="386"/>
      <c r="H50" s="386"/>
      <c r="I50" s="386"/>
      <c r="J50" s="386"/>
      <c r="K50" s="262"/>
    </row>
    <row r="51" spans="2:11" ht="5.25" customHeight="1">
      <c r="B51" s="261"/>
      <c r="C51" s="263"/>
      <c r="D51" s="263"/>
      <c r="E51" s="263"/>
      <c r="F51" s="263"/>
      <c r="G51" s="263"/>
      <c r="H51" s="263"/>
      <c r="I51" s="263"/>
      <c r="J51" s="263"/>
      <c r="K51" s="262"/>
    </row>
    <row r="52" spans="2:11" ht="15" customHeight="1">
      <c r="B52" s="261"/>
      <c r="C52" s="384" t="s">
        <v>519</v>
      </c>
      <c r="D52" s="384"/>
      <c r="E52" s="384"/>
      <c r="F52" s="384"/>
      <c r="G52" s="384"/>
      <c r="H52" s="384"/>
      <c r="I52" s="384"/>
      <c r="J52" s="384"/>
      <c r="K52" s="262"/>
    </row>
    <row r="53" spans="2:11" ht="15" customHeight="1">
      <c r="B53" s="261"/>
      <c r="C53" s="384" t="s">
        <v>520</v>
      </c>
      <c r="D53" s="384"/>
      <c r="E53" s="384"/>
      <c r="F53" s="384"/>
      <c r="G53" s="384"/>
      <c r="H53" s="384"/>
      <c r="I53" s="384"/>
      <c r="J53" s="384"/>
      <c r="K53" s="262"/>
    </row>
    <row r="54" spans="2:11" ht="12.75" customHeight="1">
      <c r="B54" s="261"/>
      <c r="C54" s="264"/>
      <c r="D54" s="264"/>
      <c r="E54" s="264"/>
      <c r="F54" s="264"/>
      <c r="G54" s="264"/>
      <c r="H54" s="264"/>
      <c r="I54" s="264"/>
      <c r="J54" s="264"/>
      <c r="K54" s="262"/>
    </row>
    <row r="55" spans="2:11" ht="15" customHeight="1">
      <c r="B55" s="261"/>
      <c r="C55" s="384" t="s">
        <v>521</v>
      </c>
      <c r="D55" s="384"/>
      <c r="E55" s="384"/>
      <c r="F55" s="384"/>
      <c r="G55" s="384"/>
      <c r="H55" s="384"/>
      <c r="I55" s="384"/>
      <c r="J55" s="384"/>
      <c r="K55" s="262"/>
    </row>
    <row r="56" spans="2:11" ht="15" customHeight="1">
      <c r="B56" s="261"/>
      <c r="C56" s="266"/>
      <c r="D56" s="384" t="s">
        <v>522</v>
      </c>
      <c r="E56" s="384"/>
      <c r="F56" s="384"/>
      <c r="G56" s="384"/>
      <c r="H56" s="384"/>
      <c r="I56" s="384"/>
      <c r="J56" s="384"/>
      <c r="K56" s="262"/>
    </row>
    <row r="57" spans="2:11" ht="15" customHeight="1">
      <c r="B57" s="261"/>
      <c r="C57" s="266"/>
      <c r="D57" s="384" t="s">
        <v>523</v>
      </c>
      <c r="E57" s="384"/>
      <c r="F57" s="384"/>
      <c r="G57" s="384"/>
      <c r="H57" s="384"/>
      <c r="I57" s="384"/>
      <c r="J57" s="384"/>
      <c r="K57" s="262"/>
    </row>
    <row r="58" spans="2:11" ht="15" customHeight="1">
      <c r="B58" s="261"/>
      <c r="C58" s="266"/>
      <c r="D58" s="384" t="s">
        <v>524</v>
      </c>
      <c r="E58" s="384"/>
      <c r="F58" s="384"/>
      <c r="G58" s="384"/>
      <c r="H58" s="384"/>
      <c r="I58" s="384"/>
      <c r="J58" s="384"/>
      <c r="K58" s="262"/>
    </row>
    <row r="59" spans="2:11" ht="15" customHeight="1">
      <c r="B59" s="261"/>
      <c r="C59" s="266"/>
      <c r="D59" s="384" t="s">
        <v>525</v>
      </c>
      <c r="E59" s="384"/>
      <c r="F59" s="384"/>
      <c r="G59" s="384"/>
      <c r="H59" s="384"/>
      <c r="I59" s="384"/>
      <c r="J59" s="384"/>
      <c r="K59" s="262"/>
    </row>
    <row r="60" spans="2:11" ht="15" customHeight="1">
      <c r="B60" s="261"/>
      <c r="C60" s="266"/>
      <c r="D60" s="388" t="s">
        <v>526</v>
      </c>
      <c r="E60" s="388"/>
      <c r="F60" s="388"/>
      <c r="G60" s="388"/>
      <c r="H60" s="388"/>
      <c r="I60" s="388"/>
      <c r="J60" s="388"/>
      <c r="K60" s="262"/>
    </row>
    <row r="61" spans="2:11" ht="15" customHeight="1">
      <c r="B61" s="261"/>
      <c r="C61" s="266"/>
      <c r="D61" s="384" t="s">
        <v>527</v>
      </c>
      <c r="E61" s="384"/>
      <c r="F61" s="384"/>
      <c r="G61" s="384"/>
      <c r="H61" s="384"/>
      <c r="I61" s="384"/>
      <c r="J61" s="384"/>
      <c r="K61" s="262"/>
    </row>
    <row r="62" spans="2:11" ht="12.75" customHeight="1">
      <c r="B62" s="261"/>
      <c r="C62" s="266"/>
      <c r="D62" s="266"/>
      <c r="E62" s="269"/>
      <c r="F62" s="266"/>
      <c r="G62" s="266"/>
      <c r="H62" s="266"/>
      <c r="I62" s="266"/>
      <c r="J62" s="266"/>
      <c r="K62" s="262"/>
    </row>
    <row r="63" spans="2:11" ht="15" customHeight="1">
      <c r="B63" s="261"/>
      <c r="C63" s="266"/>
      <c r="D63" s="384" t="s">
        <v>528</v>
      </c>
      <c r="E63" s="384"/>
      <c r="F63" s="384"/>
      <c r="G63" s="384"/>
      <c r="H63" s="384"/>
      <c r="I63" s="384"/>
      <c r="J63" s="384"/>
      <c r="K63" s="262"/>
    </row>
    <row r="64" spans="2:11" ht="15" customHeight="1">
      <c r="B64" s="261"/>
      <c r="C64" s="266"/>
      <c r="D64" s="388" t="s">
        <v>529</v>
      </c>
      <c r="E64" s="388"/>
      <c r="F64" s="388"/>
      <c r="G64" s="388"/>
      <c r="H64" s="388"/>
      <c r="I64" s="388"/>
      <c r="J64" s="388"/>
      <c r="K64" s="262"/>
    </row>
    <row r="65" spans="2:11" ht="15" customHeight="1">
      <c r="B65" s="261"/>
      <c r="C65" s="266"/>
      <c r="D65" s="384" t="s">
        <v>530</v>
      </c>
      <c r="E65" s="384"/>
      <c r="F65" s="384"/>
      <c r="G65" s="384"/>
      <c r="H65" s="384"/>
      <c r="I65" s="384"/>
      <c r="J65" s="384"/>
      <c r="K65" s="262"/>
    </row>
    <row r="66" spans="2:11" ht="15" customHeight="1">
      <c r="B66" s="261"/>
      <c r="C66" s="266"/>
      <c r="D66" s="384" t="s">
        <v>531</v>
      </c>
      <c r="E66" s="384"/>
      <c r="F66" s="384"/>
      <c r="G66" s="384"/>
      <c r="H66" s="384"/>
      <c r="I66" s="384"/>
      <c r="J66" s="384"/>
      <c r="K66" s="262"/>
    </row>
    <row r="67" spans="2:11" ht="15" customHeight="1">
      <c r="B67" s="261"/>
      <c r="C67" s="266"/>
      <c r="D67" s="384" t="s">
        <v>532</v>
      </c>
      <c r="E67" s="384"/>
      <c r="F67" s="384"/>
      <c r="G67" s="384"/>
      <c r="H67" s="384"/>
      <c r="I67" s="384"/>
      <c r="J67" s="384"/>
      <c r="K67" s="262"/>
    </row>
    <row r="68" spans="2:11" ht="15" customHeight="1">
      <c r="B68" s="261"/>
      <c r="C68" s="266"/>
      <c r="D68" s="384" t="s">
        <v>533</v>
      </c>
      <c r="E68" s="384"/>
      <c r="F68" s="384"/>
      <c r="G68" s="384"/>
      <c r="H68" s="384"/>
      <c r="I68" s="384"/>
      <c r="J68" s="384"/>
      <c r="K68" s="262"/>
    </row>
    <row r="69" spans="2:11" ht="12.75" customHeight="1">
      <c r="B69" s="270"/>
      <c r="C69" s="271"/>
      <c r="D69" s="271"/>
      <c r="E69" s="271"/>
      <c r="F69" s="271"/>
      <c r="G69" s="271"/>
      <c r="H69" s="271"/>
      <c r="I69" s="271"/>
      <c r="J69" s="271"/>
      <c r="K69" s="272"/>
    </row>
    <row r="70" spans="2:11" ht="18.75" customHeight="1">
      <c r="B70" s="273"/>
      <c r="C70" s="273"/>
      <c r="D70" s="273"/>
      <c r="E70" s="273"/>
      <c r="F70" s="273"/>
      <c r="G70" s="273"/>
      <c r="H70" s="273"/>
      <c r="I70" s="273"/>
      <c r="J70" s="273"/>
      <c r="K70" s="274"/>
    </row>
    <row r="71" spans="2:11" ht="18.75" customHeight="1">
      <c r="B71" s="274"/>
      <c r="C71" s="274"/>
      <c r="D71" s="274"/>
      <c r="E71" s="274"/>
      <c r="F71" s="274"/>
      <c r="G71" s="274"/>
      <c r="H71" s="274"/>
      <c r="I71" s="274"/>
      <c r="J71" s="274"/>
      <c r="K71" s="274"/>
    </row>
    <row r="72" spans="2:11" ht="7.5" customHeight="1">
      <c r="B72" s="275"/>
      <c r="C72" s="276"/>
      <c r="D72" s="276"/>
      <c r="E72" s="276"/>
      <c r="F72" s="276"/>
      <c r="G72" s="276"/>
      <c r="H72" s="276"/>
      <c r="I72" s="276"/>
      <c r="J72" s="276"/>
      <c r="K72" s="277"/>
    </row>
    <row r="73" spans="2:11" ht="45" customHeight="1">
      <c r="B73" s="278"/>
      <c r="C73" s="389" t="s">
        <v>95</v>
      </c>
      <c r="D73" s="389"/>
      <c r="E73" s="389"/>
      <c r="F73" s="389"/>
      <c r="G73" s="389"/>
      <c r="H73" s="389"/>
      <c r="I73" s="389"/>
      <c r="J73" s="389"/>
      <c r="K73" s="279"/>
    </row>
    <row r="74" spans="2:11" ht="17.25" customHeight="1">
      <c r="B74" s="278"/>
      <c r="C74" s="280" t="s">
        <v>534</v>
      </c>
      <c r="D74" s="280"/>
      <c r="E74" s="280"/>
      <c r="F74" s="280" t="s">
        <v>535</v>
      </c>
      <c r="G74" s="281"/>
      <c r="H74" s="280" t="s">
        <v>110</v>
      </c>
      <c r="I74" s="280" t="s">
        <v>60</v>
      </c>
      <c r="J74" s="280" t="s">
        <v>536</v>
      </c>
      <c r="K74" s="279"/>
    </row>
    <row r="75" spans="2:11" ht="17.25" customHeight="1">
      <c r="B75" s="278"/>
      <c r="C75" s="282" t="s">
        <v>537</v>
      </c>
      <c r="D75" s="282"/>
      <c r="E75" s="282"/>
      <c r="F75" s="283" t="s">
        <v>538</v>
      </c>
      <c r="G75" s="284"/>
      <c r="H75" s="282"/>
      <c r="I75" s="282"/>
      <c r="J75" s="282" t="s">
        <v>539</v>
      </c>
      <c r="K75" s="279"/>
    </row>
    <row r="76" spans="2:11" ht="5.25" customHeight="1">
      <c r="B76" s="278"/>
      <c r="C76" s="285"/>
      <c r="D76" s="285"/>
      <c r="E76" s="285"/>
      <c r="F76" s="285"/>
      <c r="G76" s="286"/>
      <c r="H76" s="285"/>
      <c r="I76" s="285"/>
      <c r="J76" s="285"/>
      <c r="K76" s="279"/>
    </row>
    <row r="77" spans="2:11" ht="15" customHeight="1">
      <c r="B77" s="278"/>
      <c r="C77" s="268" t="s">
        <v>56</v>
      </c>
      <c r="D77" s="285"/>
      <c r="E77" s="285"/>
      <c r="F77" s="287" t="s">
        <v>540</v>
      </c>
      <c r="G77" s="286"/>
      <c r="H77" s="268" t="s">
        <v>541</v>
      </c>
      <c r="I77" s="268" t="s">
        <v>542</v>
      </c>
      <c r="J77" s="268">
        <v>20</v>
      </c>
      <c r="K77" s="279"/>
    </row>
    <row r="78" spans="2:11" ht="15" customHeight="1">
      <c r="B78" s="278"/>
      <c r="C78" s="268" t="s">
        <v>543</v>
      </c>
      <c r="D78" s="268"/>
      <c r="E78" s="268"/>
      <c r="F78" s="287" t="s">
        <v>540</v>
      </c>
      <c r="G78" s="286"/>
      <c r="H78" s="268" t="s">
        <v>544</v>
      </c>
      <c r="I78" s="268" t="s">
        <v>542</v>
      </c>
      <c r="J78" s="268">
        <v>120</v>
      </c>
      <c r="K78" s="279"/>
    </row>
    <row r="79" spans="2:11" ht="15" customHeight="1">
      <c r="B79" s="288"/>
      <c r="C79" s="268" t="s">
        <v>545</v>
      </c>
      <c r="D79" s="268"/>
      <c r="E79" s="268"/>
      <c r="F79" s="287" t="s">
        <v>546</v>
      </c>
      <c r="G79" s="286"/>
      <c r="H79" s="268" t="s">
        <v>547</v>
      </c>
      <c r="I79" s="268" t="s">
        <v>542</v>
      </c>
      <c r="J79" s="268">
        <v>50</v>
      </c>
      <c r="K79" s="279"/>
    </row>
    <row r="80" spans="2:11" ht="15" customHeight="1">
      <c r="B80" s="288"/>
      <c r="C80" s="268" t="s">
        <v>548</v>
      </c>
      <c r="D80" s="268"/>
      <c r="E80" s="268"/>
      <c r="F80" s="287" t="s">
        <v>540</v>
      </c>
      <c r="G80" s="286"/>
      <c r="H80" s="268" t="s">
        <v>549</v>
      </c>
      <c r="I80" s="268" t="s">
        <v>550</v>
      </c>
      <c r="J80" s="268"/>
      <c r="K80" s="279"/>
    </row>
    <row r="81" spans="2:11" ht="15" customHeight="1">
      <c r="B81" s="288"/>
      <c r="C81" s="289" t="s">
        <v>551</v>
      </c>
      <c r="D81" s="289"/>
      <c r="E81" s="289"/>
      <c r="F81" s="290" t="s">
        <v>546</v>
      </c>
      <c r="G81" s="289"/>
      <c r="H81" s="289" t="s">
        <v>552</v>
      </c>
      <c r="I81" s="289" t="s">
        <v>542</v>
      </c>
      <c r="J81" s="289">
        <v>15</v>
      </c>
      <c r="K81" s="279"/>
    </row>
    <row r="82" spans="2:11" ht="15" customHeight="1">
      <c r="B82" s="288"/>
      <c r="C82" s="289" t="s">
        <v>553</v>
      </c>
      <c r="D82" s="289"/>
      <c r="E82" s="289"/>
      <c r="F82" s="290" t="s">
        <v>546</v>
      </c>
      <c r="G82" s="289"/>
      <c r="H82" s="289" t="s">
        <v>554</v>
      </c>
      <c r="I82" s="289" t="s">
        <v>542</v>
      </c>
      <c r="J82" s="289">
        <v>15</v>
      </c>
      <c r="K82" s="279"/>
    </row>
    <row r="83" spans="2:11" ht="15" customHeight="1">
      <c r="B83" s="288"/>
      <c r="C83" s="289" t="s">
        <v>555</v>
      </c>
      <c r="D83" s="289"/>
      <c r="E83" s="289"/>
      <c r="F83" s="290" t="s">
        <v>546</v>
      </c>
      <c r="G83" s="289"/>
      <c r="H83" s="289" t="s">
        <v>556</v>
      </c>
      <c r="I83" s="289" t="s">
        <v>542</v>
      </c>
      <c r="J83" s="289">
        <v>20</v>
      </c>
      <c r="K83" s="279"/>
    </row>
    <row r="84" spans="2:11" ht="15" customHeight="1">
      <c r="B84" s="288"/>
      <c r="C84" s="289" t="s">
        <v>557</v>
      </c>
      <c r="D84" s="289"/>
      <c r="E84" s="289"/>
      <c r="F84" s="290" t="s">
        <v>546</v>
      </c>
      <c r="G84" s="289"/>
      <c r="H84" s="289" t="s">
        <v>558</v>
      </c>
      <c r="I84" s="289" t="s">
        <v>542</v>
      </c>
      <c r="J84" s="289">
        <v>20</v>
      </c>
      <c r="K84" s="279"/>
    </row>
    <row r="85" spans="2:11" ht="15" customHeight="1">
      <c r="B85" s="288"/>
      <c r="C85" s="268" t="s">
        <v>559</v>
      </c>
      <c r="D85" s="268"/>
      <c r="E85" s="268"/>
      <c r="F85" s="287" t="s">
        <v>546</v>
      </c>
      <c r="G85" s="286"/>
      <c r="H85" s="268" t="s">
        <v>560</v>
      </c>
      <c r="I85" s="268" t="s">
        <v>542</v>
      </c>
      <c r="J85" s="268">
        <v>50</v>
      </c>
      <c r="K85" s="279"/>
    </row>
    <row r="86" spans="2:11" ht="15" customHeight="1">
      <c r="B86" s="288"/>
      <c r="C86" s="268" t="s">
        <v>561</v>
      </c>
      <c r="D86" s="268"/>
      <c r="E86" s="268"/>
      <c r="F86" s="287" t="s">
        <v>546</v>
      </c>
      <c r="G86" s="286"/>
      <c r="H86" s="268" t="s">
        <v>562</v>
      </c>
      <c r="I86" s="268" t="s">
        <v>542</v>
      </c>
      <c r="J86" s="268">
        <v>20</v>
      </c>
      <c r="K86" s="279"/>
    </row>
    <row r="87" spans="2:11" ht="15" customHeight="1">
      <c r="B87" s="288"/>
      <c r="C87" s="268" t="s">
        <v>563</v>
      </c>
      <c r="D87" s="268"/>
      <c r="E87" s="268"/>
      <c r="F87" s="287" t="s">
        <v>546</v>
      </c>
      <c r="G87" s="286"/>
      <c r="H87" s="268" t="s">
        <v>564</v>
      </c>
      <c r="I87" s="268" t="s">
        <v>542</v>
      </c>
      <c r="J87" s="268">
        <v>20</v>
      </c>
      <c r="K87" s="279"/>
    </row>
    <row r="88" spans="2:11" ht="15" customHeight="1">
      <c r="B88" s="288"/>
      <c r="C88" s="268" t="s">
        <v>565</v>
      </c>
      <c r="D88" s="268"/>
      <c r="E88" s="268"/>
      <c r="F88" s="287" t="s">
        <v>546</v>
      </c>
      <c r="G88" s="286"/>
      <c r="H88" s="268" t="s">
        <v>566</v>
      </c>
      <c r="I88" s="268" t="s">
        <v>542</v>
      </c>
      <c r="J88" s="268">
        <v>50</v>
      </c>
      <c r="K88" s="279"/>
    </row>
    <row r="89" spans="2:11" ht="15" customHeight="1">
      <c r="B89" s="288"/>
      <c r="C89" s="268" t="s">
        <v>567</v>
      </c>
      <c r="D89" s="268"/>
      <c r="E89" s="268"/>
      <c r="F89" s="287" t="s">
        <v>546</v>
      </c>
      <c r="G89" s="286"/>
      <c r="H89" s="268" t="s">
        <v>567</v>
      </c>
      <c r="I89" s="268" t="s">
        <v>542</v>
      </c>
      <c r="J89" s="268">
        <v>50</v>
      </c>
      <c r="K89" s="279"/>
    </row>
    <row r="90" spans="2:11" ht="15" customHeight="1">
      <c r="B90" s="288"/>
      <c r="C90" s="268" t="s">
        <v>115</v>
      </c>
      <c r="D90" s="268"/>
      <c r="E90" s="268"/>
      <c r="F90" s="287" t="s">
        <v>546</v>
      </c>
      <c r="G90" s="286"/>
      <c r="H90" s="268" t="s">
        <v>568</v>
      </c>
      <c r="I90" s="268" t="s">
        <v>542</v>
      </c>
      <c r="J90" s="268">
        <v>255</v>
      </c>
      <c r="K90" s="279"/>
    </row>
    <row r="91" spans="2:11" ht="15" customHeight="1">
      <c r="B91" s="288"/>
      <c r="C91" s="268" t="s">
        <v>569</v>
      </c>
      <c r="D91" s="268"/>
      <c r="E91" s="268"/>
      <c r="F91" s="287" t="s">
        <v>540</v>
      </c>
      <c r="G91" s="286"/>
      <c r="H91" s="268" t="s">
        <v>570</v>
      </c>
      <c r="I91" s="268" t="s">
        <v>571</v>
      </c>
      <c r="J91" s="268"/>
      <c r="K91" s="279"/>
    </row>
    <row r="92" spans="2:11" ht="15" customHeight="1">
      <c r="B92" s="288"/>
      <c r="C92" s="268" t="s">
        <v>572</v>
      </c>
      <c r="D92" s="268"/>
      <c r="E92" s="268"/>
      <c r="F92" s="287" t="s">
        <v>540</v>
      </c>
      <c r="G92" s="286"/>
      <c r="H92" s="268" t="s">
        <v>573</v>
      </c>
      <c r="I92" s="268" t="s">
        <v>574</v>
      </c>
      <c r="J92" s="268"/>
      <c r="K92" s="279"/>
    </row>
    <row r="93" spans="2:11" ht="15" customHeight="1">
      <c r="B93" s="288"/>
      <c r="C93" s="268" t="s">
        <v>575</v>
      </c>
      <c r="D93" s="268"/>
      <c r="E93" s="268"/>
      <c r="F93" s="287" t="s">
        <v>540</v>
      </c>
      <c r="G93" s="286"/>
      <c r="H93" s="268" t="s">
        <v>575</v>
      </c>
      <c r="I93" s="268" t="s">
        <v>574</v>
      </c>
      <c r="J93" s="268"/>
      <c r="K93" s="279"/>
    </row>
    <row r="94" spans="2:11" ht="15" customHeight="1">
      <c r="B94" s="288"/>
      <c r="C94" s="268" t="s">
        <v>41</v>
      </c>
      <c r="D94" s="268"/>
      <c r="E94" s="268"/>
      <c r="F94" s="287" t="s">
        <v>540</v>
      </c>
      <c r="G94" s="286"/>
      <c r="H94" s="268" t="s">
        <v>576</v>
      </c>
      <c r="I94" s="268" t="s">
        <v>574</v>
      </c>
      <c r="J94" s="268"/>
      <c r="K94" s="279"/>
    </row>
    <row r="95" spans="2:11" ht="15" customHeight="1">
      <c r="B95" s="288"/>
      <c r="C95" s="268" t="s">
        <v>51</v>
      </c>
      <c r="D95" s="268"/>
      <c r="E95" s="268"/>
      <c r="F95" s="287" t="s">
        <v>540</v>
      </c>
      <c r="G95" s="286"/>
      <c r="H95" s="268" t="s">
        <v>577</v>
      </c>
      <c r="I95" s="268" t="s">
        <v>574</v>
      </c>
      <c r="J95" s="268"/>
      <c r="K95" s="279"/>
    </row>
    <row r="96" spans="2:11" ht="15" customHeight="1">
      <c r="B96" s="291"/>
      <c r="C96" s="292"/>
      <c r="D96" s="292"/>
      <c r="E96" s="292"/>
      <c r="F96" s="292"/>
      <c r="G96" s="292"/>
      <c r="H96" s="292"/>
      <c r="I96" s="292"/>
      <c r="J96" s="292"/>
      <c r="K96" s="293"/>
    </row>
    <row r="97" spans="2:11" ht="18.75" customHeight="1">
      <c r="B97" s="294"/>
      <c r="C97" s="295"/>
      <c r="D97" s="295"/>
      <c r="E97" s="295"/>
      <c r="F97" s="295"/>
      <c r="G97" s="295"/>
      <c r="H97" s="295"/>
      <c r="I97" s="295"/>
      <c r="J97" s="295"/>
      <c r="K97" s="294"/>
    </row>
    <row r="98" spans="2:11" ht="18.75" customHeight="1">
      <c r="B98" s="274"/>
      <c r="C98" s="274"/>
      <c r="D98" s="274"/>
      <c r="E98" s="274"/>
      <c r="F98" s="274"/>
      <c r="G98" s="274"/>
      <c r="H98" s="274"/>
      <c r="I98" s="274"/>
      <c r="J98" s="274"/>
      <c r="K98" s="274"/>
    </row>
    <row r="99" spans="2:11" ht="7.5" customHeight="1">
      <c r="B99" s="275"/>
      <c r="C99" s="276"/>
      <c r="D99" s="276"/>
      <c r="E99" s="276"/>
      <c r="F99" s="276"/>
      <c r="G99" s="276"/>
      <c r="H99" s="276"/>
      <c r="I99" s="276"/>
      <c r="J99" s="276"/>
      <c r="K99" s="277"/>
    </row>
    <row r="100" spans="2:11" ht="45" customHeight="1">
      <c r="B100" s="278"/>
      <c r="C100" s="389" t="s">
        <v>578</v>
      </c>
      <c r="D100" s="389"/>
      <c r="E100" s="389"/>
      <c r="F100" s="389"/>
      <c r="G100" s="389"/>
      <c r="H100" s="389"/>
      <c r="I100" s="389"/>
      <c r="J100" s="389"/>
      <c r="K100" s="279"/>
    </row>
    <row r="101" spans="2:11" ht="17.25" customHeight="1">
      <c r="B101" s="278"/>
      <c r="C101" s="280" t="s">
        <v>534</v>
      </c>
      <c r="D101" s="280"/>
      <c r="E101" s="280"/>
      <c r="F101" s="280" t="s">
        <v>535</v>
      </c>
      <c r="G101" s="281"/>
      <c r="H101" s="280" t="s">
        <v>110</v>
      </c>
      <c r="I101" s="280" t="s">
        <v>60</v>
      </c>
      <c r="J101" s="280" t="s">
        <v>536</v>
      </c>
      <c r="K101" s="279"/>
    </row>
    <row r="102" spans="2:11" ht="17.25" customHeight="1">
      <c r="B102" s="278"/>
      <c r="C102" s="282" t="s">
        <v>537</v>
      </c>
      <c r="D102" s="282"/>
      <c r="E102" s="282"/>
      <c r="F102" s="283" t="s">
        <v>538</v>
      </c>
      <c r="G102" s="284"/>
      <c r="H102" s="282"/>
      <c r="I102" s="282"/>
      <c r="J102" s="282" t="s">
        <v>539</v>
      </c>
      <c r="K102" s="279"/>
    </row>
    <row r="103" spans="2:11" ht="5.25" customHeight="1">
      <c r="B103" s="278"/>
      <c r="C103" s="280"/>
      <c r="D103" s="280"/>
      <c r="E103" s="280"/>
      <c r="F103" s="280"/>
      <c r="G103" s="296"/>
      <c r="H103" s="280"/>
      <c r="I103" s="280"/>
      <c r="J103" s="280"/>
      <c r="K103" s="279"/>
    </row>
    <row r="104" spans="2:11" ht="15" customHeight="1">
      <c r="B104" s="278"/>
      <c r="C104" s="268" t="s">
        <v>56</v>
      </c>
      <c r="D104" s="285"/>
      <c r="E104" s="285"/>
      <c r="F104" s="287" t="s">
        <v>540</v>
      </c>
      <c r="G104" s="296"/>
      <c r="H104" s="268" t="s">
        <v>579</v>
      </c>
      <c r="I104" s="268" t="s">
        <v>542</v>
      </c>
      <c r="J104" s="268">
        <v>20</v>
      </c>
      <c r="K104" s="279"/>
    </row>
    <row r="105" spans="2:11" ht="15" customHeight="1">
      <c r="B105" s="278"/>
      <c r="C105" s="268" t="s">
        <v>543</v>
      </c>
      <c r="D105" s="268"/>
      <c r="E105" s="268"/>
      <c r="F105" s="287" t="s">
        <v>540</v>
      </c>
      <c r="G105" s="268"/>
      <c r="H105" s="268" t="s">
        <v>579</v>
      </c>
      <c r="I105" s="268" t="s">
        <v>542</v>
      </c>
      <c r="J105" s="268">
        <v>120</v>
      </c>
      <c r="K105" s="279"/>
    </row>
    <row r="106" spans="2:11" ht="15" customHeight="1">
      <c r="B106" s="288"/>
      <c r="C106" s="268" t="s">
        <v>545</v>
      </c>
      <c r="D106" s="268"/>
      <c r="E106" s="268"/>
      <c r="F106" s="287" t="s">
        <v>546</v>
      </c>
      <c r="G106" s="268"/>
      <c r="H106" s="268" t="s">
        <v>579</v>
      </c>
      <c r="I106" s="268" t="s">
        <v>542</v>
      </c>
      <c r="J106" s="268">
        <v>50</v>
      </c>
      <c r="K106" s="279"/>
    </row>
    <row r="107" spans="2:11" ht="15" customHeight="1">
      <c r="B107" s="288"/>
      <c r="C107" s="268" t="s">
        <v>548</v>
      </c>
      <c r="D107" s="268"/>
      <c r="E107" s="268"/>
      <c r="F107" s="287" t="s">
        <v>540</v>
      </c>
      <c r="G107" s="268"/>
      <c r="H107" s="268" t="s">
        <v>579</v>
      </c>
      <c r="I107" s="268" t="s">
        <v>550</v>
      </c>
      <c r="J107" s="268"/>
      <c r="K107" s="279"/>
    </row>
    <row r="108" spans="2:11" ht="15" customHeight="1">
      <c r="B108" s="288"/>
      <c r="C108" s="268" t="s">
        <v>559</v>
      </c>
      <c r="D108" s="268"/>
      <c r="E108" s="268"/>
      <c r="F108" s="287" t="s">
        <v>546</v>
      </c>
      <c r="G108" s="268"/>
      <c r="H108" s="268" t="s">
        <v>579</v>
      </c>
      <c r="I108" s="268" t="s">
        <v>542</v>
      </c>
      <c r="J108" s="268">
        <v>50</v>
      </c>
      <c r="K108" s="279"/>
    </row>
    <row r="109" spans="2:11" ht="15" customHeight="1">
      <c r="B109" s="288"/>
      <c r="C109" s="268" t="s">
        <v>567</v>
      </c>
      <c r="D109" s="268"/>
      <c r="E109" s="268"/>
      <c r="F109" s="287" t="s">
        <v>546</v>
      </c>
      <c r="G109" s="268"/>
      <c r="H109" s="268" t="s">
        <v>579</v>
      </c>
      <c r="I109" s="268" t="s">
        <v>542</v>
      </c>
      <c r="J109" s="268">
        <v>50</v>
      </c>
      <c r="K109" s="279"/>
    </row>
    <row r="110" spans="2:11" ht="15" customHeight="1">
      <c r="B110" s="288"/>
      <c r="C110" s="268" t="s">
        <v>565</v>
      </c>
      <c r="D110" s="268"/>
      <c r="E110" s="268"/>
      <c r="F110" s="287" t="s">
        <v>546</v>
      </c>
      <c r="G110" s="268"/>
      <c r="H110" s="268" t="s">
        <v>579</v>
      </c>
      <c r="I110" s="268" t="s">
        <v>542</v>
      </c>
      <c r="J110" s="268">
        <v>50</v>
      </c>
      <c r="K110" s="279"/>
    </row>
    <row r="111" spans="2:11" ht="15" customHeight="1">
      <c r="B111" s="288"/>
      <c r="C111" s="268" t="s">
        <v>56</v>
      </c>
      <c r="D111" s="268"/>
      <c r="E111" s="268"/>
      <c r="F111" s="287" t="s">
        <v>540</v>
      </c>
      <c r="G111" s="268"/>
      <c r="H111" s="268" t="s">
        <v>580</v>
      </c>
      <c r="I111" s="268" t="s">
        <v>542</v>
      </c>
      <c r="J111" s="268">
        <v>20</v>
      </c>
      <c r="K111" s="279"/>
    </row>
    <row r="112" spans="2:11" ht="15" customHeight="1">
      <c r="B112" s="288"/>
      <c r="C112" s="268" t="s">
        <v>581</v>
      </c>
      <c r="D112" s="268"/>
      <c r="E112" s="268"/>
      <c r="F112" s="287" t="s">
        <v>540</v>
      </c>
      <c r="G112" s="268"/>
      <c r="H112" s="268" t="s">
        <v>582</v>
      </c>
      <c r="I112" s="268" t="s">
        <v>542</v>
      </c>
      <c r="J112" s="268">
        <v>120</v>
      </c>
      <c r="K112" s="279"/>
    </row>
    <row r="113" spans="2:11" ht="15" customHeight="1">
      <c r="B113" s="288"/>
      <c r="C113" s="268" t="s">
        <v>41</v>
      </c>
      <c r="D113" s="268"/>
      <c r="E113" s="268"/>
      <c r="F113" s="287" t="s">
        <v>540</v>
      </c>
      <c r="G113" s="268"/>
      <c r="H113" s="268" t="s">
        <v>583</v>
      </c>
      <c r="I113" s="268" t="s">
        <v>574</v>
      </c>
      <c r="J113" s="268"/>
      <c r="K113" s="279"/>
    </row>
    <row r="114" spans="2:11" ht="15" customHeight="1">
      <c r="B114" s="288"/>
      <c r="C114" s="268" t="s">
        <v>51</v>
      </c>
      <c r="D114" s="268"/>
      <c r="E114" s="268"/>
      <c r="F114" s="287" t="s">
        <v>540</v>
      </c>
      <c r="G114" s="268"/>
      <c r="H114" s="268" t="s">
        <v>584</v>
      </c>
      <c r="I114" s="268" t="s">
        <v>574</v>
      </c>
      <c r="J114" s="268"/>
      <c r="K114" s="279"/>
    </row>
    <row r="115" spans="2:11" ht="15" customHeight="1">
      <c r="B115" s="288"/>
      <c r="C115" s="268" t="s">
        <v>60</v>
      </c>
      <c r="D115" s="268"/>
      <c r="E115" s="268"/>
      <c r="F115" s="287" t="s">
        <v>540</v>
      </c>
      <c r="G115" s="268"/>
      <c r="H115" s="268" t="s">
        <v>585</v>
      </c>
      <c r="I115" s="268" t="s">
        <v>586</v>
      </c>
      <c r="J115" s="268"/>
      <c r="K115" s="279"/>
    </row>
    <row r="116" spans="2:11" ht="15" customHeight="1">
      <c r="B116" s="291"/>
      <c r="C116" s="297"/>
      <c r="D116" s="297"/>
      <c r="E116" s="297"/>
      <c r="F116" s="297"/>
      <c r="G116" s="297"/>
      <c r="H116" s="297"/>
      <c r="I116" s="297"/>
      <c r="J116" s="297"/>
      <c r="K116" s="293"/>
    </row>
    <row r="117" spans="2:11" ht="18.75" customHeight="1">
      <c r="B117" s="298"/>
      <c r="C117" s="264"/>
      <c r="D117" s="264"/>
      <c r="E117" s="264"/>
      <c r="F117" s="299"/>
      <c r="G117" s="264"/>
      <c r="H117" s="264"/>
      <c r="I117" s="264"/>
      <c r="J117" s="264"/>
      <c r="K117" s="298"/>
    </row>
    <row r="118" spans="2:11" ht="18.75" customHeight="1">
      <c r="B118" s="274"/>
      <c r="C118" s="274"/>
      <c r="D118" s="274"/>
      <c r="E118" s="274"/>
      <c r="F118" s="274"/>
      <c r="G118" s="274"/>
      <c r="H118" s="274"/>
      <c r="I118" s="274"/>
      <c r="J118" s="274"/>
      <c r="K118" s="274"/>
    </row>
    <row r="119" spans="2:11" ht="7.5" customHeight="1">
      <c r="B119" s="300"/>
      <c r="C119" s="301"/>
      <c r="D119" s="301"/>
      <c r="E119" s="301"/>
      <c r="F119" s="301"/>
      <c r="G119" s="301"/>
      <c r="H119" s="301"/>
      <c r="I119" s="301"/>
      <c r="J119" s="301"/>
      <c r="K119" s="302"/>
    </row>
    <row r="120" spans="2:11" ht="45" customHeight="1">
      <c r="B120" s="303"/>
      <c r="C120" s="385" t="s">
        <v>587</v>
      </c>
      <c r="D120" s="385"/>
      <c r="E120" s="385"/>
      <c r="F120" s="385"/>
      <c r="G120" s="385"/>
      <c r="H120" s="385"/>
      <c r="I120" s="385"/>
      <c r="J120" s="385"/>
      <c r="K120" s="304"/>
    </row>
    <row r="121" spans="2:11" ht="17.25" customHeight="1">
      <c r="B121" s="305"/>
      <c r="C121" s="280" t="s">
        <v>534</v>
      </c>
      <c r="D121" s="280"/>
      <c r="E121" s="280"/>
      <c r="F121" s="280" t="s">
        <v>535</v>
      </c>
      <c r="G121" s="281"/>
      <c r="H121" s="280" t="s">
        <v>110</v>
      </c>
      <c r="I121" s="280" t="s">
        <v>60</v>
      </c>
      <c r="J121" s="280" t="s">
        <v>536</v>
      </c>
      <c r="K121" s="306"/>
    </row>
    <row r="122" spans="2:11" ht="17.25" customHeight="1">
      <c r="B122" s="305"/>
      <c r="C122" s="282" t="s">
        <v>537</v>
      </c>
      <c r="D122" s="282"/>
      <c r="E122" s="282"/>
      <c r="F122" s="283" t="s">
        <v>538</v>
      </c>
      <c r="G122" s="284"/>
      <c r="H122" s="282"/>
      <c r="I122" s="282"/>
      <c r="J122" s="282" t="s">
        <v>539</v>
      </c>
      <c r="K122" s="306"/>
    </row>
    <row r="123" spans="2:11" ht="5.25" customHeight="1">
      <c r="B123" s="307"/>
      <c r="C123" s="285"/>
      <c r="D123" s="285"/>
      <c r="E123" s="285"/>
      <c r="F123" s="285"/>
      <c r="G123" s="268"/>
      <c r="H123" s="285"/>
      <c r="I123" s="285"/>
      <c r="J123" s="285"/>
      <c r="K123" s="308"/>
    </row>
    <row r="124" spans="2:11" ht="15" customHeight="1">
      <c r="B124" s="307"/>
      <c r="C124" s="268" t="s">
        <v>543</v>
      </c>
      <c r="D124" s="285"/>
      <c r="E124" s="285"/>
      <c r="F124" s="287" t="s">
        <v>540</v>
      </c>
      <c r="G124" s="268"/>
      <c r="H124" s="268" t="s">
        <v>579</v>
      </c>
      <c r="I124" s="268" t="s">
        <v>542</v>
      </c>
      <c r="J124" s="268">
        <v>120</v>
      </c>
      <c r="K124" s="309"/>
    </row>
    <row r="125" spans="2:11" ht="15" customHeight="1">
      <c r="B125" s="307"/>
      <c r="C125" s="268" t="s">
        <v>588</v>
      </c>
      <c r="D125" s="268"/>
      <c r="E125" s="268"/>
      <c r="F125" s="287" t="s">
        <v>540</v>
      </c>
      <c r="G125" s="268"/>
      <c r="H125" s="268" t="s">
        <v>589</v>
      </c>
      <c r="I125" s="268" t="s">
        <v>542</v>
      </c>
      <c r="J125" s="268" t="s">
        <v>590</v>
      </c>
      <c r="K125" s="309"/>
    </row>
    <row r="126" spans="2:11" ht="15" customHeight="1">
      <c r="B126" s="307"/>
      <c r="C126" s="268" t="s">
        <v>86</v>
      </c>
      <c r="D126" s="268"/>
      <c r="E126" s="268"/>
      <c r="F126" s="287" t="s">
        <v>540</v>
      </c>
      <c r="G126" s="268"/>
      <c r="H126" s="268" t="s">
        <v>591</v>
      </c>
      <c r="I126" s="268" t="s">
        <v>542</v>
      </c>
      <c r="J126" s="268" t="s">
        <v>590</v>
      </c>
      <c r="K126" s="309"/>
    </row>
    <row r="127" spans="2:11" ht="15" customHeight="1">
      <c r="B127" s="307"/>
      <c r="C127" s="268" t="s">
        <v>551</v>
      </c>
      <c r="D127" s="268"/>
      <c r="E127" s="268"/>
      <c r="F127" s="287" t="s">
        <v>546</v>
      </c>
      <c r="G127" s="268"/>
      <c r="H127" s="268" t="s">
        <v>552</v>
      </c>
      <c r="I127" s="268" t="s">
        <v>542</v>
      </c>
      <c r="J127" s="268">
        <v>15</v>
      </c>
      <c r="K127" s="309"/>
    </row>
    <row r="128" spans="2:11" ht="15" customHeight="1">
      <c r="B128" s="307"/>
      <c r="C128" s="289" t="s">
        <v>553</v>
      </c>
      <c r="D128" s="289"/>
      <c r="E128" s="289"/>
      <c r="F128" s="290" t="s">
        <v>546</v>
      </c>
      <c r="G128" s="289"/>
      <c r="H128" s="289" t="s">
        <v>554</v>
      </c>
      <c r="I128" s="289" t="s">
        <v>542</v>
      </c>
      <c r="J128" s="289">
        <v>15</v>
      </c>
      <c r="K128" s="309"/>
    </row>
    <row r="129" spans="2:11" ht="15" customHeight="1">
      <c r="B129" s="307"/>
      <c r="C129" s="289" t="s">
        <v>555</v>
      </c>
      <c r="D129" s="289"/>
      <c r="E129" s="289"/>
      <c r="F129" s="290" t="s">
        <v>546</v>
      </c>
      <c r="G129" s="289"/>
      <c r="H129" s="289" t="s">
        <v>556</v>
      </c>
      <c r="I129" s="289" t="s">
        <v>542</v>
      </c>
      <c r="J129" s="289">
        <v>20</v>
      </c>
      <c r="K129" s="309"/>
    </row>
    <row r="130" spans="2:11" ht="15" customHeight="1">
      <c r="B130" s="307"/>
      <c r="C130" s="289" t="s">
        <v>557</v>
      </c>
      <c r="D130" s="289"/>
      <c r="E130" s="289"/>
      <c r="F130" s="290" t="s">
        <v>546</v>
      </c>
      <c r="G130" s="289"/>
      <c r="H130" s="289" t="s">
        <v>558</v>
      </c>
      <c r="I130" s="289" t="s">
        <v>542</v>
      </c>
      <c r="J130" s="289">
        <v>20</v>
      </c>
      <c r="K130" s="309"/>
    </row>
    <row r="131" spans="2:11" ht="15" customHeight="1">
      <c r="B131" s="307"/>
      <c r="C131" s="268" t="s">
        <v>545</v>
      </c>
      <c r="D131" s="268"/>
      <c r="E131" s="268"/>
      <c r="F131" s="287" t="s">
        <v>546</v>
      </c>
      <c r="G131" s="268"/>
      <c r="H131" s="268" t="s">
        <v>579</v>
      </c>
      <c r="I131" s="268" t="s">
        <v>542</v>
      </c>
      <c r="J131" s="268">
        <v>50</v>
      </c>
      <c r="K131" s="309"/>
    </row>
    <row r="132" spans="2:11" ht="15" customHeight="1">
      <c r="B132" s="307"/>
      <c r="C132" s="268" t="s">
        <v>559</v>
      </c>
      <c r="D132" s="268"/>
      <c r="E132" s="268"/>
      <c r="F132" s="287" t="s">
        <v>546</v>
      </c>
      <c r="G132" s="268"/>
      <c r="H132" s="268" t="s">
        <v>579</v>
      </c>
      <c r="I132" s="268" t="s">
        <v>542</v>
      </c>
      <c r="J132" s="268">
        <v>50</v>
      </c>
      <c r="K132" s="309"/>
    </row>
    <row r="133" spans="2:11" ht="15" customHeight="1">
      <c r="B133" s="307"/>
      <c r="C133" s="268" t="s">
        <v>565</v>
      </c>
      <c r="D133" s="268"/>
      <c r="E133" s="268"/>
      <c r="F133" s="287" t="s">
        <v>546</v>
      </c>
      <c r="G133" s="268"/>
      <c r="H133" s="268" t="s">
        <v>579</v>
      </c>
      <c r="I133" s="268" t="s">
        <v>542</v>
      </c>
      <c r="J133" s="268">
        <v>50</v>
      </c>
      <c r="K133" s="309"/>
    </row>
    <row r="134" spans="2:11" ht="15" customHeight="1">
      <c r="B134" s="307"/>
      <c r="C134" s="268" t="s">
        <v>567</v>
      </c>
      <c r="D134" s="268"/>
      <c r="E134" s="268"/>
      <c r="F134" s="287" t="s">
        <v>546</v>
      </c>
      <c r="G134" s="268"/>
      <c r="H134" s="268" t="s">
        <v>579</v>
      </c>
      <c r="I134" s="268" t="s">
        <v>542</v>
      </c>
      <c r="J134" s="268">
        <v>50</v>
      </c>
      <c r="K134" s="309"/>
    </row>
    <row r="135" spans="2:11" ht="15" customHeight="1">
      <c r="B135" s="307"/>
      <c r="C135" s="268" t="s">
        <v>115</v>
      </c>
      <c r="D135" s="268"/>
      <c r="E135" s="268"/>
      <c r="F135" s="287" t="s">
        <v>546</v>
      </c>
      <c r="G135" s="268"/>
      <c r="H135" s="268" t="s">
        <v>592</v>
      </c>
      <c r="I135" s="268" t="s">
        <v>542</v>
      </c>
      <c r="J135" s="268">
        <v>255</v>
      </c>
      <c r="K135" s="309"/>
    </row>
    <row r="136" spans="2:11" ht="15" customHeight="1">
      <c r="B136" s="307"/>
      <c r="C136" s="268" t="s">
        <v>569</v>
      </c>
      <c r="D136" s="268"/>
      <c r="E136" s="268"/>
      <c r="F136" s="287" t="s">
        <v>540</v>
      </c>
      <c r="G136" s="268"/>
      <c r="H136" s="268" t="s">
        <v>593</v>
      </c>
      <c r="I136" s="268" t="s">
        <v>571</v>
      </c>
      <c r="J136" s="268"/>
      <c r="K136" s="309"/>
    </row>
    <row r="137" spans="2:11" ht="15" customHeight="1">
      <c r="B137" s="307"/>
      <c r="C137" s="268" t="s">
        <v>572</v>
      </c>
      <c r="D137" s="268"/>
      <c r="E137" s="268"/>
      <c r="F137" s="287" t="s">
        <v>540</v>
      </c>
      <c r="G137" s="268"/>
      <c r="H137" s="268" t="s">
        <v>594</v>
      </c>
      <c r="I137" s="268" t="s">
        <v>574</v>
      </c>
      <c r="J137" s="268"/>
      <c r="K137" s="309"/>
    </row>
    <row r="138" spans="2:11" ht="15" customHeight="1">
      <c r="B138" s="307"/>
      <c r="C138" s="268" t="s">
        <v>575</v>
      </c>
      <c r="D138" s="268"/>
      <c r="E138" s="268"/>
      <c r="F138" s="287" t="s">
        <v>540</v>
      </c>
      <c r="G138" s="268"/>
      <c r="H138" s="268" t="s">
        <v>575</v>
      </c>
      <c r="I138" s="268" t="s">
        <v>574</v>
      </c>
      <c r="J138" s="268"/>
      <c r="K138" s="309"/>
    </row>
    <row r="139" spans="2:11" ht="15" customHeight="1">
      <c r="B139" s="307"/>
      <c r="C139" s="268" t="s">
        <v>41</v>
      </c>
      <c r="D139" s="268"/>
      <c r="E139" s="268"/>
      <c r="F139" s="287" t="s">
        <v>540</v>
      </c>
      <c r="G139" s="268"/>
      <c r="H139" s="268" t="s">
        <v>595</v>
      </c>
      <c r="I139" s="268" t="s">
        <v>574</v>
      </c>
      <c r="J139" s="268"/>
      <c r="K139" s="309"/>
    </row>
    <row r="140" spans="2:11" ht="15" customHeight="1">
      <c r="B140" s="307"/>
      <c r="C140" s="268" t="s">
        <v>596</v>
      </c>
      <c r="D140" s="268"/>
      <c r="E140" s="268"/>
      <c r="F140" s="287" t="s">
        <v>540</v>
      </c>
      <c r="G140" s="268"/>
      <c r="H140" s="268" t="s">
        <v>597</v>
      </c>
      <c r="I140" s="268" t="s">
        <v>574</v>
      </c>
      <c r="J140" s="268"/>
      <c r="K140" s="309"/>
    </row>
    <row r="141" spans="2:11" ht="15" customHeight="1">
      <c r="B141" s="310"/>
      <c r="C141" s="311"/>
      <c r="D141" s="311"/>
      <c r="E141" s="311"/>
      <c r="F141" s="311"/>
      <c r="G141" s="311"/>
      <c r="H141" s="311"/>
      <c r="I141" s="311"/>
      <c r="J141" s="311"/>
      <c r="K141" s="312"/>
    </row>
    <row r="142" spans="2:11" ht="18.75" customHeight="1">
      <c r="B142" s="264"/>
      <c r="C142" s="264"/>
      <c r="D142" s="264"/>
      <c r="E142" s="264"/>
      <c r="F142" s="299"/>
      <c r="G142" s="264"/>
      <c r="H142" s="264"/>
      <c r="I142" s="264"/>
      <c r="J142" s="264"/>
      <c r="K142" s="264"/>
    </row>
    <row r="143" spans="2:11" ht="18.75" customHeight="1">
      <c r="B143" s="274"/>
      <c r="C143" s="274"/>
      <c r="D143" s="274"/>
      <c r="E143" s="274"/>
      <c r="F143" s="274"/>
      <c r="G143" s="274"/>
      <c r="H143" s="274"/>
      <c r="I143" s="274"/>
      <c r="J143" s="274"/>
      <c r="K143" s="274"/>
    </row>
    <row r="144" spans="2:11" ht="7.5" customHeight="1">
      <c r="B144" s="275"/>
      <c r="C144" s="276"/>
      <c r="D144" s="276"/>
      <c r="E144" s="276"/>
      <c r="F144" s="276"/>
      <c r="G144" s="276"/>
      <c r="H144" s="276"/>
      <c r="I144" s="276"/>
      <c r="J144" s="276"/>
      <c r="K144" s="277"/>
    </row>
    <row r="145" spans="2:11" ht="45" customHeight="1">
      <c r="B145" s="278"/>
      <c r="C145" s="389" t="s">
        <v>598</v>
      </c>
      <c r="D145" s="389"/>
      <c r="E145" s="389"/>
      <c r="F145" s="389"/>
      <c r="G145" s="389"/>
      <c r="H145" s="389"/>
      <c r="I145" s="389"/>
      <c r="J145" s="389"/>
      <c r="K145" s="279"/>
    </row>
    <row r="146" spans="2:11" ht="17.25" customHeight="1">
      <c r="B146" s="278"/>
      <c r="C146" s="280" t="s">
        <v>534</v>
      </c>
      <c r="D146" s="280"/>
      <c r="E146" s="280"/>
      <c r="F146" s="280" t="s">
        <v>535</v>
      </c>
      <c r="G146" s="281"/>
      <c r="H146" s="280" t="s">
        <v>110</v>
      </c>
      <c r="I146" s="280" t="s">
        <v>60</v>
      </c>
      <c r="J146" s="280" t="s">
        <v>536</v>
      </c>
      <c r="K146" s="279"/>
    </row>
    <row r="147" spans="2:11" ht="17.25" customHeight="1">
      <c r="B147" s="278"/>
      <c r="C147" s="282" t="s">
        <v>537</v>
      </c>
      <c r="D147" s="282"/>
      <c r="E147" s="282"/>
      <c r="F147" s="283" t="s">
        <v>538</v>
      </c>
      <c r="G147" s="284"/>
      <c r="H147" s="282"/>
      <c r="I147" s="282"/>
      <c r="J147" s="282" t="s">
        <v>539</v>
      </c>
      <c r="K147" s="279"/>
    </row>
    <row r="148" spans="2:11" ht="5.25" customHeight="1">
      <c r="B148" s="288"/>
      <c r="C148" s="285"/>
      <c r="D148" s="285"/>
      <c r="E148" s="285"/>
      <c r="F148" s="285"/>
      <c r="G148" s="286"/>
      <c r="H148" s="285"/>
      <c r="I148" s="285"/>
      <c r="J148" s="285"/>
      <c r="K148" s="309"/>
    </row>
    <row r="149" spans="2:11" ht="15" customHeight="1">
      <c r="B149" s="288"/>
      <c r="C149" s="313" t="s">
        <v>543</v>
      </c>
      <c r="D149" s="268"/>
      <c r="E149" s="268"/>
      <c r="F149" s="314" t="s">
        <v>540</v>
      </c>
      <c r="G149" s="268"/>
      <c r="H149" s="313" t="s">
        <v>579</v>
      </c>
      <c r="I149" s="313" t="s">
        <v>542</v>
      </c>
      <c r="J149" s="313">
        <v>120</v>
      </c>
      <c r="K149" s="309"/>
    </row>
    <row r="150" spans="2:11" ht="15" customHeight="1">
      <c r="B150" s="288"/>
      <c r="C150" s="313" t="s">
        <v>588</v>
      </c>
      <c r="D150" s="268"/>
      <c r="E150" s="268"/>
      <c r="F150" s="314" t="s">
        <v>540</v>
      </c>
      <c r="G150" s="268"/>
      <c r="H150" s="313" t="s">
        <v>599</v>
      </c>
      <c r="I150" s="313" t="s">
        <v>542</v>
      </c>
      <c r="J150" s="313" t="s">
        <v>590</v>
      </c>
      <c r="K150" s="309"/>
    </row>
    <row r="151" spans="2:11" ht="15" customHeight="1">
      <c r="B151" s="288"/>
      <c r="C151" s="313" t="s">
        <v>86</v>
      </c>
      <c r="D151" s="268"/>
      <c r="E151" s="268"/>
      <c r="F151" s="314" t="s">
        <v>540</v>
      </c>
      <c r="G151" s="268"/>
      <c r="H151" s="313" t="s">
        <v>600</v>
      </c>
      <c r="I151" s="313" t="s">
        <v>542</v>
      </c>
      <c r="J151" s="313" t="s">
        <v>590</v>
      </c>
      <c r="K151" s="309"/>
    </row>
    <row r="152" spans="2:11" ht="15" customHeight="1">
      <c r="B152" s="288"/>
      <c r="C152" s="313" t="s">
        <v>545</v>
      </c>
      <c r="D152" s="268"/>
      <c r="E152" s="268"/>
      <c r="F152" s="314" t="s">
        <v>546</v>
      </c>
      <c r="G152" s="268"/>
      <c r="H152" s="313" t="s">
        <v>579</v>
      </c>
      <c r="I152" s="313" t="s">
        <v>542</v>
      </c>
      <c r="J152" s="313">
        <v>50</v>
      </c>
      <c r="K152" s="309"/>
    </row>
    <row r="153" spans="2:11" ht="15" customHeight="1">
      <c r="B153" s="288"/>
      <c r="C153" s="313" t="s">
        <v>548</v>
      </c>
      <c r="D153" s="268"/>
      <c r="E153" s="268"/>
      <c r="F153" s="314" t="s">
        <v>540</v>
      </c>
      <c r="G153" s="268"/>
      <c r="H153" s="313" t="s">
        <v>579</v>
      </c>
      <c r="I153" s="313" t="s">
        <v>550</v>
      </c>
      <c r="J153" s="313"/>
      <c r="K153" s="309"/>
    </row>
    <row r="154" spans="2:11" ht="15" customHeight="1">
      <c r="B154" s="288"/>
      <c r="C154" s="313" t="s">
        <v>559</v>
      </c>
      <c r="D154" s="268"/>
      <c r="E154" s="268"/>
      <c r="F154" s="314" t="s">
        <v>546</v>
      </c>
      <c r="G154" s="268"/>
      <c r="H154" s="313" t="s">
        <v>579</v>
      </c>
      <c r="I154" s="313" t="s">
        <v>542</v>
      </c>
      <c r="J154" s="313">
        <v>50</v>
      </c>
      <c r="K154" s="309"/>
    </row>
    <row r="155" spans="2:11" ht="15" customHeight="1">
      <c r="B155" s="288"/>
      <c r="C155" s="313" t="s">
        <v>567</v>
      </c>
      <c r="D155" s="268"/>
      <c r="E155" s="268"/>
      <c r="F155" s="314" t="s">
        <v>546</v>
      </c>
      <c r="G155" s="268"/>
      <c r="H155" s="313" t="s">
        <v>579</v>
      </c>
      <c r="I155" s="313" t="s">
        <v>542</v>
      </c>
      <c r="J155" s="313">
        <v>50</v>
      </c>
      <c r="K155" s="309"/>
    </row>
    <row r="156" spans="2:11" ht="15" customHeight="1">
      <c r="B156" s="288"/>
      <c r="C156" s="313" t="s">
        <v>565</v>
      </c>
      <c r="D156" s="268"/>
      <c r="E156" s="268"/>
      <c r="F156" s="314" t="s">
        <v>546</v>
      </c>
      <c r="G156" s="268"/>
      <c r="H156" s="313" t="s">
        <v>579</v>
      </c>
      <c r="I156" s="313" t="s">
        <v>542</v>
      </c>
      <c r="J156" s="313">
        <v>50</v>
      </c>
      <c r="K156" s="309"/>
    </row>
    <row r="157" spans="2:11" ht="15" customHeight="1">
      <c r="B157" s="288"/>
      <c r="C157" s="313" t="s">
        <v>102</v>
      </c>
      <c r="D157" s="268"/>
      <c r="E157" s="268"/>
      <c r="F157" s="314" t="s">
        <v>540</v>
      </c>
      <c r="G157" s="268"/>
      <c r="H157" s="313" t="s">
        <v>601</v>
      </c>
      <c r="I157" s="313" t="s">
        <v>542</v>
      </c>
      <c r="J157" s="313" t="s">
        <v>602</v>
      </c>
      <c r="K157" s="309"/>
    </row>
    <row r="158" spans="2:11" ht="15" customHeight="1">
      <c r="B158" s="288"/>
      <c r="C158" s="313" t="s">
        <v>603</v>
      </c>
      <c r="D158" s="268"/>
      <c r="E158" s="268"/>
      <c r="F158" s="314" t="s">
        <v>540</v>
      </c>
      <c r="G158" s="268"/>
      <c r="H158" s="313" t="s">
        <v>604</v>
      </c>
      <c r="I158" s="313" t="s">
        <v>574</v>
      </c>
      <c r="J158" s="313"/>
      <c r="K158" s="309"/>
    </row>
    <row r="159" spans="2:11" ht="15" customHeight="1">
      <c r="B159" s="315"/>
      <c r="C159" s="297"/>
      <c r="D159" s="297"/>
      <c r="E159" s="297"/>
      <c r="F159" s="297"/>
      <c r="G159" s="297"/>
      <c r="H159" s="297"/>
      <c r="I159" s="297"/>
      <c r="J159" s="297"/>
      <c r="K159" s="316"/>
    </row>
    <row r="160" spans="2:11" ht="18.75" customHeight="1">
      <c r="B160" s="264"/>
      <c r="C160" s="268"/>
      <c r="D160" s="268"/>
      <c r="E160" s="268"/>
      <c r="F160" s="287"/>
      <c r="G160" s="268"/>
      <c r="H160" s="268"/>
      <c r="I160" s="268"/>
      <c r="J160" s="268"/>
      <c r="K160" s="264"/>
    </row>
    <row r="161" spans="2:11" ht="18.75" customHeight="1">
      <c r="B161" s="274"/>
      <c r="C161" s="274"/>
      <c r="D161" s="274"/>
      <c r="E161" s="274"/>
      <c r="F161" s="274"/>
      <c r="G161" s="274"/>
      <c r="H161" s="274"/>
      <c r="I161" s="274"/>
      <c r="J161" s="274"/>
      <c r="K161" s="274"/>
    </row>
    <row r="162" spans="2:11" ht="7.5" customHeight="1">
      <c r="B162" s="256"/>
      <c r="C162" s="257"/>
      <c r="D162" s="257"/>
      <c r="E162" s="257"/>
      <c r="F162" s="257"/>
      <c r="G162" s="257"/>
      <c r="H162" s="257"/>
      <c r="I162" s="257"/>
      <c r="J162" s="257"/>
      <c r="K162" s="258"/>
    </row>
    <row r="163" spans="2:11" ht="45" customHeight="1">
      <c r="B163" s="259"/>
      <c r="C163" s="385" t="s">
        <v>605</v>
      </c>
      <c r="D163" s="385"/>
      <c r="E163" s="385"/>
      <c r="F163" s="385"/>
      <c r="G163" s="385"/>
      <c r="H163" s="385"/>
      <c r="I163" s="385"/>
      <c r="J163" s="385"/>
      <c r="K163" s="260"/>
    </row>
    <row r="164" spans="2:11" ht="17.25" customHeight="1">
      <c r="B164" s="259"/>
      <c r="C164" s="280" t="s">
        <v>534</v>
      </c>
      <c r="D164" s="280"/>
      <c r="E164" s="280"/>
      <c r="F164" s="280" t="s">
        <v>535</v>
      </c>
      <c r="G164" s="317"/>
      <c r="H164" s="318" t="s">
        <v>110</v>
      </c>
      <c r="I164" s="318" t="s">
        <v>60</v>
      </c>
      <c r="J164" s="280" t="s">
        <v>536</v>
      </c>
      <c r="K164" s="260"/>
    </row>
    <row r="165" spans="2:11" ht="17.25" customHeight="1">
      <c r="B165" s="261"/>
      <c r="C165" s="282" t="s">
        <v>537</v>
      </c>
      <c r="D165" s="282"/>
      <c r="E165" s="282"/>
      <c r="F165" s="283" t="s">
        <v>538</v>
      </c>
      <c r="G165" s="319"/>
      <c r="H165" s="320"/>
      <c r="I165" s="320"/>
      <c r="J165" s="282" t="s">
        <v>539</v>
      </c>
      <c r="K165" s="262"/>
    </row>
    <row r="166" spans="2:11" ht="5.25" customHeight="1">
      <c r="B166" s="288"/>
      <c r="C166" s="285"/>
      <c r="D166" s="285"/>
      <c r="E166" s="285"/>
      <c r="F166" s="285"/>
      <c r="G166" s="286"/>
      <c r="H166" s="285"/>
      <c r="I166" s="285"/>
      <c r="J166" s="285"/>
      <c r="K166" s="309"/>
    </row>
    <row r="167" spans="2:11" ht="15" customHeight="1">
      <c r="B167" s="288"/>
      <c r="C167" s="268" t="s">
        <v>543</v>
      </c>
      <c r="D167" s="268"/>
      <c r="E167" s="268"/>
      <c r="F167" s="287" t="s">
        <v>540</v>
      </c>
      <c r="G167" s="268"/>
      <c r="H167" s="268" t="s">
        <v>579</v>
      </c>
      <c r="I167" s="268" t="s">
        <v>542</v>
      </c>
      <c r="J167" s="268">
        <v>120</v>
      </c>
      <c r="K167" s="309"/>
    </row>
    <row r="168" spans="2:11" ht="15" customHeight="1">
      <c r="B168" s="288"/>
      <c r="C168" s="268" t="s">
        <v>588</v>
      </c>
      <c r="D168" s="268"/>
      <c r="E168" s="268"/>
      <c r="F168" s="287" t="s">
        <v>540</v>
      </c>
      <c r="G168" s="268"/>
      <c r="H168" s="268" t="s">
        <v>589</v>
      </c>
      <c r="I168" s="268" t="s">
        <v>542</v>
      </c>
      <c r="J168" s="268" t="s">
        <v>590</v>
      </c>
      <c r="K168" s="309"/>
    </row>
    <row r="169" spans="2:11" ht="15" customHeight="1">
      <c r="B169" s="288"/>
      <c r="C169" s="268" t="s">
        <v>86</v>
      </c>
      <c r="D169" s="268"/>
      <c r="E169" s="268"/>
      <c r="F169" s="287" t="s">
        <v>540</v>
      </c>
      <c r="G169" s="268"/>
      <c r="H169" s="268" t="s">
        <v>606</v>
      </c>
      <c r="I169" s="268" t="s">
        <v>542</v>
      </c>
      <c r="J169" s="268" t="s">
        <v>590</v>
      </c>
      <c r="K169" s="309"/>
    </row>
    <row r="170" spans="2:11" ht="15" customHeight="1">
      <c r="B170" s="288"/>
      <c r="C170" s="268" t="s">
        <v>545</v>
      </c>
      <c r="D170" s="268"/>
      <c r="E170" s="268"/>
      <c r="F170" s="287" t="s">
        <v>546</v>
      </c>
      <c r="G170" s="268"/>
      <c r="H170" s="268" t="s">
        <v>606</v>
      </c>
      <c r="I170" s="268" t="s">
        <v>542</v>
      </c>
      <c r="J170" s="268">
        <v>50</v>
      </c>
      <c r="K170" s="309"/>
    </row>
    <row r="171" spans="2:11" ht="15" customHeight="1">
      <c r="B171" s="288"/>
      <c r="C171" s="268" t="s">
        <v>548</v>
      </c>
      <c r="D171" s="268"/>
      <c r="E171" s="268"/>
      <c r="F171" s="287" t="s">
        <v>540</v>
      </c>
      <c r="G171" s="268"/>
      <c r="H171" s="268" t="s">
        <v>606</v>
      </c>
      <c r="I171" s="268" t="s">
        <v>550</v>
      </c>
      <c r="J171" s="268"/>
      <c r="K171" s="309"/>
    </row>
    <row r="172" spans="2:11" ht="15" customHeight="1">
      <c r="B172" s="288"/>
      <c r="C172" s="268" t="s">
        <v>559</v>
      </c>
      <c r="D172" s="268"/>
      <c r="E172" s="268"/>
      <c r="F172" s="287" t="s">
        <v>546</v>
      </c>
      <c r="G172" s="268"/>
      <c r="H172" s="268" t="s">
        <v>606</v>
      </c>
      <c r="I172" s="268" t="s">
        <v>542</v>
      </c>
      <c r="J172" s="268">
        <v>50</v>
      </c>
      <c r="K172" s="309"/>
    </row>
    <row r="173" spans="2:11" ht="15" customHeight="1">
      <c r="B173" s="288"/>
      <c r="C173" s="268" t="s">
        <v>567</v>
      </c>
      <c r="D173" s="268"/>
      <c r="E173" s="268"/>
      <c r="F173" s="287" t="s">
        <v>546</v>
      </c>
      <c r="G173" s="268"/>
      <c r="H173" s="268" t="s">
        <v>606</v>
      </c>
      <c r="I173" s="268" t="s">
        <v>542</v>
      </c>
      <c r="J173" s="268">
        <v>50</v>
      </c>
      <c r="K173" s="309"/>
    </row>
    <row r="174" spans="2:11" ht="15" customHeight="1">
      <c r="B174" s="288"/>
      <c r="C174" s="268" t="s">
        <v>565</v>
      </c>
      <c r="D174" s="268"/>
      <c r="E174" s="268"/>
      <c r="F174" s="287" t="s">
        <v>546</v>
      </c>
      <c r="G174" s="268"/>
      <c r="H174" s="268" t="s">
        <v>606</v>
      </c>
      <c r="I174" s="268" t="s">
        <v>542</v>
      </c>
      <c r="J174" s="268">
        <v>50</v>
      </c>
      <c r="K174" s="309"/>
    </row>
    <row r="175" spans="2:11" ht="15" customHeight="1">
      <c r="B175" s="288"/>
      <c r="C175" s="268" t="s">
        <v>109</v>
      </c>
      <c r="D175" s="268"/>
      <c r="E175" s="268"/>
      <c r="F175" s="287" t="s">
        <v>540</v>
      </c>
      <c r="G175" s="268"/>
      <c r="H175" s="268" t="s">
        <v>607</v>
      </c>
      <c r="I175" s="268" t="s">
        <v>608</v>
      </c>
      <c r="J175" s="268"/>
      <c r="K175" s="309"/>
    </row>
    <row r="176" spans="2:11" ht="15" customHeight="1">
      <c r="B176" s="288"/>
      <c r="C176" s="268" t="s">
        <v>60</v>
      </c>
      <c r="D176" s="268"/>
      <c r="E176" s="268"/>
      <c r="F176" s="287" t="s">
        <v>540</v>
      </c>
      <c r="G176" s="268"/>
      <c r="H176" s="268" t="s">
        <v>609</v>
      </c>
      <c r="I176" s="268" t="s">
        <v>610</v>
      </c>
      <c r="J176" s="268">
        <v>1</v>
      </c>
      <c r="K176" s="309"/>
    </row>
    <row r="177" spans="2:11" ht="15" customHeight="1">
      <c r="B177" s="288"/>
      <c r="C177" s="268" t="s">
        <v>56</v>
      </c>
      <c r="D177" s="268"/>
      <c r="E177" s="268"/>
      <c r="F177" s="287" t="s">
        <v>540</v>
      </c>
      <c r="G177" s="268"/>
      <c r="H177" s="268" t="s">
        <v>611</v>
      </c>
      <c r="I177" s="268" t="s">
        <v>542</v>
      </c>
      <c r="J177" s="268">
        <v>20</v>
      </c>
      <c r="K177" s="309"/>
    </row>
    <row r="178" spans="2:11" ht="15" customHeight="1">
      <c r="B178" s="288"/>
      <c r="C178" s="268" t="s">
        <v>110</v>
      </c>
      <c r="D178" s="268"/>
      <c r="E178" s="268"/>
      <c r="F178" s="287" t="s">
        <v>540</v>
      </c>
      <c r="G178" s="268"/>
      <c r="H178" s="268" t="s">
        <v>612</v>
      </c>
      <c r="I178" s="268" t="s">
        <v>542</v>
      </c>
      <c r="J178" s="268">
        <v>255</v>
      </c>
      <c r="K178" s="309"/>
    </row>
    <row r="179" spans="2:11" ht="15" customHeight="1">
      <c r="B179" s="288"/>
      <c r="C179" s="268" t="s">
        <v>111</v>
      </c>
      <c r="D179" s="268"/>
      <c r="E179" s="268"/>
      <c r="F179" s="287" t="s">
        <v>540</v>
      </c>
      <c r="G179" s="268"/>
      <c r="H179" s="268" t="s">
        <v>505</v>
      </c>
      <c r="I179" s="268" t="s">
        <v>542</v>
      </c>
      <c r="J179" s="268">
        <v>10</v>
      </c>
      <c r="K179" s="309"/>
    </row>
    <row r="180" spans="2:11" ht="15" customHeight="1">
      <c r="B180" s="288"/>
      <c r="C180" s="268" t="s">
        <v>112</v>
      </c>
      <c r="D180" s="268"/>
      <c r="E180" s="268"/>
      <c r="F180" s="287" t="s">
        <v>540</v>
      </c>
      <c r="G180" s="268"/>
      <c r="H180" s="268" t="s">
        <v>613</v>
      </c>
      <c r="I180" s="268" t="s">
        <v>574</v>
      </c>
      <c r="J180" s="268"/>
      <c r="K180" s="309"/>
    </row>
    <row r="181" spans="2:11" ht="15" customHeight="1">
      <c r="B181" s="288"/>
      <c r="C181" s="268" t="s">
        <v>614</v>
      </c>
      <c r="D181" s="268"/>
      <c r="E181" s="268"/>
      <c r="F181" s="287" t="s">
        <v>540</v>
      </c>
      <c r="G181" s="268"/>
      <c r="H181" s="268" t="s">
        <v>615</v>
      </c>
      <c r="I181" s="268" t="s">
        <v>574</v>
      </c>
      <c r="J181" s="268"/>
      <c r="K181" s="309"/>
    </row>
    <row r="182" spans="2:11" ht="15" customHeight="1">
      <c r="B182" s="288"/>
      <c r="C182" s="268" t="s">
        <v>603</v>
      </c>
      <c r="D182" s="268"/>
      <c r="E182" s="268"/>
      <c r="F182" s="287" t="s">
        <v>540</v>
      </c>
      <c r="G182" s="268"/>
      <c r="H182" s="268" t="s">
        <v>616</v>
      </c>
      <c r="I182" s="268" t="s">
        <v>574</v>
      </c>
      <c r="J182" s="268"/>
      <c r="K182" s="309"/>
    </row>
    <row r="183" spans="2:11" ht="15" customHeight="1">
      <c r="B183" s="288"/>
      <c r="C183" s="268" t="s">
        <v>114</v>
      </c>
      <c r="D183" s="268"/>
      <c r="E183" s="268"/>
      <c r="F183" s="287" t="s">
        <v>546</v>
      </c>
      <c r="G183" s="268"/>
      <c r="H183" s="268" t="s">
        <v>617</v>
      </c>
      <c r="I183" s="268" t="s">
        <v>542</v>
      </c>
      <c r="J183" s="268">
        <v>50</v>
      </c>
      <c r="K183" s="309"/>
    </row>
    <row r="184" spans="2:11" ht="15" customHeight="1">
      <c r="B184" s="288"/>
      <c r="C184" s="268" t="s">
        <v>618</v>
      </c>
      <c r="D184" s="268"/>
      <c r="E184" s="268"/>
      <c r="F184" s="287" t="s">
        <v>546</v>
      </c>
      <c r="G184" s="268"/>
      <c r="H184" s="268" t="s">
        <v>619</v>
      </c>
      <c r="I184" s="268" t="s">
        <v>620</v>
      </c>
      <c r="J184" s="268"/>
      <c r="K184" s="309"/>
    </row>
    <row r="185" spans="2:11" ht="15" customHeight="1">
      <c r="B185" s="288"/>
      <c r="C185" s="268" t="s">
        <v>621</v>
      </c>
      <c r="D185" s="268"/>
      <c r="E185" s="268"/>
      <c r="F185" s="287" t="s">
        <v>546</v>
      </c>
      <c r="G185" s="268"/>
      <c r="H185" s="268" t="s">
        <v>622</v>
      </c>
      <c r="I185" s="268" t="s">
        <v>620</v>
      </c>
      <c r="J185" s="268"/>
      <c r="K185" s="309"/>
    </row>
    <row r="186" spans="2:11" ht="15" customHeight="1">
      <c r="B186" s="288"/>
      <c r="C186" s="268" t="s">
        <v>623</v>
      </c>
      <c r="D186" s="268"/>
      <c r="E186" s="268"/>
      <c r="F186" s="287" t="s">
        <v>546</v>
      </c>
      <c r="G186" s="268"/>
      <c r="H186" s="268" t="s">
        <v>624</v>
      </c>
      <c r="I186" s="268" t="s">
        <v>620</v>
      </c>
      <c r="J186" s="268"/>
      <c r="K186" s="309"/>
    </row>
    <row r="187" spans="2:11" ht="15" customHeight="1">
      <c r="B187" s="288"/>
      <c r="C187" s="321" t="s">
        <v>625</v>
      </c>
      <c r="D187" s="268"/>
      <c r="E187" s="268"/>
      <c r="F187" s="287" t="s">
        <v>546</v>
      </c>
      <c r="G187" s="268"/>
      <c r="H187" s="268" t="s">
        <v>626</v>
      </c>
      <c r="I187" s="268" t="s">
        <v>627</v>
      </c>
      <c r="J187" s="322" t="s">
        <v>628</v>
      </c>
      <c r="K187" s="309"/>
    </row>
    <row r="188" spans="2:11" ht="15" customHeight="1">
      <c r="B188" s="288"/>
      <c r="C188" s="273" t="s">
        <v>45</v>
      </c>
      <c r="D188" s="268"/>
      <c r="E188" s="268"/>
      <c r="F188" s="287" t="s">
        <v>540</v>
      </c>
      <c r="G188" s="268"/>
      <c r="H188" s="264" t="s">
        <v>629</v>
      </c>
      <c r="I188" s="268" t="s">
        <v>630</v>
      </c>
      <c r="J188" s="268"/>
      <c r="K188" s="309"/>
    </row>
    <row r="189" spans="2:11" ht="15" customHeight="1">
      <c r="B189" s="288"/>
      <c r="C189" s="273" t="s">
        <v>631</v>
      </c>
      <c r="D189" s="268"/>
      <c r="E189" s="268"/>
      <c r="F189" s="287" t="s">
        <v>540</v>
      </c>
      <c r="G189" s="268"/>
      <c r="H189" s="268" t="s">
        <v>632</v>
      </c>
      <c r="I189" s="268" t="s">
        <v>574</v>
      </c>
      <c r="J189" s="268"/>
      <c r="K189" s="309"/>
    </row>
    <row r="190" spans="2:11" ht="15" customHeight="1">
      <c r="B190" s="288"/>
      <c r="C190" s="273" t="s">
        <v>633</v>
      </c>
      <c r="D190" s="268"/>
      <c r="E190" s="268"/>
      <c r="F190" s="287" t="s">
        <v>540</v>
      </c>
      <c r="G190" s="268"/>
      <c r="H190" s="268" t="s">
        <v>634</v>
      </c>
      <c r="I190" s="268" t="s">
        <v>574</v>
      </c>
      <c r="J190" s="268"/>
      <c r="K190" s="309"/>
    </row>
    <row r="191" spans="2:11" ht="15" customHeight="1">
      <c r="B191" s="288"/>
      <c r="C191" s="273" t="s">
        <v>635</v>
      </c>
      <c r="D191" s="268"/>
      <c r="E191" s="268"/>
      <c r="F191" s="287" t="s">
        <v>546</v>
      </c>
      <c r="G191" s="268"/>
      <c r="H191" s="268" t="s">
        <v>636</v>
      </c>
      <c r="I191" s="268" t="s">
        <v>574</v>
      </c>
      <c r="J191" s="268"/>
      <c r="K191" s="309"/>
    </row>
    <row r="192" spans="2:11" ht="15" customHeight="1">
      <c r="B192" s="315"/>
      <c r="C192" s="323"/>
      <c r="D192" s="297"/>
      <c r="E192" s="297"/>
      <c r="F192" s="297"/>
      <c r="G192" s="297"/>
      <c r="H192" s="297"/>
      <c r="I192" s="297"/>
      <c r="J192" s="297"/>
      <c r="K192" s="316"/>
    </row>
    <row r="193" spans="2:11" ht="18.75" customHeight="1">
      <c r="B193" s="264"/>
      <c r="C193" s="268"/>
      <c r="D193" s="268"/>
      <c r="E193" s="268"/>
      <c r="F193" s="287"/>
      <c r="G193" s="268"/>
      <c r="H193" s="268"/>
      <c r="I193" s="268"/>
      <c r="J193" s="268"/>
      <c r="K193" s="264"/>
    </row>
    <row r="194" spans="2:11" ht="18.75" customHeight="1">
      <c r="B194" s="264"/>
      <c r="C194" s="268"/>
      <c r="D194" s="268"/>
      <c r="E194" s="268"/>
      <c r="F194" s="287"/>
      <c r="G194" s="268"/>
      <c r="H194" s="268"/>
      <c r="I194" s="268"/>
      <c r="J194" s="268"/>
      <c r="K194" s="264"/>
    </row>
    <row r="195" spans="2:11" ht="18.75" customHeight="1">
      <c r="B195" s="274"/>
      <c r="C195" s="274"/>
      <c r="D195" s="274"/>
      <c r="E195" s="274"/>
      <c r="F195" s="274"/>
      <c r="G195" s="274"/>
      <c r="H195" s="274"/>
      <c r="I195" s="274"/>
      <c r="J195" s="274"/>
      <c r="K195" s="274"/>
    </row>
    <row r="196" spans="2:11" ht="13.5">
      <c r="B196" s="256"/>
      <c r="C196" s="257"/>
      <c r="D196" s="257"/>
      <c r="E196" s="257"/>
      <c r="F196" s="257"/>
      <c r="G196" s="257"/>
      <c r="H196" s="257"/>
      <c r="I196" s="257"/>
      <c r="J196" s="257"/>
      <c r="K196" s="258"/>
    </row>
    <row r="197" spans="2:11" ht="22.2">
      <c r="B197" s="259"/>
      <c r="C197" s="385" t="s">
        <v>637</v>
      </c>
      <c r="D197" s="385"/>
      <c r="E197" s="385"/>
      <c r="F197" s="385"/>
      <c r="G197" s="385"/>
      <c r="H197" s="385"/>
      <c r="I197" s="385"/>
      <c r="J197" s="385"/>
      <c r="K197" s="260"/>
    </row>
    <row r="198" spans="2:11" ht="25.5" customHeight="1">
      <c r="B198" s="259"/>
      <c r="C198" s="324" t="s">
        <v>638</v>
      </c>
      <c r="D198" s="324"/>
      <c r="E198" s="324"/>
      <c r="F198" s="324" t="s">
        <v>639</v>
      </c>
      <c r="G198" s="325"/>
      <c r="H198" s="390" t="s">
        <v>640</v>
      </c>
      <c r="I198" s="390"/>
      <c r="J198" s="390"/>
      <c r="K198" s="260"/>
    </row>
    <row r="199" spans="2:11" ht="5.25" customHeight="1">
      <c r="B199" s="288"/>
      <c r="C199" s="285"/>
      <c r="D199" s="285"/>
      <c r="E199" s="285"/>
      <c r="F199" s="285"/>
      <c r="G199" s="268"/>
      <c r="H199" s="285"/>
      <c r="I199" s="285"/>
      <c r="J199" s="285"/>
      <c r="K199" s="309"/>
    </row>
    <row r="200" spans="2:11" ht="15" customHeight="1">
      <c r="B200" s="288"/>
      <c r="C200" s="268" t="s">
        <v>630</v>
      </c>
      <c r="D200" s="268"/>
      <c r="E200" s="268"/>
      <c r="F200" s="287" t="s">
        <v>46</v>
      </c>
      <c r="G200" s="268"/>
      <c r="H200" s="387" t="s">
        <v>641</v>
      </c>
      <c r="I200" s="387"/>
      <c r="J200" s="387"/>
      <c r="K200" s="309"/>
    </row>
    <row r="201" spans="2:11" ht="15" customHeight="1">
      <c r="B201" s="288"/>
      <c r="C201" s="294"/>
      <c r="D201" s="268"/>
      <c r="E201" s="268"/>
      <c r="F201" s="287" t="s">
        <v>47</v>
      </c>
      <c r="G201" s="268"/>
      <c r="H201" s="387" t="s">
        <v>642</v>
      </c>
      <c r="I201" s="387"/>
      <c r="J201" s="387"/>
      <c r="K201" s="309"/>
    </row>
    <row r="202" spans="2:11" ht="15" customHeight="1">
      <c r="B202" s="288"/>
      <c r="C202" s="294"/>
      <c r="D202" s="268"/>
      <c r="E202" s="268"/>
      <c r="F202" s="287" t="s">
        <v>50</v>
      </c>
      <c r="G202" s="268"/>
      <c r="H202" s="387" t="s">
        <v>643</v>
      </c>
      <c r="I202" s="387"/>
      <c r="J202" s="387"/>
      <c r="K202" s="309"/>
    </row>
    <row r="203" spans="2:11" ht="15" customHeight="1">
      <c r="B203" s="288"/>
      <c r="C203" s="268"/>
      <c r="D203" s="268"/>
      <c r="E203" s="268"/>
      <c r="F203" s="287" t="s">
        <v>48</v>
      </c>
      <c r="G203" s="268"/>
      <c r="H203" s="387" t="s">
        <v>644</v>
      </c>
      <c r="I203" s="387"/>
      <c r="J203" s="387"/>
      <c r="K203" s="309"/>
    </row>
    <row r="204" spans="2:11" ht="15" customHeight="1">
      <c r="B204" s="288"/>
      <c r="C204" s="268"/>
      <c r="D204" s="268"/>
      <c r="E204" s="268"/>
      <c r="F204" s="287" t="s">
        <v>49</v>
      </c>
      <c r="G204" s="268"/>
      <c r="H204" s="387" t="s">
        <v>645</v>
      </c>
      <c r="I204" s="387"/>
      <c r="J204" s="387"/>
      <c r="K204" s="309"/>
    </row>
    <row r="205" spans="2:11" ht="15" customHeight="1">
      <c r="B205" s="288"/>
      <c r="C205" s="268"/>
      <c r="D205" s="268"/>
      <c r="E205" s="268"/>
      <c r="F205" s="287"/>
      <c r="G205" s="268"/>
      <c r="H205" s="268"/>
      <c r="I205" s="268"/>
      <c r="J205" s="268"/>
      <c r="K205" s="309"/>
    </row>
    <row r="206" spans="2:11" ht="15" customHeight="1">
      <c r="B206" s="288"/>
      <c r="C206" s="268" t="s">
        <v>586</v>
      </c>
      <c r="D206" s="268"/>
      <c r="E206" s="268"/>
      <c r="F206" s="287" t="s">
        <v>80</v>
      </c>
      <c r="G206" s="268"/>
      <c r="H206" s="387" t="s">
        <v>646</v>
      </c>
      <c r="I206" s="387"/>
      <c r="J206" s="387"/>
      <c r="K206" s="309"/>
    </row>
    <row r="207" spans="2:11" ht="15" customHeight="1">
      <c r="B207" s="288"/>
      <c r="C207" s="294"/>
      <c r="D207" s="268"/>
      <c r="E207" s="268"/>
      <c r="F207" s="287" t="s">
        <v>484</v>
      </c>
      <c r="G207" s="268"/>
      <c r="H207" s="387" t="s">
        <v>485</v>
      </c>
      <c r="I207" s="387"/>
      <c r="J207" s="387"/>
      <c r="K207" s="309"/>
    </row>
    <row r="208" spans="2:11" ht="15" customHeight="1">
      <c r="B208" s="288"/>
      <c r="C208" s="268"/>
      <c r="D208" s="268"/>
      <c r="E208" s="268"/>
      <c r="F208" s="287" t="s">
        <v>482</v>
      </c>
      <c r="G208" s="268"/>
      <c r="H208" s="387" t="s">
        <v>647</v>
      </c>
      <c r="I208" s="387"/>
      <c r="J208" s="387"/>
      <c r="K208" s="309"/>
    </row>
    <row r="209" spans="2:11" ht="15" customHeight="1">
      <c r="B209" s="326"/>
      <c r="C209" s="294"/>
      <c r="D209" s="294"/>
      <c r="E209" s="294"/>
      <c r="F209" s="287" t="s">
        <v>486</v>
      </c>
      <c r="G209" s="273"/>
      <c r="H209" s="391" t="s">
        <v>487</v>
      </c>
      <c r="I209" s="391"/>
      <c r="J209" s="391"/>
      <c r="K209" s="327"/>
    </row>
    <row r="210" spans="2:11" ht="15" customHeight="1">
      <c r="B210" s="326"/>
      <c r="C210" s="294"/>
      <c r="D210" s="294"/>
      <c r="E210" s="294"/>
      <c r="F210" s="287" t="s">
        <v>488</v>
      </c>
      <c r="G210" s="273"/>
      <c r="H210" s="391" t="s">
        <v>648</v>
      </c>
      <c r="I210" s="391"/>
      <c r="J210" s="391"/>
      <c r="K210" s="327"/>
    </row>
    <row r="211" spans="2:11" ht="15" customHeight="1">
      <c r="B211" s="326"/>
      <c r="C211" s="294"/>
      <c r="D211" s="294"/>
      <c r="E211" s="294"/>
      <c r="F211" s="328"/>
      <c r="G211" s="273"/>
      <c r="H211" s="329"/>
      <c r="I211" s="329"/>
      <c r="J211" s="329"/>
      <c r="K211" s="327"/>
    </row>
    <row r="212" spans="2:11" ht="15" customHeight="1">
      <c r="B212" s="326"/>
      <c r="C212" s="268" t="s">
        <v>610</v>
      </c>
      <c r="D212" s="294"/>
      <c r="E212" s="294"/>
      <c r="F212" s="287">
        <v>1</v>
      </c>
      <c r="G212" s="273"/>
      <c r="H212" s="391" t="s">
        <v>649</v>
      </c>
      <c r="I212" s="391"/>
      <c r="J212" s="391"/>
      <c r="K212" s="327"/>
    </row>
    <row r="213" spans="2:11" ht="15" customHeight="1">
      <c r="B213" s="326"/>
      <c r="C213" s="294"/>
      <c r="D213" s="294"/>
      <c r="E213" s="294"/>
      <c r="F213" s="287">
        <v>2</v>
      </c>
      <c r="G213" s="273"/>
      <c r="H213" s="391" t="s">
        <v>650</v>
      </c>
      <c r="I213" s="391"/>
      <c r="J213" s="391"/>
      <c r="K213" s="327"/>
    </row>
    <row r="214" spans="2:11" ht="15" customHeight="1">
      <c r="B214" s="326"/>
      <c r="C214" s="294"/>
      <c r="D214" s="294"/>
      <c r="E214" s="294"/>
      <c r="F214" s="287">
        <v>3</v>
      </c>
      <c r="G214" s="273"/>
      <c r="H214" s="391" t="s">
        <v>651</v>
      </c>
      <c r="I214" s="391"/>
      <c r="J214" s="391"/>
      <c r="K214" s="327"/>
    </row>
    <row r="215" spans="2:11" ht="15" customHeight="1">
      <c r="B215" s="326"/>
      <c r="C215" s="294"/>
      <c r="D215" s="294"/>
      <c r="E215" s="294"/>
      <c r="F215" s="287">
        <v>4</v>
      </c>
      <c r="G215" s="273"/>
      <c r="H215" s="391" t="s">
        <v>652</v>
      </c>
      <c r="I215" s="391"/>
      <c r="J215" s="391"/>
      <c r="K215" s="327"/>
    </row>
    <row r="216" spans="2:11" ht="12.75" customHeight="1">
      <c r="B216" s="330"/>
      <c r="C216" s="331"/>
      <c r="D216" s="331"/>
      <c r="E216" s="331"/>
      <c r="F216" s="331"/>
      <c r="G216" s="331"/>
      <c r="H216" s="331"/>
      <c r="I216" s="331"/>
      <c r="J216" s="331"/>
      <c r="K216" s="332"/>
    </row>
  </sheetData>
  <sheetProtection formatCells="0" formatColumns="0" formatRows="0" insertColumns="0" insertRows="0" insertHyperlinks="0" deleteColumns="0" deleteRows="0" sort="0" autoFilter="0" pivotTables="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Administrator\Roman</dc:creator>
  <cp:keywords/>
  <dc:description/>
  <cp:lastModifiedBy> Mgr. Štěpán Mátl</cp:lastModifiedBy>
  <dcterms:created xsi:type="dcterms:W3CDTF">2018-08-21T18:22:12Z</dcterms:created>
  <dcterms:modified xsi:type="dcterms:W3CDTF">2018-08-22T06:26:57Z</dcterms:modified>
  <cp:category/>
  <cp:version/>
  <cp:contentType/>
  <cp:contentStatus/>
</cp:coreProperties>
</file>